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mc:AlternateContent xmlns:mc="http://schemas.openxmlformats.org/markup-compatibility/2006">
    <mc:Choice Requires="x15">
      <x15ac:absPath xmlns:x15ac="http://schemas.microsoft.com/office/spreadsheetml/2010/11/ac" url="\\172.17.192.23\fs-pc\11. ESO\"/>
    </mc:Choice>
  </mc:AlternateContent>
  <xr:revisionPtr revIDLastSave="0" documentId="13_ncr:1_{4C4B2D39-89C6-4686-8BC2-1C546BFF91DA}" xr6:coauthVersionLast="47" xr6:coauthVersionMax="47" xr10:uidLastSave="{00000000-0000-0000-0000-000000000000}"/>
  <bookViews>
    <workbookView xWindow="-110" yWindow="-110" windowWidth="19420" windowHeight="10420" tabRatio="944" firstSheet="102" activeTab="113" xr2:uid="{00000000-000D-0000-FFFF-FFFF00000000}"/>
  </bookViews>
  <sheets>
    <sheet name="Kubikasi" sheetId="460" state="hidden" r:id="rId1"/>
    <sheet name="BERAT CONT" sheetId="5589" state="hidden" r:id="rId2"/>
    <sheet name="Data" sheetId="152" r:id="rId3"/>
    <sheet name="LAX (FEB 17) (2)" sheetId="9176" state="hidden" r:id="rId4"/>
    <sheet name="SMZ PART (MAR 5) (2)" sheetId="9223" state="hidden" r:id="rId5"/>
    <sheet name="TAP303 (oct 01)" sheetId="9742" state="hidden" r:id="rId6"/>
    <sheet name="BENCH(oct 01 )" sheetId="9729" state="hidden" r:id="rId7"/>
    <sheet name="TAP302 (oct 01)" sheetId="9739" state="hidden" r:id="rId8"/>
    <sheet name="TAP30 (oct 11)" sheetId="9743" state="hidden" r:id="rId9"/>
    <sheet name="LAX (oct 13)" sheetId="9744" state="hidden" r:id="rId10"/>
    <sheet name="LAX (oct 18)" sheetId="9745" state="hidden" r:id="rId11"/>
    <sheet name="LAX (oct 22)" sheetId="9746" state="hidden" r:id="rId12"/>
    <sheet name="BENCH(oct 22)" sheetId="9747" state="hidden" r:id="rId13"/>
    <sheet name="LAX (oct 23)" sheetId="9748" state="hidden" r:id="rId14"/>
    <sheet name="LAX (oct 30)" sheetId="9749" state="hidden" r:id="rId15"/>
    <sheet name="LAX (Nov 08)" sheetId="9750" state="hidden" r:id="rId16"/>
    <sheet name="LAX (Nov 11)" sheetId="9751" state="hidden" r:id="rId17"/>
    <sheet name="LAX (Nov 16)" sheetId="9752" state="hidden" r:id="rId18"/>
    <sheet name="LAX (Nov 17)" sheetId="9753" state="hidden" r:id="rId19"/>
    <sheet name="LAX (Nov 22)" sheetId="9754" state="hidden" r:id="rId20"/>
    <sheet name="LAX (Nov 23)" sheetId="9755" state="hidden" r:id="rId21"/>
    <sheet name="LAX (Nov 30)" sheetId="9756" state="hidden" r:id="rId22"/>
    <sheet name="20211202" sheetId="9757" state="hidden" r:id="rId23"/>
    <sheet name="20211208" sheetId="9758" state="hidden" r:id="rId24"/>
    <sheet name="20211209" sheetId="9759" state="hidden" r:id="rId25"/>
    <sheet name="20211217" sheetId="9760" state="hidden" r:id="rId26"/>
    <sheet name="20211217 (2)" sheetId="9761" state="hidden" r:id="rId27"/>
    <sheet name="20211221" sheetId="9762" state="hidden" r:id="rId28"/>
    <sheet name="20211222" sheetId="9763" state="hidden" r:id="rId29"/>
    <sheet name="20211224" sheetId="9764" state="hidden" r:id="rId30"/>
    <sheet name="20211227" sheetId="9765" state="hidden" r:id="rId31"/>
    <sheet name="20211229" sheetId="9766" state="hidden" r:id="rId32"/>
    <sheet name="20211230" sheetId="9767" state="hidden" r:id="rId33"/>
    <sheet name="20220106" sheetId="9768" state="hidden" r:id="rId34"/>
    <sheet name="20220106 (2)" sheetId="9769" state="hidden" r:id="rId35"/>
    <sheet name="20220111" sheetId="9770" state="hidden" r:id="rId36"/>
    <sheet name="20220113" sheetId="9771" state="hidden" r:id="rId37"/>
    <sheet name="20220113 (2)" sheetId="9772" state="hidden" r:id="rId38"/>
    <sheet name="20220114" sheetId="9773" state="hidden" r:id="rId39"/>
    <sheet name="20220117" sheetId="9774" state="hidden" r:id="rId40"/>
    <sheet name="20220118" sheetId="9776" state="hidden" r:id="rId41"/>
    <sheet name="20220119" sheetId="9775" state="hidden" r:id="rId42"/>
    <sheet name="20220119 (3)" sheetId="9778" state="hidden" r:id="rId43"/>
    <sheet name="20220120" sheetId="9777" state="hidden" r:id="rId44"/>
    <sheet name="20220120(2)" sheetId="9779" state="hidden" r:id="rId45"/>
    <sheet name="20220125" sheetId="9780" state="hidden" r:id="rId46"/>
    <sheet name="20220126" sheetId="9781" state="hidden" r:id="rId47"/>
    <sheet name="20220127" sheetId="9782" state="hidden" r:id="rId48"/>
    <sheet name="20220205" sheetId="9783" state="hidden" r:id="rId49"/>
    <sheet name="20220207" sheetId="9784" state="hidden" r:id="rId50"/>
    <sheet name="20220209" sheetId="9785" state="hidden" r:id="rId51"/>
    <sheet name="20220215" sheetId="9786" state="hidden" r:id="rId52"/>
    <sheet name="20220217" sheetId="9787" state="hidden" r:id="rId53"/>
    <sheet name="20220223" sheetId="9788" state="hidden" r:id="rId54"/>
    <sheet name="20220302 TAQ093" sheetId="9790" state="hidden" r:id="rId55"/>
    <sheet name="20220302 TAQ094" sheetId="9789" state="hidden" r:id="rId56"/>
    <sheet name="20220302 TAQ095" sheetId="9791" state="hidden" r:id="rId57"/>
    <sheet name="20220310" sheetId="9792" state="hidden" r:id="rId58"/>
    <sheet name="20220314" sheetId="9793" state="hidden" r:id="rId59"/>
    <sheet name="20220314 (2)" sheetId="9794" state="hidden" r:id="rId60"/>
    <sheet name="20220318" sheetId="9795" state="hidden" r:id="rId61"/>
    <sheet name="20220323" sheetId="9796" state="hidden" r:id="rId62"/>
    <sheet name="20220324" sheetId="9797" state="hidden" r:id="rId63"/>
    <sheet name="20220411" sheetId="9798" state="hidden" r:id="rId64"/>
    <sheet name="20220418" sheetId="9799" state="hidden" r:id="rId65"/>
    <sheet name="20220419" sheetId="9800" state="hidden" r:id="rId66"/>
    <sheet name="20220420" sheetId="9801" state="hidden" r:id="rId67"/>
    <sheet name="20220421" sheetId="9802" state="hidden" r:id="rId68"/>
    <sheet name="20220425" sheetId="9804" state="hidden" r:id="rId69"/>
    <sheet name="20220428" sheetId="9805" state="hidden" r:id="rId70"/>
    <sheet name="20220527" sheetId="9806" r:id="rId71"/>
    <sheet name="20220527." sheetId="9807" r:id="rId72"/>
    <sheet name="20220527. (2)" sheetId="9808" r:id="rId73"/>
    <sheet name="20220531" sheetId="9809" r:id="rId74"/>
    <sheet name="20220602" sheetId="9810" r:id="rId75"/>
    <sheet name="20220609" sheetId="9811" r:id="rId76"/>
    <sheet name="20220609 (2)" sheetId="9812" r:id="rId77"/>
    <sheet name="20220610" sheetId="9813" r:id="rId78"/>
    <sheet name="20220613" sheetId="9814" r:id="rId79"/>
    <sheet name="20220617" sheetId="9815" r:id="rId80"/>
    <sheet name="20220629" sheetId="9816" r:id="rId81"/>
    <sheet name="20220707" sheetId="9817" r:id="rId82"/>
    <sheet name="20220708" sheetId="9818" r:id="rId83"/>
    <sheet name="20220708 (2)" sheetId="9819" r:id="rId84"/>
    <sheet name="20220711" sheetId="9821" r:id="rId85"/>
    <sheet name="20220711.." sheetId="9820" r:id="rId86"/>
    <sheet name="20220715" sheetId="9822" r:id="rId87"/>
    <sheet name="20220716" sheetId="9823" r:id="rId88"/>
    <sheet name="20220719" sheetId="9824" r:id="rId89"/>
    <sheet name="20220725" sheetId="9825" r:id="rId90"/>
    <sheet name="20220725 (2)" sheetId="9826" r:id="rId91"/>
    <sheet name="20220727" sheetId="9827" r:id="rId92"/>
    <sheet name="20220803" sheetId="9828" r:id="rId93"/>
    <sheet name="20220804" sheetId="9829" r:id="rId94"/>
    <sheet name="20220809" sheetId="9830" r:id="rId95"/>
    <sheet name="20220818" sheetId="9831" r:id="rId96"/>
    <sheet name="20220818 (2)" sheetId="9832" r:id="rId97"/>
    <sheet name="20220823" sheetId="9833" r:id="rId98"/>
    <sheet name="20220826" sheetId="9834" r:id="rId99"/>
    <sheet name="20220827" sheetId="9835" r:id="rId100"/>
    <sheet name="20220902" sheetId="9836" r:id="rId101"/>
    <sheet name="20220907" sheetId="9837" r:id="rId102"/>
    <sheet name="20220907." sheetId="9838" r:id="rId103"/>
    <sheet name="20220908" sheetId="9839" r:id="rId104"/>
    <sheet name="20220909" sheetId="9840" r:id="rId105"/>
    <sheet name="20220914" sheetId="9841" r:id="rId106"/>
    <sheet name="20220915" sheetId="9842" r:id="rId107"/>
    <sheet name="20220915 (2)" sheetId="9843" r:id="rId108"/>
    <sheet name="20220920" sheetId="9845" r:id="rId109"/>
    <sheet name="20220922" sheetId="9844" r:id="rId110"/>
    <sheet name="20220922 (2)" sheetId="9846" r:id="rId111"/>
    <sheet name="20220923" sheetId="9847" r:id="rId112"/>
    <sheet name="20220923 (2)" sheetId="9848" r:id="rId113"/>
    <sheet name="20220926" sheetId="9849" r:id="rId114"/>
    <sheet name="Data (6)" sheetId="8566" r:id="rId115"/>
  </sheets>
  <externalReferences>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________DBA7" localSheetId="27">[1]worksheet!#REF!</definedName>
    <definedName name="________DBA7" localSheetId="28">[1]worksheet!#REF!</definedName>
    <definedName name="________DBA7" localSheetId="29">[1]worksheet!#REF!</definedName>
    <definedName name="________DBA7" localSheetId="30">[1]worksheet!#REF!</definedName>
    <definedName name="________DBA7" localSheetId="31">[1]worksheet!#REF!</definedName>
    <definedName name="________DBA7" localSheetId="32">[1]worksheet!#REF!</definedName>
    <definedName name="________DBA7" localSheetId="33">[1]worksheet!#REF!</definedName>
    <definedName name="________DBA7" localSheetId="34">[1]worksheet!#REF!</definedName>
    <definedName name="________DBA7" localSheetId="35">[1]worksheet!#REF!</definedName>
    <definedName name="________DBA7" localSheetId="36">[1]worksheet!#REF!</definedName>
    <definedName name="________DBA7" localSheetId="37">[1]worksheet!#REF!</definedName>
    <definedName name="________DBA7" localSheetId="38">[1]worksheet!#REF!</definedName>
    <definedName name="________DBA7" localSheetId="39">[1]worksheet!#REF!</definedName>
    <definedName name="________DBA7" localSheetId="40">[1]worksheet!#REF!</definedName>
    <definedName name="________DBA7" localSheetId="41">[1]worksheet!#REF!</definedName>
    <definedName name="________DBA7" localSheetId="42">[1]worksheet!#REF!</definedName>
    <definedName name="________DBA7" localSheetId="43">[1]worksheet!#REF!</definedName>
    <definedName name="________DBA7" localSheetId="44">[1]worksheet!#REF!</definedName>
    <definedName name="________DBA7" localSheetId="45">[1]worksheet!#REF!</definedName>
    <definedName name="________DBA7" localSheetId="46">[1]worksheet!#REF!</definedName>
    <definedName name="________DBA7" localSheetId="47">[1]worksheet!#REF!</definedName>
    <definedName name="________DBA7" localSheetId="48">[1]worksheet!#REF!</definedName>
    <definedName name="________DBA7" localSheetId="49">[1]worksheet!#REF!</definedName>
    <definedName name="________DBA7" localSheetId="50">[1]worksheet!#REF!</definedName>
    <definedName name="________DBA7" localSheetId="51">[1]worksheet!#REF!</definedName>
    <definedName name="________DBA7" localSheetId="52">[1]worksheet!#REF!</definedName>
    <definedName name="________DBA7" localSheetId="53">[1]worksheet!#REF!</definedName>
    <definedName name="________DBA7" localSheetId="54">[1]worksheet!#REF!</definedName>
    <definedName name="________DBA7" localSheetId="55">[1]worksheet!#REF!</definedName>
    <definedName name="________DBA7" localSheetId="56">[1]worksheet!#REF!</definedName>
    <definedName name="________DBA7" localSheetId="57">[1]worksheet!#REF!</definedName>
    <definedName name="________DBA7" localSheetId="58">[1]worksheet!#REF!</definedName>
    <definedName name="________DBA7" localSheetId="59">[1]worksheet!#REF!</definedName>
    <definedName name="________DBA7" localSheetId="60">[1]worksheet!#REF!</definedName>
    <definedName name="________DBA7" localSheetId="61">[1]worksheet!#REF!</definedName>
    <definedName name="________DBA7" localSheetId="62">[1]worksheet!#REF!</definedName>
    <definedName name="________DBA7" localSheetId="63">[1]worksheet!#REF!</definedName>
    <definedName name="________DBA7" localSheetId="64">[1]worksheet!#REF!</definedName>
    <definedName name="________DBA7" localSheetId="65">[1]worksheet!#REF!</definedName>
    <definedName name="________DBA7" localSheetId="66">[1]worksheet!#REF!</definedName>
    <definedName name="________DBA7" localSheetId="67">[1]worksheet!#REF!</definedName>
    <definedName name="________DBA7" localSheetId="68">[1]worksheet!#REF!</definedName>
    <definedName name="________DBA7" localSheetId="69">[1]worksheet!#REF!</definedName>
    <definedName name="________DBA7" localSheetId="70">[1]worksheet!#REF!</definedName>
    <definedName name="________DBA7" localSheetId="71">[1]worksheet!#REF!</definedName>
    <definedName name="________DBA7" localSheetId="72">[1]worksheet!#REF!</definedName>
    <definedName name="________DBA7" localSheetId="73">[1]worksheet!#REF!</definedName>
    <definedName name="________DBA7" localSheetId="74">[1]worksheet!#REF!</definedName>
    <definedName name="________DBA7" localSheetId="75">[1]worksheet!#REF!</definedName>
    <definedName name="________DBA7" localSheetId="76">[1]worksheet!#REF!</definedName>
    <definedName name="________DBA7" localSheetId="77">[1]worksheet!#REF!</definedName>
    <definedName name="________DBA7" localSheetId="78">[1]worksheet!#REF!</definedName>
    <definedName name="________DBA7" localSheetId="79">[1]worksheet!#REF!</definedName>
    <definedName name="________DBA7" localSheetId="80">[1]worksheet!#REF!</definedName>
    <definedName name="________DBA7" localSheetId="81">[1]worksheet!#REF!</definedName>
    <definedName name="________DBA7" localSheetId="82">[1]worksheet!#REF!</definedName>
    <definedName name="________DBA7" localSheetId="83">[1]worksheet!#REF!</definedName>
    <definedName name="________DBA7" localSheetId="84">[1]worksheet!#REF!</definedName>
    <definedName name="________DBA7" localSheetId="85">[1]worksheet!#REF!</definedName>
    <definedName name="________DBA7" localSheetId="86">[1]worksheet!#REF!</definedName>
    <definedName name="________DBA7" localSheetId="87">[1]worksheet!#REF!</definedName>
    <definedName name="________DBA7" localSheetId="88">[1]worksheet!#REF!</definedName>
    <definedName name="________DBA7" localSheetId="89">[1]worksheet!#REF!</definedName>
    <definedName name="________DBA7" localSheetId="90">[1]worksheet!#REF!</definedName>
    <definedName name="________DBA7" localSheetId="91">[1]worksheet!#REF!</definedName>
    <definedName name="________DBA7" localSheetId="92">[1]worksheet!#REF!</definedName>
    <definedName name="________DBA7" localSheetId="93">[1]worksheet!#REF!</definedName>
    <definedName name="________DBA7" localSheetId="94">[1]worksheet!#REF!</definedName>
    <definedName name="________DBA7" localSheetId="95">[1]worksheet!#REF!</definedName>
    <definedName name="________DBA7" localSheetId="96">[1]worksheet!#REF!</definedName>
    <definedName name="________DBA7" localSheetId="97">[1]worksheet!#REF!</definedName>
    <definedName name="________DBA7" localSheetId="98">[1]worksheet!#REF!</definedName>
    <definedName name="________DBA7" localSheetId="99">[1]worksheet!#REF!</definedName>
    <definedName name="________DBA7" localSheetId="100">[1]worksheet!#REF!</definedName>
    <definedName name="________DBA7" localSheetId="101">[1]worksheet!#REF!</definedName>
    <definedName name="________DBA7" localSheetId="102">[1]worksheet!#REF!</definedName>
    <definedName name="________DBA7" localSheetId="103">[1]worksheet!#REF!</definedName>
    <definedName name="________DBA7" localSheetId="104">[1]worksheet!#REF!</definedName>
    <definedName name="________DBA7" localSheetId="105">[1]worksheet!#REF!</definedName>
    <definedName name="________DBA7" localSheetId="106">[1]worksheet!#REF!</definedName>
    <definedName name="________DBA7" localSheetId="107">[1]worksheet!#REF!</definedName>
    <definedName name="________DBA7" localSheetId="108">[1]worksheet!#REF!</definedName>
    <definedName name="________DBA7" localSheetId="109">[1]worksheet!#REF!</definedName>
    <definedName name="________DBA7" localSheetId="110">[1]worksheet!#REF!</definedName>
    <definedName name="________DBA7" localSheetId="111">[1]worksheet!#REF!</definedName>
    <definedName name="________DBA7" localSheetId="112">[1]worksheet!#REF!</definedName>
    <definedName name="________DBA7" localSheetId="113">[1]worksheet!#REF!</definedName>
    <definedName name="________DBA7">[1]worksheet!#REF!</definedName>
    <definedName name="_______DBA7" localSheetId="27">[1]worksheet!#REF!</definedName>
    <definedName name="_______DBA7" localSheetId="28">[1]worksheet!#REF!</definedName>
    <definedName name="_______DBA7" localSheetId="29">[1]worksheet!#REF!</definedName>
    <definedName name="_______DBA7" localSheetId="30">[1]worksheet!#REF!</definedName>
    <definedName name="_______DBA7" localSheetId="31">[1]worksheet!#REF!</definedName>
    <definedName name="_______DBA7" localSheetId="32">[1]worksheet!#REF!</definedName>
    <definedName name="_______DBA7" localSheetId="33">[1]worksheet!#REF!</definedName>
    <definedName name="_______DBA7" localSheetId="34">[1]worksheet!#REF!</definedName>
    <definedName name="_______DBA7" localSheetId="35">[1]worksheet!#REF!</definedName>
    <definedName name="_______DBA7" localSheetId="36">[1]worksheet!#REF!</definedName>
    <definedName name="_______DBA7" localSheetId="37">[1]worksheet!#REF!</definedName>
    <definedName name="_______DBA7" localSheetId="38">[1]worksheet!#REF!</definedName>
    <definedName name="_______DBA7" localSheetId="39">[1]worksheet!#REF!</definedName>
    <definedName name="_______DBA7" localSheetId="40">[1]worksheet!#REF!</definedName>
    <definedName name="_______DBA7" localSheetId="41">[1]worksheet!#REF!</definedName>
    <definedName name="_______DBA7" localSheetId="42">[1]worksheet!#REF!</definedName>
    <definedName name="_______DBA7" localSheetId="43">[1]worksheet!#REF!</definedName>
    <definedName name="_______DBA7" localSheetId="44">[1]worksheet!#REF!</definedName>
    <definedName name="_______DBA7" localSheetId="45">[1]worksheet!#REF!</definedName>
    <definedName name="_______DBA7" localSheetId="46">[1]worksheet!#REF!</definedName>
    <definedName name="_______DBA7" localSheetId="47">[1]worksheet!#REF!</definedName>
    <definedName name="_______DBA7" localSheetId="48">[1]worksheet!#REF!</definedName>
    <definedName name="_______DBA7" localSheetId="49">[1]worksheet!#REF!</definedName>
    <definedName name="_______DBA7" localSheetId="50">[1]worksheet!#REF!</definedName>
    <definedName name="_______DBA7" localSheetId="51">[1]worksheet!#REF!</definedName>
    <definedName name="_______DBA7" localSheetId="52">[1]worksheet!#REF!</definedName>
    <definedName name="_______DBA7" localSheetId="53">[1]worksheet!#REF!</definedName>
    <definedName name="_______DBA7" localSheetId="54">[1]worksheet!#REF!</definedName>
    <definedName name="_______DBA7" localSheetId="55">[1]worksheet!#REF!</definedName>
    <definedName name="_______DBA7" localSheetId="56">[1]worksheet!#REF!</definedName>
    <definedName name="_______DBA7" localSheetId="57">[1]worksheet!#REF!</definedName>
    <definedName name="_______DBA7" localSheetId="58">[1]worksheet!#REF!</definedName>
    <definedName name="_______DBA7" localSheetId="59">[1]worksheet!#REF!</definedName>
    <definedName name="_______DBA7" localSheetId="60">[1]worksheet!#REF!</definedName>
    <definedName name="_______DBA7" localSheetId="61">[1]worksheet!#REF!</definedName>
    <definedName name="_______DBA7" localSheetId="62">[1]worksheet!#REF!</definedName>
    <definedName name="_______DBA7" localSheetId="63">[1]worksheet!#REF!</definedName>
    <definedName name="_______DBA7" localSheetId="64">[1]worksheet!#REF!</definedName>
    <definedName name="_______DBA7" localSheetId="65">[1]worksheet!#REF!</definedName>
    <definedName name="_______DBA7" localSheetId="66">[1]worksheet!#REF!</definedName>
    <definedName name="_______DBA7" localSheetId="67">[1]worksheet!#REF!</definedName>
    <definedName name="_______DBA7" localSheetId="68">[1]worksheet!#REF!</definedName>
    <definedName name="_______DBA7" localSheetId="69">[1]worksheet!#REF!</definedName>
    <definedName name="_______DBA7" localSheetId="70">[1]worksheet!#REF!</definedName>
    <definedName name="_______DBA7" localSheetId="71">[1]worksheet!#REF!</definedName>
    <definedName name="_______DBA7" localSheetId="72">[1]worksheet!#REF!</definedName>
    <definedName name="_______DBA7" localSheetId="73">[1]worksheet!#REF!</definedName>
    <definedName name="_______DBA7" localSheetId="74">[1]worksheet!#REF!</definedName>
    <definedName name="_______DBA7" localSheetId="75">[1]worksheet!#REF!</definedName>
    <definedName name="_______DBA7" localSheetId="76">[1]worksheet!#REF!</definedName>
    <definedName name="_______DBA7" localSheetId="77">[1]worksheet!#REF!</definedName>
    <definedName name="_______DBA7" localSheetId="78">[1]worksheet!#REF!</definedName>
    <definedName name="_______DBA7" localSheetId="79">[1]worksheet!#REF!</definedName>
    <definedName name="_______DBA7" localSheetId="80">[1]worksheet!#REF!</definedName>
    <definedName name="_______DBA7" localSheetId="81">[1]worksheet!#REF!</definedName>
    <definedName name="_______DBA7" localSheetId="82">[1]worksheet!#REF!</definedName>
    <definedName name="_______DBA7" localSheetId="83">[1]worksheet!#REF!</definedName>
    <definedName name="_______DBA7" localSheetId="84">[1]worksheet!#REF!</definedName>
    <definedName name="_______DBA7" localSheetId="85">[1]worksheet!#REF!</definedName>
    <definedName name="_______DBA7" localSheetId="86">[1]worksheet!#REF!</definedName>
    <definedName name="_______DBA7" localSheetId="87">[1]worksheet!#REF!</definedName>
    <definedName name="_______DBA7" localSheetId="88">[1]worksheet!#REF!</definedName>
    <definedName name="_______DBA7" localSheetId="89">[1]worksheet!#REF!</definedName>
    <definedName name="_______DBA7" localSheetId="90">[1]worksheet!#REF!</definedName>
    <definedName name="_______DBA7" localSheetId="91">[1]worksheet!#REF!</definedName>
    <definedName name="_______DBA7" localSheetId="92">[1]worksheet!#REF!</definedName>
    <definedName name="_______DBA7" localSheetId="93">[1]worksheet!#REF!</definedName>
    <definedName name="_______DBA7" localSheetId="94">[1]worksheet!#REF!</definedName>
    <definedName name="_______DBA7" localSheetId="95">[1]worksheet!#REF!</definedName>
    <definedName name="_______DBA7" localSheetId="96">[1]worksheet!#REF!</definedName>
    <definedName name="_______DBA7" localSheetId="97">[1]worksheet!#REF!</definedName>
    <definedName name="_______DBA7" localSheetId="98">[1]worksheet!#REF!</definedName>
    <definedName name="_______DBA7" localSheetId="99">[1]worksheet!#REF!</definedName>
    <definedName name="_______DBA7" localSheetId="100">[1]worksheet!#REF!</definedName>
    <definedName name="_______DBA7" localSheetId="101">[1]worksheet!#REF!</definedName>
    <definedName name="_______DBA7" localSheetId="102">[1]worksheet!#REF!</definedName>
    <definedName name="_______DBA7" localSheetId="103">[1]worksheet!#REF!</definedName>
    <definedName name="_______DBA7" localSheetId="104">[1]worksheet!#REF!</definedName>
    <definedName name="_______DBA7" localSheetId="105">[1]worksheet!#REF!</definedName>
    <definedName name="_______DBA7" localSheetId="106">[1]worksheet!#REF!</definedName>
    <definedName name="_______DBA7" localSheetId="107">[1]worksheet!#REF!</definedName>
    <definedName name="_______DBA7" localSheetId="108">[1]worksheet!#REF!</definedName>
    <definedName name="_______DBA7" localSheetId="109">[1]worksheet!#REF!</definedName>
    <definedName name="_______DBA7" localSheetId="110">[1]worksheet!#REF!</definedName>
    <definedName name="_______DBA7" localSheetId="111">[1]worksheet!#REF!</definedName>
    <definedName name="_______DBA7" localSheetId="112">[1]worksheet!#REF!</definedName>
    <definedName name="_______DBA7" localSheetId="113">[1]worksheet!#REF!</definedName>
    <definedName name="_______DBA7">[1]worksheet!#REF!</definedName>
    <definedName name="_____DBA7" localSheetId="27">[1]worksheet!#REF!</definedName>
    <definedName name="_____DBA7" localSheetId="28">[1]worksheet!#REF!</definedName>
    <definedName name="_____DBA7" localSheetId="29">[1]worksheet!#REF!</definedName>
    <definedName name="_____DBA7" localSheetId="30">[1]worksheet!#REF!</definedName>
    <definedName name="_____DBA7" localSheetId="31">[1]worksheet!#REF!</definedName>
    <definedName name="_____DBA7" localSheetId="32">[1]worksheet!#REF!</definedName>
    <definedName name="_____DBA7" localSheetId="33">[1]worksheet!#REF!</definedName>
    <definedName name="_____DBA7" localSheetId="34">[1]worksheet!#REF!</definedName>
    <definedName name="_____DBA7" localSheetId="35">[1]worksheet!#REF!</definedName>
    <definedName name="_____DBA7" localSheetId="36">[1]worksheet!#REF!</definedName>
    <definedName name="_____DBA7" localSheetId="37">[1]worksheet!#REF!</definedName>
    <definedName name="_____DBA7" localSheetId="38">[1]worksheet!#REF!</definedName>
    <definedName name="_____DBA7" localSheetId="39">[1]worksheet!#REF!</definedName>
    <definedName name="_____DBA7" localSheetId="40">[1]worksheet!#REF!</definedName>
    <definedName name="_____DBA7" localSheetId="41">[1]worksheet!#REF!</definedName>
    <definedName name="_____DBA7" localSheetId="42">[1]worksheet!#REF!</definedName>
    <definedName name="_____DBA7" localSheetId="43">[1]worksheet!#REF!</definedName>
    <definedName name="_____DBA7" localSheetId="44">[1]worksheet!#REF!</definedName>
    <definedName name="_____DBA7" localSheetId="45">[1]worksheet!#REF!</definedName>
    <definedName name="_____DBA7" localSheetId="46">[1]worksheet!#REF!</definedName>
    <definedName name="_____DBA7" localSheetId="47">[1]worksheet!#REF!</definedName>
    <definedName name="_____DBA7" localSheetId="48">[1]worksheet!#REF!</definedName>
    <definedName name="_____DBA7" localSheetId="49">[1]worksheet!#REF!</definedName>
    <definedName name="_____DBA7" localSheetId="50">[1]worksheet!#REF!</definedName>
    <definedName name="_____DBA7" localSheetId="51">[1]worksheet!#REF!</definedName>
    <definedName name="_____DBA7" localSheetId="52">[1]worksheet!#REF!</definedName>
    <definedName name="_____DBA7" localSheetId="53">[1]worksheet!#REF!</definedName>
    <definedName name="_____DBA7" localSheetId="54">[1]worksheet!#REF!</definedName>
    <definedName name="_____DBA7" localSheetId="55">[1]worksheet!#REF!</definedName>
    <definedName name="_____DBA7" localSheetId="56">[1]worksheet!#REF!</definedName>
    <definedName name="_____DBA7" localSheetId="57">[1]worksheet!#REF!</definedName>
    <definedName name="_____DBA7" localSheetId="58">[1]worksheet!#REF!</definedName>
    <definedName name="_____DBA7" localSheetId="59">[1]worksheet!#REF!</definedName>
    <definedName name="_____DBA7" localSheetId="60">[1]worksheet!#REF!</definedName>
    <definedName name="_____DBA7" localSheetId="61">[1]worksheet!#REF!</definedName>
    <definedName name="_____DBA7" localSheetId="62">[1]worksheet!#REF!</definedName>
    <definedName name="_____DBA7" localSheetId="63">[1]worksheet!#REF!</definedName>
    <definedName name="_____DBA7" localSheetId="64">[1]worksheet!#REF!</definedName>
    <definedName name="_____DBA7" localSheetId="65">[1]worksheet!#REF!</definedName>
    <definedName name="_____DBA7" localSheetId="66">[1]worksheet!#REF!</definedName>
    <definedName name="_____DBA7" localSheetId="67">[1]worksheet!#REF!</definedName>
    <definedName name="_____DBA7" localSheetId="68">[1]worksheet!#REF!</definedName>
    <definedName name="_____DBA7" localSheetId="69">[1]worksheet!#REF!</definedName>
    <definedName name="_____DBA7" localSheetId="70">[1]worksheet!#REF!</definedName>
    <definedName name="_____DBA7" localSheetId="71">[1]worksheet!#REF!</definedName>
    <definedName name="_____DBA7" localSheetId="72">[1]worksheet!#REF!</definedName>
    <definedName name="_____DBA7" localSheetId="73">[1]worksheet!#REF!</definedName>
    <definedName name="_____DBA7" localSheetId="74">[1]worksheet!#REF!</definedName>
    <definedName name="_____DBA7" localSheetId="75">[1]worksheet!#REF!</definedName>
    <definedName name="_____DBA7" localSheetId="76">[1]worksheet!#REF!</definedName>
    <definedName name="_____DBA7" localSheetId="77">[1]worksheet!#REF!</definedName>
    <definedName name="_____DBA7" localSheetId="78">[1]worksheet!#REF!</definedName>
    <definedName name="_____DBA7" localSheetId="79">[1]worksheet!#REF!</definedName>
    <definedName name="_____DBA7" localSheetId="80">[1]worksheet!#REF!</definedName>
    <definedName name="_____DBA7" localSheetId="81">[1]worksheet!#REF!</definedName>
    <definedName name="_____DBA7" localSheetId="82">[1]worksheet!#REF!</definedName>
    <definedName name="_____DBA7" localSheetId="83">[1]worksheet!#REF!</definedName>
    <definedName name="_____DBA7" localSheetId="84">[1]worksheet!#REF!</definedName>
    <definedName name="_____DBA7" localSheetId="85">[1]worksheet!#REF!</definedName>
    <definedName name="_____DBA7" localSheetId="86">[1]worksheet!#REF!</definedName>
    <definedName name="_____DBA7" localSheetId="87">[1]worksheet!#REF!</definedName>
    <definedName name="_____DBA7" localSheetId="88">[1]worksheet!#REF!</definedName>
    <definedName name="_____DBA7" localSheetId="89">[1]worksheet!#REF!</definedName>
    <definedName name="_____DBA7" localSheetId="90">[1]worksheet!#REF!</definedName>
    <definedName name="_____DBA7" localSheetId="91">[1]worksheet!#REF!</definedName>
    <definedName name="_____DBA7" localSheetId="92">[1]worksheet!#REF!</definedName>
    <definedName name="_____DBA7" localSheetId="93">[1]worksheet!#REF!</definedName>
    <definedName name="_____DBA7" localSheetId="94">[1]worksheet!#REF!</definedName>
    <definedName name="_____DBA7" localSheetId="95">[1]worksheet!#REF!</definedName>
    <definedName name="_____DBA7" localSheetId="96">[1]worksheet!#REF!</definedName>
    <definedName name="_____DBA7" localSheetId="97">[1]worksheet!#REF!</definedName>
    <definedName name="_____DBA7" localSheetId="98">[1]worksheet!#REF!</definedName>
    <definedName name="_____DBA7" localSheetId="99">[1]worksheet!#REF!</definedName>
    <definedName name="_____DBA7" localSheetId="100">[1]worksheet!#REF!</definedName>
    <definedName name="_____DBA7" localSheetId="101">[1]worksheet!#REF!</definedName>
    <definedName name="_____DBA7" localSheetId="102">[1]worksheet!#REF!</definedName>
    <definedName name="_____DBA7" localSheetId="103">[1]worksheet!#REF!</definedName>
    <definedName name="_____DBA7" localSheetId="104">[1]worksheet!#REF!</definedName>
    <definedName name="_____DBA7" localSheetId="105">[1]worksheet!#REF!</definedName>
    <definedName name="_____DBA7" localSheetId="106">[1]worksheet!#REF!</definedName>
    <definedName name="_____DBA7" localSheetId="107">[1]worksheet!#REF!</definedName>
    <definedName name="_____DBA7" localSheetId="108">[1]worksheet!#REF!</definedName>
    <definedName name="_____DBA7" localSheetId="109">[1]worksheet!#REF!</definedName>
    <definedName name="_____DBA7" localSheetId="110">[1]worksheet!#REF!</definedName>
    <definedName name="_____DBA7" localSheetId="111">[1]worksheet!#REF!</definedName>
    <definedName name="_____DBA7" localSheetId="112">[1]worksheet!#REF!</definedName>
    <definedName name="_____DBA7" localSheetId="113">[1]worksheet!#REF!</definedName>
    <definedName name="_____DBA7">[1]worksheet!#REF!</definedName>
    <definedName name="____DBA7" localSheetId="27">[1]worksheet!#REF!</definedName>
    <definedName name="____DBA7" localSheetId="28">[1]worksheet!#REF!</definedName>
    <definedName name="____DBA7" localSheetId="29">[1]worksheet!#REF!</definedName>
    <definedName name="____DBA7" localSheetId="30">[1]worksheet!#REF!</definedName>
    <definedName name="____DBA7" localSheetId="31">[1]worksheet!#REF!</definedName>
    <definedName name="____DBA7" localSheetId="32">[1]worksheet!#REF!</definedName>
    <definedName name="____DBA7" localSheetId="33">[1]worksheet!#REF!</definedName>
    <definedName name="____DBA7" localSheetId="34">[1]worksheet!#REF!</definedName>
    <definedName name="____DBA7" localSheetId="35">[1]worksheet!#REF!</definedName>
    <definedName name="____DBA7" localSheetId="36">[1]worksheet!#REF!</definedName>
    <definedName name="____DBA7" localSheetId="37">[1]worksheet!#REF!</definedName>
    <definedName name="____DBA7" localSheetId="38">[1]worksheet!#REF!</definedName>
    <definedName name="____DBA7" localSheetId="39">[1]worksheet!#REF!</definedName>
    <definedName name="____DBA7" localSheetId="40">[1]worksheet!#REF!</definedName>
    <definedName name="____DBA7" localSheetId="41">[1]worksheet!#REF!</definedName>
    <definedName name="____DBA7" localSheetId="42">[1]worksheet!#REF!</definedName>
    <definedName name="____DBA7" localSheetId="43">[1]worksheet!#REF!</definedName>
    <definedName name="____DBA7" localSheetId="44">[1]worksheet!#REF!</definedName>
    <definedName name="____DBA7" localSheetId="45">[1]worksheet!#REF!</definedName>
    <definedName name="____DBA7" localSheetId="46">[1]worksheet!#REF!</definedName>
    <definedName name="____DBA7" localSheetId="47">[1]worksheet!#REF!</definedName>
    <definedName name="____DBA7" localSheetId="48">[1]worksheet!#REF!</definedName>
    <definedName name="____DBA7" localSheetId="49">[1]worksheet!#REF!</definedName>
    <definedName name="____DBA7" localSheetId="50">[1]worksheet!#REF!</definedName>
    <definedName name="____DBA7" localSheetId="51">[1]worksheet!#REF!</definedName>
    <definedName name="____DBA7" localSheetId="52">[1]worksheet!#REF!</definedName>
    <definedName name="____DBA7" localSheetId="53">[1]worksheet!#REF!</definedName>
    <definedName name="____DBA7" localSheetId="54">[1]worksheet!#REF!</definedName>
    <definedName name="____DBA7" localSheetId="55">[1]worksheet!#REF!</definedName>
    <definedName name="____DBA7" localSheetId="56">[1]worksheet!#REF!</definedName>
    <definedName name="____DBA7" localSheetId="57">[1]worksheet!#REF!</definedName>
    <definedName name="____DBA7" localSheetId="58">[1]worksheet!#REF!</definedName>
    <definedName name="____DBA7" localSheetId="59">[1]worksheet!#REF!</definedName>
    <definedName name="____DBA7" localSheetId="60">[1]worksheet!#REF!</definedName>
    <definedName name="____DBA7" localSheetId="61">[1]worksheet!#REF!</definedName>
    <definedName name="____DBA7" localSheetId="62">[1]worksheet!#REF!</definedName>
    <definedName name="____DBA7" localSheetId="63">[1]worksheet!#REF!</definedName>
    <definedName name="____DBA7" localSheetId="64">[1]worksheet!#REF!</definedName>
    <definedName name="____DBA7" localSheetId="65">[1]worksheet!#REF!</definedName>
    <definedName name="____DBA7" localSheetId="66">[1]worksheet!#REF!</definedName>
    <definedName name="____DBA7" localSheetId="67">[1]worksheet!#REF!</definedName>
    <definedName name="____DBA7" localSheetId="68">[1]worksheet!#REF!</definedName>
    <definedName name="____DBA7" localSheetId="69">[1]worksheet!#REF!</definedName>
    <definedName name="____DBA7" localSheetId="70">[1]worksheet!#REF!</definedName>
    <definedName name="____DBA7" localSheetId="71">[1]worksheet!#REF!</definedName>
    <definedName name="____DBA7" localSheetId="72">[1]worksheet!#REF!</definedName>
    <definedName name="____DBA7" localSheetId="73">[1]worksheet!#REF!</definedName>
    <definedName name="____DBA7" localSheetId="74">[1]worksheet!#REF!</definedName>
    <definedName name="____DBA7" localSheetId="75">[1]worksheet!#REF!</definedName>
    <definedName name="____DBA7" localSheetId="76">[1]worksheet!#REF!</definedName>
    <definedName name="____DBA7" localSheetId="77">[1]worksheet!#REF!</definedName>
    <definedName name="____DBA7" localSheetId="78">[1]worksheet!#REF!</definedName>
    <definedName name="____DBA7" localSheetId="79">[1]worksheet!#REF!</definedName>
    <definedName name="____DBA7" localSheetId="80">[1]worksheet!#REF!</definedName>
    <definedName name="____DBA7" localSheetId="81">[1]worksheet!#REF!</definedName>
    <definedName name="____DBA7" localSheetId="82">[1]worksheet!#REF!</definedName>
    <definedName name="____DBA7" localSheetId="83">[1]worksheet!#REF!</definedName>
    <definedName name="____DBA7" localSheetId="84">[1]worksheet!#REF!</definedName>
    <definedName name="____DBA7" localSheetId="85">[1]worksheet!#REF!</definedName>
    <definedName name="____DBA7" localSheetId="86">[1]worksheet!#REF!</definedName>
    <definedName name="____DBA7" localSheetId="87">[1]worksheet!#REF!</definedName>
    <definedName name="____DBA7" localSheetId="88">[1]worksheet!#REF!</definedName>
    <definedName name="____DBA7" localSheetId="89">[1]worksheet!#REF!</definedName>
    <definedName name="____DBA7" localSheetId="90">[1]worksheet!#REF!</definedName>
    <definedName name="____DBA7" localSheetId="91">[1]worksheet!#REF!</definedName>
    <definedName name="____DBA7" localSheetId="92">[1]worksheet!#REF!</definedName>
    <definedName name="____DBA7" localSheetId="93">[1]worksheet!#REF!</definedName>
    <definedName name="____DBA7" localSheetId="94">[1]worksheet!#REF!</definedName>
    <definedName name="____DBA7" localSheetId="95">[1]worksheet!#REF!</definedName>
    <definedName name="____DBA7" localSheetId="96">[1]worksheet!#REF!</definedName>
    <definedName name="____DBA7" localSheetId="97">[1]worksheet!#REF!</definedName>
    <definedName name="____DBA7" localSheetId="98">[1]worksheet!#REF!</definedName>
    <definedName name="____DBA7" localSheetId="99">[1]worksheet!#REF!</definedName>
    <definedName name="____DBA7" localSheetId="100">[1]worksheet!#REF!</definedName>
    <definedName name="____DBA7" localSheetId="101">[1]worksheet!#REF!</definedName>
    <definedName name="____DBA7" localSheetId="102">[1]worksheet!#REF!</definedName>
    <definedName name="____DBA7" localSheetId="103">[1]worksheet!#REF!</definedName>
    <definedName name="____DBA7" localSheetId="104">[1]worksheet!#REF!</definedName>
    <definedName name="____DBA7" localSheetId="105">[1]worksheet!#REF!</definedName>
    <definedName name="____DBA7" localSheetId="106">[1]worksheet!#REF!</definedName>
    <definedName name="____DBA7" localSheetId="107">[1]worksheet!#REF!</definedName>
    <definedName name="____DBA7" localSheetId="108">[1]worksheet!#REF!</definedName>
    <definedName name="____DBA7" localSheetId="109">[1]worksheet!#REF!</definedName>
    <definedName name="____DBA7" localSheetId="110">[1]worksheet!#REF!</definedName>
    <definedName name="____DBA7" localSheetId="111">[1]worksheet!#REF!</definedName>
    <definedName name="____DBA7" localSheetId="112">[1]worksheet!#REF!</definedName>
    <definedName name="____DBA7" localSheetId="113">[1]worksheet!#REF!</definedName>
    <definedName name="____DBA7">[1]worksheet!#REF!</definedName>
    <definedName name="___DBA7" localSheetId="27">[1]worksheet!#REF!</definedName>
    <definedName name="___DBA7" localSheetId="28">[1]worksheet!#REF!</definedName>
    <definedName name="___DBA7" localSheetId="29">[1]worksheet!#REF!</definedName>
    <definedName name="___DBA7" localSheetId="30">[1]worksheet!#REF!</definedName>
    <definedName name="___DBA7" localSheetId="31">[1]worksheet!#REF!</definedName>
    <definedName name="___DBA7" localSheetId="32">[1]worksheet!#REF!</definedName>
    <definedName name="___DBA7" localSheetId="33">[1]worksheet!#REF!</definedName>
    <definedName name="___DBA7" localSheetId="34">[1]worksheet!#REF!</definedName>
    <definedName name="___DBA7" localSheetId="35">[1]worksheet!#REF!</definedName>
    <definedName name="___DBA7" localSheetId="36">[1]worksheet!#REF!</definedName>
    <definedName name="___DBA7" localSheetId="37">[1]worksheet!#REF!</definedName>
    <definedName name="___DBA7" localSheetId="38">[1]worksheet!#REF!</definedName>
    <definedName name="___DBA7" localSheetId="39">[1]worksheet!#REF!</definedName>
    <definedName name="___DBA7" localSheetId="40">[1]worksheet!#REF!</definedName>
    <definedName name="___DBA7" localSheetId="41">[1]worksheet!#REF!</definedName>
    <definedName name="___DBA7" localSheetId="42">[1]worksheet!#REF!</definedName>
    <definedName name="___DBA7" localSheetId="43">[1]worksheet!#REF!</definedName>
    <definedName name="___DBA7" localSheetId="44">[1]worksheet!#REF!</definedName>
    <definedName name="___DBA7" localSheetId="45">[1]worksheet!#REF!</definedName>
    <definedName name="___DBA7" localSheetId="46">[1]worksheet!#REF!</definedName>
    <definedName name="___DBA7" localSheetId="47">[1]worksheet!#REF!</definedName>
    <definedName name="___DBA7" localSheetId="48">[1]worksheet!#REF!</definedName>
    <definedName name="___DBA7" localSheetId="49">[1]worksheet!#REF!</definedName>
    <definedName name="___DBA7" localSheetId="50">[1]worksheet!#REF!</definedName>
    <definedName name="___DBA7" localSheetId="51">[1]worksheet!#REF!</definedName>
    <definedName name="___DBA7" localSheetId="52">[1]worksheet!#REF!</definedName>
    <definedName name="___DBA7" localSheetId="53">[1]worksheet!#REF!</definedName>
    <definedName name="___DBA7" localSheetId="54">[1]worksheet!#REF!</definedName>
    <definedName name="___DBA7" localSheetId="55">[1]worksheet!#REF!</definedName>
    <definedName name="___DBA7" localSheetId="56">[1]worksheet!#REF!</definedName>
    <definedName name="___DBA7" localSheetId="57">[1]worksheet!#REF!</definedName>
    <definedName name="___DBA7" localSheetId="58">[1]worksheet!#REF!</definedName>
    <definedName name="___DBA7" localSheetId="59">[1]worksheet!#REF!</definedName>
    <definedName name="___DBA7" localSheetId="60">[1]worksheet!#REF!</definedName>
    <definedName name="___DBA7" localSheetId="61">[1]worksheet!#REF!</definedName>
    <definedName name="___DBA7" localSheetId="62">[1]worksheet!#REF!</definedName>
    <definedName name="___DBA7" localSheetId="63">[1]worksheet!#REF!</definedName>
    <definedName name="___DBA7" localSheetId="64">[1]worksheet!#REF!</definedName>
    <definedName name="___DBA7" localSheetId="65">[1]worksheet!#REF!</definedName>
    <definedName name="___DBA7" localSheetId="66">[1]worksheet!#REF!</definedName>
    <definedName name="___DBA7" localSheetId="67">[1]worksheet!#REF!</definedName>
    <definedName name="___DBA7" localSheetId="68">[1]worksheet!#REF!</definedName>
    <definedName name="___DBA7" localSheetId="69">[1]worksheet!#REF!</definedName>
    <definedName name="___DBA7" localSheetId="70">[1]worksheet!#REF!</definedName>
    <definedName name="___DBA7" localSheetId="71">[1]worksheet!#REF!</definedName>
    <definedName name="___DBA7" localSheetId="72">[1]worksheet!#REF!</definedName>
    <definedName name="___DBA7" localSheetId="73">[1]worksheet!#REF!</definedName>
    <definedName name="___DBA7" localSheetId="74">[1]worksheet!#REF!</definedName>
    <definedName name="___DBA7" localSheetId="75">[1]worksheet!#REF!</definedName>
    <definedName name="___DBA7" localSheetId="76">[1]worksheet!#REF!</definedName>
    <definedName name="___DBA7" localSheetId="77">[1]worksheet!#REF!</definedName>
    <definedName name="___DBA7" localSheetId="78">[1]worksheet!#REF!</definedName>
    <definedName name="___DBA7" localSheetId="79">[1]worksheet!#REF!</definedName>
    <definedName name="___DBA7" localSheetId="80">[1]worksheet!#REF!</definedName>
    <definedName name="___DBA7" localSheetId="81">[1]worksheet!#REF!</definedName>
    <definedName name="___DBA7" localSheetId="82">[1]worksheet!#REF!</definedName>
    <definedName name="___DBA7" localSheetId="83">[1]worksheet!#REF!</definedName>
    <definedName name="___DBA7" localSheetId="84">[1]worksheet!#REF!</definedName>
    <definedName name="___DBA7" localSheetId="85">[1]worksheet!#REF!</definedName>
    <definedName name="___DBA7" localSheetId="86">[1]worksheet!#REF!</definedName>
    <definedName name="___DBA7" localSheetId="87">[1]worksheet!#REF!</definedName>
    <definedName name="___DBA7" localSheetId="88">[1]worksheet!#REF!</definedName>
    <definedName name="___DBA7" localSheetId="89">[1]worksheet!#REF!</definedName>
    <definedName name="___DBA7" localSheetId="90">[1]worksheet!#REF!</definedName>
    <definedName name="___DBA7" localSheetId="91">[1]worksheet!#REF!</definedName>
    <definedName name="___DBA7" localSheetId="92">[1]worksheet!#REF!</definedName>
    <definedName name="___DBA7" localSheetId="93">[1]worksheet!#REF!</definedName>
    <definedName name="___DBA7" localSheetId="94">[1]worksheet!#REF!</definedName>
    <definedName name="___DBA7" localSheetId="95">[1]worksheet!#REF!</definedName>
    <definedName name="___DBA7" localSheetId="96">[1]worksheet!#REF!</definedName>
    <definedName name="___DBA7" localSheetId="97">[1]worksheet!#REF!</definedName>
    <definedName name="___DBA7" localSheetId="98">[1]worksheet!#REF!</definedName>
    <definedName name="___DBA7" localSheetId="99">[1]worksheet!#REF!</definedName>
    <definedName name="___DBA7" localSheetId="100">[1]worksheet!#REF!</definedName>
    <definedName name="___DBA7" localSheetId="101">[1]worksheet!#REF!</definedName>
    <definedName name="___DBA7" localSheetId="102">[1]worksheet!#REF!</definedName>
    <definedName name="___DBA7" localSheetId="103">[1]worksheet!#REF!</definedName>
    <definedName name="___DBA7" localSheetId="104">[1]worksheet!#REF!</definedName>
    <definedName name="___DBA7" localSheetId="105">[1]worksheet!#REF!</definedName>
    <definedName name="___DBA7" localSheetId="106">[1]worksheet!#REF!</definedName>
    <definedName name="___DBA7" localSheetId="107">[1]worksheet!#REF!</definedName>
    <definedName name="___DBA7" localSheetId="108">[1]worksheet!#REF!</definedName>
    <definedName name="___DBA7" localSheetId="109">[1]worksheet!#REF!</definedName>
    <definedName name="___DBA7" localSheetId="110">[1]worksheet!#REF!</definedName>
    <definedName name="___DBA7" localSheetId="111">[1]worksheet!#REF!</definedName>
    <definedName name="___DBA7" localSheetId="112">[1]worksheet!#REF!</definedName>
    <definedName name="___DBA7" localSheetId="113">[1]worksheet!#REF!</definedName>
    <definedName name="___DBA7">[1]worksheet!#REF!</definedName>
    <definedName name="__123Graph_A" localSheetId="27" hidden="1">[2]A!#REF!</definedName>
    <definedName name="__123Graph_A" localSheetId="28" hidden="1">[2]A!#REF!</definedName>
    <definedName name="__123Graph_A" localSheetId="29" hidden="1">[2]A!#REF!</definedName>
    <definedName name="__123Graph_A" localSheetId="30" hidden="1">[2]A!#REF!</definedName>
    <definedName name="__123Graph_A" localSheetId="31" hidden="1">[2]A!#REF!</definedName>
    <definedName name="__123Graph_A" localSheetId="32" hidden="1">[2]A!#REF!</definedName>
    <definedName name="__123Graph_A" localSheetId="33" hidden="1">[2]A!#REF!</definedName>
    <definedName name="__123Graph_A" localSheetId="34" hidden="1">[2]A!#REF!</definedName>
    <definedName name="__123Graph_A" localSheetId="35" hidden="1">[2]A!#REF!</definedName>
    <definedName name="__123Graph_A" localSheetId="36" hidden="1">[2]A!#REF!</definedName>
    <definedName name="__123Graph_A" localSheetId="37" hidden="1">[2]A!#REF!</definedName>
    <definedName name="__123Graph_A" localSheetId="38" hidden="1">[2]A!#REF!</definedName>
    <definedName name="__123Graph_A" localSheetId="39" hidden="1">[2]A!#REF!</definedName>
    <definedName name="__123Graph_A" localSheetId="40" hidden="1">[2]A!#REF!</definedName>
    <definedName name="__123Graph_A" localSheetId="41" hidden="1">[2]A!#REF!</definedName>
    <definedName name="__123Graph_A" localSheetId="42" hidden="1">[2]A!#REF!</definedName>
    <definedName name="__123Graph_A" localSheetId="43" hidden="1">[2]A!#REF!</definedName>
    <definedName name="__123Graph_A" localSheetId="44" hidden="1">[2]A!#REF!</definedName>
    <definedName name="__123Graph_A" localSheetId="45" hidden="1">[2]A!#REF!</definedName>
    <definedName name="__123Graph_A" localSheetId="46" hidden="1">[2]A!#REF!</definedName>
    <definedName name="__123Graph_A" localSheetId="47" hidden="1">[2]A!#REF!</definedName>
    <definedName name="__123Graph_A" localSheetId="48" hidden="1">[2]A!#REF!</definedName>
    <definedName name="__123Graph_A" localSheetId="49" hidden="1">[2]A!#REF!</definedName>
    <definedName name="__123Graph_A" localSheetId="50" hidden="1">[2]A!#REF!</definedName>
    <definedName name="__123Graph_A" localSheetId="51" hidden="1">[2]A!#REF!</definedName>
    <definedName name="__123Graph_A" localSheetId="52" hidden="1">[2]A!#REF!</definedName>
    <definedName name="__123Graph_A" localSheetId="53" hidden="1">[2]A!#REF!</definedName>
    <definedName name="__123Graph_A" localSheetId="54" hidden="1">[2]A!#REF!</definedName>
    <definedName name="__123Graph_A" localSheetId="55" hidden="1">[2]A!#REF!</definedName>
    <definedName name="__123Graph_A" localSheetId="56" hidden="1">[2]A!#REF!</definedName>
    <definedName name="__123Graph_A" localSheetId="57" hidden="1">[2]A!#REF!</definedName>
    <definedName name="__123Graph_A" localSheetId="58" hidden="1">[2]A!#REF!</definedName>
    <definedName name="__123Graph_A" localSheetId="59" hidden="1">[2]A!#REF!</definedName>
    <definedName name="__123Graph_A" localSheetId="60" hidden="1">[2]A!#REF!</definedName>
    <definedName name="__123Graph_A" localSheetId="61" hidden="1">[2]A!#REF!</definedName>
    <definedName name="__123Graph_A" localSheetId="62" hidden="1">[2]A!#REF!</definedName>
    <definedName name="__123Graph_A" localSheetId="63" hidden="1">[2]A!#REF!</definedName>
    <definedName name="__123Graph_A" localSheetId="64" hidden="1">[2]A!#REF!</definedName>
    <definedName name="__123Graph_A" localSheetId="65" hidden="1">[2]A!#REF!</definedName>
    <definedName name="__123Graph_A" localSheetId="66" hidden="1">[2]A!#REF!</definedName>
    <definedName name="__123Graph_A" localSheetId="67" hidden="1">[2]A!#REF!</definedName>
    <definedName name="__123Graph_A" localSheetId="68" hidden="1">[2]A!#REF!</definedName>
    <definedName name="__123Graph_A" localSheetId="69" hidden="1">[2]A!#REF!</definedName>
    <definedName name="__123Graph_A" localSheetId="70" hidden="1">[2]A!#REF!</definedName>
    <definedName name="__123Graph_A" localSheetId="71" hidden="1">[2]A!#REF!</definedName>
    <definedName name="__123Graph_A" localSheetId="72" hidden="1">[2]A!#REF!</definedName>
    <definedName name="__123Graph_A" localSheetId="73" hidden="1">[2]A!#REF!</definedName>
    <definedName name="__123Graph_A" localSheetId="74" hidden="1">[2]A!#REF!</definedName>
    <definedName name="__123Graph_A" localSheetId="75" hidden="1">[2]A!#REF!</definedName>
    <definedName name="__123Graph_A" localSheetId="76" hidden="1">[2]A!#REF!</definedName>
    <definedName name="__123Graph_A" localSheetId="77" hidden="1">[2]A!#REF!</definedName>
    <definedName name="__123Graph_A" localSheetId="78" hidden="1">[2]A!#REF!</definedName>
    <definedName name="__123Graph_A" localSheetId="79" hidden="1">[2]A!#REF!</definedName>
    <definedName name="__123Graph_A" localSheetId="80" hidden="1">[2]A!#REF!</definedName>
    <definedName name="__123Graph_A" localSheetId="81" hidden="1">[2]A!#REF!</definedName>
    <definedName name="__123Graph_A" localSheetId="82" hidden="1">[2]A!#REF!</definedName>
    <definedName name="__123Graph_A" localSheetId="83" hidden="1">[2]A!#REF!</definedName>
    <definedName name="__123Graph_A" localSheetId="84" hidden="1">[2]A!#REF!</definedName>
    <definedName name="__123Graph_A" localSheetId="85" hidden="1">[2]A!#REF!</definedName>
    <definedName name="__123Graph_A" localSheetId="86" hidden="1">[2]A!#REF!</definedName>
    <definedName name="__123Graph_A" localSheetId="87" hidden="1">[2]A!#REF!</definedName>
    <definedName name="__123Graph_A" localSheetId="88" hidden="1">[2]A!#REF!</definedName>
    <definedName name="__123Graph_A" localSheetId="89" hidden="1">[2]A!#REF!</definedName>
    <definedName name="__123Graph_A" localSheetId="90" hidden="1">[2]A!#REF!</definedName>
    <definedName name="__123Graph_A" localSheetId="91" hidden="1">[2]A!#REF!</definedName>
    <definedName name="__123Graph_A" localSheetId="92" hidden="1">[2]A!#REF!</definedName>
    <definedName name="__123Graph_A" localSheetId="93" hidden="1">[2]A!#REF!</definedName>
    <definedName name="__123Graph_A" localSheetId="94" hidden="1">[2]A!#REF!</definedName>
    <definedName name="__123Graph_A" localSheetId="95" hidden="1">[2]A!#REF!</definedName>
    <definedName name="__123Graph_A" localSheetId="96" hidden="1">[2]A!#REF!</definedName>
    <definedName name="__123Graph_A" localSheetId="97" hidden="1">[2]A!#REF!</definedName>
    <definedName name="__123Graph_A" localSheetId="98" hidden="1">[2]A!#REF!</definedName>
    <definedName name="__123Graph_A" localSheetId="99" hidden="1">[2]A!#REF!</definedName>
    <definedName name="__123Graph_A" localSheetId="100" hidden="1">[2]A!#REF!</definedName>
    <definedName name="__123Graph_A" localSheetId="101" hidden="1">[2]A!#REF!</definedName>
    <definedName name="__123Graph_A" localSheetId="102" hidden="1">[2]A!#REF!</definedName>
    <definedName name="__123Graph_A" localSheetId="103" hidden="1">[2]A!#REF!</definedName>
    <definedName name="__123Graph_A" localSheetId="104" hidden="1">[2]A!#REF!</definedName>
    <definedName name="__123Graph_A" localSheetId="105" hidden="1">[2]A!#REF!</definedName>
    <definedName name="__123Graph_A" localSheetId="106" hidden="1">[2]A!#REF!</definedName>
    <definedName name="__123Graph_A" localSheetId="107" hidden="1">[2]A!#REF!</definedName>
    <definedName name="__123Graph_A" localSheetId="108" hidden="1">[2]A!#REF!</definedName>
    <definedName name="__123Graph_A" localSheetId="109" hidden="1">[2]A!#REF!</definedName>
    <definedName name="__123Graph_A" localSheetId="110" hidden="1">[2]A!#REF!</definedName>
    <definedName name="__123Graph_A" localSheetId="111" hidden="1">[2]A!#REF!</definedName>
    <definedName name="__123Graph_A" localSheetId="112" hidden="1">[2]A!#REF!</definedName>
    <definedName name="__123Graph_A" localSheetId="113" hidden="1">[2]A!#REF!</definedName>
    <definedName name="__123Graph_A" hidden="1">[2]A!#REF!</definedName>
    <definedName name="__123Graph_APL" localSheetId="27" hidden="1">[2]A!#REF!</definedName>
    <definedName name="__123Graph_APL" localSheetId="28" hidden="1">[2]A!#REF!</definedName>
    <definedName name="__123Graph_APL" localSheetId="29" hidden="1">[2]A!#REF!</definedName>
    <definedName name="__123Graph_APL" localSheetId="30" hidden="1">[2]A!#REF!</definedName>
    <definedName name="__123Graph_APL" localSheetId="31" hidden="1">[2]A!#REF!</definedName>
    <definedName name="__123Graph_APL" localSheetId="32" hidden="1">[2]A!#REF!</definedName>
    <definedName name="__123Graph_APL" localSheetId="33" hidden="1">[2]A!#REF!</definedName>
    <definedName name="__123Graph_APL" localSheetId="34" hidden="1">[2]A!#REF!</definedName>
    <definedName name="__123Graph_APL" localSheetId="35" hidden="1">[2]A!#REF!</definedName>
    <definedName name="__123Graph_APL" localSheetId="36" hidden="1">[2]A!#REF!</definedName>
    <definedName name="__123Graph_APL" localSheetId="37" hidden="1">[2]A!#REF!</definedName>
    <definedName name="__123Graph_APL" localSheetId="38" hidden="1">[2]A!#REF!</definedName>
    <definedName name="__123Graph_APL" localSheetId="39" hidden="1">[2]A!#REF!</definedName>
    <definedName name="__123Graph_APL" localSheetId="40" hidden="1">[2]A!#REF!</definedName>
    <definedName name="__123Graph_APL" localSheetId="41" hidden="1">[2]A!#REF!</definedName>
    <definedName name="__123Graph_APL" localSheetId="42" hidden="1">[2]A!#REF!</definedName>
    <definedName name="__123Graph_APL" localSheetId="43" hidden="1">[2]A!#REF!</definedName>
    <definedName name="__123Graph_APL" localSheetId="44" hidden="1">[2]A!#REF!</definedName>
    <definedName name="__123Graph_APL" localSheetId="45" hidden="1">[2]A!#REF!</definedName>
    <definedName name="__123Graph_APL" localSheetId="46" hidden="1">[2]A!#REF!</definedName>
    <definedName name="__123Graph_APL" localSheetId="47" hidden="1">[2]A!#REF!</definedName>
    <definedName name="__123Graph_APL" localSheetId="48" hidden="1">[2]A!#REF!</definedName>
    <definedName name="__123Graph_APL" localSheetId="49" hidden="1">[2]A!#REF!</definedName>
    <definedName name="__123Graph_APL" localSheetId="50" hidden="1">[2]A!#REF!</definedName>
    <definedName name="__123Graph_APL" localSheetId="51" hidden="1">[2]A!#REF!</definedName>
    <definedName name="__123Graph_APL" localSheetId="52" hidden="1">[2]A!#REF!</definedName>
    <definedName name="__123Graph_APL" localSheetId="53" hidden="1">[2]A!#REF!</definedName>
    <definedName name="__123Graph_APL" localSheetId="54" hidden="1">[2]A!#REF!</definedName>
    <definedName name="__123Graph_APL" localSheetId="55" hidden="1">[2]A!#REF!</definedName>
    <definedName name="__123Graph_APL" localSheetId="56" hidden="1">[2]A!#REF!</definedName>
    <definedName name="__123Graph_APL" localSheetId="57" hidden="1">[2]A!#REF!</definedName>
    <definedName name="__123Graph_APL" localSheetId="58" hidden="1">[2]A!#REF!</definedName>
    <definedName name="__123Graph_APL" localSheetId="59" hidden="1">[2]A!#REF!</definedName>
    <definedName name="__123Graph_APL" localSheetId="60" hidden="1">[2]A!#REF!</definedName>
    <definedName name="__123Graph_APL" localSheetId="61" hidden="1">[2]A!#REF!</definedName>
    <definedName name="__123Graph_APL" localSheetId="62" hidden="1">[2]A!#REF!</definedName>
    <definedName name="__123Graph_APL" localSheetId="63" hidden="1">[2]A!#REF!</definedName>
    <definedName name="__123Graph_APL" localSheetId="64" hidden="1">[2]A!#REF!</definedName>
    <definedName name="__123Graph_APL" localSheetId="65" hidden="1">[2]A!#REF!</definedName>
    <definedName name="__123Graph_APL" localSheetId="66" hidden="1">[2]A!#REF!</definedName>
    <definedName name="__123Graph_APL" localSheetId="67" hidden="1">[2]A!#REF!</definedName>
    <definedName name="__123Graph_APL" localSheetId="68" hidden="1">[2]A!#REF!</definedName>
    <definedName name="__123Graph_APL" localSheetId="69" hidden="1">[2]A!#REF!</definedName>
    <definedName name="__123Graph_APL" localSheetId="70" hidden="1">[2]A!#REF!</definedName>
    <definedName name="__123Graph_APL" localSheetId="71" hidden="1">[2]A!#REF!</definedName>
    <definedName name="__123Graph_APL" localSheetId="72" hidden="1">[2]A!#REF!</definedName>
    <definedName name="__123Graph_APL" localSheetId="73" hidden="1">[2]A!#REF!</definedName>
    <definedName name="__123Graph_APL" localSheetId="74" hidden="1">[2]A!#REF!</definedName>
    <definedName name="__123Graph_APL" localSheetId="75" hidden="1">[2]A!#REF!</definedName>
    <definedName name="__123Graph_APL" localSheetId="76" hidden="1">[2]A!#REF!</definedName>
    <definedName name="__123Graph_APL" localSheetId="77" hidden="1">[2]A!#REF!</definedName>
    <definedName name="__123Graph_APL" localSheetId="78" hidden="1">[2]A!#REF!</definedName>
    <definedName name="__123Graph_APL" localSheetId="79" hidden="1">[2]A!#REF!</definedName>
    <definedName name="__123Graph_APL" localSheetId="80" hidden="1">[2]A!#REF!</definedName>
    <definedName name="__123Graph_APL" localSheetId="81" hidden="1">[2]A!#REF!</definedName>
    <definedName name="__123Graph_APL" localSheetId="82" hidden="1">[2]A!#REF!</definedName>
    <definedName name="__123Graph_APL" localSheetId="83" hidden="1">[2]A!#REF!</definedName>
    <definedName name="__123Graph_APL" localSheetId="84" hidden="1">[2]A!#REF!</definedName>
    <definedName name="__123Graph_APL" localSheetId="85" hidden="1">[2]A!#REF!</definedName>
    <definedName name="__123Graph_APL" localSheetId="86" hidden="1">[2]A!#REF!</definedName>
    <definedName name="__123Graph_APL" localSheetId="87" hidden="1">[2]A!#REF!</definedName>
    <definedName name="__123Graph_APL" localSheetId="88" hidden="1">[2]A!#REF!</definedName>
    <definedName name="__123Graph_APL" localSheetId="89" hidden="1">[2]A!#REF!</definedName>
    <definedName name="__123Graph_APL" localSheetId="90" hidden="1">[2]A!#REF!</definedName>
    <definedName name="__123Graph_APL" localSheetId="91" hidden="1">[2]A!#REF!</definedName>
    <definedName name="__123Graph_APL" localSheetId="92" hidden="1">[2]A!#REF!</definedName>
    <definedName name="__123Graph_APL" localSheetId="93" hidden="1">[2]A!#REF!</definedName>
    <definedName name="__123Graph_APL" localSheetId="94" hidden="1">[2]A!#REF!</definedName>
    <definedName name="__123Graph_APL" localSheetId="95" hidden="1">[2]A!#REF!</definedName>
    <definedName name="__123Graph_APL" localSheetId="96" hidden="1">[2]A!#REF!</definedName>
    <definedName name="__123Graph_APL" localSheetId="97" hidden="1">[2]A!#REF!</definedName>
    <definedName name="__123Graph_APL" localSheetId="98" hidden="1">[2]A!#REF!</definedName>
    <definedName name="__123Graph_APL" localSheetId="99" hidden="1">[2]A!#REF!</definedName>
    <definedName name="__123Graph_APL" localSheetId="100" hidden="1">[2]A!#REF!</definedName>
    <definedName name="__123Graph_APL" localSheetId="101" hidden="1">[2]A!#REF!</definedName>
    <definedName name="__123Graph_APL" localSheetId="102" hidden="1">[2]A!#REF!</definedName>
    <definedName name="__123Graph_APL" localSheetId="103" hidden="1">[2]A!#REF!</definedName>
    <definedName name="__123Graph_APL" localSheetId="104" hidden="1">[2]A!#REF!</definedName>
    <definedName name="__123Graph_APL" localSheetId="105" hidden="1">[2]A!#REF!</definedName>
    <definedName name="__123Graph_APL" localSheetId="106" hidden="1">[2]A!#REF!</definedName>
    <definedName name="__123Graph_APL" localSheetId="107" hidden="1">[2]A!#REF!</definedName>
    <definedName name="__123Graph_APL" localSheetId="108" hidden="1">[2]A!#REF!</definedName>
    <definedName name="__123Graph_APL" localSheetId="109" hidden="1">[2]A!#REF!</definedName>
    <definedName name="__123Graph_APL" localSheetId="110" hidden="1">[2]A!#REF!</definedName>
    <definedName name="__123Graph_APL" localSheetId="111" hidden="1">[2]A!#REF!</definedName>
    <definedName name="__123Graph_APL" localSheetId="112" hidden="1">[2]A!#REF!</definedName>
    <definedName name="__123Graph_APL" localSheetId="113" hidden="1">[2]A!#REF!</definedName>
    <definedName name="__123Graph_APL" hidden="1">[2]A!#REF!</definedName>
    <definedName name="__123Graph_B" localSheetId="27" hidden="1">[2]A!#REF!</definedName>
    <definedName name="__123Graph_B" localSheetId="28" hidden="1">[2]A!#REF!</definedName>
    <definedName name="__123Graph_B" localSheetId="29" hidden="1">[2]A!#REF!</definedName>
    <definedName name="__123Graph_B" localSheetId="30" hidden="1">[2]A!#REF!</definedName>
    <definedName name="__123Graph_B" localSheetId="31" hidden="1">[2]A!#REF!</definedName>
    <definedName name="__123Graph_B" localSheetId="32" hidden="1">[2]A!#REF!</definedName>
    <definedName name="__123Graph_B" localSheetId="33" hidden="1">[2]A!#REF!</definedName>
    <definedName name="__123Graph_B" localSheetId="34" hidden="1">[2]A!#REF!</definedName>
    <definedName name="__123Graph_B" localSheetId="35" hidden="1">[2]A!#REF!</definedName>
    <definedName name="__123Graph_B" localSheetId="36" hidden="1">[2]A!#REF!</definedName>
    <definedName name="__123Graph_B" localSheetId="37" hidden="1">[2]A!#REF!</definedName>
    <definedName name="__123Graph_B" localSheetId="38" hidden="1">[2]A!#REF!</definedName>
    <definedName name="__123Graph_B" localSheetId="39" hidden="1">[2]A!#REF!</definedName>
    <definedName name="__123Graph_B" localSheetId="40" hidden="1">[2]A!#REF!</definedName>
    <definedName name="__123Graph_B" localSheetId="41" hidden="1">[2]A!#REF!</definedName>
    <definedName name="__123Graph_B" localSheetId="42" hidden="1">[2]A!#REF!</definedName>
    <definedName name="__123Graph_B" localSheetId="43" hidden="1">[2]A!#REF!</definedName>
    <definedName name="__123Graph_B" localSheetId="44" hidden="1">[2]A!#REF!</definedName>
    <definedName name="__123Graph_B" localSheetId="45" hidden="1">[2]A!#REF!</definedName>
    <definedName name="__123Graph_B" localSheetId="46" hidden="1">[2]A!#REF!</definedName>
    <definedName name="__123Graph_B" localSheetId="47" hidden="1">[2]A!#REF!</definedName>
    <definedName name="__123Graph_B" localSheetId="48" hidden="1">[2]A!#REF!</definedName>
    <definedName name="__123Graph_B" localSheetId="49" hidden="1">[2]A!#REF!</definedName>
    <definedName name="__123Graph_B" localSheetId="50" hidden="1">[2]A!#REF!</definedName>
    <definedName name="__123Graph_B" localSheetId="51" hidden="1">[2]A!#REF!</definedName>
    <definedName name="__123Graph_B" localSheetId="52" hidden="1">[2]A!#REF!</definedName>
    <definedName name="__123Graph_B" localSheetId="53" hidden="1">[2]A!#REF!</definedName>
    <definedName name="__123Graph_B" localSheetId="54" hidden="1">[2]A!#REF!</definedName>
    <definedName name="__123Graph_B" localSheetId="55" hidden="1">[2]A!#REF!</definedName>
    <definedName name="__123Graph_B" localSheetId="56" hidden="1">[2]A!#REF!</definedName>
    <definedName name="__123Graph_B" localSheetId="57" hidden="1">[2]A!#REF!</definedName>
    <definedName name="__123Graph_B" localSheetId="58" hidden="1">[2]A!#REF!</definedName>
    <definedName name="__123Graph_B" localSheetId="59" hidden="1">[2]A!#REF!</definedName>
    <definedName name="__123Graph_B" localSheetId="60" hidden="1">[2]A!#REF!</definedName>
    <definedName name="__123Graph_B" localSheetId="61" hidden="1">[2]A!#REF!</definedName>
    <definedName name="__123Graph_B" localSheetId="62" hidden="1">[2]A!#REF!</definedName>
    <definedName name="__123Graph_B" localSheetId="63" hidden="1">[2]A!#REF!</definedName>
    <definedName name="__123Graph_B" localSheetId="64" hidden="1">[2]A!#REF!</definedName>
    <definedName name="__123Graph_B" localSheetId="65" hidden="1">[2]A!#REF!</definedName>
    <definedName name="__123Graph_B" localSheetId="66" hidden="1">[2]A!#REF!</definedName>
    <definedName name="__123Graph_B" localSheetId="67" hidden="1">[2]A!#REF!</definedName>
    <definedName name="__123Graph_B" localSheetId="68" hidden="1">[2]A!#REF!</definedName>
    <definedName name="__123Graph_B" localSheetId="69" hidden="1">[2]A!#REF!</definedName>
    <definedName name="__123Graph_B" localSheetId="70" hidden="1">[2]A!#REF!</definedName>
    <definedName name="__123Graph_B" localSheetId="71" hidden="1">[2]A!#REF!</definedName>
    <definedName name="__123Graph_B" localSheetId="72" hidden="1">[2]A!#REF!</definedName>
    <definedName name="__123Graph_B" localSheetId="73" hidden="1">[2]A!#REF!</definedName>
    <definedName name="__123Graph_B" localSheetId="74" hidden="1">[2]A!#REF!</definedName>
    <definedName name="__123Graph_B" localSheetId="75" hidden="1">[2]A!#REF!</definedName>
    <definedName name="__123Graph_B" localSheetId="76" hidden="1">[2]A!#REF!</definedName>
    <definedName name="__123Graph_B" localSheetId="77" hidden="1">[2]A!#REF!</definedName>
    <definedName name="__123Graph_B" localSheetId="78" hidden="1">[2]A!#REF!</definedName>
    <definedName name="__123Graph_B" localSheetId="79" hidden="1">[2]A!#REF!</definedName>
    <definedName name="__123Graph_B" localSheetId="80" hidden="1">[2]A!#REF!</definedName>
    <definedName name="__123Graph_B" localSheetId="81" hidden="1">[2]A!#REF!</definedName>
    <definedName name="__123Graph_B" localSheetId="82" hidden="1">[2]A!#REF!</definedName>
    <definedName name="__123Graph_B" localSheetId="83" hidden="1">[2]A!#REF!</definedName>
    <definedName name="__123Graph_B" localSheetId="84" hidden="1">[2]A!#REF!</definedName>
    <definedName name="__123Graph_B" localSheetId="85" hidden="1">[2]A!#REF!</definedName>
    <definedName name="__123Graph_B" localSheetId="86" hidden="1">[2]A!#REF!</definedName>
    <definedName name="__123Graph_B" localSheetId="87" hidden="1">[2]A!#REF!</definedName>
    <definedName name="__123Graph_B" localSheetId="88" hidden="1">[2]A!#REF!</definedName>
    <definedName name="__123Graph_B" localSheetId="89" hidden="1">[2]A!#REF!</definedName>
    <definedName name="__123Graph_B" localSheetId="90" hidden="1">[2]A!#REF!</definedName>
    <definedName name="__123Graph_B" localSheetId="91" hidden="1">[2]A!#REF!</definedName>
    <definedName name="__123Graph_B" localSheetId="92" hidden="1">[2]A!#REF!</definedName>
    <definedName name="__123Graph_B" localSheetId="93" hidden="1">[2]A!#REF!</definedName>
    <definedName name="__123Graph_B" localSheetId="94" hidden="1">[2]A!#REF!</definedName>
    <definedName name="__123Graph_B" localSheetId="95" hidden="1">[2]A!#REF!</definedName>
    <definedName name="__123Graph_B" localSheetId="96" hidden="1">[2]A!#REF!</definedName>
    <definedName name="__123Graph_B" localSheetId="97" hidden="1">[2]A!#REF!</definedName>
    <definedName name="__123Graph_B" localSheetId="98" hidden="1">[2]A!#REF!</definedName>
    <definedName name="__123Graph_B" localSheetId="99" hidden="1">[2]A!#REF!</definedName>
    <definedName name="__123Graph_B" localSheetId="100" hidden="1">[2]A!#REF!</definedName>
    <definedName name="__123Graph_B" localSheetId="101" hidden="1">[2]A!#REF!</definedName>
    <definedName name="__123Graph_B" localSheetId="102" hidden="1">[2]A!#REF!</definedName>
    <definedName name="__123Graph_B" localSheetId="103" hidden="1">[2]A!#REF!</definedName>
    <definedName name="__123Graph_B" localSheetId="104" hidden="1">[2]A!#REF!</definedName>
    <definedName name="__123Graph_B" localSheetId="105" hidden="1">[2]A!#REF!</definedName>
    <definedName name="__123Graph_B" localSheetId="106" hidden="1">[2]A!#REF!</definedName>
    <definedName name="__123Graph_B" localSheetId="107" hidden="1">[2]A!#REF!</definedName>
    <definedName name="__123Graph_B" localSheetId="108" hidden="1">[2]A!#REF!</definedName>
    <definedName name="__123Graph_B" localSheetId="109" hidden="1">[2]A!#REF!</definedName>
    <definedName name="__123Graph_B" localSheetId="110" hidden="1">[2]A!#REF!</definedName>
    <definedName name="__123Graph_B" localSheetId="111" hidden="1">[2]A!#REF!</definedName>
    <definedName name="__123Graph_B" localSheetId="112" hidden="1">[2]A!#REF!</definedName>
    <definedName name="__123Graph_B" localSheetId="113" hidden="1">[2]A!#REF!</definedName>
    <definedName name="__123Graph_B" hidden="1">[2]A!#REF!</definedName>
    <definedName name="__123Graph_BPL" localSheetId="27" hidden="1">[2]A!#REF!</definedName>
    <definedName name="__123Graph_BPL" localSheetId="28" hidden="1">[2]A!#REF!</definedName>
    <definedName name="__123Graph_BPL" localSheetId="29" hidden="1">[2]A!#REF!</definedName>
    <definedName name="__123Graph_BPL" localSheetId="30" hidden="1">[2]A!#REF!</definedName>
    <definedName name="__123Graph_BPL" localSheetId="31" hidden="1">[2]A!#REF!</definedName>
    <definedName name="__123Graph_BPL" localSheetId="32" hidden="1">[2]A!#REF!</definedName>
    <definedName name="__123Graph_BPL" localSheetId="33" hidden="1">[2]A!#REF!</definedName>
    <definedName name="__123Graph_BPL" localSheetId="34" hidden="1">[2]A!#REF!</definedName>
    <definedName name="__123Graph_BPL" localSheetId="35" hidden="1">[2]A!#REF!</definedName>
    <definedName name="__123Graph_BPL" localSheetId="36" hidden="1">[2]A!#REF!</definedName>
    <definedName name="__123Graph_BPL" localSheetId="37" hidden="1">[2]A!#REF!</definedName>
    <definedName name="__123Graph_BPL" localSheetId="38" hidden="1">[2]A!#REF!</definedName>
    <definedName name="__123Graph_BPL" localSheetId="39" hidden="1">[2]A!#REF!</definedName>
    <definedName name="__123Graph_BPL" localSheetId="40" hidden="1">[2]A!#REF!</definedName>
    <definedName name="__123Graph_BPL" localSheetId="41" hidden="1">[2]A!#REF!</definedName>
    <definedName name="__123Graph_BPL" localSheetId="42" hidden="1">[2]A!#REF!</definedName>
    <definedName name="__123Graph_BPL" localSheetId="43" hidden="1">[2]A!#REF!</definedName>
    <definedName name="__123Graph_BPL" localSheetId="44" hidden="1">[2]A!#REF!</definedName>
    <definedName name="__123Graph_BPL" localSheetId="45" hidden="1">[2]A!#REF!</definedName>
    <definedName name="__123Graph_BPL" localSheetId="46" hidden="1">[2]A!#REF!</definedName>
    <definedName name="__123Graph_BPL" localSheetId="47" hidden="1">[2]A!#REF!</definedName>
    <definedName name="__123Graph_BPL" localSheetId="48" hidden="1">[2]A!#REF!</definedName>
    <definedName name="__123Graph_BPL" localSheetId="49" hidden="1">[2]A!#REF!</definedName>
    <definedName name="__123Graph_BPL" localSheetId="50" hidden="1">[2]A!#REF!</definedName>
    <definedName name="__123Graph_BPL" localSheetId="51" hidden="1">[2]A!#REF!</definedName>
    <definedName name="__123Graph_BPL" localSheetId="52" hidden="1">[2]A!#REF!</definedName>
    <definedName name="__123Graph_BPL" localSheetId="53" hidden="1">[2]A!#REF!</definedName>
    <definedName name="__123Graph_BPL" localSheetId="54" hidden="1">[2]A!#REF!</definedName>
    <definedName name="__123Graph_BPL" localSheetId="55" hidden="1">[2]A!#REF!</definedName>
    <definedName name="__123Graph_BPL" localSheetId="56" hidden="1">[2]A!#REF!</definedName>
    <definedName name="__123Graph_BPL" localSheetId="57" hidden="1">[2]A!#REF!</definedName>
    <definedName name="__123Graph_BPL" localSheetId="58" hidden="1">[2]A!#REF!</definedName>
    <definedName name="__123Graph_BPL" localSheetId="59" hidden="1">[2]A!#REF!</definedName>
    <definedName name="__123Graph_BPL" localSheetId="60" hidden="1">[2]A!#REF!</definedName>
    <definedName name="__123Graph_BPL" localSheetId="61" hidden="1">[2]A!#REF!</definedName>
    <definedName name="__123Graph_BPL" localSheetId="62" hidden="1">[2]A!#REF!</definedName>
    <definedName name="__123Graph_BPL" localSheetId="63" hidden="1">[2]A!#REF!</definedName>
    <definedName name="__123Graph_BPL" localSheetId="64" hidden="1">[2]A!#REF!</definedName>
    <definedName name="__123Graph_BPL" localSheetId="65" hidden="1">[2]A!#REF!</definedName>
    <definedName name="__123Graph_BPL" localSheetId="66" hidden="1">[2]A!#REF!</definedName>
    <definedName name="__123Graph_BPL" localSheetId="67" hidden="1">[2]A!#REF!</definedName>
    <definedName name="__123Graph_BPL" localSheetId="68" hidden="1">[2]A!#REF!</definedName>
    <definedName name="__123Graph_BPL" localSheetId="69" hidden="1">[2]A!#REF!</definedName>
    <definedName name="__123Graph_BPL" localSheetId="70" hidden="1">[2]A!#REF!</definedName>
    <definedName name="__123Graph_BPL" localSheetId="71" hidden="1">[2]A!#REF!</definedName>
    <definedName name="__123Graph_BPL" localSheetId="72" hidden="1">[2]A!#REF!</definedName>
    <definedName name="__123Graph_BPL" localSheetId="73" hidden="1">[2]A!#REF!</definedName>
    <definedName name="__123Graph_BPL" localSheetId="74" hidden="1">[2]A!#REF!</definedName>
    <definedName name="__123Graph_BPL" localSheetId="75" hidden="1">[2]A!#REF!</definedName>
    <definedName name="__123Graph_BPL" localSheetId="76" hidden="1">[2]A!#REF!</definedName>
    <definedName name="__123Graph_BPL" localSheetId="77" hidden="1">[2]A!#REF!</definedName>
    <definedName name="__123Graph_BPL" localSheetId="78" hidden="1">[2]A!#REF!</definedName>
    <definedName name="__123Graph_BPL" localSheetId="79" hidden="1">[2]A!#REF!</definedName>
    <definedName name="__123Graph_BPL" localSheetId="80" hidden="1">[2]A!#REF!</definedName>
    <definedName name="__123Graph_BPL" localSheetId="81" hidden="1">[2]A!#REF!</definedName>
    <definedName name="__123Graph_BPL" localSheetId="82" hidden="1">[2]A!#REF!</definedName>
    <definedName name="__123Graph_BPL" localSheetId="83" hidden="1">[2]A!#REF!</definedName>
    <definedName name="__123Graph_BPL" localSheetId="84" hidden="1">[2]A!#REF!</definedName>
    <definedName name="__123Graph_BPL" localSheetId="85" hidden="1">[2]A!#REF!</definedName>
    <definedName name="__123Graph_BPL" localSheetId="86" hidden="1">[2]A!#REF!</definedName>
    <definedName name="__123Graph_BPL" localSheetId="87" hidden="1">[2]A!#REF!</definedName>
    <definedName name="__123Graph_BPL" localSheetId="88" hidden="1">[2]A!#REF!</definedName>
    <definedName name="__123Graph_BPL" localSheetId="89" hidden="1">[2]A!#REF!</definedName>
    <definedName name="__123Graph_BPL" localSheetId="90" hidden="1">[2]A!#REF!</definedName>
    <definedName name="__123Graph_BPL" localSheetId="91" hidden="1">[2]A!#REF!</definedName>
    <definedName name="__123Graph_BPL" localSheetId="92" hidden="1">[2]A!#REF!</definedName>
    <definedName name="__123Graph_BPL" localSheetId="93" hidden="1">[2]A!#REF!</definedName>
    <definedName name="__123Graph_BPL" localSheetId="94" hidden="1">[2]A!#REF!</definedName>
    <definedName name="__123Graph_BPL" localSheetId="95" hidden="1">[2]A!#REF!</definedName>
    <definedName name="__123Graph_BPL" localSheetId="96" hidden="1">[2]A!#REF!</definedName>
    <definedName name="__123Graph_BPL" localSheetId="97" hidden="1">[2]A!#REF!</definedName>
    <definedName name="__123Graph_BPL" localSheetId="98" hidden="1">[2]A!#REF!</definedName>
    <definedName name="__123Graph_BPL" localSheetId="99" hidden="1">[2]A!#REF!</definedName>
    <definedName name="__123Graph_BPL" localSheetId="100" hidden="1">[2]A!#REF!</definedName>
    <definedName name="__123Graph_BPL" localSheetId="101" hidden="1">[2]A!#REF!</definedName>
    <definedName name="__123Graph_BPL" localSheetId="102" hidden="1">[2]A!#REF!</definedName>
    <definedName name="__123Graph_BPL" localSheetId="103" hidden="1">[2]A!#REF!</definedName>
    <definedName name="__123Graph_BPL" localSheetId="104" hidden="1">[2]A!#REF!</definedName>
    <definedName name="__123Graph_BPL" localSheetId="105" hidden="1">[2]A!#REF!</definedName>
    <definedName name="__123Graph_BPL" localSheetId="106" hidden="1">[2]A!#REF!</definedName>
    <definedName name="__123Graph_BPL" localSheetId="107" hidden="1">[2]A!#REF!</definedName>
    <definedName name="__123Graph_BPL" localSheetId="108" hidden="1">[2]A!#REF!</definedName>
    <definedName name="__123Graph_BPL" localSheetId="109" hidden="1">[2]A!#REF!</definedName>
    <definedName name="__123Graph_BPL" localSheetId="110" hidden="1">[2]A!#REF!</definedName>
    <definedName name="__123Graph_BPL" localSheetId="111" hidden="1">[2]A!#REF!</definedName>
    <definedName name="__123Graph_BPL" localSheetId="112" hidden="1">[2]A!#REF!</definedName>
    <definedName name="__123Graph_BPL" localSheetId="113" hidden="1">[2]A!#REF!</definedName>
    <definedName name="__123Graph_BPL" hidden="1">[2]A!#REF!</definedName>
    <definedName name="__123Graph_C" localSheetId="27" hidden="1">[2]A!#REF!</definedName>
    <definedName name="__123Graph_C" localSheetId="28" hidden="1">[2]A!#REF!</definedName>
    <definedName name="__123Graph_C" localSheetId="29" hidden="1">[2]A!#REF!</definedName>
    <definedName name="__123Graph_C" localSheetId="30" hidden="1">[2]A!#REF!</definedName>
    <definedName name="__123Graph_C" localSheetId="31" hidden="1">[2]A!#REF!</definedName>
    <definedName name="__123Graph_C" localSheetId="32" hidden="1">[2]A!#REF!</definedName>
    <definedName name="__123Graph_C" localSheetId="33" hidden="1">[2]A!#REF!</definedName>
    <definedName name="__123Graph_C" localSheetId="34" hidden="1">[2]A!#REF!</definedName>
    <definedName name="__123Graph_C" localSheetId="35" hidden="1">[2]A!#REF!</definedName>
    <definedName name="__123Graph_C" localSheetId="36" hidden="1">[2]A!#REF!</definedName>
    <definedName name="__123Graph_C" localSheetId="37" hidden="1">[2]A!#REF!</definedName>
    <definedName name="__123Graph_C" localSheetId="38" hidden="1">[2]A!#REF!</definedName>
    <definedName name="__123Graph_C" localSheetId="39" hidden="1">[2]A!#REF!</definedName>
    <definedName name="__123Graph_C" localSheetId="40" hidden="1">[2]A!#REF!</definedName>
    <definedName name="__123Graph_C" localSheetId="41" hidden="1">[2]A!#REF!</definedName>
    <definedName name="__123Graph_C" localSheetId="42" hidden="1">[2]A!#REF!</definedName>
    <definedName name="__123Graph_C" localSheetId="43" hidden="1">[2]A!#REF!</definedName>
    <definedName name="__123Graph_C" localSheetId="44" hidden="1">[2]A!#REF!</definedName>
    <definedName name="__123Graph_C" localSheetId="45" hidden="1">[2]A!#REF!</definedName>
    <definedName name="__123Graph_C" localSheetId="46" hidden="1">[2]A!#REF!</definedName>
    <definedName name="__123Graph_C" localSheetId="47" hidden="1">[2]A!#REF!</definedName>
    <definedName name="__123Graph_C" localSheetId="48" hidden="1">[2]A!#REF!</definedName>
    <definedName name="__123Graph_C" localSheetId="49" hidden="1">[2]A!#REF!</definedName>
    <definedName name="__123Graph_C" localSheetId="50" hidden="1">[2]A!#REF!</definedName>
    <definedName name="__123Graph_C" localSheetId="51" hidden="1">[2]A!#REF!</definedName>
    <definedName name="__123Graph_C" localSheetId="52" hidden="1">[2]A!#REF!</definedName>
    <definedName name="__123Graph_C" localSheetId="53" hidden="1">[2]A!#REF!</definedName>
    <definedName name="__123Graph_C" localSheetId="54" hidden="1">[2]A!#REF!</definedName>
    <definedName name="__123Graph_C" localSheetId="55" hidden="1">[2]A!#REF!</definedName>
    <definedName name="__123Graph_C" localSheetId="56" hidden="1">[2]A!#REF!</definedName>
    <definedName name="__123Graph_C" localSheetId="57" hidden="1">[2]A!#REF!</definedName>
    <definedName name="__123Graph_C" localSheetId="58" hidden="1">[2]A!#REF!</definedName>
    <definedName name="__123Graph_C" localSheetId="59" hidden="1">[2]A!#REF!</definedName>
    <definedName name="__123Graph_C" localSheetId="60" hidden="1">[2]A!#REF!</definedName>
    <definedName name="__123Graph_C" localSheetId="61" hidden="1">[2]A!#REF!</definedName>
    <definedName name="__123Graph_C" localSheetId="62" hidden="1">[2]A!#REF!</definedName>
    <definedName name="__123Graph_C" localSheetId="63" hidden="1">[2]A!#REF!</definedName>
    <definedName name="__123Graph_C" localSheetId="64" hidden="1">[2]A!#REF!</definedName>
    <definedName name="__123Graph_C" localSheetId="65" hidden="1">[2]A!#REF!</definedName>
    <definedName name="__123Graph_C" localSheetId="66" hidden="1">[2]A!#REF!</definedName>
    <definedName name="__123Graph_C" localSheetId="67" hidden="1">[2]A!#REF!</definedName>
    <definedName name="__123Graph_C" localSheetId="68" hidden="1">[2]A!#REF!</definedName>
    <definedName name="__123Graph_C" localSheetId="69" hidden="1">[2]A!#REF!</definedName>
    <definedName name="__123Graph_C" localSheetId="70" hidden="1">[2]A!#REF!</definedName>
    <definedName name="__123Graph_C" localSheetId="71" hidden="1">[2]A!#REF!</definedName>
    <definedName name="__123Graph_C" localSheetId="72" hidden="1">[2]A!#REF!</definedName>
    <definedName name="__123Graph_C" localSheetId="73" hidden="1">[2]A!#REF!</definedName>
    <definedName name="__123Graph_C" localSheetId="74" hidden="1">[2]A!#REF!</definedName>
    <definedName name="__123Graph_C" localSheetId="75" hidden="1">[2]A!#REF!</definedName>
    <definedName name="__123Graph_C" localSheetId="76" hidden="1">[2]A!#REF!</definedName>
    <definedName name="__123Graph_C" localSheetId="77" hidden="1">[2]A!#REF!</definedName>
    <definedName name="__123Graph_C" localSheetId="78" hidden="1">[2]A!#REF!</definedName>
    <definedName name="__123Graph_C" localSheetId="79" hidden="1">[2]A!#REF!</definedName>
    <definedName name="__123Graph_C" localSheetId="80" hidden="1">[2]A!#REF!</definedName>
    <definedName name="__123Graph_C" localSheetId="81" hidden="1">[2]A!#REF!</definedName>
    <definedName name="__123Graph_C" localSheetId="82" hidden="1">[2]A!#REF!</definedName>
    <definedName name="__123Graph_C" localSheetId="83" hidden="1">[2]A!#REF!</definedName>
    <definedName name="__123Graph_C" localSheetId="84" hidden="1">[2]A!#REF!</definedName>
    <definedName name="__123Graph_C" localSheetId="85" hidden="1">[2]A!#REF!</definedName>
    <definedName name="__123Graph_C" localSheetId="86" hidden="1">[2]A!#REF!</definedName>
    <definedName name="__123Graph_C" localSheetId="87" hidden="1">[2]A!#REF!</definedName>
    <definedName name="__123Graph_C" localSheetId="88" hidden="1">[2]A!#REF!</definedName>
    <definedName name="__123Graph_C" localSheetId="89" hidden="1">[2]A!#REF!</definedName>
    <definedName name="__123Graph_C" localSheetId="90" hidden="1">[2]A!#REF!</definedName>
    <definedName name="__123Graph_C" localSheetId="91" hidden="1">[2]A!#REF!</definedName>
    <definedName name="__123Graph_C" localSheetId="92" hidden="1">[2]A!#REF!</definedName>
    <definedName name="__123Graph_C" localSheetId="93" hidden="1">[2]A!#REF!</definedName>
    <definedName name="__123Graph_C" localSheetId="94" hidden="1">[2]A!#REF!</definedName>
    <definedName name="__123Graph_C" localSheetId="95" hidden="1">[2]A!#REF!</definedName>
    <definedName name="__123Graph_C" localSheetId="96" hidden="1">[2]A!#REF!</definedName>
    <definedName name="__123Graph_C" localSheetId="97" hidden="1">[2]A!#REF!</definedName>
    <definedName name="__123Graph_C" localSheetId="98" hidden="1">[2]A!#REF!</definedName>
    <definedName name="__123Graph_C" localSheetId="99" hidden="1">[2]A!#REF!</definedName>
    <definedName name="__123Graph_C" localSheetId="100" hidden="1">[2]A!#REF!</definedName>
    <definedName name="__123Graph_C" localSheetId="101" hidden="1">[2]A!#REF!</definedName>
    <definedName name="__123Graph_C" localSheetId="102" hidden="1">[2]A!#REF!</definedName>
    <definedName name="__123Graph_C" localSheetId="103" hidden="1">[2]A!#REF!</definedName>
    <definedName name="__123Graph_C" localSheetId="104" hidden="1">[2]A!#REF!</definedName>
    <definedName name="__123Graph_C" localSheetId="105" hidden="1">[2]A!#REF!</definedName>
    <definedName name="__123Graph_C" localSheetId="106" hidden="1">[2]A!#REF!</definedName>
    <definedName name="__123Graph_C" localSheetId="107" hidden="1">[2]A!#REF!</definedName>
    <definedName name="__123Graph_C" localSheetId="108" hidden="1">[2]A!#REF!</definedName>
    <definedName name="__123Graph_C" localSheetId="109" hidden="1">[2]A!#REF!</definedName>
    <definedName name="__123Graph_C" localSheetId="110" hidden="1">[2]A!#REF!</definedName>
    <definedName name="__123Graph_C" localSheetId="111" hidden="1">[2]A!#REF!</definedName>
    <definedName name="__123Graph_C" localSheetId="112" hidden="1">[2]A!#REF!</definedName>
    <definedName name="__123Graph_C" localSheetId="113" hidden="1">[2]A!#REF!</definedName>
    <definedName name="__123Graph_C" hidden="1">[2]A!#REF!</definedName>
    <definedName name="__123Graph_CPL" localSheetId="27" hidden="1">[2]A!#REF!</definedName>
    <definedName name="__123Graph_CPL" localSheetId="28" hidden="1">[2]A!#REF!</definedName>
    <definedName name="__123Graph_CPL" localSheetId="29" hidden="1">[2]A!#REF!</definedName>
    <definedName name="__123Graph_CPL" localSheetId="30" hidden="1">[2]A!#REF!</definedName>
    <definedName name="__123Graph_CPL" localSheetId="31" hidden="1">[2]A!#REF!</definedName>
    <definedName name="__123Graph_CPL" localSheetId="32" hidden="1">[2]A!#REF!</definedName>
    <definedName name="__123Graph_CPL" localSheetId="33" hidden="1">[2]A!#REF!</definedName>
    <definedName name="__123Graph_CPL" localSheetId="34" hidden="1">[2]A!#REF!</definedName>
    <definedName name="__123Graph_CPL" localSheetId="35" hidden="1">[2]A!#REF!</definedName>
    <definedName name="__123Graph_CPL" localSheetId="36" hidden="1">[2]A!#REF!</definedName>
    <definedName name="__123Graph_CPL" localSheetId="37" hidden="1">[2]A!#REF!</definedName>
    <definedName name="__123Graph_CPL" localSheetId="38" hidden="1">[2]A!#REF!</definedName>
    <definedName name="__123Graph_CPL" localSheetId="39" hidden="1">[2]A!#REF!</definedName>
    <definedName name="__123Graph_CPL" localSheetId="40" hidden="1">[2]A!#REF!</definedName>
    <definedName name="__123Graph_CPL" localSheetId="41" hidden="1">[2]A!#REF!</definedName>
    <definedName name="__123Graph_CPL" localSheetId="42" hidden="1">[2]A!#REF!</definedName>
    <definedName name="__123Graph_CPL" localSheetId="43" hidden="1">[2]A!#REF!</definedName>
    <definedName name="__123Graph_CPL" localSheetId="44" hidden="1">[2]A!#REF!</definedName>
    <definedName name="__123Graph_CPL" localSheetId="45" hidden="1">[2]A!#REF!</definedName>
    <definedName name="__123Graph_CPL" localSheetId="46" hidden="1">[2]A!#REF!</definedName>
    <definedName name="__123Graph_CPL" localSheetId="47" hidden="1">[2]A!#REF!</definedName>
    <definedName name="__123Graph_CPL" localSheetId="48" hidden="1">[2]A!#REF!</definedName>
    <definedName name="__123Graph_CPL" localSheetId="49" hidden="1">[2]A!#REF!</definedName>
    <definedName name="__123Graph_CPL" localSheetId="50" hidden="1">[2]A!#REF!</definedName>
    <definedName name="__123Graph_CPL" localSheetId="51" hidden="1">[2]A!#REF!</definedName>
    <definedName name="__123Graph_CPL" localSheetId="52" hidden="1">[2]A!#REF!</definedName>
    <definedName name="__123Graph_CPL" localSheetId="53" hidden="1">[2]A!#REF!</definedName>
    <definedName name="__123Graph_CPL" localSheetId="54" hidden="1">[2]A!#REF!</definedName>
    <definedName name="__123Graph_CPL" localSheetId="55" hidden="1">[2]A!#REF!</definedName>
    <definedName name="__123Graph_CPL" localSheetId="56" hidden="1">[2]A!#REF!</definedName>
    <definedName name="__123Graph_CPL" localSheetId="57" hidden="1">[2]A!#REF!</definedName>
    <definedName name="__123Graph_CPL" localSheetId="58" hidden="1">[2]A!#REF!</definedName>
    <definedName name="__123Graph_CPL" localSheetId="59" hidden="1">[2]A!#REF!</definedName>
    <definedName name="__123Graph_CPL" localSheetId="60" hidden="1">[2]A!#REF!</definedName>
    <definedName name="__123Graph_CPL" localSheetId="61" hidden="1">[2]A!#REF!</definedName>
    <definedName name="__123Graph_CPL" localSheetId="62" hidden="1">[2]A!#REF!</definedName>
    <definedName name="__123Graph_CPL" localSheetId="63" hidden="1">[2]A!#REF!</definedName>
    <definedName name="__123Graph_CPL" localSheetId="64" hidden="1">[2]A!#REF!</definedName>
    <definedName name="__123Graph_CPL" localSheetId="65" hidden="1">[2]A!#REF!</definedName>
    <definedName name="__123Graph_CPL" localSheetId="66" hidden="1">[2]A!#REF!</definedName>
    <definedName name="__123Graph_CPL" localSheetId="67" hidden="1">[2]A!#REF!</definedName>
    <definedName name="__123Graph_CPL" localSheetId="68" hidden="1">[2]A!#REF!</definedName>
    <definedName name="__123Graph_CPL" localSheetId="69" hidden="1">[2]A!#REF!</definedName>
    <definedName name="__123Graph_CPL" localSheetId="70" hidden="1">[2]A!#REF!</definedName>
    <definedName name="__123Graph_CPL" localSheetId="71" hidden="1">[2]A!#REF!</definedName>
    <definedName name="__123Graph_CPL" localSheetId="72" hidden="1">[2]A!#REF!</definedName>
    <definedName name="__123Graph_CPL" localSheetId="73" hidden="1">[2]A!#REF!</definedName>
    <definedName name="__123Graph_CPL" localSheetId="74" hidden="1">[2]A!#REF!</definedName>
    <definedName name="__123Graph_CPL" localSheetId="75" hidden="1">[2]A!#REF!</definedName>
    <definedName name="__123Graph_CPL" localSheetId="76" hidden="1">[2]A!#REF!</definedName>
    <definedName name="__123Graph_CPL" localSheetId="77" hidden="1">[2]A!#REF!</definedName>
    <definedName name="__123Graph_CPL" localSheetId="78" hidden="1">[2]A!#REF!</definedName>
    <definedName name="__123Graph_CPL" localSheetId="79" hidden="1">[2]A!#REF!</definedName>
    <definedName name="__123Graph_CPL" localSheetId="80" hidden="1">[2]A!#REF!</definedName>
    <definedName name="__123Graph_CPL" localSheetId="81" hidden="1">[2]A!#REF!</definedName>
    <definedName name="__123Graph_CPL" localSheetId="82" hidden="1">[2]A!#REF!</definedName>
    <definedName name="__123Graph_CPL" localSheetId="83" hidden="1">[2]A!#REF!</definedName>
    <definedName name="__123Graph_CPL" localSheetId="84" hidden="1">[2]A!#REF!</definedName>
    <definedName name="__123Graph_CPL" localSheetId="85" hidden="1">[2]A!#REF!</definedName>
    <definedName name="__123Graph_CPL" localSheetId="86" hidden="1">[2]A!#REF!</definedName>
    <definedName name="__123Graph_CPL" localSheetId="87" hidden="1">[2]A!#REF!</definedName>
    <definedName name="__123Graph_CPL" localSheetId="88" hidden="1">[2]A!#REF!</definedName>
    <definedName name="__123Graph_CPL" localSheetId="89" hidden="1">[2]A!#REF!</definedName>
    <definedName name="__123Graph_CPL" localSheetId="90" hidden="1">[2]A!#REF!</definedName>
    <definedName name="__123Graph_CPL" localSheetId="91" hidden="1">[2]A!#REF!</definedName>
    <definedName name="__123Graph_CPL" localSheetId="92" hidden="1">[2]A!#REF!</definedName>
    <definedName name="__123Graph_CPL" localSheetId="93" hidden="1">[2]A!#REF!</definedName>
    <definedName name="__123Graph_CPL" localSheetId="94" hidden="1">[2]A!#REF!</definedName>
    <definedName name="__123Graph_CPL" localSheetId="95" hidden="1">[2]A!#REF!</definedName>
    <definedName name="__123Graph_CPL" localSheetId="96" hidden="1">[2]A!#REF!</definedName>
    <definedName name="__123Graph_CPL" localSheetId="97" hidden="1">[2]A!#REF!</definedName>
    <definedName name="__123Graph_CPL" localSheetId="98" hidden="1">[2]A!#REF!</definedName>
    <definedName name="__123Graph_CPL" localSheetId="99" hidden="1">[2]A!#REF!</definedName>
    <definedName name="__123Graph_CPL" localSheetId="100" hidden="1">[2]A!#REF!</definedName>
    <definedName name="__123Graph_CPL" localSheetId="101" hidden="1">[2]A!#REF!</definedName>
    <definedName name="__123Graph_CPL" localSheetId="102" hidden="1">[2]A!#REF!</definedName>
    <definedName name="__123Graph_CPL" localSheetId="103" hidden="1">[2]A!#REF!</definedName>
    <definedName name="__123Graph_CPL" localSheetId="104" hidden="1">[2]A!#REF!</definedName>
    <definedName name="__123Graph_CPL" localSheetId="105" hidden="1">[2]A!#REF!</definedName>
    <definedName name="__123Graph_CPL" localSheetId="106" hidden="1">[2]A!#REF!</definedName>
    <definedName name="__123Graph_CPL" localSheetId="107" hidden="1">[2]A!#REF!</definedName>
    <definedName name="__123Graph_CPL" localSheetId="108" hidden="1">[2]A!#REF!</definedName>
    <definedName name="__123Graph_CPL" localSheetId="109" hidden="1">[2]A!#REF!</definedName>
    <definedName name="__123Graph_CPL" localSheetId="110" hidden="1">[2]A!#REF!</definedName>
    <definedName name="__123Graph_CPL" localSheetId="111" hidden="1">[2]A!#REF!</definedName>
    <definedName name="__123Graph_CPL" localSheetId="112" hidden="1">[2]A!#REF!</definedName>
    <definedName name="__123Graph_CPL" localSheetId="113" hidden="1">[2]A!#REF!</definedName>
    <definedName name="__123Graph_CPL" hidden="1">[2]A!#REF!</definedName>
    <definedName name="__123Graph_D" localSheetId="27" hidden="1">[2]A!#REF!</definedName>
    <definedName name="__123Graph_D" localSheetId="28" hidden="1">[2]A!#REF!</definedName>
    <definedName name="__123Graph_D" localSheetId="29" hidden="1">[2]A!#REF!</definedName>
    <definedName name="__123Graph_D" localSheetId="30" hidden="1">[2]A!#REF!</definedName>
    <definedName name="__123Graph_D" localSheetId="31" hidden="1">[2]A!#REF!</definedName>
    <definedName name="__123Graph_D" localSheetId="32" hidden="1">[2]A!#REF!</definedName>
    <definedName name="__123Graph_D" localSheetId="33" hidden="1">[2]A!#REF!</definedName>
    <definedName name="__123Graph_D" localSheetId="34" hidden="1">[2]A!#REF!</definedName>
    <definedName name="__123Graph_D" localSheetId="35" hidden="1">[2]A!#REF!</definedName>
    <definedName name="__123Graph_D" localSheetId="36" hidden="1">[2]A!#REF!</definedName>
    <definedName name="__123Graph_D" localSheetId="37" hidden="1">[2]A!#REF!</definedName>
    <definedName name="__123Graph_D" localSheetId="38" hidden="1">[2]A!#REF!</definedName>
    <definedName name="__123Graph_D" localSheetId="39" hidden="1">[2]A!#REF!</definedName>
    <definedName name="__123Graph_D" localSheetId="40" hidden="1">[2]A!#REF!</definedName>
    <definedName name="__123Graph_D" localSheetId="41" hidden="1">[2]A!#REF!</definedName>
    <definedName name="__123Graph_D" localSheetId="42" hidden="1">[2]A!#REF!</definedName>
    <definedName name="__123Graph_D" localSheetId="43" hidden="1">[2]A!#REF!</definedName>
    <definedName name="__123Graph_D" localSheetId="44" hidden="1">[2]A!#REF!</definedName>
    <definedName name="__123Graph_D" localSheetId="45" hidden="1">[2]A!#REF!</definedName>
    <definedName name="__123Graph_D" localSheetId="46" hidden="1">[2]A!#REF!</definedName>
    <definedName name="__123Graph_D" localSheetId="47" hidden="1">[2]A!#REF!</definedName>
    <definedName name="__123Graph_D" localSheetId="48" hidden="1">[2]A!#REF!</definedName>
    <definedName name="__123Graph_D" localSheetId="49" hidden="1">[2]A!#REF!</definedName>
    <definedName name="__123Graph_D" localSheetId="50" hidden="1">[2]A!#REF!</definedName>
    <definedName name="__123Graph_D" localSheetId="51" hidden="1">[2]A!#REF!</definedName>
    <definedName name="__123Graph_D" localSheetId="52" hidden="1">[2]A!#REF!</definedName>
    <definedName name="__123Graph_D" localSheetId="53" hidden="1">[2]A!#REF!</definedName>
    <definedName name="__123Graph_D" localSheetId="54" hidden="1">[2]A!#REF!</definedName>
    <definedName name="__123Graph_D" localSheetId="55" hidden="1">[2]A!#REF!</definedName>
    <definedName name="__123Graph_D" localSheetId="56" hidden="1">[2]A!#REF!</definedName>
    <definedName name="__123Graph_D" localSheetId="57" hidden="1">[2]A!#REF!</definedName>
    <definedName name="__123Graph_D" localSheetId="58" hidden="1">[2]A!#REF!</definedName>
    <definedName name="__123Graph_D" localSheetId="59" hidden="1">[2]A!#REF!</definedName>
    <definedName name="__123Graph_D" localSheetId="60" hidden="1">[2]A!#REF!</definedName>
    <definedName name="__123Graph_D" localSheetId="61" hidden="1">[2]A!#REF!</definedName>
    <definedName name="__123Graph_D" localSheetId="62" hidden="1">[2]A!#REF!</definedName>
    <definedName name="__123Graph_D" localSheetId="63" hidden="1">[2]A!#REF!</definedName>
    <definedName name="__123Graph_D" localSheetId="64" hidden="1">[2]A!#REF!</definedName>
    <definedName name="__123Graph_D" localSheetId="65" hidden="1">[2]A!#REF!</definedName>
    <definedName name="__123Graph_D" localSheetId="66" hidden="1">[2]A!#REF!</definedName>
    <definedName name="__123Graph_D" localSheetId="67" hidden="1">[2]A!#REF!</definedName>
    <definedName name="__123Graph_D" localSheetId="68" hidden="1">[2]A!#REF!</definedName>
    <definedName name="__123Graph_D" localSheetId="69" hidden="1">[2]A!#REF!</definedName>
    <definedName name="__123Graph_D" localSheetId="70" hidden="1">[2]A!#REF!</definedName>
    <definedName name="__123Graph_D" localSheetId="71" hidden="1">[2]A!#REF!</definedName>
    <definedName name="__123Graph_D" localSheetId="72" hidden="1">[2]A!#REF!</definedName>
    <definedName name="__123Graph_D" localSheetId="73" hidden="1">[2]A!#REF!</definedName>
    <definedName name="__123Graph_D" localSheetId="74" hidden="1">[2]A!#REF!</definedName>
    <definedName name="__123Graph_D" localSheetId="75" hidden="1">[2]A!#REF!</definedName>
    <definedName name="__123Graph_D" localSheetId="76" hidden="1">[2]A!#REF!</definedName>
    <definedName name="__123Graph_D" localSheetId="77" hidden="1">[2]A!#REF!</definedName>
    <definedName name="__123Graph_D" localSheetId="78" hidden="1">[2]A!#REF!</definedName>
    <definedName name="__123Graph_D" localSheetId="79" hidden="1">[2]A!#REF!</definedName>
    <definedName name="__123Graph_D" localSheetId="80" hidden="1">[2]A!#REF!</definedName>
    <definedName name="__123Graph_D" localSheetId="81" hidden="1">[2]A!#REF!</definedName>
    <definedName name="__123Graph_D" localSheetId="82" hidden="1">[2]A!#REF!</definedName>
    <definedName name="__123Graph_D" localSheetId="83" hidden="1">[2]A!#REF!</definedName>
    <definedName name="__123Graph_D" localSheetId="84" hidden="1">[2]A!#REF!</definedName>
    <definedName name="__123Graph_D" localSheetId="85" hidden="1">[2]A!#REF!</definedName>
    <definedName name="__123Graph_D" localSheetId="86" hidden="1">[2]A!#REF!</definedName>
    <definedName name="__123Graph_D" localSheetId="87" hidden="1">[2]A!#REF!</definedName>
    <definedName name="__123Graph_D" localSheetId="88" hidden="1">[2]A!#REF!</definedName>
    <definedName name="__123Graph_D" localSheetId="89" hidden="1">[2]A!#REF!</definedName>
    <definedName name="__123Graph_D" localSheetId="90" hidden="1">[2]A!#REF!</definedName>
    <definedName name="__123Graph_D" localSheetId="91" hidden="1">[2]A!#REF!</definedName>
    <definedName name="__123Graph_D" localSheetId="92" hidden="1">[2]A!#REF!</definedName>
    <definedName name="__123Graph_D" localSheetId="93" hidden="1">[2]A!#REF!</definedName>
    <definedName name="__123Graph_D" localSheetId="94" hidden="1">[2]A!#REF!</definedName>
    <definedName name="__123Graph_D" localSheetId="95" hidden="1">[2]A!#REF!</definedName>
    <definedName name="__123Graph_D" localSheetId="96" hidden="1">[2]A!#REF!</definedName>
    <definedName name="__123Graph_D" localSheetId="97" hidden="1">[2]A!#REF!</definedName>
    <definedName name="__123Graph_D" localSheetId="98" hidden="1">[2]A!#REF!</definedName>
    <definedName name="__123Graph_D" localSheetId="99" hidden="1">[2]A!#REF!</definedName>
    <definedName name="__123Graph_D" localSheetId="100" hidden="1">[2]A!#REF!</definedName>
    <definedName name="__123Graph_D" localSheetId="101" hidden="1">[2]A!#REF!</definedName>
    <definedName name="__123Graph_D" localSheetId="102" hidden="1">[2]A!#REF!</definedName>
    <definedName name="__123Graph_D" localSheetId="103" hidden="1">[2]A!#REF!</definedName>
    <definedName name="__123Graph_D" localSheetId="104" hidden="1">[2]A!#REF!</definedName>
    <definedName name="__123Graph_D" localSheetId="105" hidden="1">[2]A!#REF!</definedName>
    <definedName name="__123Graph_D" localSheetId="106" hidden="1">[2]A!#REF!</definedName>
    <definedName name="__123Graph_D" localSheetId="107" hidden="1">[2]A!#REF!</definedName>
    <definedName name="__123Graph_D" localSheetId="108" hidden="1">[2]A!#REF!</definedName>
    <definedName name="__123Graph_D" localSheetId="109" hidden="1">[2]A!#REF!</definedName>
    <definedName name="__123Graph_D" localSheetId="110" hidden="1">[2]A!#REF!</definedName>
    <definedName name="__123Graph_D" localSheetId="111" hidden="1">[2]A!#REF!</definedName>
    <definedName name="__123Graph_D" localSheetId="112" hidden="1">[2]A!#REF!</definedName>
    <definedName name="__123Graph_D" localSheetId="113" hidden="1">[2]A!#REF!</definedName>
    <definedName name="__123Graph_D" hidden="1">[2]A!#REF!</definedName>
    <definedName name="__123Graph_DPL" localSheetId="27" hidden="1">[2]A!#REF!</definedName>
    <definedName name="__123Graph_DPL" localSheetId="28" hidden="1">[2]A!#REF!</definedName>
    <definedName name="__123Graph_DPL" localSheetId="29" hidden="1">[2]A!#REF!</definedName>
    <definedName name="__123Graph_DPL" localSheetId="30" hidden="1">[2]A!#REF!</definedName>
    <definedName name="__123Graph_DPL" localSheetId="31" hidden="1">[2]A!#REF!</definedName>
    <definedName name="__123Graph_DPL" localSheetId="32" hidden="1">[2]A!#REF!</definedName>
    <definedName name="__123Graph_DPL" localSheetId="33" hidden="1">[2]A!#REF!</definedName>
    <definedName name="__123Graph_DPL" localSheetId="34" hidden="1">[2]A!#REF!</definedName>
    <definedName name="__123Graph_DPL" localSheetId="35" hidden="1">[2]A!#REF!</definedName>
    <definedName name="__123Graph_DPL" localSheetId="36" hidden="1">[2]A!#REF!</definedName>
    <definedName name="__123Graph_DPL" localSheetId="37" hidden="1">[2]A!#REF!</definedName>
    <definedName name="__123Graph_DPL" localSheetId="38" hidden="1">[2]A!#REF!</definedName>
    <definedName name="__123Graph_DPL" localSheetId="39" hidden="1">[2]A!#REF!</definedName>
    <definedName name="__123Graph_DPL" localSheetId="40" hidden="1">[2]A!#REF!</definedName>
    <definedName name="__123Graph_DPL" localSheetId="41" hidden="1">[2]A!#REF!</definedName>
    <definedName name="__123Graph_DPL" localSheetId="42" hidden="1">[2]A!#REF!</definedName>
    <definedName name="__123Graph_DPL" localSheetId="43" hidden="1">[2]A!#REF!</definedName>
    <definedName name="__123Graph_DPL" localSheetId="44" hidden="1">[2]A!#REF!</definedName>
    <definedName name="__123Graph_DPL" localSheetId="45" hidden="1">[2]A!#REF!</definedName>
    <definedName name="__123Graph_DPL" localSheetId="46" hidden="1">[2]A!#REF!</definedName>
    <definedName name="__123Graph_DPL" localSheetId="47" hidden="1">[2]A!#REF!</definedName>
    <definedName name="__123Graph_DPL" localSheetId="48" hidden="1">[2]A!#REF!</definedName>
    <definedName name="__123Graph_DPL" localSheetId="49" hidden="1">[2]A!#REF!</definedName>
    <definedName name="__123Graph_DPL" localSheetId="50" hidden="1">[2]A!#REF!</definedName>
    <definedName name="__123Graph_DPL" localSheetId="51" hidden="1">[2]A!#REF!</definedName>
    <definedName name="__123Graph_DPL" localSheetId="52" hidden="1">[2]A!#REF!</definedName>
    <definedName name="__123Graph_DPL" localSheetId="53" hidden="1">[2]A!#REF!</definedName>
    <definedName name="__123Graph_DPL" localSheetId="54" hidden="1">[2]A!#REF!</definedName>
    <definedName name="__123Graph_DPL" localSheetId="55" hidden="1">[2]A!#REF!</definedName>
    <definedName name="__123Graph_DPL" localSheetId="56" hidden="1">[2]A!#REF!</definedName>
    <definedName name="__123Graph_DPL" localSheetId="57" hidden="1">[2]A!#REF!</definedName>
    <definedName name="__123Graph_DPL" localSheetId="58" hidden="1">[2]A!#REF!</definedName>
    <definedName name="__123Graph_DPL" localSheetId="59" hidden="1">[2]A!#REF!</definedName>
    <definedName name="__123Graph_DPL" localSheetId="60" hidden="1">[2]A!#REF!</definedName>
    <definedName name="__123Graph_DPL" localSheetId="61" hidden="1">[2]A!#REF!</definedName>
    <definedName name="__123Graph_DPL" localSheetId="62" hidden="1">[2]A!#REF!</definedName>
    <definedName name="__123Graph_DPL" localSheetId="63" hidden="1">[2]A!#REF!</definedName>
    <definedName name="__123Graph_DPL" localSheetId="64" hidden="1">[2]A!#REF!</definedName>
    <definedName name="__123Graph_DPL" localSheetId="65" hidden="1">[2]A!#REF!</definedName>
    <definedName name="__123Graph_DPL" localSheetId="66" hidden="1">[2]A!#REF!</definedName>
    <definedName name="__123Graph_DPL" localSheetId="67" hidden="1">[2]A!#REF!</definedName>
    <definedName name="__123Graph_DPL" localSheetId="68" hidden="1">[2]A!#REF!</definedName>
    <definedName name="__123Graph_DPL" localSheetId="69" hidden="1">[2]A!#REF!</definedName>
    <definedName name="__123Graph_DPL" localSheetId="70" hidden="1">[2]A!#REF!</definedName>
    <definedName name="__123Graph_DPL" localSheetId="71" hidden="1">[2]A!#REF!</definedName>
    <definedName name="__123Graph_DPL" localSheetId="72" hidden="1">[2]A!#REF!</definedName>
    <definedName name="__123Graph_DPL" localSheetId="73" hidden="1">[2]A!#REF!</definedName>
    <definedName name="__123Graph_DPL" localSheetId="74" hidden="1">[2]A!#REF!</definedName>
    <definedName name="__123Graph_DPL" localSheetId="75" hidden="1">[2]A!#REF!</definedName>
    <definedName name="__123Graph_DPL" localSheetId="76" hidden="1">[2]A!#REF!</definedName>
    <definedName name="__123Graph_DPL" localSheetId="77" hidden="1">[2]A!#REF!</definedName>
    <definedName name="__123Graph_DPL" localSheetId="78" hidden="1">[2]A!#REF!</definedName>
    <definedName name="__123Graph_DPL" localSheetId="79" hidden="1">[2]A!#REF!</definedName>
    <definedName name="__123Graph_DPL" localSheetId="80" hidden="1">[2]A!#REF!</definedName>
    <definedName name="__123Graph_DPL" localSheetId="81" hidden="1">[2]A!#REF!</definedName>
    <definedName name="__123Graph_DPL" localSheetId="82" hidden="1">[2]A!#REF!</definedName>
    <definedName name="__123Graph_DPL" localSheetId="83" hidden="1">[2]A!#REF!</definedName>
    <definedName name="__123Graph_DPL" localSheetId="84" hidden="1">[2]A!#REF!</definedName>
    <definedName name="__123Graph_DPL" localSheetId="85" hidden="1">[2]A!#REF!</definedName>
    <definedName name="__123Graph_DPL" localSheetId="86" hidden="1">[2]A!#REF!</definedName>
    <definedName name="__123Graph_DPL" localSheetId="87" hidden="1">[2]A!#REF!</definedName>
    <definedName name="__123Graph_DPL" localSheetId="88" hidden="1">[2]A!#REF!</definedName>
    <definedName name="__123Graph_DPL" localSheetId="89" hidden="1">[2]A!#REF!</definedName>
    <definedName name="__123Graph_DPL" localSheetId="90" hidden="1">[2]A!#REF!</definedName>
    <definedName name="__123Graph_DPL" localSheetId="91" hidden="1">[2]A!#REF!</definedName>
    <definedName name="__123Graph_DPL" localSheetId="92" hidden="1">[2]A!#REF!</definedName>
    <definedName name="__123Graph_DPL" localSheetId="93" hidden="1">[2]A!#REF!</definedName>
    <definedName name="__123Graph_DPL" localSheetId="94" hidden="1">[2]A!#REF!</definedName>
    <definedName name="__123Graph_DPL" localSheetId="95" hidden="1">[2]A!#REF!</definedName>
    <definedName name="__123Graph_DPL" localSheetId="96" hidden="1">[2]A!#REF!</definedName>
    <definedName name="__123Graph_DPL" localSheetId="97" hidden="1">[2]A!#REF!</definedName>
    <definedName name="__123Graph_DPL" localSheetId="98" hidden="1">[2]A!#REF!</definedName>
    <definedName name="__123Graph_DPL" localSheetId="99" hidden="1">[2]A!#REF!</definedName>
    <definedName name="__123Graph_DPL" localSheetId="100" hidden="1">[2]A!#REF!</definedName>
    <definedName name="__123Graph_DPL" localSheetId="101" hidden="1">[2]A!#REF!</definedName>
    <definedName name="__123Graph_DPL" localSheetId="102" hidden="1">[2]A!#REF!</definedName>
    <definedName name="__123Graph_DPL" localSheetId="103" hidden="1">[2]A!#REF!</definedName>
    <definedName name="__123Graph_DPL" localSheetId="104" hidden="1">[2]A!#REF!</definedName>
    <definedName name="__123Graph_DPL" localSheetId="105" hidden="1">[2]A!#REF!</definedName>
    <definedName name="__123Graph_DPL" localSheetId="106" hidden="1">[2]A!#REF!</definedName>
    <definedName name="__123Graph_DPL" localSheetId="107" hidden="1">[2]A!#REF!</definedName>
    <definedName name="__123Graph_DPL" localSheetId="108" hidden="1">[2]A!#REF!</definedName>
    <definedName name="__123Graph_DPL" localSheetId="109" hidden="1">[2]A!#REF!</definedName>
    <definedName name="__123Graph_DPL" localSheetId="110" hidden="1">[2]A!#REF!</definedName>
    <definedName name="__123Graph_DPL" localSheetId="111" hidden="1">[2]A!#REF!</definedName>
    <definedName name="__123Graph_DPL" localSheetId="112" hidden="1">[2]A!#REF!</definedName>
    <definedName name="__123Graph_DPL" localSheetId="113" hidden="1">[2]A!#REF!</definedName>
    <definedName name="__123Graph_DPL" hidden="1">[2]A!#REF!</definedName>
    <definedName name="__123Graph_E" localSheetId="27" hidden="1">[2]A!#REF!</definedName>
    <definedName name="__123Graph_E" localSheetId="28" hidden="1">[2]A!#REF!</definedName>
    <definedName name="__123Graph_E" localSheetId="29" hidden="1">[2]A!#REF!</definedName>
    <definedName name="__123Graph_E" localSheetId="30" hidden="1">[2]A!#REF!</definedName>
    <definedName name="__123Graph_E" localSheetId="31" hidden="1">[2]A!#REF!</definedName>
    <definedName name="__123Graph_E" localSheetId="32" hidden="1">[2]A!#REF!</definedName>
    <definedName name="__123Graph_E" localSheetId="33" hidden="1">[2]A!#REF!</definedName>
    <definedName name="__123Graph_E" localSheetId="34" hidden="1">[2]A!#REF!</definedName>
    <definedName name="__123Graph_E" localSheetId="35" hidden="1">[2]A!#REF!</definedName>
    <definedName name="__123Graph_E" localSheetId="36" hidden="1">[2]A!#REF!</definedName>
    <definedName name="__123Graph_E" localSheetId="37" hidden="1">[2]A!#REF!</definedName>
    <definedName name="__123Graph_E" localSheetId="38" hidden="1">[2]A!#REF!</definedName>
    <definedName name="__123Graph_E" localSheetId="39" hidden="1">[2]A!#REF!</definedName>
    <definedName name="__123Graph_E" localSheetId="40" hidden="1">[2]A!#REF!</definedName>
    <definedName name="__123Graph_E" localSheetId="41" hidden="1">[2]A!#REF!</definedName>
    <definedName name="__123Graph_E" localSheetId="42" hidden="1">[2]A!#REF!</definedName>
    <definedName name="__123Graph_E" localSheetId="43" hidden="1">[2]A!#REF!</definedName>
    <definedName name="__123Graph_E" localSheetId="44" hidden="1">[2]A!#REF!</definedName>
    <definedName name="__123Graph_E" localSheetId="45" hidden="1">[2]A!#REF!</definedName>
    <definedName name="__123Graph_E" localSheetId="46" hidden="1">[2]A!#REF!</definedName>
    <definedName name="__123Graph_E" localSheetId="47" hidden="1">[2]A!#REF!</definedName>
    <definedName name="__123Graph_E" localSheetId="48" hidden="1">[2]A!#REF!</definedName>
    <definedName name="__123Graph_E" localSheetId="49" hidden="1">[2]A!#REF!</definedName>
    <definedName name="__123Graph_E" localSheetId="50" hidden="1">[2]A!#REF!</definedName>
    <definedName name="__123Graph_E" localSheetId="51" hidden="1">[2]A!#REF!</definedName>
    <definedName name="__123Graph_E" localSheetId="52" hidden="1">[2]A!#REF!</definedName>
    <definedName name="__123Graph_E" localSheetId="53" hidden="1">[2]A!#REF!</definedName>
    <definedName name="__123Graph_E" localSheetId="54" hidden="1">[2]A!#REF!</definedName>
    <definedName name="__123Graph_E" localSheetId="55" hidden="1">[2]A!#REF!</definedName>
    <definedName name="__123Graph_E" localSheetId="56" hidden="1">[2]A!#REF!</definedName>
    <definedName name="__123Graph_E" localSheetId="57" hidden="1">[2]A!#REF!</definedName>
    <definedName name="__123Graph_E" localSheetId="58" hidden="1">[2]A!#REF!</definedName>
    <definedName name="__123Graph_E" localSheetId="59" hidden="1">[2]A!#REF!</definedName>
    <definedName name="__123Graph_E" localSheetId="60" hidden="1">[2]A!#REF!</definedName>
    <definedName name="__123Graph_E" localSheetId="61" hidden="1">[2]A!#REF!</definedName>
    <definedName name="__123Graph_E" localSheetId="62" hidden="1">[2]A!#REF!</definedName>
    <definedName name="__123Graph_E" localSheetId="63" hidden="1">[2]A!#REF!</definedName>
    <definedName name="__123Graph_E" localSheetId="64" hidden="1">[2]A!#REF!</definedName>
    <definedName name="__123Graph_E" localSheetId="65" hidden="1">[2]A!#REF!</definedName>
    <definedName name="__123Graph_E" localSheetId="66" hidden="1">[2]A!#REF!</definedName>
    <definedName name="__123Graph_E" localSheetId="67" hidden="1">[2]A!#REF!</definedName>
    <definedName name="__123Graph_E" localSheetId="68" hidden="1">[2]A!#REF!</definedName>
    <definedName name="__123Graph_E" localSheetId="69" hidden="1">[2]A!#REF!</definedName>
    <definedName name="__123Graph_E" localSheetId="70" hidden="1">[2]A!#REF!</definedName>
    <definedName name="__123Graph_E" localSheetId="71" hidden="1">[2]A!#REF!</definedName>
    <definedName name="__123Graph_E" localSheetId="72" hidden="1">[2]A!#REF!</definedName>
    <definedName name="__123Graph_E" localSheetId="73" hidden="1">[2]A!#REF!</definedName>
    <definedName name="__123Graph_E" localSheetId="74" hidden="1">[2]A!#REF!</definedName>
    <definedName name="__123Graph_E" localSheetId="75" hidden="1">[2]A!#REF!</definedName>
    <definedName name="__123Graph_E" localSheetId="76" hidden="1">[2]A!#REF!</definedName>
    <definedName name="__123Graph_E" localSheetId="77" hidden="1">[2]A!#REF!</definedName>
    <definedName name="__123Graph_E" localSheetId="78" hidden="1">[2]A!#REF!</definedName>
    <definedName name="__123Graph_E" localSheetId="79" hidden="1">[2]A!#REF!</definedName>
    <definedName name="__123Graph_E" localSheetId="80" hidden="1">[2]A!#REF!</definedName>
    <definedName name="__123Graph_E" localSheetId="81" hidden="1">[2]A!#REF!</definedName>
    <definedName name="__123Graph_E" localSheetId="82" hidden="1">[2]A!#REF!</definedName>
    <definedName name="__123Graph_E" localSheetId="83" hidden="1">[2]A!#REF!</definedName>
    <definedName name="__123Graph_E" localSheetId="84" hidden="1">[2]A!#REF!</definedName>
    <definedName name="__123Graph_E" localSheetId="85" hidden="1">[2]A!#REF!</definedName>
    <definedName name="__123Graph_E" localSheetId="86" hidden="1">[2]A!#REF!</definedName>
    <definedName name="__123Graph_E" localSheetId="87" hidden="1">[2]A!#REF!</definedName>
    <definedName name="__123Graph_E" localSheetId="88" hidden="1">[2]A!#REF!</definedName>
    <definedName name="__123Graph_E" localSheetId="89" hidden="1">[2]A!#REF!</definedName>
    <definedName name="__123Graph_E" localSheetId="90" hidden="1">[2]A!#REF!</definedName>
    <definedName name="__123Graph_E" localSheetId="91" hidden="1">[2]A!#REF!</definedName>
    <definedName name="__123Graph_E" localSheetId="92" hidden="1">[2]A!#REF!</definedName>
    <definedName name="__123Graph_E" localSheetId="93" hidden="1">[2]A!#REF!</definedName>
    <definedName name="__123Graph_E" localSheetId="94" hidden="1">[2]A!#REF!</definedName>
    <definedName name="__123Graph_E" localSheetId="95" hidden="1">[2]A!#REF!</definedName>
    <definedName name="__123Graph_E" localSheetId="96" hidden="1">[2]A!#REF!</definedName>
    <definedName name="__123Graph_E" localSheetId="97" hidden="1">[2]A!#REF!</definedName>
    <definedName name="__123Graph_E" localSheetId="98" hidden="1">[2]A!#REF!</definedName>
    <definedName name="__123Graph_E" localSheetId="99" hidden="1">[2]A!#REF!</definedName>
    <definedName name="__123Graph_E" localSheetId="100" hidden="1">[2]A!#REF!</definedName>
    <definedName name="__123Graph_E" localSheetId="101" hidden="1">[2]A!#REF!</definedName>
    <definedName name="__123Graph_E" localSheetId="102" hidden="1">[2]A!#REF!</definedName>
    <definedName name="__123Graph_E" localSheetId="103" hidden="1">[2]A!#REF!</definedName>
    <definedName name="__123Graph_E" localSheetId="104" hidden="1">[2]A!#REF!</definedName>
    <definedName name="__123Graph_E" localSheetId="105" hidden="1">[2]A!#REF!</definedName>
    <definedName name="__123Graph_E" localSheetId="106" hidden="1">[2]A!#REF!</definedName>
    <definedName name="__123Graph_E" localSheetId="107" hidden="1">[2]A!#REF!</definedName>
    <definedName name="__123Graph_E" localSheetId="108" hidden="1">[2]A!#REF!</definedName>
    <definedName name="__123Graph_E" localSheetId="109" hidden="1">[2]A!#REF!</definedName>
    <definedName name="__123Graph_E" localSheetId="110" hidden="1">[2]A!#REF!</definedName>
    <definedName name="__123Graph_E" localSheetId="111" hidden="1">[2]A!#REF!</definedName>
    <definedName name="__123Graph_E" localSheetId="112" hidden="1">[2]A!#REF!</definedName>
    <definedName name="__123Graph_E" localSheetId="113" hidden="1">[2]A!#REF!</definedName>
    <definedName name="__123Graph_E" hidden="1">[2]A!#REF!</definedName>
    <definedName name="__123Graph_EPL" localSheetId="27" hidden="1">[2]A!#REF!</definedName>
    <definedName name="__123Graph_EPL" localSheetId="28" hidden="1">[2]A!#REF!</definedName>
    <definedName name="__123Graph_EPL" localSheetId="29" hidden="1">[2]A!#REF!</definedName>
    <definedName name="__123Graph_EPL" localSheetId="30" hidden="1">[2]A!#REF!</definedName>
    <definedName name="__123Graph_EPL" localSheetId="31" hidden="1">[2]A!#REF!</definedName>
    <definedName name="__123Graph_EPL" localSheetId="32" hidden="1">[2]A!#REF!</definedName>
    <definedName name="__123Graph_EPL" localSheetId="33" hidden="1">[2]A!#REF!</definedName>
    <definedName name="__123Graph_EPL" localSheetId="34" hidden="1">[2]A!#REF!</definedName>
    <definedName name="__123Graph_EPL" localSheetId="35" hidden="1">[2]A!#REF!</definedName>
    <definedName name="__123Graph_EPL" localSheetId="36" hidden="1">[2]A!#REF!</definedName>
    <definedName name="__123Graph_EPL" localSheetId="37" hidden="1">[2]A!#REF!</definedName>
    <definedName name="__123Graph_EPL" localSheetId="38" hidden="1">[2]A!#REF!</definedName>
    <definedName name="__123Graph_EPL" localSheetId="39" hidden="1">[2]A!#REF!</definedName>
    <definedName name="__123Graph_EPL" localSheetId="40" hidden="1">[2]A!#REF!</definedName>
    <definedName name="__123Graph_EPL" localSheetId="41" hidden="1">[2]A!#REF!</definedName>
    <definedName name="__123Graph_EPL" localSheetId="42" hidden="1">[2]A!#REF!</definedName>
    <definedName name="__123Graph_EPL" localSheetId="43" hidden="1">[2]A!#REF!</definedName>
    <definedName name="__123Graph_EPL" localSheetId="44" hidden="1">[2]A!#REF!</definedName>
    <definedName name="__123Graph_EPL" localSheetId="45" hidden="1">[2]A!#REF!</definedName>
    <definedName name="__123Graph_EPL" localSheetId="46" hidden="1">[2]A!#REF!</definedName>
    <definedName name="__123Graph_EPL" localSheetId="47" hidden="1">[2]A!#REF!</definedName>
    <definedName name="__123Graph_EPL" localSheetId="48" hidden="1">[2]A!#REF!</definedName>
    <definedName name="__123Graph_EPL" localSheetId="49" hidden="1">[2]A!#REF!</definedName>
    <definedName name="__123Graph_EPL" localSheetId="50" hidden="1">[2]A!#REF!</definedName>
    <definedName name="__123Graph_EPL" localSheetId="51" hidden="1">[2]A!#REF!</definedName>
    <definedName name="__123Graph_EPL" localSheetId="52" hidden="1">[2]A!#REF!</definedName>
    <definedName name="__123Graph_EPL" localSheetId="53" hidden="1">[2]A!#REF!</definedName>
    <definedName name="__123Graph_EPL" localSheetId="54" hidden="1">[2]A!#REF!</definedName>
    <definedName name="__123Graph_EPL" localSheetId="55" hidden="1">[2]A!#REF!</definedName>
    <definedName name="__123Graph_EPL" localSheetId="56" hidden="1">[2]A!#REF!</definedName>
    <definedName name="__123Graph_EPL" localSheetId="57" hidden="1">[2]A!#REF!</definedName>
    <definedName name="__123Graph_EPL" localSheetId="58" hidden="1">[2]A!#REF!</definedName>
    <definedName name="__123Graph_EPL" localSheetId="59" hidden="1">[2]A!#REF!</definedName>
    <definedName name="__123Graph_EPL" localSheetId="60" hidden="1">[2]A!#REF!</definedName>
    <definedName name="__123Graph_EPL" localSheetId="61" hidden="1">[2]A!#REF!</definedName>
    <definedName name="__123Graph_EPL" localSheetId="62" hidden="1">[2]A!#REF!</definedName>
    <definedName name="__123Graph_EPL" localSheetId="63" hidden="1">[2]A!#REF!</definedName>
    <definedName name="__123Graph_EPL" localSheetId="64" hidden="1">[2]A!#REF!</definedName>
    <definedName name="__123Graph_EPL" localSheetId="65" hidden="1">[2]A!#REF!</definedName>
    <definedName name="__123Graph_EPL" localSheetId="66" hidden="1">[2]A!#REF!</definedName>
    <definedName name="__123Graph_EPL" localSheetId="67" hidden="1">[2]A!#REF!</definedName>
    <definedName name="__123Graph_EPL" localSheetId="68" hidden="1">[2]A!#REF!</definedName>
    <definedName name="__123Graph_EPL" localSheetId="69" hidden="1">[2]A!#REF!</definedName>
    <definedName name="__123Graph_EPL" localSheetId="70" hidden="1">[2]A!#REF!</definedName>
    <definedName name="__123Graph_EPL" localSheetId="71" hidden="1">[2]A!#REF!</definedName>
    <definedName name="__123Graph_EPL" localSheetId="72" hidden="1">[2]A!#REF!</definedName>
    <definedName name="__123Graph_EPL" localSheetId="73" hidden="1">[2]A!#REF!</definedName>
    <definedName name="__123Graph_EPL" localSheetId="74" hidden="1">[2]A!#REF!</definedName>
    <definedName name="__123Graph_EPL" localSheetId="75" hidden="1">[2]A!#REF!</definedName>
    <definedName name="__123Graph_EPL" localSheetId="76" hidden="1">[2]A!#REF!</definedName>
    <definedName name="__123Graph_EPL" localSheetId="77" hidden="1">[2]A!#REF!</definedName>
    <definedName name="__123Graph_EPL" localSheetId="78" hidden="1">[2]A!#REF!</definedName>
    <definedName name="__123Graph_EPL" localSheetId="79" hidden="1">[2]A!#REF!</definedName>
    <definedName name="__123Graph_EPL" localSheetId="80" hidden="1">[2]A!#REF!</definedName>
    <definedName name="__123Graph_EPL" localSheetId="81" hidden="1">[2]A!#REF!</definedName>
    <definedName name="__123Graph_EPL" localSheetId="82" hidden="1">[2]A!#REF!</definedName>
    <definedName name="__123Graph_EPL" localSheetId="83" hidden="1">[2]A!#REF!</definedName>
    <definedName name="__123Graph_EPL" localSheetId="84" hidden="1">[2]A!#REF!</definedName>
    <definedName name="__123Graph_EPL" localSheetId="85" hidden="1">[2]A!#REF!</definedName>
    <definedName name="__123Graph_EPL" localSheetId="86" hidden="1">[2]A!#REF!</definedName>
    <definedName name="__123Graph_EPL" localSheetId="87" hidden="1">[2]A!#REF!</definedName>
    <definedName name="__123Graph_EPL" localSheetId="88" hidden="1">[2]A!#REF!</definedName>
    <definedName name="__123Graph_EPL" localSheetId="89" hidden="1">[2]A!#REF!</definedName>
    <definedName name="__123Graph_EPL" localSheetId="90" hidden="1">[2]A!#REF!</definedName>
    <definedName name="__123Graph_EPL" localSheetId="91" hidden="1">[2]A!#REF!</definedName>
    <definedName name="__123Graph_EPL" localSheetId="92" hidden="1">[2]A!#REF!</definedName>
    <definedName name="__123Graph_EPL" localSheetId="93" hidden="1">[2]A!#REF!</definedName>
    <definedName name="__123Graph_EPL" localSheetId="94" hidden="1">[2]A!#REF!</definedName>
    <definedName name="__123Graph_EPL" localSheetId="95" hidden="1">[2]A!#REF!</definedName>
    <definedName name="__123Graph_EPL" localSheetId="96" hidden="1">[2]A!#REF!</definedName>
    <definedName name="__123Graph_EPL" localSheetId="97" hidden="1">[2]A!#REF!</definedName>
    <definedName name="__123Graph_EPL" localSheetId="98" hidden="1">[2]A!#REF!</definedName>
    <definedName name="__123Graph_EPL" localSheetId="99" hidden="1">[2]A!#REF!</definedName>
    <definedName name="__123Graph_EPL" localSheetId="100" hidden="1">[2]A!#REF!</definedName>
    <definedName name="__123Graph_EPL" localSheetId="101" hidden="1">[2]A!#REF!</definedName>
    <definedName name="__123Graph_EPL" localSheetId="102" hidden="1">[2]A!#REF!</definedName>
    <definedName name="__123Graph_EPL" localSheetId="103" hidden="1">[2]A!#REF!</definedName>
    <definedName name="__123Graph_EPL" localSheetId="104" hidden="1">[2]A!#REF!</definedName>
    <definedName name="__123Graph_EPL" localSheetId="105" hidden="1">[2]A!#REF!</definedName>
    <definedName name="__123Graph_EPL" localSheetId="106" hidden="1">[2]A!#REF!</definedName>
    <definedName name="__123Graph_EPL" localSheetId="107" hidden="1">[2]A!#REF!</definedName>
    <definedName name="__123Graph_EPL" localSheetId="108" hidden="1">[2]A!#REF!</definedName>
    <definedName name="__123Graph_EPL" localSheetId="109" hidden="1">[2]A!#REF!</definedName>
    <definedName name="__123Graph_EPL" localSheetId="110" hidden="1">[2]A!#REF!</definedName>
    <definedName name="__123Graph_EPL" localSheetId="111" hidden="1">[2]A!#REF!</definedName>
    <definedName name="__123Graph_EPL" localSheetId="112" hidden="1">[2]A!#REF!</definedName>
    <definedName name="__123Graph_EPL" localSheetId="113" hidden="1">[2]A!#REF!</definedName>
    <definedName name="__123Graph_EPL" hidden="1">[2]A!#REF!</definedName>
    <definedName name="__123Graph_F" localSheetId="27" hidden="1">[2]A!#REF!</definedName>
    <definedName name="__123Graph_F" localSheetId="28" hidden="1">[2]A!#REF!</definedName>
    <definedName name="__123Graph_F" localSheetId="29" hidden="1">[2]A!#REF!</definedName>
    <definedName name="__123Graph_F" localSheetId="30" hidden="1">[2]A!#REF!</definedName>
    <definedName name="__123Graph_F" localSheetId="31" hidden="1">[2]A!#REF!</definedName>
    <definedName name="__123Graph_F" localSheetId="32" hidden="1">[2]A!#REF!</definedName>
    <definedName name="__123Graph_F" localSheetId="33" hidden="1">[2]A!#REF!</definedName>
    <definedName name="__123Graph_F" localSheetId="34" hidden="1">[2]A!#REF!</definedName>
    <definedName name="__123Graph_F" localSheetId="35" hidden="1">[2]A!#REF!</definedName>
    <definedName name="__123Graph_F" localSheetId="36" hidden="1">[2]A!#REF!</definedName>
    <definedName name="__123Graph_F" localSheetId="37" hidden="1">[2]A!#REF!</definedName>
    <definedName name="__123Graph_F" localSheetId="38" hidden="1">[2]A!#REF!</definedName>
    <definedName name="__123Graph_F" localSheetId="39" hidden="1">[2]A!#REF!</definedName>
    <definedName name="__123Graph_F" localSheetId="40" hidden="1">[2]A!#REF!</definedName>
    <definedName name="__123Graph_F" localSheetId="41" hidden="1">[2]A!#REF!</definedName>
    <definedName name="__123Graph_F" localSheetId="42" hidden="1">[2]A!#REF!</definedName>
    <definedName name="__123Graph_F" localSheetId="43" hidden="1">[2]A!#REF!</definedName>
    <definedName name="__123Graph_F" localSheetId="44" hidden="1">[2]A!#REF!</definedName>
    <definedName name="__123Graph_F" localSheetId="45" hidden="1">[2]A!#REF!</definedName>
    <definedName name="__123Graph_F" localSheetId="46" hidden="1">[2]A!#REF!</definedName>
    <definedName name="__123Graph_F" localSheetId="47" hidden="1">[2]A!#REF!</definedName>
    <definedName name="__123Graph_F" localSheetId="48" hidden="1">[2]A!#REF!</definedName>
    <definedName name="__123Graph_F" localSheetId="49" hidden="1">[2]A!#REF!</definedName>
    <definedName name="__123Graph_F" localSheetId="50" hidden="1">[2]A!#REF!</definedName>
    <definedName name="__123Graph_F" localSheetId="51" hidden="1">[2]A!#REF!</definedName>
    <definedName name="__123Graph_F" localSheetId="52" hidden="1">[2]A!#REF!</definedName>
    <definedName name="__123Graph_F" localSheetId="53" hidden="1">[2]A!#REF!</definedName>
    <definedName name="__123Graph_F" localSheetId="54" hidden="1">[2]A!#REF!</definedName>
    <definedName name="__123Graph_F" localSheetId="55" hidden="1">[2]A!#REF!</definedName>
    <definedName name="__123Graph_F" localSheetId="56" hidden="1">[2]A!#REF!</definedName>
    <definedName name="__123Graph_F" localSheetId="57" hidden="1">[2]A!#REF!</definedName>
    <definedName name="__123Graph_F" localSheetId="58" hidden="1">[2]A!#REF!</definedName>
    <definedName name="__123Graph_F" localSheetId="59" hidden="1">[2]A!#REF!</definedName>
    <definedName name="__123Graph_F" localSheetId="60" hidden="1">[2]A!#REF!</definedName>
    <definedName name="__123Graph_F" localSheetId="61" hidden="1">[2]A!#REF!</definedName>
    <definedName name="__123Graph_F" localSheetId="62" hidden="1">[2]A!#REF!</definedName>
    <definedName name="__123Graph_F" localSheetId="63" hidden="1">[2]A!#REF!</definedName>
    <definedName name="__123Graph_F" localSheetId="64" hidden="1">[2]A!#REF!</definedName>
    <definedName name="__123Graph_F" localSheetId="65" hidden="1">[2]A!#REF!</definedName>
    <definedName name="__123Graph_F" localSheetId="66" hidden="1">[2]A!#REF!</definedName>
    <definedName name="__123Graph_F" localSheetId="67" hidden="1">[2]A!#REF!</definedName>
    <definedName name="__123Graph_F" localSheetId="68" hidden="1">[2]A!#REF!</definedName>
    <definedName name="__123Graph_F" localSheetId="69" hidden="1">[2]A!#REF!</definedName>
    <definedName name="__123Graph_F" localSheetId="70" hidden="1">[2]A!#REF!</definedName>
    <definedName name="__123Graph_F" localSheetId="71" hidden="1">[2]A!#REF!</definedName>
    <definedName name="__123Graph_F" localSheetId="72" hidden="1">[2]A!#REF!</definedName>
    <definedName name="__123Graph_F" localSheetId="73" hidden="1">[2]A!#REF!</definedName>
    <definedName name="__123Graph_F" localSheetId="74" hidden="1">[2]A!#REF!</definedName>
    <definedName name="__123Graph_F" localSheetId="75" hidden="1">[2]A!#REF!</definedName>
    <definedName name="__123Graph_F" localSheetId="76" hidden="1">[2]A!#REF!</definedName>
    <definedName name="__123Graph_F" localSheetId="77" hidden="1">[2]A!#REF!</definedName>
    <definedName name="__123Graph_F" localSheetId="78" hidden="1">[2]A!#REF!</definedName>
    <definedName name="__123Graph_F" localSheetId="79" hidden="1">[2]A!#REF!</definedName>
    <definedName name="__123Graph_F" localSheetId="80" hidden="1">[2]A!#REF!</definedName>
    <definedName name="__123Graph_F" localSheetId="81" hidden="1">[2]A!#REF!</definedName>
    <definedName name="__123Graph_F" localSheetId="82" hidden="1">[2]A!#REF!</definedName>
    <definedName name="__123Graph_F" localSheetId="83" hidden="1">[2]A!#REF!</definedName>
    <definedName name="__123Graph_F" localSheetId="84" hidden="1">[2]A!#REF!</definedName>
    <definedName name="__123Graph_F" localSheetId="85" hidden="1">[2]A!#REF!</definedName>
    <definedName name="__123Graph_F" localSheetId="86" hidden="1">[2]A!#REF!</definedName>
    <definedName name="__123Graph_F" localSheetId="87" hidden="1">[2]A!#REF!</definedName>
    <definedName name="__123Graph_F" localSheetId="88" hidden="1">[2]A!#REF!</definedName>
    <definedName name="__123Graph_F" localSheetId="89" hidden="1">[2]A!#REF!</definedName>
    <definedName name="__123Graph_F" localSheetId="90" hidden="1">[2]A!#REF!</definedName>
    <definedName name="__123Graph_F" localSheetId="91" hidden="1">[2]A!#REF!</definedName>
    <definedName name="__123Graph_F" localSheetId="92" hidden="1">[2]A!#REF!</definedName>
    <definedName name="__123Graph_F" localSheetId="93" hidden="1">[2]A!#REF!</definedName>
    <definedName name="__123Graph_F" localSheetId="94" hidden="1">[2]A!#REF!</definedName>
    <definedName name="__123Graph_F" localSheetId="95" hidden="1">[2]A!#REF!</definedName>
    <definedName name="__123Graph_F" localSheetId="96" hidden="1">[2]A!#REF!</definedName>
    <definedName name="__123Graph_F" localSheetId="97" hidden="1">[2]A!#REF!</definedName>
    <definedName name="__123Graph_F" localSheetId="98" hidden="1">[2]A!#REF!</definedName>
    <definedName name="__123Graph_F" localSheetId="99" hidden="1">[2]A!#REF!</definedName>
    <definedName name="__123Graph_F" localSheetId="100" hidden="1">[2]A!#REF!</definedName>
    <definedName name="__123Graph_F" localSheetId="101" hidden="1">[2]A!#REF!</definedName>
    <definedName name="__123Graph_F" localSheetId="102" hidden="1">[2]A!#REF!</definedName>
    <definedName name="__123Graph_F" localSheetId="103" hidden="1">[2]A!#REF!</definedName>
    <definedName name="__123Graph_F" localSheetId="104" hidden="1">[2]A!#REF!</definedName>
    <definedName name="__123Graph_F" localSheetId="105" hidden="1">[2]A!#REF!</definedName>
    <definedName name="__123Graph_F" localSheetId="106" hidden="1">[2]A!#REF!</definedName>
    <definedName name="__123Graph_F" localSheetId="107" hidden="1">[2]A!#REF!</definedName>
    <definedName name="__123Graph_F" localSheetId="108" hidden="1">[2]A!#REF!</definedName>
    <definedName name="__123Graph_F" localSheetId="109" hidden="1">[2]A!#REF!</definedName>
    <definedName name="__123Graph_F" localSheetId="110" hidden="1">[2]A!#REF!</definedName>
    <definedName name="__123Graph_F" localSheetId="111" hidden="1">[2]A!#REF!</definedName>
    <definedName name="__123Graph_F" localSheetId="112" hidden="1">[2]A!#REF!</definedName>
    <definedName name="__123Graph_F" localSheetId="113" hidden="1">[2]A!#REF!</definedName>
    <definedName name="__123Graph_F" hidden="1">[2]A!#REF!</definedName>
    <definedName name="__123Graph_FPL" localSheetId="27" hidden="1">[2]A!#REF!</definedName>
    <definedName name="__123Graph_FPL" localSheetId="28" hidden="1">[2]A!#REF!</definedName>
    <definedName name="__123Graph_FPL" localSheetId="29" hidden="1">[2]A!#REF!</definedName>
    <definedName name="__123Graph_FPL" localSheetId="30" hidden="1">[2]A!#REF!</definedName>
    <definedName name="__123Graph_FPL" localSheetId="31" hidden="1">[2]A!#REF!</definedName>
    <definedName name="__123Graph_FPL" localSheetId="32" hidden="1">[2]A!#REF!</definedName>
    <definedName name="__123Graph_FPL" localSheetId="33" hidden="1">[2]A!#REF!</definedName>
    <definedName name="__123Graph_FPL" localSheetId="34" hidden="1">[2]A!#REF!</definedName>
    <definedName name="__123Graph_FPL" localSheetId="35" hidden="1">[2]A!#REF!</definedName>
    <definedName name="__123Graph_FPL" localSheetId="36" hidden="1">[2]A!#REF!</definedName>
    <definedName name="__123Graph_FPL" localSheetId="37" hidden="1">[2]A!#REF!</definedName>
    <definedName name="__123Graph_FPL" localSheetId="38" hidden="1">[2]A!#REF!</definedName>
    <definedName name="__123Graph_FPL" localSheetId="39" hidden="1">[2]A!#REF!</definedName>
    <definedName name="__123Graph_FPL" localSheetId="40" hidden="1">[2]A!#REF!</definedName>
    <definedName name="__123Graph_FPL" localSheetId="41" hidden="1">[2]A!#REF!</definedName>
    <definedName name="__123Graph_FPL" localSheetId="42" hidden="1">[2]A!#REF!</definedName>
    <definedName name="__123Graph_FPL" localSheetId="43" hidden="1">[2]A!#REF!</definedName>
    <definedName name="__123Graph_FPL" localSheetId="44" hidden="1">[2]A!#REF!</definedName>
    <definedName name="__123Graph_FPL" localSheetId="45" hidden="1">[2]A!#REF!</definedName>
    <definedName name="__123Graph_FPL" localSheetId="46" hidden="1">[2]A!#REF!</definedName>
    <definedName name="__123Graph_FPL" localSheetId="47" hidden="1">[2]A!#REF!</definedName>
    <definedName name="__123Graph_FPL" localSheetId="48" hidden="1">[2]A!#REF!</definedName>
    <definedName name="__123Graph_FPL" localSheetId="49" hidden="1">[2]A!#REF!</definedName>
    <definedName name="__123Graph_FPL" localSheetId="50" hidden="1">[2]A!#REF!</definedName>
    <definedName name="__123Graph_FPL" localSheetId="51" hidden="1">[2]A!#REF!</definedName>
    <definedName name="__123Graph_FPL" localSheetId="52" hidden="1">[2]A!#REF!</definedName>
    <definedName name="__123Graph_FPL" localSheetId="53" hidden="1">[2]A!#REF!</definedName>
    <definedName name="__123Graph_FPL" localSheetId="54" hidden="1">[2]A!#REF!</definedName>
    <definedName name="__123Graph_FPL" localSheetId="55" hidden="1">[2]A!#REF!</definedName>
    <definedName name="__123Graph_FPL" localSheetId="56" hidden="1">[2]A!#REF!</definedName>
    <definedName name="__123Graph_FPL" localSheetId="57" hidden="1">[2]A!#REF!</definedName>
    <definedName name="__123Graph_FPL" localSheetId="58" hidden="1">[2]A!#REF!</definedName>
    <definedName name="__123Graph_FPL" localSheetId="59" hidden="1">[2]A!#REF!</definedName>
    <definedName name="__123Graph_FPL" localSheetId="60" hidden="1">[2]A!#REF!</definedName>
    <definedName name="__123Graph_FPL" localSheetId="61" hidden="1">[2]A!#REF!</definedName>
    <definedName name="__123Graph_FPL" localSheetId="62" hidden="1">[2]A!#REF!</definedName>
    <definedName name="__123Graph_FPL" localSheetId="63" hidden="1">[2]A!#REF!</definedName>
    <definedName name="__123Graph_FPL" localSheetId="64" hidden="1">[2]A!#REF!</definedName>
    <definedName name="__123Graph_FPL" localSheetId="65" hidden="1">[2]A!#REF!</definedName>
    <definedName name="__123Graph_FPL" localSheetId="66" hidden="1">[2]A!#REF!</definedName>
    <definedName name="__123Graph_FPL" localSheetId="67" hidden="1">[2]A!#REF!</definedName>
    <definedName name="__123Graph_FPL" localSheetId="68" hidden="1">[2]A!#REF!</definedName>
    <definedName name="__123Graph_FPL" localSheetId="69" hidden="1">[2]A!#REF!</definedName>
    <definedName name="__123Graph_FPL" localSheetId="70" hidden="1">[2]A!#REF!</definedName>
    <definedName name="__123Graph_FPL" localSheetId="71" hidden="1">[2]A!#REF!</definedName>
    <definedName name="__123Graph_FPL" localSheetId="72" hidden="1">[2]A!#REF!</definedName>
    <definedName name="__123Graph_FPL" localSheetId="73" hidden="1">[2]A!#REF!</definedName>
    <definedName name="__123Graph_FPL" localSheetId="74" hidden="1">[2]A!#REF!</definedName>
    <definedName name="__123Graph_FPL" localSheetId="75" hidden="1">[2]A!#REF!</definedName>
    <definedName name="__123Graph_FPL" localSheetId="76" hidden="1">[2]A!#REF!</definedName>
    <definedName name="__123Graph_FPL" localSheetId="77" hidden="1">[2]A!#REF!</definedName>
    <definedName name="__123Graph_FPL" localSheetId="78" hidden="1">[2]A!#REF!</definedName>
    <definedName name="__123Graph_FPL" localSheetId="79" hidden="1">[2]A!#REF!</definedName>
    <definedName name="__123Graph_FPL" localSheetId="80" hidden="1">[2]A!#REF!</definedName>
    <definedName name="__123Graph_FPL" localSheetId="81" hidden="1">[2]A!#REF!</definedName>
    <definedName name="__123Graph_FPL" localSheetId="82" hidden="1">[2]A!#REF!</definedName>
    <definedName name="__123Graph_FPL" localSheetId="83" hidden="1">[2]A!#REF!</definedName>
    <definedName name="__123Graph_FPL" localSheetId="84" hidden="1">[2]A!#REF!</definedName>
    <definedName name="__123Graph_FPL" localSheetId="85" hidden="1">[2]A!#REF!</definedName>
    <definedName name="__123Graph_FPL" localSheetId="86" hidden="1">[2]A!#REF!</definedName>
    <definedName name="__123Graph_FPL" localSheetId="87" hidden="1">[2]A!#REF!</definedName>
    <definedName name="__123Graph_FPL" localSheetId="88" hidden="1">[2]A!#REF!</definedName>
    <definedName name="__123Graph_FPL" localSheetId="89" hidden="1">[2]A!#REF!</definedName>
    <definedName name="__123Graph_FPL" localSheetId="90" hidden="1">[2]A!#REF!</definedName>
    <definedName name="__123Graph_FPL" localSheetId="91" hidden="1">[2]A!#REF!</definedName>
    <definedName name="__123Graph_FPL" localSheetId="92" hidden="1">[2]A!#REF!</definedName>
    <definedName name="__123Graph_FPL" localSheetId="93" hidden="1">[2]A!#REF!</definedName>
    <definedName name="__123Graph_FPL" localSheetId="94" hidden="1">[2]A!#REF!</definedName>
    <definedName name="__123Graph_FPL" localSheetId="95" hidden="1">[2]A!#REF!</definedName>
    <definedName name="__123Graph_FPL" localSheetId="96" hidden="1">[2]A!#REF!</definedName>
    <definedName name="__123Graph_FPL" localSheetId="97" hidden="1">[2]A!#REF!</definedName>
    <definedName name="__123Graph_FPL" localSheetId="98" hidden="1">[2]A!#REF!</definedName>
    <definedName name="__123Graph_FPL" localSheetId="99" hidden="1">[2]A!#REF!</definedName>
    <definedName name="__123Graph_FPL" localSheetId="100" hidden="1">[2]A!#REF!</definedName>
    <definedName name="__123Graph_FPL" localSheetId="101" hidden="1">[2]A!#REF!</definedName>
    <definedName name="__123Graph_FPL" localSheetId="102" hidden="1">[2]A!#REF!</definedName>
    <definedName name="__123Graph_FPL" localSheetId="103" hidden="1">[2]A!#REF!</definedName>
    <definedName name="__123Graph_FPL" localSheetId="104" hidden="1">[2]A!#REF!</definedName>
    <definedName name="__123Graph_FPL" localSheetId="105" hidden="1">[2]A!#REF!</definedName>
    <definedName name="__123Graph_FPL" localSheetId="106" hidden="1">[2]A!#REF!</definedName>
    <definedName name="__123Graph_FPL" localSheetId="107" hidden="1">[2]A!#REF!</definedName>
    <definedName name="__123Graph_FPL" localSheetId="108" hidden="1">[2]A!#REF!</definedName>
    <definedName name="__123Graph_FPL" localSheetId="109" hidden="1">[2]A!#REF!</definedName>
    <definedName name="__123Graph_FPL" localSheetId="110" hidden="1">[2]A!#REF!</definedName>
    <definedName name="__123Graph_FPL" localSheetId="111" hidden="1">[2]A!#REF!</definedName>
    <definedName name="__123Graph_FPL" localSheetId="112" hidden="1">[2]A!#REF!</definedName>
    <definedName name="__123Graph_FPL" localSheetId="113" hidden="1">[2]A!#REF!</definedName>
    <definedName name="__123Graph_FPL" hidden="1">[2]A!#REF!</definedName>
    <definedName name="__123Graph_X" localSheetId="27" hidden="1">[2]A!#REF!</definedName>
    <definedName name="__123Graph_X" localSheetId="28" hidden="1">[2]A!#REF!</definedName>
    <definedName name="__123Graph_X" localSheetId="29" hidden="1">[2]A!#REF!</definedName>
    <definedName name="__123Graph_X" localSheetId="30" hidden="1">[2]A!#REF!</definedName>
    <definedName name="__123Graph_X" localSheetId="31" hidden="1">[2]A!#REF!</definedName>
    <definedName name="__123Graph_X" localSheetId="32" hidden="1">[2]A!#REF!</definedName>
    <definedName name="__123Graph_X" localSheetId="33" hidden="1">[2]A!#REF!</definedName>
    <definedName name="__123Graph_X" localSheetId="34" hidden="1">[2]A!#REF!</definedName>
    <definedName name="__123Graph_X" localSheetId="35" hidden="1">[2]A!#REF!</definedName>
    <definedName name="__123Graph_X" localSheetId="36" hidden="1">[2]A!#REF!</definedName>
    <definedName name="__123Graph_X" localSheetId="37" hidden="1">[2]A!#REF!</definedName>
    <definedName name="__123Graph_X" localSheetId="38" hidden="1">[2]A!#REF!</definedName>
    <definedName name="__123Graph_X" localSheetId="39" hidden="1">[2]A!#REF!</definedName>
    <definedName name="__123Graph_X" localSheetId="40" hidden="1">[2]A!#REF!</definedName>
    <definedName name="__123Graph_X" localSheetId="41" hidden="1">[2]A!#REF!</definedName>
    <definedName name="__123Graph_X" localSheetId="42" hidden="1">[2]A!#REF!</definedName>
    <definedName name="__123Graph_X" localSheetId="43" hidden="1">[2]A!#REF!</definedName>
    <definedName name="__123Graph_X" localSheetId="44" hidden="1">[2]A!#REF!</definedName>
    <definedName name="__123Graph_X" localSheetId="45" hidden="1">[2]A!#REF!</definedName>
    <definedName name="__123Graph_X" localSheetId="46" hidden="1">[2]A!#REF!</definedName>
    <definedName name="__123Graph_X" localSheetId="47" hidden="1">[2]A!#REF!</definedName>
    <definedName name="__123Graph_X" localSheetId="48" hidden="1">[2]A!#REF!</definedName>
    <definedName name="__123Graph_X" localSheetId="49" hidden="1">[2]A!#REF!</definedName>
    <definedName name="__123Graph_X" localSheetId="50" hidden="1">[2]A!#REF!</definedName>
    <definedName name="__123Graph_X" localSheetId="51" hidden="1">[2]A!#REF!</definedName>
    <definedName name="__123Graph_X" localSheetId="52" hidden="1">[2]A!#REF!</definedName>
    <definedName name="__123Graph_X" localSheetId="53" hidden="1">[2]A!#REF!</definedName>
    <definedName name="__123Graph_X" localSheetId="54" hidden="1">[2]A!#REF!</definedName>
    <definedName name="__123Graph_X" localSheetId="55" hidden="1">[2]A!#REF!</definedName>
    <definedName name="__123Graph_X" localSheetId="56" hidden="1">[2]A!#REF!</definedName>
    <definedName name="__123Graph_X" localSheetId="57" hidden="1">[2]A!#REF!</definedName>
    <definedName name="__123Graph_X" localSheetId="58" hidden="1">[2]A!#REF!</definedName>
    <definedName name="__123Graph_X" localSheetId="59" hidden="1">[2]A!#REF!</definedName>
    <definedName name="__123Graph_X" localSheetId="60" hidden="1">[2]A!#REF!</definedName>
    <definedName name="__123Graph_X" localSheetId="61" hidden="1">[2]A!#REF!</definedName>
    <definedName name="__123Graph_X" localSheetId="62" hidden="1">[2]A!#REF!</definedName>
    <definedName name="__123Graph_X" localSheetId="63" hidden="1">[2]A!#REF!</definedName>
    <definedName name="__123Graph_X" localSheetId="64" hidden="1">[2]A!#REF!</definedName>
    <definedName name="__123Graph_X" localSheetId="65" hidden="1">[2]A!#REF!</definedName>
    <definedName name="__123Graph_X" localSheetId="66" hidden="1">[2]A!#REF!</definedName>
    <definedName name="__123Graph_X" localSheetId="67" hidden="1">[2]A!#REF!</definedName>
    <definedName name="__123Graph_X" localSheetId="68" hidden="1">[2]A!#REF!</definedName>
    <definedName name="__123Graph_X" localSheetId="69" hidden="1">[2]A!#REF!</definedName>
    <definedName name="__123Graph_X" localSheetId="70" hidden="1">[2]A!#REF!</definedName>
    <definedName name="__123Graph_X" localSheetId="71" hidden="1">[2]A!#REF!</definedName>
    <definedName name="__123Graph_X" localSheetId="72" hidden="1">[2]A!#REF!</definedName>
    <definedName name="__123Graph_X" localSheetId="73" hidden="1">[2]A!#REF!</definedName>
    <definedName name="__123Graph_X" localSheetId="74" hidden="1">[2]A!#REF!</definedName>
    <definedName name="__123Graph_X" localSheetId="75" hidden="1">[2]A!#REF!</definedName>
    <definedName name="__123Graph_X" localSheetId="76" hidden="1">[2]A!#REF!</definedName>
    <definedName name="__123Graph_X" localSheetId="77" hidden="1">[2]A!#REF!</definedName>
    <definedName name="__123Graph_X" localSheetId="78" hidden="1">[2]A!#REF!</definedName>
    <definedName name="__123Graph_X" localSheetId="79" hidden="1">[2]A!#REF!</definedName>
    <definedName name="__123Graph_X" localSheetId="80" hidden="1">[2]A!#REF!</definedName>
    <definedName name="__123Graph_X" localSheetId="81" hidden="1">[2]A!#REF!</definedName>
    <definedName name="__123Graph_X" localSheetId="82" hidden="1">[2]A!#REF!</definedName>
    <definedName name="__123Graph_X" localSheetId="83" hidden="1">[2]A!#REF!</definedName>
    <definedName name="__123Graph_X" localSheetId="84" hidden="1">[2]A!#REF!</definedName>
    <definedName name="__123Graph_X" localSheetId="85" hidden="1">[2]A!#REF!</definedName>
    <definedName name="__123Graph_X" localSheetId="86" hidden="1">[2]A!#REF!</definedName>
    <definedName name="__123Graph_X" localSheetId="87" hidden="1">[2]A!#REF!</definedName>
    <definedName name="__123Graph_X" localSheetId="88" hidden="1">[2]A!#REF!</definedName>
    <definedName name="__123Graph_X" localSheetId="89" hidden="1">[2]A!#REF!</definedName>
    <definedName name="__123Graph_X" localSheetId="90" hidden="1">[2]A!#REF!</definedName>
    <definedName name="__123Graph_X" localSheetId="91" hidden="1">[2]A!#REF!</definedName>
    <definedName name="__123Graph_X" localSheetId="92" hidden="1">[2]A!#REF!</definedName>
    <definedName name="__123Graph_X" localSheetId="93" hidden="1">[2]A!#REF!</definedName>
    <definedName name="__123Graph_X" localSheetId="94" hidden="1">[2]A!#REF!</definedName>
    <definedName name="__123Graph_X" localSheetId="95" hidden="1">[2]A!#REF!</definedName>
    <definedName name="__123Graph_X" localSheetId="96" hidden="1">[2]A!#REF!</definedName>
    <definedName name="__123Graph_X" localSheetId="97" hidden="1">[2]A!#REF!</definedName>
    <definedName name="__123Graph_X" localSheetId="98" hidden="1">[2]A!#REF!</definedName>
    <definedName name="__123Graph_X" localSheetId="99" hidden="1">[2]A!#REF!</definedName>
    <definedName name="__123Graph_X" localSheetId="100" hidden="1">[2]A!#REF!</definedName>
    <definedName name="__123Graph_X" localSheetId="101" hidden="1">[2]A!#REF!</definedName>
    <definedName name="__123Graph_X" localSheetId="102" hidden="1">[2]A!#REF!</definedName>
    <definedName name="__123Graph_X" localSheetId="103" hidden="1">[2]A!#REF!</definedName>
    <definedName name="__123Graph_X" localSheetId="104" hidden="1">[2]A!#REF!</definedName>
    <definedName name="__123Graph_X" localSheetId="105" hidden="1">[2]A!#REF!</definedName>
    <definedName name="__123Graph_X" localSheetId="106" hidden="1">[2]A!#REF!</definedName>
    <definedName name="__123Graph_X" localSheetId="107" hidden="1">[2]A!#REF!</definedName>
    <definedName name="__123Graph_X" localSheetId="108" hidden="1">[2]A!#REF!</definedName>
    <definedName name="__123Graph_X" localSheetId="109" hidden="1">[2]A!#REF!</definedName>
    <definedName name="__123Graph_X" localSheetId="110" hidden="1">[2]A!#REF!</definedName>
    <definedName name="__123Graph_X" localSheetId="111" hidden="1">[2]A!#REF!</definedName>
    <definedName name="__123Graph_X" localSheetId="112" hidden="1">[2]A!#REF!</definedName>
    <definedName name="__123Graph_X" localSheetId="113" hidden="1">[2]A!#REF!</definedName>
    <definedName name="__123Graph_X" hidden="1">[2]A!#REF!</definedName>
    <definedName name="__123Graph_XPL" localSheetId="27" hidden="1">[2]A!#REF!</definedName>
    <definedName name="__123Graph_XPL" localSheetId="28" hidden="1">[2]A!#REF!</definedName>
    <definedName name="__123Graph_XPL" localSheetId="29" hidden="1">[2]A!#REF!</definedName>
    <definedName name="__123Graph_XPL" localSheetId="30" hidden="1">[2]A!#REF!</definedName>
    <definedName name="__123Graph_XPL" localSheetId="31" hidden="1">[2]A!#REF!</definedName>
    <definedName name="__123Graph_XPL" localSheetId="32" hidden="1">[2]A!#REF!</definedName>
    <definedName name="__123Graph_XPL" localSheetId="33" hidden="1">[2]A!#REF!</definedName>
    <definedName name="__123Graph_XPL" localSheetId="34" hidden="1">[2]A!#REF!</definedName>
    <definedName name="__123Graph_XPL" localSheetId="35" hidden="1">[2]A!#REF!</definedName>
    <definedName name="__123Graph_XPL" localSheetId="36" hidden="1">[2]A!#REF!</definedName>
    <definedName name="__123Graph_XPL" localSheetId="37" hidden="1">[2]A!#REF!</definedName>
    <definedName name="__123Graph_XPL" localSheetId="38" hidden="1">[2]A!#REF!</definedName>
    <definedName name="__123Graph_XPL" localSheetId="39" hidden="1">[2]A!#REF!</definedName>
    <definedName name="__123Graph_XPL" localSheetId="40" hidden="1">[2]A!#REF!</definedName>
    <definedName name="__123Graph_XPL" localSheetId="41" hidden="1">[2]A!#REF!</definedName>
    <definedName name="__123Graph_XPL" localSheetId="42" hidden="1">[2]A!#REF!</definedName>
    <definedName name="__123Graph_XPL" localSheetId="43" hidden="1">[2]A!#REF!</definedName>
    <definedName name="__123Graph_XPL" localSheetId="44" hidden="1">[2]A!#REF!</definedName>
    <definedName name="__123Graph_XPL" localSheetId="45" hidden="1">[2]A!#REF!</definedName>
    <definedName name="__123Graph_XPL" localSheetId="46" hidden="1">[2]A!#REF!</definedName>
    <definedName name="__123Graph_XPL" localSheetId="47" hidden="1">[2]A!#REF!</definedName>
    <definedName name="__123Graph_XPL" localSheetId="48" hidden="1">[2]A!#REF!</definedName>
    <definedName name="__123Graph_XPL" localSheetId="49" hidden="1">[2]A!#REF!</definedName>
    <definedName name="__123Graph_XPL" localSheetId="50" hidden="1">[2]A!#REF!</definedName>
    <definedName name="__123Graph_XPL" localSheetId="51" hidden="1">[2]A!#REF!</definedName>
    <definedName name="__123Graph_XPL" localSheetId="52" hidden="1">[2]A!#REF!</definedName>
    <definedName name="__123Graph_XPL" localSheetId="53" hidden="1">[2]A!#REF!</definedName>
    <definedName name="__123Graph_XPL" localSheetId="54" hidden="1">[2]A!#REF!</definedName>
    <definedName name="__123Graph_XPL" localSheetId="55" hidden="1">[2]A!#REF!</definedName>
    <definedName name="__123Graph_XPL" localSheetId="56" hidden="1">[2]A!#REF!</definedName>
    <definedName name="__123Graph_XPL" localSheetId="57" hidden="1">[2]A!#REF!</definedName>
    <definedName name="__123Graph_XPL" localSheetId="58" hidden="1">[2]A!#REF!</definedName>
    <definedName name="__123Graph_XPL" localSheetId="59" hidden="1">[2]A!#REF!</definedName>
    <definedName name="__123Graph_XPL" localSheetId="60" hidden="1">[2]A!#REF!</definedName>
    <definedName name="__123Graph_XPL" localSheetId="61" hidden="1">[2]A!#REF!</definedName>
    <definedName name="__123Graph_XPL" localSheetId="62" hidden="1">[2]A!#REF!</definedName>
    <definedName name="__123Graph_XPL" localSheetId="63" hidden="1">[2]A!#REF!</definedName>
    <definedName name="__123Graph_XPL" localSheetId="64" hidden="1">[2]A!#REF!</definedName>
    <definedName name="__123Graph_XPL" localSheetId="65" hidden="1">[2]A!#REF!</definedName>
    <definedName name="__123Graph_XPL" localSheetId="66" hidden="1">[2]A!#REF!</definedName>
    <definedName name="__123Graph_XPL" localSheetId="67" hidden="1">[2]A!#REF!</definedName>
    <definedName name="__123Graph_XPL" localSheetId="68" hidden="1">[2]A!#REF!</definedName>
    <definedName name="__123Graph_XPL" localSheetId="69" hidden="1">[2]A!#REF!</definedName>
    <definedName name="__123Graph_XPL" localSheetId="70" hidden="1">[2]A!#REF!</definedName>
    <definedName name="__123Graph_XPL" localSheetId="71" hidden="1">[2]A!#REF!</definedName>
    <definedName name="__123Graph_XPL" localSheetId="72" hidden="1">[2]A!#REF!</definedName>
    <definedName name="__123Graph_XPL" localSheetId="73" hidden="1">[2]A!#REF!</definedName>
    <definedName name="__123Graph_XPL" localSheetId="74" hidden="1">[2]A!#REF!</definedName>
    <definedName name="__123Graph_XPL" localSheetId="75" hidden="1">[2]A!#REF!</definedName>
    <definedName name="__123Graph_XPL" localSheetId="76" hidden="1">[2]A!#REF!</definedName>
    <definedName name="__123Graph_XPL" localSheetId="77" hidden="1">[2]A!#REF!</definedName>
    <definedName name="__123Graph_XPL" localSheetId="78" hidden="1">[2]A!#REF!</definedName>
    <definedName name="__123Graph_XPL" localSheetId="79" hidden="1">[2]A!#REF!</definedName>
    <definedName name="__123Graph_XPL" localSheetId="80" hidden="1">[2]A!#REF!</definedName>
    <definedName name="__123Graph_XPL" localSheetId="81" hidden="1">[2]A!#REF!</definedName>
    <definedName name="__123Graph_XPL" localSheetId="82" hidden="1">[2]A!#REF!</definedName>
    <definedName name="__123Graph_XPL" localSheetId="83" hidden="1">[2]A!#REF!</definedName>
    <definedName name="__123Graph_XPL" localSheetId="84" hidden="1">[2]A!#REF!</definedName>
    <definedName name="__123Graph_XPL" localSheetId="85" hidden="1">[2]A!#REF!</definedName>
    <definedName name="__123Graph_XPL" localSheetId="86" hidden="1">[2]A!#REF!</definedName>
    <definedName name="__123Graph_XPL" localSheetId="87" hidden="1">[2]A!#REF!</definedName>
    <definedName name="__123Graph_XPL" localSheetId="88" hidden="1">[2]A!#REF!</definedName>
    <definedName name="__123Graph_XPL" localSheetId="89" hidden="1">[2]A!#REF!</definedName>
    <definedName name="__123Graph_XPL" localSheetId="90" hidden="1">[2]A!#REF!</definedName>
    <definedName name="__123Graph_XPL" localSheetId="91" hidden="1">[2]A!#REF!</definedName>
    <definedName name="__123Graph_XPL" localSheetId="92" hidden="1">[2]A!#REF!</definedName>
    <definedName name="__123Graph_XPL" localSheetId="93" hidden="1">[2]A!#REF!</definedName>
    <definedName name="__123Graph_XPL" localSheetId="94" hidden="1">[2]A!#REF!</definedName>
    <definedName name="__123Graph_XPL" localSheetId="95" hidden="1">[2]A!#REF!</definedName>
    <definedName name="__123Graph_XPL" localSheetId="96" hidden="1">[2]A!#REF!</definedName>
    <definedName name="__123Graph_XPL" localSheetId="97" hidden="1">[2]A!#REF!</definedName>
    <definedName name="__123Graph_XPL" localSheetId="98" hidden="1">[2]A!#REF!</definedName>
    <definedName name="__123Graph_XPL" localSheetId="99" hidden="1">[2]A!#REF!</definedName>
    <definedName name="__123Graph_XPL" localSheetId="100" hidden="1">[2]A!#REF!</definedName>
    <definedName name="__123Graph_XPL" localSheetId="101" hidden="1">[2]A!#REF!</definedName>
    <definedName name="__123Graph_XPL" localSheetId="102" hidden="1">[2]A!#REF!</definedName>
    <definedName name="__123Graph_XPL" localSheetId="103" hidden="1">[2]A!#REF!</definedName>
    <definedName name="__123Graph_XPL" localSheetId="104" hidden="1">[2]A!#REF!</definedName>
    <definedName name="__123Graph_XPL" localSheetId="105" hidden="1">[2]A!#REF!</definedName>
    <definedName name="__123Graph_XPL" localSheetId="106" hidden="1">[2]A!#REF!</definedName>
    <definedName name="__123Graph_XPL" localSheetId="107" hidden="1">[2]A!#REF!</definedName>
    <definedName name="__123Graph_XPL" localSheetId="108" hidden="1">[2]A!#REF!</definedName>
    <definedName name="__123Graph_XPL" localSheetId="109" hidden="1">[2]A!#REF!</definedName>
    <definedName name="__123Graph_XPL" localSheetId="110" hidden="1">[2]A!#REF!</definedName>
    <definedName name="__123Graph_XPL" localSheetId="111" hidden="1">[2]A!#REF!</definedName>
    <definedName name="__123Graph_XPL" localSheetId="112" hidden="1">[2]A!#REF!</definedName>
    <definedName name="__123Graph_XPL" localSheetId="113" hidden="1">[2]A!#REF!</definedName>
    <definedName name="__123Graph_XPL" hidden="1">[2]A!#REF!</definedName>
    <definedName name="__DBA7" localSheetId="27">[1]worksheet!#REF!</definedName>
    <definedName name="__DBA7" localSheetId="28">[1]worksheet!#REF!</definedName>
    <definedName name="__DBA7" localSheetId="29">[1]worksheet!#REF!</definedName>
    <definedName name="__DBA7" localSheetId="30">[1]worksheet!#REF!</definedName>
    <definedName name="__DBA7" localSheetId="31">[1]worksheet!#REF!</definedName>
    <definedName name="__DBA7" localSheetId="32">[1]worksheet!#REF!</definedName>
    <definedName name="__DBA7" localSheetId="33">[1]worksheet!#REF!</definedName>
    <definedName name="__DBA7" localSheetId="34">[1]worksheet!#REF!</definedName>
    <definedName name="__DBA7" localSheetId="35">[1]worksheet!#REF!</definedName>
    <definedName name="__DBA7" localSheetId="36">[1]worksheet!#REF!</definedName>
    <definedName name="__DBA7" localSheetId="37">[1]worksheet!#REF!</definedName>
    <definedName name="__DBA7" localSheetId="38">[1]worksheet!#REF!</definedName>
    <definedName name="__DBA7" localSheetId="39">[1]worksheet!#REF!</definedName>
    <definedName name="__DBA7" localSheetId="40">[1]worksheet!#REF!</definedName>
    <definedName name="__DBA7" localSheetId="41">[1]worksheet!#REF!</definedName>
    <definedName name="__DBA7" localSheetId="42">[1]worksheet!#REF!</definedName>
    <definedName name="__DBA7" localSheetId="43">[1]worksheet!#REF!</definedName>
    <definedName name="__DBA7" localSheetId="44">[1]worksheet!#REF!</definedName>
    <definedName name="__DBA7" localSheetId="45">[1]worksheet!#REF!</definedName>
    <definedName name="__DBA7" localSheetId="46">[1]worksheet!#REF!</definedName>
    <definedName name="__DBA7" localSheetId="47">[1]worksheet!#REF!</definedName>
    <definedName name="__DBA7" localSheetId="48">[1]worksheet!#REF!</definedName>
    <definedName name="__DBA7" localSheetId="49">[1]worksheet!#REF!</definedName>
    <definedName name="__DBA7" localSheetId="50">[1]worksheet!#REF!</definedName>
    <definedName name="__DBA7" localSheetId="51">[1]worksheet!#REF!</definedName>
    <definedName name="__DBA7" localSheetId="52">[1]worksheet!#REF!</definedName>
    <definedName name="__DBA7" localSheetId="53">[1]worksheet!#REF!</definedName>
    <definedName name="__DBA7" localSheetId="54">[1]worksheet!#REF!</definedName>
    <definedName name="__DBA7" localSheetId="55">[1]worksheet!#REF!</definedName>
    <definedName name="__DBA7" localSheetId="56">[1]worksheet!#REF!</definedName>
    <definedName name="__DBA7" localSheetId="57">[1]worksheet!#REF!</definedName>
    <definedName name="__DBA7" localSheetId="58">[1]worksheet!#REF!</definedName>
    <definedName name="__DBA7" localSheetId="59">[1]worksheet!#REF!</definedName>
    <definedName name="__DBA7" localSheetId="60">[1]worksheet!#REF!</definedName>
    <definedName name="__DBA7" localSheetId="61">[1]worksheet!#REF!</definedName>
    <definedName name="__DBA7" localSheetId="62">[1]worksheet!#REF!</definedName>
    <definedName name="__DBA7" localSheetId="63">[1]worksheet!#REF!</definedName>
    <definedName name="__DBA7" localSheetId="64">[1]worksheet!#REF!</definedName>
    <definedName name="__DBA7" localSheetId="65">[1]worksheet!#REF!</definedName>
    <definedName name="__DBA7" localSheetId="66">[1]worksheet!#REF!</definedName>
    <definedName name="__DBA7" localSheetId="67">[1]worksheet!#REF!</definedName>
    <definedName name="__DBA7" localSheetId="68">[1]worksheet!#REF!</definedName>
    <definedName name="__DBA7" localSheetId="69">[1]worksheet!#REF!</definedName>
    <definedName name="__DBA7" localSheetId="70">[1]worksheet!#REF!</definedName>
    <definedName name="__DBA7" localSheetId="71">[1]worksheet!#REF!</definedName>
    <definedName name="__DBA7" localSheetId="72">[1]worksheet!#REF!</definedName>
    <definedName name="__DBA7" localSheetId="73">[1]worksheet!#REF!</definedName>
    <definedName name="__DBA7" localSheetId="74">[1]worksheet!#REF!</definedName>
    <definedName name="__DBA7" localSheetId="75">[1]worksheet!#REF!</definedName>
    <definedName name="__DBA7" localSheetId="76">[1]worksheet!#REF!</definedName>
    <definedName name="__DBA7" localSheetId="77">[1]worksheet!#REF!</definedName>
    <definedName name="__DBA7" localSheetId="78">[1]worksheet!#REF!</definedName>
    <definedName name="__DBA7" localSheetId="79">[1]worksheet!#REF!</definedName>
    <definedName name="__DBA7" localSheetId="80">[1]worksheet!#REF!</definedName>
    <definedName name="__DBA7" localSheetId="81">[1]worksheet!#REF!</definedName>
    <definedName name="__DBA7" localSheetId="82">[1]worksheet!#REF!</definedName>
    <definedName name="__DBA7" localSheetId="83">[1]worksheet!#REF!</definedName>
    <definedName name="__DBA7" localSheetId="84">[1]worksheet!#REF!</definedName>
    <definedName name="__DBA7" localSheetId="85">[1]worksheet!#REF!</definedName>
    <definedName name="__DBA7" localSheetId="86">[1]worksheet!#REF!</definedName>
    <definedName name="__DBA7" localSheetId="87">[1]worksheet!#REF!</definedName>
    <definedName name="__DBA7" localSheetId="88">[1]worksheet!#REF!</definedName>
    <definedName name="__DBA7" localSheetId="89">[1]worksheet!#REF!</definedName>
    <definedName name="__DBA7" localSheetId="90">[1]worksheet!#REF!</definedName>
    <definedName name="__DBA7" localSheetId="91">[1]worksheet!#REF!</definedName>
    <definedName name="__DBA7" localSheetId="92">[1]worksheet!#REF!</definedName>
    <definedName name="__DBA7" localSheetId="93">[1]worksheet!#REF!</definedName>
    <definedName name="__DBA7" localSheetId="94">[1]worksheet!#REF!</definedName>
    <definedName name="__DBA7" localSheetId="95">[1]worksheet!#REF!</definedName>
    <definedName name="__DBA7" localSheetId="96">[1]worksheet!#REF!</definedName>
    <definedName name="__DBA7" localSheetId="97">[1]worksheet!#REF!</definedName>
    <definedName name="__DBA7" localSheetId="98">[1]worksheet!#REF!</definedName>
    <definedName name="__DBA7" localSheetId="99">[1]worksheet!#REF!</definedName>
    <definedName name="__DBA7" localSheetId="100">[1]worksheet!#REF!</definedName>
    <definedName name="__DBA7" localSheetId="101">[1]worksheet!#REF!</definedName>
    <definedName name="__DBA7" localSheetId="102">[1]worksheet!#REF!</definedName>
    <definedName name="__DBA7" localSheetId="103">[1]worksheet!#REF!</definedName>
    <definedName name="__DBA7" localSheetId="104">[1]worksheet!#REF!</definedName>
    <definedName name="__DBA7" localSheetId="105">[1]worksheet!#REF!</definedName>
    <definedName name="__DBA7" localSheetId="106">[1]worksheet!#REF!</definedName>
    <definedName name="__DBA7" localSheetId="107">[1]worksheet!#REF!</definedName>
    <definedName name="__DBA7" localSheetId="108">[1]worksheet!#REF!</definedName>
    <definedName name="__DBA7" localSheetId="109">[1]worksheet!#REF!</definedName>
    <definedName name="__DBA7" localSheetId="110">[1]worksheet!#REF!</definedName>
    <definedName name="__DBA7" localSheetId="111">[1]worksheet!#REF!</definedName>
    <definedName name="__DBA7" localSheetId="112">[1]worksheet!#REF!</definedName>
    <definedName name="__DBA7" localSheetId="113">[1]worksheet!#REF!</definedName>
    <definedName name="__DBA7">[1]worksheet!#REF!</definedName>
    <definedName name="__Ht_Affiliate_Spc_1" hidden="1">"Affiliate_Spc_Name"</definedName>
    <definedName name="__Ht_Data_Spc_Version_Spc_C_Spc_1" hidden="1">"Beginning_Spc_Balance_Spc_Data_Spc_Version"</definedName>
    <definedName name="__Ht_Data_Spc_Version_Spc_C_Spc_2" hidden="1">"Ending_Spc_Balance_Spc_Data_Spc_Version"</definedName>
    <definedName name="__Ht_Period_Spc_1" hidden="1">"'Due_Spc_to_Spc_Currency'_Spc_Period"</definedName>
    <definedName name="__Ht_USD_Spc_Month_Spc_1?" hidden="1">"Ending_Spc_Balance_Spc_Month"</definedName>
    <definedName name="__Ht_Variance_Spc_Description_Spc_1" hidden="1">"'Currency_Spc_Variance'_Spc_Type"</definedName>
    <definedName name="_1_" localSheetId="27">[3]社員リスト!#REF!</definedName>
    <definedName name="_1_" localSheetId="28">[3]社員リスト!#REF!</definedName>
    <definedName name="_1_" localSheetId="29">[3]社員リスト!#REF!</definedName>
    <definedName name="_1_" localSheetId="30">[3]社員リスト!#REF!</definedName>
    <definedName name="_1_" localSheetId="31">[3]社員リスト!#REF!</definedName>
    <definedName name="_1_" localSheetId="32">[3]社員リスト!#REF!</definedName>
    <definedName name="_1_" localSheetId="33">[3]社員リスト!#REF!</definedName>
    <definedName name="_1_" localSheetId="34">[3]社員リスト!#REF!</definedName>
    <definedName name="_1_" localSheetId="35">[3]社員リスト!#REF!</definedName>
    <definedName name="_1_" localSheetId="36">[3]社員リスト!#REF!</definedName>
    <definedName name="_1_" localSheetId="37">[3]社員リスト!#REF!</definedName>
    <definedName name="_1_" localSheetId="38">[3]社員リスト!#REF!</definedName>
    <definedName name="_1_" localSheetId="39">[3]社員リスト!#REF!</definedName>
    <definedName name="_1_" localSheetId="40">[3]社員リスト!#REF!</definedName>
    <definedName name="_1_" localSheetId="41">[3]社員リスト!#REF!</definedName>
    <definedName name="_1_" localSheetId="42">[3]社員リスト!#REF!</definedName>
    <definedName name="_1_" localSheetId="43">[3]社員リスト!#REF!</definedName>
    <definedName name="_1_" localSheetId="44">[3]社員リスト!#REF!</definedName>
    <definedName name="_1_" localSheetId="45">[3]社員リスト!#REF!</definedName>
    <definedName name="_1_" localSheetId="46">[3]社員リスト!#REF!</definedName>
    <definedName name="_1_" localSheetId="47">[3]社員リスト!#REF!</definedName>
    <definedName name="_1_" localSheetId="48">[3]社員リスト!#REF!</definedName>
    <definedName name="_1_" localSheetId="49">[3]社員リスト!#REF!</definedName>
    <definedName name="_1_" localSheetId="50">[3]社員リスト!#REF!</definedName>
    <definedName name="_1_" localSheetId="51">[3]社員リスト!#REF!</definedName>
    <definedName name="_1_" localSheetId="52">[3]社員リスト!#REF!</definedName>
    <definedName name="_1_" localSheetId="53">[3]社員リスト!#REF!</definedName>
    <definedName name="_1_" localSheetId="54">[3]社員リスト!#REF!</definedName>
    <definedName name="_1_" localSheetId="55">[3]社員リスト!#REF!</definedName>
    <definedName name="_1_" localSheetId="56">[3]社員リスト!#REF!</definedName>
    <definedName name="_1_" localSheetId="57">[3]社員リスト!#REF!</definedName>
    <definedName name="_1_" localSheetId="58">[3]社員リスト!#REF!</definedName>
    <definedName name="_1_" localSheetId="59">[3]社員リスト!#REF!</definedName>
    <definedName name="_1_" localSheetId="60">[3]社員リスト!#REF!</definedName>
    <definedName name="_1_" localSheetId="61">[3]社員リスト!#REF!</definedName>
    <definedName name="_1_" localSheetId="62">[3]社員リスト!#REF!</definedName>
    <definedName name="_1_" localSheetId="63">[3]社員リスト!#REF!</definedName>
    <definedName name="_1_" localSheetId="64">[3]社員リスト!#REF!</definedName>
    <definedName name="_1_" localSheetId="65">[3]社員リスト!#REF!</definedName>
    <definedName name="_1_" localSheetId="66">[3]社員リスト!#REF!</definedName>
    <definedName name="_1_" localSheetId="67">[3]社員リスト!#REF!</definedName>
    <definedName name="_1_" localSheetId="68">[3]社員リスト!#REF!</definedName>
    <definedName name="_1_" localSheetId="69">[3]社員リスト!#REF!</definedName>
    <definedName name="_1_" localSheetId="70">[3]社員リスト!#REF!</definedName>
    <definedName name="_1_" localSheetId="71">[3]社員リスト!#REF!</definedName>
    <definedName name="_1_" localSheetId="72">[3]社員リスト!#REF!</definedName>
    <definedName name="_1_" localSheetId="73">[3]社員リスト!#REF!</definedName>
    <definedName name="_1_" localSheetId="74">[3]社員リスト!#REF!</definedName>
    <definedName name="_1_" localSheetId="75">[3]社員リスト!#REF!</definedName>
    <definedName name="_1_" localSheetId="76">[3]社員リスト!#REF!</definedName>
    <definedName name="_1_" localSheetId="77">[3]社員リスト!#REF!</definedName>
    <definedName name="_1_" localSheetId="78">[3]社員リスト!#REF!</definedName>
    <definedName name="_1_" localSheetId="79">[3]社員リスト!#REF!</definedName>
    <definedName name="_1_" localSheetId="80">[3]社員リスト!#REF!</definedName>
    <definedName name="_1_" localSheetId="81">[3]社員リスト!#REF!</definedName>
    <definedName name="_1_" localSheetId="82">[3]社員リスト!#REF!</definedName>
    <definedName name="_1_" localSheetId="83">[3]社員リスト!#REF!</definedName>
    <definedName name="_1_" localSheetId="84">[3]社員リスト!#REF!</definedName>
    <definedName name="_1_" localSheetId="85">[3]社員リスト!#REF!</definedName>
    <definedName name="_1_" localSheetId="86">[3]社員リスト!#REF!</definedName>
    <definedName name="_1_" localSheetId="87">[3]社員リスト!#REF!</definedName>
    <definedName name="_1_" localSheetId="88">[3]社員リスト!#REF!</definedName>
    <definedName name="_1_" localSheetId="89">[3]社員リスト!#REF!</definedName>
    <definedName name="_1_" localSheetId="90">[3]社員リスト!#REF!</definedName>
    <definedName name="_1_" localSheetId="91">[3]社員リスト!#REF!</definedName>
    <definedName name="_1_" localSheetId="92">[3]社員リスト!#REF!</definedName>
    <definedName name="_1_" localSheetId="93">[3]社員リスト!#REF!</definedName>
    <definedName name="_1_" localSheetId="94">[3]社員リスト!#REF!</definedName>
    <definedName name="_1_" localSheetId="95">[3]社員リスト!#REF!</definedName>
    <definedName name="_1_" localSheetId="96">[3]社員リスト!#REF!</definedName>
    <definedName name="_1_" localSheetId="97">[3]社員リスト!#REF!</definedName>
    <definedName name="_1_" localSheetId="98">[3]社員リスト!#REF!</definedName>
    <definedName name="_1_" localSheetId="99">[3]社員リスト!#REF!</definedName>
    <definedName name="_1_" localSheetId="100">[3]社員リスト!#REF!</definedName>
    <definedName name="_1_" localSheetId="101">[3]社員リスト!#REF!</definedName>
    <definedName name="_1_" localSheetId="102">[3]社員リスト!#REF!</definedName>
    <definedName name="_1_" localSheetId="103">[3]社員リスト!#REF!</definedName>
    <definedName name="_1_" localSheetId="104">[3]社員リスト!#REF!</definedName>
    <definedName name="_1_" localSheetId="105">[3]社員リスト!#REF!</definedName>
    <definedName name="_1_" localSheetId="106">[3]社員リスト!#REF!</definedName>
    <definedName name="_1_" localSheetId="107">[3]社員リスト!#REF!</definedName>
    <definedName name="_1_" localSheetId="108">[3]社員リスト!#REF!</definedName>
    <definedName name="_1_" localSheetId="109">[3]社員リスト!#REF!</definedName>
    <definedName name="_1_" localSheetId="110">[3]社員リスト!#REF!</definedName>
    <definedName name="_1_" localSheetId="111">[3]社員リスト!#REF!</definedName>
    <definedName name="_1_" localSheetId="112">[3]社員リスト!#REF!</definedName>
    <definedName name="_1_" localSheetId="113">[3]社員リスト!#REF!</definedName>
    <definedName name="_1_">[3]社員リスト!#REF!</definedName>
    <definedName name="_1__123Graph_BCHART_1" hidden="1">[4]GRAPH!$D$3:$O$3</definedName>
    <definedName name="_10__123Graph_CCHART_1" hidden="1">[4]GRAPH!$D$4:$O$4</definedName>
    <definedName name="_11__123Graph_CCHART_2" hidden="1">[4]GRAPH!$D$9:$O$9</definedName>
    <definedName name="_12__123Graph_CCHART_3" hidden="1">[4]GRAPH!$D$14:$O$14</definedName>
    <definedName name="_13__123Graph_CCHART_4" hidden="1">[4]GRAPH!$D$19:$O$19</definedName>
    <definedName name="_14__123Graph_CCHART_5" hidden="1">[4]GRAPH!$D$24:$O$24</definedName>
    <definedName name="_15__123Graph_CCHART_6" hidden="1">[4]GRAPH!$D$29:$O$29</definedName>
    <definedName name="_16__123Graph_CCHART_7" hidden="1">[4]GRAPH!$D$34:$O$34</definedName>
    <definedName name="_17__123Graph_CCHART_8" hidden="1">[4]GRAPH!$D$39:$O$39</definedName>
    <definedName name="_18__123Graph_CCHART_9" hidden="1">[4]GRAPH!$D$43:$O$43</definedName>
    <definedName name="_19__123Graph_DCHART_9" hidden="1">[4]GRAPH!$D$44:$O$44</definedName>
    <definedName name="_2__123Graph_BCHART_2" hidden="1">[4]GRAPH!$D$8:$O$8</definedName>
    <definedName name="_20__123Graph_ECHART_9" localSheetId="27" hidden="1">[5]GRAPH!#REF!</definedName>
    <definedName name="_20__123Graph_ECHART_9" localSheetId="28" hidden="1">[5]GRAPH!#REF!</definedName>
    <definedName name="_20__123Graph_ECHART_9" localSheetId="29" hidden="1">[5]GRAPH!#REF!</definedName>
    <definedName name="_20__123Graph_ECHART_9" localSheetId="30" hidden="1">[5]GRAPH!#REF!</definedName>
    <definedName name="_20__123Graph_ECHART_9" localSheetId="31" hidden="1">[5]GRAPH!#REF!</definedName>
    <definedName name="_20__123Graph_ECHART_9" localSheetId="32" hidden="1">[5]GRAPH!#REF!</definedName>
    <definedName name="_20__123Graph_ECHART_9" localSheetId="33" hidden="1">[5]GRAPH!#REF!</definedName>
    <definedName name="_20__123Graph_ECHART_9" localSheetId="34" hidden="1">[5]GRAPH!#REF!</definedName>
    <definedName name="_20__123Graph_ECHART_9" localSheetId="35" hidden="1">[5]GRAPH!#REF!</definedName>
    <definedName name="_20__123Graph_ECHART_9" localSheetId="36" hidden="1">[5]GRAPH!#REF!</definedName>
    <definedName name="_20__123Graph_ECHART_9" localSheetId="37" hidden="1">[5]GRAPH!#REF!</definedName>
    <definedName name="_20__123Graph_ECHART_9" localSheetId="38" hidden="1">[5]GRAPH!#REF!</definedName>
    <definedName name="_20__123Graph_ECHART_9" localSheetId="39" hidden="1">[5]GRAPH!#REF!</definedName>
    <definedName name="_20__123Graph_ECHART_9" localSheetId="40" hidden="1">[5]GRAPH!#REF!</definedName>
    <definedName name="_20__123Graph_ECHART_9" localSheetId="41" hidden="1">[5]GRAPH!#REF!</definedName>
    <definedName name="_20__123Graph_ECHART_9" localSheetId="42" hidden="1">[5]GRAPH!#REF!</definedName>
    <definedName name="_20__123Graph_ECHART_9" localSheetId="43" hidden="1">[5]GRAPH!#REF!</definedName>
    <definedName name="_20__123Graph_ECHART_9" localSheetId="44" hidden="1">[5]GRAPH!#REF!</definedName>
    <definedName name="_20__123Graph_ECHART_9" localSheetId="45" hidden="1">[5]GRAPH!#REF!</definedName>
    <definedName name="_20__123Graph_ECHART_9" localSheetId="46" hidden="1">[5]GRAPH!#REF!</definedName>
    <definedName name="_20__123Graph_ECHART_9" localSheetId="47" hidden="1">[5]GRAPH!#REF!</definedName>
    <definedName name="_20__123Graph_ECHART_9" localSheetId="48" hidden="1">[5]GRAPH!#REF!</definedName>
    <definedName name="_20__123Graph_ECHART_9" localSheetId="49" hidden="1">[5]GRAPH!#REF!</definedName>
    <definedName name="_20__123Graph_ECHART_9" localSheetId="50" hidden="1">[5]GRAPH!#REF!</definedName>
    <definedName name="_20__123Graph_ECHART_9" localSheetId="51" hidden="1">[5]GRAPH!#REF!</definedName>
    <definedName name="_20__123Graph_ECHART_9" localSheetId="52" hidden="1">[5]GRAPH!#REF!</definedName>
    <definedName name="_20__123Graph_ECHART_9" localSheetId="53" hidden="1">[5]GRAPH!#REF!</definedName>
    <definedName name="_20__123Graph_ECHART_9" localSheetId="54" hidden="1">[5]GRAPH!#REF!</definedName>
    <definedName name="_20__123Graph_ECHART_9" localSheetId="55" hidden="1">[5]GRAPH!#REF!</definedName>
    <definedName name="_20__123Graph_ECHART_9" localSheetId="56" hidden="1">[5]GRAPH!#REF!</definedName>
    <definedName name="_20__123Graph_ECHART_9" localSheetId="57" hidden="1">[5]GRAPH!#REF!</definedName>
    <definedName name="_20__123Graph_ECHART_9" localSheetId="58" hidden="1">[5]GRAPH!#REF!</definedName>
    <definedName name="_20__123Graph_ECHART_9" localSheetId="59" hidden="1">[5]GRAPH!#REF!</definedName>
    <definedName name="_20__123Graph_ECHART_9" localSheetId="60" hidden="1">[5]GRAPH!#REF!</definedName>
    <definedName name="_20__123Graph_ECHART_9" localSheetId="61" hidden="1">[5]GRAPH!#REF!</definedName>
    <definedName name="_20__123Graph_ECHART_9" localSheetId="62" hidden="1">[5]GRAPH!#REF!</definedName>
    <definedName name="_20__123Graph_ECHART_9" localSheetId="63" hidden="1">[5]GRAPH!#REF!</definedName>
    <definedName name="_20__123Graph_ECHART_9" localSheetId="64" hidden="1">[5]GRAPH!#REF!</definedName>
    <definedName name="_20__123Graph_ECHART_9" localSheetId="65" hidden="1">[5]GRAPH!#REF!</definedName>
    <definedName name="_20__123Graph_ECHART_9" localSheetId="66" hidden="1">[5]GRAPH!#REF!</definedName>
    <definedName name="_20__123Graph_ECHART_9" localSheetId="67" hidden="1">[5]GRAPH!#REF!</definedName>
    <definedName name="_20__123Graph_ECHART_9" localSheetId="68" hidden="1">[5]GRAPH!#REF!</definedName>
    <definedName name="_20__123Graph_ECHART_9" localSheetId="69" hidden="1">[5]GRAPH!#REF!</definedName>
    <definedName name="_20__123Graph_ECHART_9" localSheetId="70" hidden="1">[5]GRAPH!#REF!</definedName>
    <definedName name="_20__123Graph_ECHART_9" localSheetId="71" hidden="1">[5]GRAPH!#REF!</definedName>
    <definedName name="_20__123Graph_ECHART_9" localSheetId="72" hidden="1">[5]GRAPH!#REF!</definedName>
    <definedName name="_20__123Graph_ECHART_9" localSheetId="73" hidden="1">[5]GRAPH!#REF!</definedName>
    <definedName name="_20__123Graph_ECHART_9" localSheetId="74" hidden="1">[5]GRAPH!#REF!</definedName>
    <definedName name="_20__123Graph_ECHART_9" localSheetId="75" hidden="1">[5]GRAPH!#REF!</definedName>
    <definedName name="_20__123Graph_ECHART_9" localSheetId="76" hidden="1">[5]GRAPH!#REF!</definedName>
    <definedName name="_20__123Graph_ECHART_9" localSheetId="77" hidden="1">[5]GRAPH!#REF!</definedName>
    <definedName name="_20__123Graph_ECHART_9" localSheetId="78" hidden="1">[5]GRAPH!#REF!</definedName>
    <definedName name="_20__123Graph_ECHART_9" localSheetId="79" hidden="1">[5]GRAPH!#REF!</definedName>
    <definedName name="_20__123Graph_ECHART_9" localSheetId="80" hidden="1">[5]GRAPH!#REF!</definedName>
    <definedName name="_20__123Graph_ECHART_9" localSheetId="81" hidden="1">[5]GRAPH!#REF!</definedName>
    <definedName name="_20__123Graph_ECHART_9" localSheetId="82" hidden="1">[5]GRAPH!#REF!</definedName>
    <definedName name="_20__123Graph_ECHART_9" localSheetId="83" hidden="1">[5]GRAPH!#REF!</definedName>
    <definedName name="_20__123Graph_ECHART_9" localSheetId="84" hidden="1">[5]GRAPH!#REF!</definedName>
    <definedName name="_20__123Graph_ECHART_9" localSheetId="85" hidden="1">[5]GRAPH!#REF!</definedName>
    <definedName name="_20__123Graph_ECHART_9" localSheetId="86" hidden="1">[5]GRAPH!#REF!</definedName>
    <definedName name="_20__123Graph_ECHART_9" localSheetId="87" hidden="1">[5]GRAPH!#REF!</definedName>
    <definedName name="_20__123Graph_ECHART_9" localSheetId="88" hidden="1">[5]GRAPH!#REF!</definedName>
    <definedName name="_20__123Graph_ECHART_9" localSheetId="89" hidden="1">[5]GRAPH!#REF!</definedName>
    <definedName name="_20__123Graph_ECHART_9" localSheetId="90" hidden="1">[5]GRAPH!#REF!</definedName>
    <definedName name="_20__123Graph_ECHART_9" localSheetId="91" hidden="1">[5]GRAPH!#REF!</definedName>
    <definedName name="_20__123Graph_ECHART_9" localSheetId="92" hidden="1">[5]GRAPH!#REF!</definedName>
    <definedName name="_20__123Graph_ECHART_9" localSheetId="93" hidden="1">[5]GRAPH!#REF!</definedName>
    <definedName name="_20__123Graph_ECHART_9" localSheetId="94" hidden="1">[5]GRAPH!#REF!</definedName>
    <definedName name="_20__123Graph_ECHART_9" localSheetId="95" hidden="1">[5]GRAPH!#REF!</definedName>
    <definedName name="_20__123Graph_ECHART_9" localSheetId="96" hidden="1">[5]GRAPH!#REF!</definedName>
    <definedName name="_20__123Graph_ECHART_9" localSheetId="97" hidden="1">[5]GRAPH!#REF!</definedName>
    <definedName name="_20__123Graph_ECHART_9" localSheetId="98" hidden="1">[5]GRAPH!#REF!</definedName>
    <definedName name="_20__123Graph_ECHART_9" localSheetId="99" hidden="1">[5]GRAPH!#REF!</definedName>
    <definedName name="_20__123Graph_ECHART_9" localSheetId="100" hidden="1">[5]GRAPH!#REF!</definedName>
    <definedName name="_20__123Graph_ECHART_9" localSheetId="101" hidden="1">[5]GRAPH!#REF!</definedName>
    <definedName name="_20__123Graph_ECHART_9" localSheetId="102" hidden="1">[5]GRAPH!#REF!</definedName>
    <definedName name="_20__123Graph_ECHART_9" localSheetId="103" hidden="1">[5]GRAPH!#REF!</definedName>
    <definedName name="_20__123Graph_ECHART_9" localSheetId="104" hidden="1">[5]GRAPH!#REF!</definedName>
    <definedName name="_20__123Graph_ECHART_9" localSheetId="105" hidden="1">[5]GRAPH!#REF!</definedName>
    <definedName name="_20__123Graph_ECHART_9" localSheetId="106" hidden="1">[5]GRAPH!#REF!</definedName>
    <definedName name="_20__123Graph_ECHART_9" localSheetId="107" hidden="1">[5]GRAPH!#REF!</definedName>
    <definedName name="_20__123Graph_ECHART_9" localSheetId="108" hidden="1">[5]GRAPH!#REF!</definedName>
    <definedName name="_20__123Graph_ECHART_9" localSheetId="109" hidden="1">[5]GRAPH!#REF!</definedName>
    <definedName name="_20__123Graph_ECHART_9" localSheetId="110" hidden="1">[5]GRAPH!#REF!</definedName>
    <definedName name="_20__123Graph_ECHART_9" localSheetId="111" hidden="1">[5]GRAPH!#REF!</definedName>
    <definedName name="_20__123Graph_ECHART_9" localSheetId="112" hidden="1">[5]GRAPH!#REF!</definedName>
    <definedName name="_20__123Graph_ECHART_9" localSheetId="113" hidden="1">[5]GRAPH!#REF!</definedName>
    <definedName name="_20__123Graph_ECHART_9" hidden="1">[5]GRAPH!#REF!</definedName>
    <definedName name="_21__123Graph_FCHART_9" localSheetId="27" hidden="1">[5]GRAPH!#REF!</definedName>
    <definedName name="_21__123Graph_FCHART_9" localSheetId="28" hidden="1">[5]GRAPH!#REF!</definedName>
    <definedName name="_21__123Graph_FCHART_9" localSheetId="29" hidden="1">[5]GRAPH!#REF!</definedName>
    <definedName name="_21__123Graph_FCHART_9" localSheetId="30" hidden="1">[5]GRAPH!#REF!</definedName>
    <definedName name="_21__123Graph_FCHART_9" localSheetId="31" hidden="1">[5]GRAPH!#REF!</definedName>
    <definedName name="_21__123Graph_FCHART_9" localSheetId="32" hidden="1">[5]GRAPH!#REF!</definedName>
    <definedName name="_21__123Graph_FCHART_9" localSheetId="33" hidden="1">[5]GRAPH!#REF!</definedName>
    <definedName name="_21__123Graph_FCHART_9" localSheetId="34" hidden="1">[5]GRAPH!#REF!</definedName>
    <definedName name="_21__123Graph_FCHART_9" localSheetId="35" hidden="1">[5]GRAPH!#REF!</definedName>
    <definedName name="_21__123Graph_FCHART_9" localSheetId="36" hidden="1">[5]GRAPH!#REF!</definedName>
    <definedName name="_21__123Graph_FCHART_9" localSheetId="37" hidden="1">[5]GRAPH!#REF!</definedName>
    <definedName name="_21__123Graph_FCHART_9" localSheetId="38" hidden="1">[5]GRAPH!#REF!</definedName>
    <definedName name="_21__123Graph_FCHART_9" localSheetId="39" hidden="1">[5]GRAPH!#REF!</definedName>
    <definedName name="_21__123Graph_FCHART_9" localSheetId="40" hidden="1">[5]GRAPH!#REF!</definedName>
    <definedName name="_21__123Graph_FCHART_9" localSheetId="41" hidden="1">[5]GRAPH!#REF!</definedName>
    <definedName name="_21__123Graph_FCHART_9" localSheetId="42" hidden="1">[5]GRAPH!#REF!</definedName>
    <definedName name="_21__123Graph_FCHART_9" localSheetId="43" hidden="1">[5]GRAPH!#REF!</definedName>
    <definedName name="_21__123Graph_FCHART_9" localSheetId="44" hidden="1">[5]GRAPH!#REF!</definedName>
    <definedName name="_21__123Graph_FCHART_9" localSheetId="45" hidden="1">[5]GRAPH!#REF!</definedName>
    <definedName name="_21__123Graph_FCHART_9" localSheetId="46" hidden="1">[5]GRAPH!#REF!</definedName>
    <definedName name="_21__123Graph_FCHART_9" localSheetId="47" hidden="1">[5]GRAPH!#REF!</definedName>
    <definedName name="_21__123Graph_FCHART_9" localSheetId="48" hidden="1">[5]GRAPH!#REF!</definedName>
    <definedName name="_21__123Graph_FCHART_9" localSheetId="49" hidden="1">[5]GRAPH!#REF!</definedName>
    <definedName name="_21__123Graph_FCHART_9" localSheetId="50" hidden="1">[5]GRAPH!#REF!</definedName>
    <definedName name="_21__123Graph_FCHART_9" localSheetId="51" hidden="1">[5]GRAPH!#REF!</definedName>
    <definedName name="_21__123Graph_FCHART_9" localSheetId="52" hidden="1">[5]GRAPH!#REF!</definedName>
    <definedName name="_21__123Graph_FCHART_9" localSheetId="53" hidden="1">[5]GRAPH!#REF!</definedName>
    <definedName name="_21__123Graph_FCHART_9" localSheetId="54" hidden="1">[5]GRAPH!#REF!</definedName>
    <definedName name="_21__123Graph_FCHART_9" localSheetId="55" hidden="1">[5]GRAPH!#REF!</definedName>
    <definedName name="_21__123Graph_FCHART_9" localSheetId="56" hidden="1">[5]GRAPH!#REF!</definedName>
    <definedName name="_21__123Graph_FCHART_9" localSheetId="57" hidden="1">[5]GRAPH!#REF!</definedName>
    <definedName name="_21__123Graph_FCHART_9" localSheetId="58" hidden="1">[5]GRAPH!#REF!</definedName>
    <definedName name="_21__123Graph_FCHART_9" localSheetId="59" hidden="1">[5]GRAPH!#REF!</definedName>
    <definedName name="_21__123Graph_FCHART_9" localSheetId="60" hidden="1">[5]GRAPH!#REF!</definedName>
    <definedName name="_21__123Graph_FCHART_9" localSheetId="61" hidden="1">[5]GRAPH!#REF!</definedName>
    <definedName name="_21__123Graph_FCHART_9" localSheetId="62" hidden="1">[5]GRAPH!#REF!</definedName>
    <definedName name="_21__123Graph_FCHART_9" localSheetId="63" hidden="1">[5]GRAPH!#REF!</definedName>
    <definedName name="_21__123Graph_FCHART_9" localSheetId="64" hidden="1">[5]GRAPH!#REF!</definedName>
    <definedName name="_21__123Graph_FCHART_9" localSheetId="65" hidden="1">[5]GRAPH!#REF!</definedName>
    <definedName name="_21__123Graph_FCHART_9" localSheetId="66" hidden="1">[5]GRAPH!#REF!</definedName>
    <definedName name="_21__123Graph_FCHART_9" localSheetId="67" hidden="1">[5]GRAPH!#REF!</definedName>
    <definedName name="_21__123Graph_FCHART_9" localSheetId="68" hidden="1">[5]GRAPH!#REF!</definedName>
    <definedName name="_21__123Graph_FCHART_9" localSheetId="69" hidden="1">[5]GRAPH!#REF!</definedName>
    <definedName name="_21__123Graph_FCHART_9" localSheetId="70" hidden="1">[5]GRAPH!#REF!</definedName>
    <definedName name="_21__123Graph_FCHART_9" localSheetId="71" hidden="1">[5]GRAPH!#REF!</definedName>
    <definedName name="_21__123Graph_FCHART_9" localSheetId="72" hidden="1">[5]GRAPH!#REF!</definedName>
    <definedName name="_21__123Graph_FCHART_9" localSheetId="73" hidden="1">[5]GRAPH!#REF!</definedName>
    <definedName name="_21__123Graph_FCHART_9" localSheetId="74" hidden="1">[5]GRAPH!#REF!</definedName>
    <definedName name="_21__123Graph_FCHART_9" localSheetId="75" hidden="1">[5]GRAPH!#REF!</definedName>
    <definedName name="_21__123Graph_FCHART_9" localSheetId="76" hidden="1">[5]GRAPH!#REF!</definedName>
    <definedName name="_21__123Graph_FCHART_9" localSheetId="77" hidden="1">[5]GRAPH!#REF!</definedName>
    <definedName name="_21__123Graph_FCHART_9" localSheetId="78" hidden="1">[5]GRAPH!#REF!</definedName>
    <definedName name="_21__123Graph_FCHART_9" localSheetId="79" hidden="1">[5]GRAPH!#REF!</definedName>
    <definedName name="_21__123Graph_FCHART_9" localSheetId="80" hidden="1">[5]GRAPH!#REF!</definedName>
    <definedName name="_21__123Graph_FCHART_9" localSheetId="81" hidden="1">[5]GRAPH!#REF!</definedName>
    <definedName name="_21__123Graph_FCHART_9" localSheetId="82" hidden="1">[5]GRAPH!#REF!</definedName>
    <definedName name="_21__123Graph_FCHART_9" localSheetId="83" hidden="1">[5]GRAPH!#REF!</definedName>
    <definedName name="_21__123Graph_FCHART_9" localSheetId="84" hidden="1">[5]GRAPH!#REF!</definedName>
    <definedName name="_21__123Graph_FCHART_9" localSheetId="85" hidden="1">[5]GRAPH!#REF!</definedName>
    <definedName name="_21__123Graph_FCHART_9" localSheetId="86" hidden="1">[5]GRAPH!#REF!</definedName>
    <definedName name="_21__123Graph_FCHART_9" localSheetId="87" hidden="1">[5]GRAPH!#REF!</definedName>
    <definedName name="_21__123Graph_FCHART_9" localSheetId="88" hidden="1">[5]GRAPH!#REF!</definedName>
    <definedName name="_21__123Graph_FCHART_9" localSheetId="89" hidden="1">[5]GRAPH!#REF!</definedName>
    <definedName name="_21__123Graph_FCHART_9" localSheetId="90" hidden="1">[5]GRAPH!#REF!</definedName>
    <definedName name="_21__123Graph_FCHART_9" localSheetId="91" hidden="1">[5]GRAPH!#REF!</definedName>
    <definedName name="_21__123Graph_FCHART_9" localSheetId="92" hidden="1">[5]GRAPH!#REF!</definedName>
    <definedName name="_21__123Graph_FCHART_9" localSheetId="93" hidden="1">[5]GRAPH!#REF!</definedName>
    <definedName name="_21__123Graph_FCHART_9" localSheetId="94" hidden="1">[5]GRAPH!#REF!</definedName>
    <definedName name="_21__123Graph_FCHART_9" localSheetId="95" hidden="1">[5]GRAPH!#REF!</definedName>
    <definedName name="_21__123Graph_FCHART_9" localSheetId="96" hidden="1">[5]GRAPH!#REF!</definedName>
    <definedName name="_21__123Graph_FCHART_9" localSheetId="97" hidden="1">[5]GRAPH!#REF!</definedName>
    <definedName name="_21__123Graph_FCHART_9" localSheetId="98" hidden="1">[5]GRAPH!#REF!</definedName>
    <definedName name="_21__123Graph_FCHART_9" localSheetId="99" hidden="1">[5]GRAPH!#REF!</definedName>
    <definedName name="_21__123Graph_FCHART_9" localSheetId="100" hidden="1">[5]GRAPH!#REF!</definedName>
    <definedName name="_21__123Graph_FCHART_9" localSheetId="101" hidden="1">[5]GRAPH!#REF!</definedName>
    <definedName name="_21__123Graph_FCHART_9" localSheetId="102" hidden="1">[5]GRAPH!#REF!</definedName>
    <definedName name="_21__123Graph_FCHART_9" localSheetId="103" hidden="1">[5]GRAPH!#REF!</definedName>
    <definedName name="_21__123Graph_FCHART_9" localSheetId="104" hidden="1">[5]GRAPH!#REF!</definedName>
    <definedName name="_21__123Graph_FCHART_9" localSheetId="105" hidden="1">[5]GRAPH!#REF!</definedName>
    <definedName name="_21__123Graph_FCHART_9" localSheetId="106" hidden="1">[5]GRAPH!#REF!</definedName>
    <definedName name="_21__123Graph_FCHART_9" localSheetId="107" hidden="1">[5]GRAPH!#REF!</definedName>
    <definedName name="_21__123Graph_FCHART_9" localSheetId="108" hidden="1">[5]GRAPH!#REF!</definedName>
    <definedName name="_21__123Graph_FCHART_9" localSheetId="109" hidden="1">[5]GRAPH!#REF!</definedName>
    <definedName name="_21__123Graph_FCHART_9" localSheetId="110" hidden="1">[5]GRAPH!#REF!</definedName>
    <definedName name="_21__123Graph_FCHART_9" localSheetId="111" hidden="1">[5]GRAPH!#REF!</definedName>
    <definedName name="_21__123Graph_FCHART_9" localSheetId="112" hidden="1">[5]GRAPH!#REF!</definedName>
    <definedName name="_21__123Graph_FCHART_9" localSheetId="113" hidden="1">[5]GRAPH!#REF!</definedName>
    <definedName name="_21__123Graph_FCHART_9" hidden="1">[5]GRAPH!#REF!</definedName>
    <definedName name="_22__123Graph_XCHART_2" hidden="1">[4]GRAPH!$D$6:$O$6</definedName>
    <definedName name="_23__123Graph_XCHART_3" hidden="1">[4]GRAPH!$D$11:$O$11</definedName>
    <definedName name="_234Graph_CPL" localSheetId="27" hidden="1">[2]A!#REF!</definedName>
    <definedName name="_234Graph_CPL" localSheetId="28" hidden="1">[2]A!#REF!</definedName>
    <definedName name="_234Graph_CPL" localSheetId="29" hidden="1">[2]A!#REF!</definedName>
    <definedName name="_234Graph_CPL" localSheetId="30" hidden="1">[2]A!#REF!</definedName>
    <definedName name="_234Graph_CPL" localSheetId="31" hidden="1">[2]A!#REF!</definedName>
    <definedName name="_234Graph_CPL" localSheetId="32" hidden="1">[2]A!#REF!</definedName>
    <definedName name="_234Graph_CPL" localSheetId="33" hidden="1">[2]A!#REF!</definedName>
    <definedName name="_234Graph_CPL" localSheetId="34" hidden="1">[2]A!#REF!</definedName>
    <definedName name="_234Graph_CPL" localSheetId="35" hidden="1">[2]A!#REF!</definedName>
    <definedName name="_234Graph_CPL" localSheetId="36" hidden="1">[2]A!#REF!</definedName>
    <definedName name="_234Graph_CPL" localSheetId="37" hidden="1">[2]A!#REF!</definedName>
    <definedName name="_234Graph_CPL" localSheetId="38" hidden="1">[2]A!#REF!</definedName>
    <definedName name="_234Graph_CPL" localSheetId="39" hidden="1">[2]A!#REF!</definedName>
    <definedName name="_234Graph_CPL" localSheetId="40" hidden="1">[2]A!#REF!</definedName>
    <definedName name="_234Graph_CPL" localSheetId="41" hidden="1">[2]A!#REF!</definedName>
    <definedName name="_234Graph_CPL" localSheetId="42" hidden="1">[2]A!#REF!</definedName>
    <definedName name="_234Graph_CPL" localSheetId="43" hidden="1">[2]A!#REF!</definedName>
    <definedName name="_234Graph_CPL" localSheetId="44" hidden="1">[2]A!#REF!</definedName>
    <definedName name="_234Graph_CPL" localSheetId="45" hidden="1">[2]A!#REF!</definedName>
    <definedName name="_234Graph_CPL" localSheetId="46" hidden="1">[2]A!#REF!</definedName>
    <definedName name="_234Graph_CPL" localSheetId="47" hidden="1">[2]A!#REF!</definedName>
    <definedName name="_234Graph_CPL" localSheetId="48" hidden="1">[2]A!#REF!</definedName>
    <definedName name="_234Graph_CPL" localSheetId="49" hidden="1">[2]A!#REF!</definedName>
    <definedName name="_234Graph_CPL" localSheetId="50" hidden="1">[2]A!#REF!</definedName>
    <definedName name="_234Graph_CPL" localSheetId="51" hidden="1">[2]A!#REF!</definedName>
    <definedName name="_234Graph_CPL" localSheetId="52" hidden="1">[2]A!#REF!</definedName>
    <definedName name="_234Graph_CPL" localSheetId="53" hidden="1">[2]A!#REF!</definedName>
    <definedName name="_234Graph_CPL" localSheetId="54" hidden="1">[2]A!#REF!</definedName>
    <definedName name="_234Graph_CPL" localSheetId="55" hidden="1">[2]A!#REF!</definedName>
    <definedName name="_234Graph_CPL" localSheetId="56" hidden="1">[2]A!#REF!</definedName>
    <definedName name="_234Graph_CPL" localSheetId="57" hidden="1">[2]A!#REF!</definedName>
    <definedName name="_234Graph_CPL" localSheetId="58" hidden="1">[2]A!#REF!</definedName>
    <definedName name="_234Graph_CPL" localSheetId="59" hidden="1">[2]A!#REF!</definedName>
    <definedName name="_234Graph_CPL" localSheetId="60" hidden="1">[2]A!#REF!</definedName>
    <definedName name="_234Graph_CPL" localSheetId="61" hidden="1">[2]A!#REF!</definedName>
    <definedName name="_234Graph_CPL" localSheetId="62" hidden="1">[2]A!#REF!</definedName>
    <definedName name="_234Graph_CPL" localSheetId="63" hidden="1">[2]A!#REF!</definedName>
    <definedName name="_234Graph_CPL" localSheetId="64" hidden="1">[2]A!#REF!</definedName>
    <definedName name="_234Graph_CPL" localSheetId="65" hidden="1">[2]A!#REF!</definedName>
    <definedName name="_234Graph_CPL" localSheetId="66" hidden="1">[2]A!#REF!</definedName>
    <definedName name="_234Graph_CPL" localSheetId="67" hidden="1">[2]A!#REF!</definedName>
    <definedName name="_234Graph_CPL" localSheetId="68" hidden="1">[2]A!#REF!</definedName>
    <definedName name="_234Graph_CPL" localSheetId="69" hidden="1">[2]A!#REF!</definedName>
    <definedName name="_234Graph_CPL" localSheetId="70" hidden="1">[2]A!#REF!</definedName>
    <definedName name="_234Graph_CPL" localSheetId="71" hidden="1">[2]A!#REF!</definedName>
    <definedName name="_234Graph_CPL" localSheetId="72" hidden="1">[2]A!#REF!</definedName>
    <definedName name="_234Graph_CPL" localSheetId="73" hidden="1">[2]A!#REF!</definedName>
    <definedName name="_234Graph_CPL" localSheetId="74" hidden="1">[2]A!#REF!</definedName>
    <definedName name="_234Graph_CPL" localSheetId="75" hidden="1">[2]A!#REF!</definedName>
    <definedName name="_234Graph_CPL" localSheetId="76" hidden="1">[2]A!#REF!</definedName>
    <definedName name="_234Graph_CPL" localSheetId="77" hidden="1">[2]A!#REF!</definedName>
    <definedName name="_234Graph_CPL" localSheetId="78" hidden="1">[2]A!#REF!</definedName>
    <definedName name="_234Graph_CPL" localSheetId="79" hidden="1">[2]A!#REF!</definedName>
    <definedName name="_234Graph_CPL" localSheetId="80" hidden="1">[2]A!#REF!</definedName>
    <definedName name="_234Graph_CPL" localSheetId="81" hidden="1">[2]A!#REF!</definedName>
    <definedName name="_234Graph_CPL" localSheetId="82" hidden="1">[2]A!#REF!</definedName>
    <definedName name="_234Graph_CPL" localSheetId="83" hidden="1">[2]A!#REF!</definedName>
    <definedName name="_234Graph_CPL" localSheetId="84" hidden="1">[2]A!#REF!</definedName>
    <definedName name="_234Graph_CPL" localSheetId="85" hidden="1">[2]A!#REF!</definedName>
    <definedName name="_234Graph_CPL" localSheetId="86" hidden="1">[2]A!#REF!</definedName>
    <definedName name="_234Graph_CPL" localSheetId="87" hidden="1">[2]A!#REF!</definedName>
    <definedName name="_234Graph_CPL" localSheetId="88" hidden="1">[2]A!#REF!</definedName>
    <definedName name="_234Graph_CPL" localSheetId="89" hidden="1">[2]A!#REF!</definedName>
    <definedName name="_234Graph_CPL" localSheetId="90" hidden="1">[2]A!#REF!</definedName>
    <definedName name="_234Graph_CPL" localSheetId="91" hidden="1">[2]A!#REF!</definedName>
    <definedName name="_234Graph_CPL" localSheetId="92" hidden="1">[2]A!#REF!</definedName>
    <definedName name="_234Graph_CPL" localSheetId="93" hidden="1">[2]A!#REF!</definedName>
    <definedName name="_234Graph_CPL" localSheetId="94" hidden="1">[2]A!#REF!</definedName>
    <definedName name="_234Graph_CPL" localSheetId="95" hidden="1">[2]A!#REF!</definedName>
    <definedName name="_234Graph_CPL" localSheetId="96" hidden="1">[2]A!#REF!</definedName>
    <definedName name="_234Graph_CPL" localSheetId="97" hidden="1">[2]A!#REF!</definedName>
    <definedName name="_234Graph_CPL" localSheetId="98" hidden="1">[2]A!#REF!</definedName>
    <definedName name="_234Graph_CPL" localSheetId="99" hidden="1">[2]A!#REF!</definedName>
    <definedName name="_234Graph_CPL" localSheetId="100" hidden="1">[2]A!#REF!</definedName>
    <definedName name="_234Graph_CPL" localSheetId="101" hidden="1">[2]A!#REF!</definedName>
    <definedName name="_234Graph_CPL" localSheetId="102" hidden="1">[2]A!#REF!</definedName>
    <definedName name="_234Graph_CPL" localSheetId="103" hidden="1">[2]A!#REF!</definedName>
    <definedName name="_234Graph_CPL" localSheetId="104" hidden="1">[2]A!#REF!</definedName>
    <definedName name="_234Graph_CPL" localSheetId="105" hidden="1">[2]A!#REF!</definedName>
    <definedName name="_234Graph_CPL" localSheetId="106" hidden="1">[2]A!#REF!</definedName>
    <definedName name="_234Graph_CPL" localSheetId="107" hidden="1">[2]A!#REF!</definedName>
    <definedName name="_234Graph_CPL" localSheetId="108" hidden="1">[2]A!#REF!</definedName>
    <definedName name="_234Graph_CPL" localSheetId="109" hidden="1">[2]A!#REF!</definedName>
    <definedName name="_234Graph_CPL" localSheetId="110" hidden="1">[2]A!#REF!</definedName>
    <definedName name="_234Graph_CPL" localSheetId="111" hidden="1">[2]A!#REF!</definedName>
    <definedName name="_234Graph_CPL" localSheetId="112" hidden="1">[2]A!#REF!</definedName>
    <definedName name="_234Graph_CPL" localSheetId="113" hidden="1">[2]A!#REF!</definedName>
    <definedName name="_234Graph_CPL" hidden="1">[2]A!#REF!</definedName>
    <definedName name="_234Graph_E" localSheetId="27" hidden="1">[2]A!#REF!</definedName>
    <definedName name="_234Graph_E" localSheetId="28" hidden="1">[2]A!#REF!</definedName>
    <definedName name="_234Graph_E" localSheetId="29" hidden="1">[2]A!#REF!</definedName>
    <definedName name="_234Graph_E" localSheetId="30" hidden="1">[2]A!#REF!</definedName>
    <definedName name="_234Graph_E" localSheetId="31" hidden="1">[2]A!#REF!</definedName>
    <definedName name="_234Graph_E" localSheetId="32" hidden="1">[2]A!#REF!</definedName>
    <definedName name="_234Graph_E" localSheetId="33" hidden="1">[2]A!#REF!</definedName>
    <definedName name="_234Graph_E" localSheetId="34" hidden="1">[2]A!#REF!</definedName>
    <definedName name="_234Graph_E" localSheetId="35" hidden="1">[2]A!#REF!</definedName>
    <definedName name="_234Graph_E" localSheetId="36" hidden="1">[2]A!#REF!</definedName>
    <definedName name="_234Graph_E" localSheetId="37" hidden="1">[2]A!#REF!</definedName>
    <definedName name="_234Graph_E" localSheetId="38" hidden="1">[2]A!#REF!</definedName>
    <definedName name="_234Graph_E" localSheetId="39" hidden="1">[2]A!#REF!</definedName>
    <definedName name="_234Graph_E" localSheetId="40" hidden="1">[2]A!#REF!</definedName>
    <definedName name="_234Graph_E" localSheetId="41" hidden="1">[2]A!#REF!</definedName>
    <definedName name="_234Graph_E" localSheetId="42" hidden="1">[2]A!#REF!</definedName>
    <definedName name="_234Graph_E" localSheetId="43" hidden="1">[2]A!#REF!</definedName>
    <definedName name="_234Graph_E" localSheetId="44" hidden="1">[2]A!#REF!</definedName>
    <definedName name="_234Graph_E" localSheetId="45" hidden="1">[2]A!#REF!</definedName>
    <definedName name="_234Graph_E" localSheetId="46" hidden="1">[2]A!#REF!</definedName>
    <definedName name="_234Graph_E" localSheetId="47" hidden="1">[2]A!#REF!</definedName>
    <definedName name="_234Graph_E" localSheetId="48" hidden="1">[2]A!#REF!</definedName>
    <definedName name="_234Graph_E" localSheetId="49" hidden="1">[2]A!#REF!</definedName>
    <definedName name="_234Graph_E" localSheetId="50" hidden="1">[2]A!#REF!</definedName>
    <definedName name="_234Graph_E" localSheetId="51" hidden="1">[2]A!#REF!</definedName>
    <definedName name="_234Graph_E" localSheetId="52" hidden="1">[2]A!#REF!</definedName>
    <definedName name="_234Graph_E" localSheetId="53" hidden="1">[2]A!#REF!</definedName>
    <definedName name="_234Graph_E" localSheetId="54" hidden="1">[2]A!#REF!</definedName>
    <definedName name="_234Graph_E" localSheetId="55" hidden="1">[2]A!#REF!</definedName>
    <definedName name="_234Graph_E" localSheetId="56" hidden="1">[2]A!#REF!</definedName>
    <definedName name="_234Graph_E" localSheetId="57" hidden="1">[2]A!#REF!</definedName>
    <definedName name="_234Graph_E" localSheetId="58" hidden="1">[2]A!#REF!</definedName>
    <definedName name="_234Graph_E" localSheetId="59" hidden="1">[2]A!#REF!</definedName>
    <definedName name="_234Graph_E" localSheetId="60" hidden="1">[2]A!#REF!</definedName>
    <definedName name="_234Graph_E" localSheetId="61" hidden="1">[2]A!#REF!</definedName>
    <definedName name="_234Graph_E" localSheetId="62" hidden="1">[2]A!#REF!</definedName>
    <definedName name="_234Graph_E" localSheetId="63" hidden="1">[2]A!#REF!</definedName>
    <definedName name="_234Graph_E" localSheetId="64" hidden="1">[2]A!#REF!</definedName>
    <definedName name="_234Graph_E" localSheetId="65" hidden="1">[2]A!#REF!</definedName>
    <definedName name="_234Graph_E" localSheetId="66" hidden="1">[2]A!#REF!</definedName>
    <definedName name="_234Graph_E" localSheetId="67" hidden="1">[2]A!#REF!</definedName>
    <definedName name="_234Graph_E" localSheetId="68" hidden="1">[2]A!#REF!</definedName>
    <definedName name="_234Graph_E" localSheetId="69" hidden="1">[2]A!#REF!</definedName>
    <definedName name="_234Graph_E" localSheetId="70" hidden="1">[2]A!#REF!</definedName>
    <definedName name="_234Graph_E" localSheetId="71" hidden="1">[2]A!#REF!</definedName>
    <definedName name="_234Graph_E" localSheetId="72" hidden="1">[2]A!#REF!</definedName>
    <definedName name="_234Graph_E" localSheetId="73" hidden="1">[2]A!#REF!</definedName>
    <definedName name="_234Graph_E" localSheetId="74" hidden="1">[2]A!#REF!</definedName>
    <definedName name="_234Graph_E" localSheetId="75" hidden="1">[2]A!#REF!</definedName>
    <definedName name="_234Graph_E" localSheetId="76" hidden="1">[2]A!#REF!</definedName>
    <definedName name="_234Graph_E" localSheetId="77" hidden="1">[2]A!#REF!</definedName>
    <definedName name="_234Graph_E" localSheetId="78" hidden="1">[2]A!#REF!</definedName>
    <definedName name="_234Graph_E" localSheetId="79" hidden="1">[2]A!#REF!</definedName>
    <definedName name="_234Graph_E" localSheetId="80" hidden="1">[2]A!#REF!</definedName>
    <definedName name="_234Graph_E" localSheetId="81" hidden="1">[2]A!#REF!</definedName>
    <definedName name="_234Graph_E" localSheetId="82" hidden="1">[2]A!#REF!</definedName>
    <definedName name="_234Graph_E" localSheetId="83" hidden="1">[2]A!#REF!</definedName>
    <definedName name="_234Graph_E" localSheetId="84" hidden="1">[2]A!#REF!</definedName>
    <definedName name="_234Graph_E" localSheetId="85" hidden="1">[2]A!#REF!</definedName>
    <definedName name="_234Graph_E" localSheetId="86" hidden="1">[2]A!#REF!</definedName>
    <definedName name="_234Graph_E" localSheetId="87" hidden="1">[2]A!#REF!</definedName>
    <definedName name="_234Graph_E" localSheetId="88" hidden="1">[2]A!#REF!</definedName>
    <definedName name="_234Graph_E" localSheetId="89" hidden="1">[2]A!#REF!</definedName>
    <definedName name="_234Graph_E" localSheetId="90" hidden="1">[2]A!#REF!</definedName>
    <definedName name="_234Graph_E" localSheetId="91" hidden="1">[2]A!#REF!</definedName>
    <definedName name="_234Graph_E" localSheetId="92" hidden="1">[2]A!#REF!</definedName>
    <definedName name="_234Graph_E" localSheetId="93" hidden="1">[2]A!#REF!</definedName>
    <definedName name="_234Graph_E" localSheetId="94" hidden="1">[2]A!#REF!</definedName>
    <definedName name="_234Graph_E" localSheetId="95" hidden="1">[2]A!#REF!</definedName>
    <definedName name="_234Graph_E" localSheetId="96" hidden="1">[2]A!#REF!</definedName>
    <definedName name="_234Graph_E" localSheetId="97" hidden="1">[2]A!#REF!</definedName>
    <definedName name="_234Graph_E" localSheetId="98" hidden="1">[2]A!#REF!</definedName>
    <definedName name="_234Graph_E" localSheetId="99" hidden="1">[2]A!#REF!</definedName>
    <definedName name="_234Graph_E" localSheetId="100" hidden="1">[2]A!#REF!</definedName>
    <definedName name="_234Graph_E" localSheetId="101" hidden="1">[2]A!#REF!</definedName>
    <definedName name="_234Graph_E" localSheetId="102" hidden="1">[2]A!#REF!</definedName>
    <definedName name="_234Graph_E" localSheetId="103" hidden="1">[2]A!#REF!</definedName>
    <definedName name="_234Graph_E" localSheetId="104" hidden="1">[2]A!#REF!</definedName>
    <definedName name="_234Graph_E" localSheetId="105" hidden="1">[2]A!#REF!</definedName>
    <definedName name="_234Graph_E" localSheetId="106" hidden="1">[2]A!#REF!</definedName>
    <definedName name="_234Graph_E" localSheetId="107" hidden="1">[2]A!#REF!</definedName>
    <definedName name="_234Graph_E" localSheetId="108" hidden="1">[2]A!#REF!</definedName>
    <definedName name="_234Graph_E" localSheetId="109" hidden="1">[2]A!#REF!</definedName>
    <definedName name="_234Graph_E" localSheetId="110" hidden="1">[2]A!#REF!</definedName>
    <definedName name="_234Graph_E" localSheetId="111" hidden="1">[2]A!#REF!</definedName>
    <definedName name="_234Graph_E" localSheetId="112" hidden="1">[2]A!#REF!</definedName>
    <definedName name="_234Graph_E" localSheetId="113" hidden="1">[2]A!#REF!</definedName>
    <definedName name="_234Graph_E" hidden="1">[2]A!#REF!</definedName>
    <definedName name="_24__123Graph_XCHART_4" hidden="1">[4]GRAPH!$D$16:$O$16</definedName>
    <definedName name="_25__123Graph_XCHART_5" hidden="1">[4]GRAPH!$D$21:$O$21</definedName>
    <definedName name="_26__123Graph_XCHART_6" hidden="1">[4]GRAPH!$D$26:$O$26</definedName>
    <definedName name="_27__123Graph_XCHART_7" hidden="1">[4]GRAPH!$D$31:$O$31</definedName>
    <definedName name="_28__123Graph_XCHART_8" hidden="1">[4]GRAPH!$D$36:$O$36</definedName>
    <definedName name="_29__123Graph_XCHART_9" hidden="1">[4]GRAPH!$D$41:$O$41</definedName>
    <definedName name="_2Excel_BuiltIn_Print_Area_1_1" localSheetId="27">#REF!</definedName>
    <definedName name="_2Excel_BuiltIn_Print_Area_1_1" localSheetId="28">#REF!</definedName>
    <definedName name="_2Excel_BuiltIn_Print_Area_1_1" localSheetId="29">#REF!</definedName>
    <definedName name="_2Excel_BuiltIn_Print_Area_1_1" localSheetId="30">#REF!</definedName>
    <definedName name="_2Excel_BuiltIn_Print_Area_1_1" localSheetId="31">#REF!</definedName>
    <definedName name="_2Excel_BuiltIn_Print_Area_1_1" localSheetId="32">#REF!</definedName>
    <definedName name="_2Excel_BuiltIn_Print_Area_1_1" localSheetId="33">#REF!</definedName>
    <definedName name="_2Excel_BuiltIn_Print_Area_1_1" localSheetId="34">#REF!</definedName>
    <definedName name="_2Excel_BuiltIn_Print_Area_1_1" localSheetId="35">#REF!</definedName>
    <definedName name="_2Excel_BuiltIn_Print_Area_1_1" localSheetId="36">#REF!</definedName>
    <definedName name="_2Excel_BuiltIn_Print_Area_1_1" localSheetId="37">#REF!</definedName>
    <definedName name="_2Excel_BuiltIn_Print_Area_1_1" localSheetId="38">#REF!</definedName>
    <definedName name="_2Excel_BuiltIn_Print_Area_1_1" localSheetId="39">#REF!</definedName>
    <definedName name="_2Excel_BuiltIn_Print_Area_1_1" localSheetId="40">#REF!</definedName>
    <definedName name="_2Excel_BuiltIn_Print_Area_1_1" localSheetId="41">#REF!</definedName>
    <definedName name="_2Excel_BuiltIn_Print_Area_1_1" localSheetId="42">#REF!</definedName>
    <definedName name="_2Excel_BuiltIn_Print_Area_1_1" localSheetId="43">#REF!</definedName>
    <definedName name="_2Excel_BuiltIn_Print_Area_1_1" localSheetId="44">#REF!</definedName>
    <definedName name="_2Excel_BuiltIn_Print_Area_1_1" localSheetId="45">#REF!</definedName>
    <definedName name="_2Excel_BuiltIn_Print_Area_1_1" localSheetId="46">#REF!</definedName>
    <definedName name="_2Excel_BuiltIn_Print_Area_1_1" localSheetId="47">#REF!</definedName>
    <definedName name="_2Excel_BuiltIn_Print_Area_1_1" localSheetId="48">#REF!</definedName>
    <definedName name="_2Excel_BuiltIn_Print_Area_1_1" localSheetId="49">#REF!</definedName>
    <definedName name="_2Excel_BuiltIn_Print_Area_1_1" localSheetId="50">#REF!</definedName>
    <definedName name="_2Excel_BuiltIn_Print_Area_1_1" localSheetId="51">#REF!</definedName>
    <definedName name="_2Excel_BuiltIn_Print_Area_1_1" localSheetId="52">#REF!</definedName>
    <definedName name="_2Excel_BuiltIn_Print_Area_1_1" localSheetId="53">#REF!</definedName>
    <definedName name="_2Excel_BuiltIn_Print_Area_1_1" localSheetId="54">#REF!</definedName>
    <definedName name="_2Excel_BuiltIn_Print_Area_1_1" localSheetId="55">#REF!</definedName>
    <definedName name="_2Excel_BuiltIn_Print_Area_1_1" localSheetId="56">#REF!</definedName>
    <definedName name="_2Excel_BuiltIn_Print_Area_1_1" localSheetId="57">#REF!</definedName>
    <definedName name="_2Excel_BuiltIn_Print_Area_1_1" localSheetId="58">#REF!</definedName>
    <definedName name="_2Excel_BuiltIn_Print_Area_1_1" localSheetId="59">#REF!</definedName>
    <definedName name="_2Excel_BuiltIn_Print_Area_1_1" localSheetId="60">#REF!</definedName>
    <definedName name="_2Excel_BuiltIn_Print_Area_1_1" localSheetId="61">#REF!</definedName>
    <definedName name="_2Excel_BuiltIn_Print_Area_1_1" localSheetId="62">#REF!</definedName>
    <definedName name="_2Excel_BuiltIn_Print_Area_1_1" localSheetId="63">#REF!</definedName>
    <definedName name="_2Excel_BuiltIn_Print_Area_1_1" localSheetId="64">#REF!</definedName>
    <definedName name="_2Excel_BuiltIn_Print_Area_1_1" localSheetId="65">#REF!</definedName>
    <definedName name="_2Excel_BuiltIn_Print_Area_1_1" localSheetId="66">#REF!</definedName>
    <definedName name="_2Excel_BuiltIn_Print_Area_1_1" localSheetId="67">#REF!</definedName>
    <definedName name="_2Excel_BuiltIn_Print_Area_1_1" localSheetId="68">#REF!</definedName>
    <definedName name="_2Excel_BuiltIn_Print_Area_1_1" localSheetId="69">#REF!</definedName>
    <definedName name="_2Excel_BuiltIn_Print_Area_1_1" localSheetId="70">#REF!</definedName>
    <definedName name="_2Excel_BuiltIn_Print_Area_1_1" localSheetId="71">#REF!</definedName>
    <definedName name="_2Excel_BuiltIn_Print_Area_1_1" localSheetId="72">#REF!</definedName>
    <definedName name="_2Excel_BuiltIn_Print_Area_1_1" localSheetId="73">#REF!</definedName>
    <definedName name="_2Excel_BuiltIn_Print_Area_1_1" localSheetId="74">#REF!</definedName>
    <definedName name="_2Excel_BuiltIn_Print_Area_1_1" localSheetId="75">#REF!</definedName>
    <definedName name="_2Excel_BuiltIn_Print_Area_1_1" localSheetId="76">#REF!</definedName>
    <definedName name="_2Excel_BuiltIn_Print_Area_1_1" localSheetId="77">#REF!</definedName>
    <definedName name="_2Excel_BuiltIn_Print_Area_1_1" localSheetId="78">#REF!</definedName>
    <definedName name="_2Excel_BuiltIn_Print_Area_1_1" localSheetId="79">#REF!</definedName>
    <definedName name="_2Excel_BuiltIn_Print_Area_1_1" localSheetId="80">#REF!</definedName>
    <definedName name="_2Excel_BuiltIn_Print_Area_1_1" localSheetId="81">#REF!</definedName>
    <definedName name="_2Excel_BuiltIn_Print_Area_1_1" localSheetId="82">#REF!</definedName>
    <definedName name="_2Excel_BuiltIn_Print_Area_1_1" localSheetId="83">#REF!</definedName>
    <definedName name="_2Excel_BuiltIn_Print_Area_1_1" localSheetId="84">#REF!</definedName>
    <definedName name="_2Excel_BuiltIn_Print_Area_1_1" localSheetId="85">#REF!</definedName>
    <definedName name="_2Excel_BuiltIn_Print_Area_1_1" localSheetId="86">#REF!</definedName>
    <definedName name="_2Excel_BuiltIn_Print_Area_1_1" localSheetId="87">#REF!</definedName>
    <definedName name="_2Excel_BuiltIn_Print_Area_1_1" localSheetId="88">#REF!</definedName>
    <definedName name="_2Excel_BuiltIn_Print_Area_1_1" localSheetId="89">#REF!</definedName>
    <definedName name="_2Excel_BuiltIn_Print_Area_1_1" localSheetId="90">#REF!</definedName>
    <definedName name="_2Excel_BuiltIn_Print_Area_1_1" localSheetId="91">#REF!</definedName>
    <definedName name="_2Excel_BuiltIn_Print_Area_1_1" localSheetId="92">#REF!</definedName>
    <definedName name="_2Excel_BuiltIn_Print_Area_1_1" localSheetId="93">#REF!</definedName>
    <definedName name="_2Excel_BuiltIn_Print_Area_1_1" localSheetId="94">#REF!</definedName>
    <definedName name="_2Excel_BuiltIn_Print_Area_1_1" localSheetId="95">#REF!</definedName>
    <definedName name="_2Excel_BuiltIn_Print_Area_1_1" localSheetId="96">#REF!</definedName>
    <definedName name="_2Excel_BuiltIn_Print_Area_1_1" localSheetId="97">#REF!</definedName>
    <definedName name="_2Excel_BuiltIn_Print_Area_1_1" localSheetId="98">#REF!</definedName>
    <definedName name="_2Excel_BuiltIn_Print_Area_1_1" localSheetId="99">#REF!</definedName>
    <definedName name="_2Excel_BuiltIn_Print_Area_1_1" localSheetId="100">#REF!</definedName>
    <definedName name="_2Excel_BuiltIn_Print_Area_1_1" localSheetId="101">#REF!</definedName>
    <definedName name="_2Excel_BuiltIn_Print_Area_1_1" localSheetId="102">#REF!</definedName>
    <definedName name="_2Excel_BuiltIn_Print_Area_1_1" localSheetId="103">#REF!</definedName>
    <definedName name="_2Excel_BuiltIn_Print_Area_1_1" localSheetId="104">#REF!</definedName>
    <definedName name="_2Excel_BuiltIn_Print_Area_1_1" localSheetId="105">#REF!</definedName>
    <definedName name="_2Excel_BuiltIn_Print_Area_1_1" localSheetId="106">#REF!</definedName>
    <definedName name="_2Excel_BuiltIn_Print_Area_1_1" localSheetId="107">#REF!</definedName>
    <definedName name="_2Excel_BuiltIn_Print_Area_1_1" localSheetId="108">#REF!</definedName>
    <definedName name="_2Excel_BuiltIn_Print_Area_1_1" localSheetId="109">#REF!</definedName>
    <definedName name="_2Excel_BuiltIn_Print_Area_1_1" localSheetId="110">#REF!</definedName>
    <definedName name="_2Excel_BuiltIn_Print_Area_1_1" localSheetId="111">#REF!</definedName>
    <definedName name="_2Excel_BuiltIn_Print_Area_1_1" localSheetId="112">#REF!</definedName>
    <definedName name="_2Excel_BuiltIn_Print_Area_1_1" localSheetId="113">#REF!</definedName>
    <definedName name="_2Excel_BuiltIn_Print_Area_1_1">#REF!</definedName>
    <definedName name="_3__123Graph_BCHART_3" hidden="1">[4]GRAPH!$D$13:$O$13</definedName>
    <definedName name="_3Excel_BuiltIn_Print_Area_2_1" localSheetId="27">#REF!</definedName>
    <definedName name="_3Excel_BuiltIn_Print_Area_2_1" localSheetId="28">#REF!</definedName>
    <definedName name="_3Excel_BuiltIn_Print_Area_2_1" localSheetId="29">#REF!</definedName>
    <definedName name="_3Excel_BuiltIn_Print_Area_2_1" localSheetId="30">#REF!</definedName>
    <definedName name="_3Excel_BuiltIn_Print_Area_2_1" localSheetId="31">#REF!</definedName>
    <definedName name="_3Excel_BuiltIn_Print_Area_2_1" localSheetId="32">#REF!</definedName>
    <definedName name="_3Excel_BuiltIn_Print_Area_2_1" localSheetId="33">#REF!</definedName>
    <definedName name="_3Excel_BuiltIn_Print_Area_2_1" localSheetId="34">#REF!</definedName>
    <definedName name="_3Excel_BuiltIn_Print_Area_2_1" localSheetId="35">#REF!</definedName>
    <definedName name="_3Excel_BuiltIn_Print_Area_2_1" localSheetId="36">#REF!</definedName>
    <definedName name="_3Excel_BuiltIn_Print_Area_2_1" localSheetId="37">#REF!</definedName>
    <definedName name="_3Excel_BuiltIn_Print_Area_2_1" localSheetId="38">#REF!</definedName>
    <definedName name="_3Excel_BuiltIn_Print_Area_2_1" localSheetId="39">#REF!</definedName>
    <definedName name="_3Excel_BuiltIn_Print_Area_2_1" localSheetId="40">#REF!</definedName>
    <definedName name="_3Excel_BuiltIn_Print_Area_2_1" localSheetId="41">#REF!</definedName>
    <definedName name="_3Excel_BuiltIn_Print_Area_2_1" localSheetId="42">#REF!</definedName>
    <definedName name="_3Excel_BuiltIn_Print_Area_2_1" localSheetId="43">#REF!</definedName>
    <definedName name="_3Excel_BuiltIn_Print_Area_2_1" localSheetId="44">#REF!</definedName>
    <definedName name="_3Excel_BuiltIn_Print_Area_2_1" localSheetId="45">#REF!</definedName>
    <definedName name="_3Excel_BuiltIn_Print_Area_2_1" localSheetId="46">#REF!</definedName>
    <definedName name="_3Excel_BuiltIn_Print_Area_2_1" localSheetId="47">#REF!</definedName>
    <definedName name="_3Excel_BuiltIn_Print_Area_2_1" localSheetId="48">#REF!</definedName>
    <definedName name="_3Excel_BuiltIn_Print_Area_2_1" localSheetId="49">#REF!</definedName>
    <definedName name="_3Excel_BuiltIn_Print_Area_2_1" localSheetId="50">#REF!</definedName>
    <definedName name="_3Excel_BuiltIn_Print_Area_2_1" localSheetId="51">#REF!</definedName>
    <definedName name="_3Excel_BuiltIn_Print_Area_2_1" localSheetId="52">#REF!</definedName>
    <definedName name="_3Excel_BuiltIn_Print_Area_2_1" localSheetId="53">#REF!</definedName>
    <definedName name="_3Excel_BuiltIn_Print_Area_2_1" localSheetId="54">#REF!</definedName>
    <definedName name="_3Excel_BuiltIn_Print_Area_2_1" localSheetId="55">#REF!</definedName>
    <definedName name="_3Excel_BuiltIn_Print_Area_2_1" localSheetId="56">#REF!</definedName>
    <definedName name="_3Excel_BuiltIn_Print_Area_2_1" localSheetId="57">#REF!</definedName>
    <definedName name="_3Excel_BuiltIn_Print_Area_2_1" localSheetId="58">#REF!</definedName>
    <definedName name="_3Excel_BuiltIn_Print_Area_2_1" localSheetId="59">#REF!</definedName>
    <definedName name="_3Excel_BuiltIn_Print_Area_2_1" localSheetId="60">#REF!</definedName>
    <definedName name="_3Excel_BuiltIn_Print_Area_2_1" localSheetId="61">#REF!</definedName>
    <definedName name="_3Excel_BuiltIn_Print_Area_2_1" localSheetId="62">#REF!</definedName>
    <definedName name="_3Excel_BuiltIn_Print_Area_2_1" localSheetId="63">#REF!</definedName>
    <definedName name="_3Excel_BuiltIn_Print_Area_2_1" localSheetId="64">#REF!</definedName>
    <definedName name="_3Excel_BuiltIn_Print_Area_2_1" localSheetId="65">#REF!</definedName>
    <definedName name="_3Excel_BuiltIn_Print_Area_2_1" localSheetId="66">#REF!</definedName>
    <definedName name="_3Excel_BuiltIn_Print_Area_2_1" localSheetId="67">#REF!</definedName>
    <definedName name="_3Excel_BuiltIn_Print_Area_2_1" localSheetId="68">#REF!</definedName>
    <definedName name="_3Excel_BuiltIn_Print_Area_2_1" localSheetId="69">#REF!</definedName>
    <definedName name="_3Excel_BuiltIn_Print_Area_2_1" localSheetId="70">#REF!</definedName>
    <definedName name="_3Excel_BuiltIn_Print_Area_2_1" localSheetId="71">#REF!</definedName>
    <definedName name="_3Excel_BuiltIn_Print_Area_2_1" localSheetId="72">#REF!</definedName>
    <definedName name="_3Excel_BuiltIn_Print_Area_2_1" localSheetId="73">#REF!</definedName>
    <definedName name="_3Excel_BuiltIn_Print_Area_2_1" localSheetId="74">#REF!</definedName>
    <definedName name="_3Excel_BuiltIn_Print_Area_2_1" localSheetId="75">#REF!</definedName>
    <definedName name="_3Excel_BuiltIn_Print_Area_2_1" localSheetId="76">#REF!</definedName>
    <definedName name="_3Excel_BuiltIn_Print_Area_2_1" localSheetId="77">#REF!</definedName>
    <definedName name="_3Excel_BuiltIn_Print_Area_2_1" localSheetId="78">#REF!</definedName>
    <definedName name="_3Excel_BuiltIn_Print_Area_2_1" localSheetId="79">#REF!</definedName>
    <definedName name="_3Excel_BuiltIn_Print_Area_2_1" localSheetId="80">#REF!</definedName>
    <definedName name="_3Excel_BuiltIn_Print_Area_2_1" localSheetId="81">#REF!</definedName>
    <definedName name="_3Excel_BuiltIn_Print_Area_2_1" localSheetId="82">#REF!</definedName>
    <definedName name="_3Excel_BuiltIn_Print_Area_2_1" localSheetId="83">#REF!</definedName>
    <definedName name="_3Excel_BuiltIn_Print_Area_2_1" localSheetId="84">#REF!</definedName>
    <definedName name="_3Excel_BuiltIn_Print_Area_2_1" localSheetId="85">#REF!</definedName>
    <definedName name="_3Excel_BuiltIn_Print_Area_2_1" localSheetId="86">#REF!</definedName>
    <definedName name="_3Excel_BuiltIn_Print_Area_2_1" localSheetId="87">#REF!</definedName>
    <definedName name="_3Excel_BuiltIn_Print_Area_2_1" localSheetId="88">#REF!</definedName>
    <definedName name="_3Excel_BuiltIn_Print_Area_2_1" localSheetId="89">#REF!</definedName>
    <definedName name="_3Excel_BuiltIn_Print_Area_2_1" localSheetId="90">#REF!</definedName>
    <definedName name="_3Excel_BuiltIn_Print_Area_2_1" localSheetId="91">#REF!</definedName>
    <definedName name="_3Excel_BuiltIn_Print_Area_2_1" localSheetId="92">#REF!</definedName>
    <definedName name="_3Excel_BuiltIn_Print_Area_2_1" localSheetId="93">#REF!</definedName>
    <definedName name="_3Excel_BuiltIn_Print_Area_2_1" localSheetId="94">#REF!</definedName>
    <definedName name="_3Excel_BuiltIn_Print_Area_2_1" localSheetId="95">#REF!</definedName>
    <definedName name="_3Excel_BuiltIn_Print_Area_2_1" localSheetId="96">#REF!</definedName>
    <definedName name="_3Excel_BuiltIn_Print_Area_2_1" localSheetId="97">#REF!</definedName>
    <definedName name="_3Excel_BuiltIn_Print_Area_2_1" localSheetId="98">#REF!</definedName>
    <definedName name="_3Excel_BuiltIn_Print_Area_2_1" localSheetId="99">#REF!</definedName>
    <definedName name="_3Excel_BuiltIn_Print_Area_2_1" localSheetId="100">#REF!</definedName>
    <definedName name="_3Excel_BuiltIn_Print_Area_2_1" localSheetId="101">#REF!</definedName>
    <definedName name="_3Excel_BuiltIn_Print_Area_2_1" localSheetId="102">#REF!</definedName>
    <definedName name="_3Excel_BuiltIn_Print_Area_2_1" localSheetId="103">#REF!</definedName>
    <definedName name="_3Excel_BuiltIn_Print_Area_2_1" localSheetId="104">#REF!</definedName>
    <definedName name="_3Excel_BuiltIn_Print_Area_2_1" localSheetId="105">#REF!</definedName>
    <definedName name="_3Excel_BuiltIn_Print_Area_2_1" localSheetId="106">#REF!</definedName>
    <definedName name="_3Excel_BuiltIn_Print_Area_2_1" localSheetId="107">#REF!</definedName>
    <definedName name="_3Excel_BuiltIn_Print_Area_2_1" localSheetId="108">#REF!</definedName>
    <definedName name="_3Excel_BuiltIn_Print_Area_2_1" localSheetId="109">#REF!</definedName>
    <definedName name="_3Excel_BuiltIn_Print_Area_2_1" localSheetId="110">#REF!</definedName>
    <definedName name="_3Excel_BuiltIn_Print_Area_2_1" localSheetId="111">#REF!</definedName>
    <definedName name="_3Excel_BuiltIn_Print_Area_2_1" localSheetId="112">#REF!</definedName>
    <definedName name="_3Excel_BuiltIn_Print_Area_2_1" localSheetId="113">#REF!</definedName>
    <definedName name="_3Excel_BuiltIn_Print_Area_2_1">#REF!</definedName>
    <definedName name="_4__123Graph_BCHART_4" hidden="1">[4]GRAPH!$D$18:$O$18</definedName>
    <definedName name="_5__123Graph_BCHART_5" hidden="1">[4]GRAPH!$D$23:$O$23</definedName>
    <definedName name="_6__123Graph_BCHART_6" hidden="1">[4]GRAPH!$D$28:$O$28</definedName>
    <definedName name="_7__123Graph_BCHART_7" hidden="1">[4]GRAPH!$D$33:$O$33</definedName>
    <definedName name="_8__123Graph_BCHART_8" hidden="1">[4]GRAPH!$D$38:$O$38</definedName>
    <definedName name="_9__123Graph_BCHART_9" localSheetId="27" hidden="1">[5]GRAPH!#REF!</definedName>
    <definedName name="_9__123Graph_BCHART_9" localSheetId="28" hidden="1">[5]GRAPH!#REF!</definedName>
    <definedName name="_9__123Graph_BCHART_9" localSheetId="29" hidden="1">[5]GRAPH!#REF!</definedName>
    <definedName name="_9__123Graph_BCHART_9" localSheetId="30" hidden="1">[5]GRAPH!#REF!</definedName>
    <definedName name="_9__123Graph_BCHART_9" localSheetId="31" hidden="1">[5]GRAPH!#REF!</definedName>
    <definedName name="_9__123Graph_BCHART_9" localSheetId="32" hidden="1">[5]GRAPH!#REF!</definedName>
    <definedName name="_9__123Graph_BCHART_9" localSheetId="33" hidden="1">[5]GRAPH!#REF!</definedName>
    <definedName name="_9__123Graph_BCHART_9" localSheetId="34" hidden="1">[5]GRAPH!#REF!</definedName>
    <definedName name="_9__123Graph_BCHART_9" localSheetId="35" hidden="1">[5]GRAPH!#REF!</definedName>
    <definedName name="_9__123Graph_BCHART_9" localSheetId="36" hidden="1">[5]GRAPH!#REF!</definedName>
    <definedName name="_9__123Graph_BCHART_9" localSheetId="37" hidden="1">[5]GRAPH!#REF!</definedName>
    <definedName name="_9__123Graph_BCHART_9" localSheetId="38" hidden="1">[5]GRAPH!#REF!</definedName>
    <definedName name="_9__123Graph_BCHART_9" localSheetId="39" hidden="1">[5]GRAPH!#REF!</definedName>
    <definedName name="_9__123Graph_BCHART_9" localSheetId="40" hidden="1">[5]GRAPH!#REF!</definedName>
    <definedName name="_9__123Graph_BCHART_9" localSheetId="41" hidden="1">[5]GRAPH!#REF!</definedName>
    <definedName name="_9__123Graph_BCHART_9" localSheetId="42" hidden="1">[5]GRAPH!#REF!</definedName>
    <definedName name="_9__123Graph_BCHART_9" localSheetId="43" hidden="1">[5]GRAPH!#REF!</definedName>
    <definedName name="_9__123Graph_BCHART_9" localSheetId="44" hidden="1">[5]GRAPH!#REF!</definedName>
    <definedName name="_9__123Graph_BCHART_9" localSheetId="45" hidden="1">[5]GRAPH!#REF!</definedName>
    <definedName name="_9__123Graph_BCHART_9" localSheetId="46" hidden="1">[5]GRAPH!#REF!</definedName>
    <definedName name="_9__123Graph_BCHART_9" localSheetId="47" hidden="1">[5]GRAPH!#REF!</definedName>
    <definedName name="_9__123Graph_BCHART_9" localSheetId="48" hidden="1">[5]GRAPH!#REF!</definedName>
    <definedName name="_9__123Graph_BCHART_9" localSheetId="49" hidden="1">[5]GRAPH!#REF!</definedName>
    <definedName name="_9__123Graph_BCHART_9" localSheetId="50" hidden="1">[5]GRAPH!#REF!</definedName>
    <definedName name="_9__123Graph_BCHART_9" localSheetId="51" hidden="1">[5]GRAPH!#REF!</definedName>
    <definedName name="_9__123Graph_BCHART_9" localSheetId="52" hidden="1">[5]GRAPH!#REF!</definedName>
    <definedName name="_9__123Graph_BCHART_9" localSheetId="53" hidden="1">[5]GRAPH!#REF!</definedName>
    <definedName name="_9__123Graph_BCHART_9" localSheetId="54" hidden="1">[5]GRAPH!#REF!</definedName>
    <definedName name="_9__123Graph_BCHART_9" localSheetId="55" hidden="1">[5]GRAPH!#REF!</definedName>
    <definedName name="_9__123Graph_BCHART_9" localSheetId="56" hidden="1">[5]GRAPH!#REF!</definedName>
    <definedName name="_9__123Graph_BCHART_9" localSheetId="57" hidden="1">[5]GRAPH!#REF!</definedName>
    <definedName name="_9__123Graph_BCHART_9" localSheetId="58" hidden="1">[5]GRAPH!#REF!</definedName>
    <definedName name="_9__123Graph_BCHART_9" localSheetId="59" hidden="1">[5]GRAPH!#REF!</definedName>
    <definedName name="_9__123Graph_BCHART_9" localSheetId="60" hidden="1">[5]GRAPH!#REF!</definedName>
    <definedName name="_9__123Graph_BCHART_9" localSheetId="61" hidden="1">[5]GRAPH!#REF!</definedName>
    <definedName name="_9__123Graph_BCHART_9" localSheetId="62" hidden="1">[5]GRAPH!#REF!</definedName>
    <definedName name="_9__123Graph_BCHART_9" localSheetId="63" hidden="1">[5]GRAPH!#REF!</definedName>
    <definedName name="_9__123Graph_BCHART_9" localSheetId="64" hidden="1">[5]GRAPH!#REF!</definedName>
    <definedName name="_9__123Graph_BCHART_9" localSheetId="65" hidden="1">[5]GRAPH!#REF!</definedName>
    <definedName name="_9__123Graph_BCHART_9" localSheetId="66" hidden="1">[5]GRAPH!#REF!</definedName>
    <definedName name="_9__123Graph_BCHART_9" localSheetId="67" hidden="1">[5]GRAPH!#REF!</definedName>
    <definedName name="_9__123Graph_BCHART_9" localSheetId="68" hidden="1">[5]GRAPH!#REF!</definedName>
    <definedName name="_9__123Graph_BCHART_9" localSheetId="69" hidden="1">[5]GRAPH!#REF!</definedName>
    <definedName name="_9__123Graph_BCHART_9" localSheetId="70" hidden="1">[5]GRAPH!#REF!</definedName>
    <definedName name="_9__123Graph_BCHART_9" localSheetId="71" hidden="1">[5]GRAPH!#REF!</definedName>
    <definedName name="_9__123Graph_BCHART_9" localSheetId="72" hidden="1">[5]GRAPH!#REF!</definedName>
    <definedName name="_9__123Graph_BCHART_9" localSheetId="73" hidden="1">[5]GRAPH!#REF!</definedName>
    <definedName name="_9__123Graph_BCHART_9" localSheetId="74" hidden="1">[5]GRAPH!#REF!</definedName>
    <definedName name="_9__123Graph_BCHART_9" localSheetId="75" hidden="1">[5]GRAPH!#REF!</definedName>
    <definedName name="_9__123Graph_BCHART_9" localSheetId="76" hidden="1">[5]GRAPH!#REF!</definedName>
    <definedName name="_9__123Graph_BCHART_9" localSheetId="77" hidden="1">[5]GRAPH!#REF!</definedName>
    <definedName name="_9__123Graph_BCHART_9" localSheetId="78" hidden="1">[5]GRAPH!#REF!</definedName>
    <definedName name="_9__123Graph_BCHART_9" localSheetId="79" hidden="1">[5]GRAPH!#REF!</definedName>
    <definedName name="_9__123Graph_BCHART_9" localSheetId="80" hidden="1">[5]GRAPH!#REF!</definedName>
    <definedName name="_9__123Graph_BCHART_9" localSheetId="81" hidden="1">[5]GRAPH!#REF!</definedName>
    <definedName name="_9__123Graph_BCHART_9" localSheetId="82" hidden="1">[5]GRAPH!#REF!</definedName>
    <definedName name="_9__123Graph_BCHART_9" localSheetId="83" hidden="1">[5]GRAPH!#REF!</definedName>
    <definedName name="_9__123Graph_BCHART_9" localSheetId="84" hidden="1">[5]GRAPH!#REF!</definedName>
    <definedName name="_9__123Graph_BCHART_9" localSheetId="85" hidden="1">[5]GRAPH!#REF!</definedName>
    <definedName name="_9__123Graph_BCHART_9" localSheetId="86" hidden="1">[5]GRAPH!#REF!</definedName>
    <definedName name="_9__123Graph_BCHART_9" localSheetId="87" hidden="1">[5]GRAPH!#REF!</definedName>
    <definedName name="_9__123Graph_BCHART_9" localSheetId="88" hidden="1">[5]GRAPH!#REF!</definedName>
    <definedName name="_9__123Graph_BCHART_9" localSheetId="89" hidden="1">[5]GRAPH!#REF!</definedName>
    <definedName name="_9__123Graph_BCHART_9" localSheetId="90" hidden="1">[5]GRAPH!#REF!</definedName>
    <definedName name="_9__123Graph_BCHART_9" localSheetId="91" hidden="1">[5]GRAPH!#REF!</definedName>
    <definedName name="_9__123Graph_BCHART_9" localSheetId="92" hidden="1">[5]GRAPH!#REF!</definedName>
    <definedName name="_9__123Graph_BCHART_9" localSheetId="93" hidden="1">[5]GRAPH!#REF!</definedName>
    <definedName name="_9__123Graph_BCHART_9" localSheetId="94" hidden="1">[5]GRAPH!#REF!</definedName>
    <definedName name="_9__123Graph_BCHART_9" localSheetId="95" hidden="1">[5]GRAPH!#REF!</definedName>
    <definedName name="_9__123Graph_BCHART_9" localSheetId="96" hidden="1">[5]GRAPH!#REF!</definedName>
    <definedName name="_9__123Graph_BCHART_9" localSheetId="97" hidden="1">[5]GRAPH!#REF!</definedName>
    <definedName name="_9__123Graph_BCHART_9" localSheetId="98" hidden="1">[5]GRAPH!#REF!</definedName>
    <definedName name="_9__123Graph_BCHART_9" localSheetId="99" hidden="1">[5]GRAPH!#REF!</definedName>
    <definedName name="_9__123Graph_BCHART_9" localSheetId="100" hidden="1">[5]GRAPH!#REF!</definedName>
    <definedName name="_9__123Graph_BCHART_9" localSheetId="101" hidden="1">[5]GRAPH!#REF!</definedName>
    <definedName name="_9__123Graph_BCHART_9" localSheetId="102" hidden="1">[5]GRAPH!#REF!</definedName>
    <definedName name="_9__123Graph_BCHART_9" localSheetId="103" hidden="1">[5]GRAPH!#REF!</definedName>
    <definedName name="_9__123Graph_BCHART_9" localSheetId="104" hidden="1">[5]GRAPH!#REF!</definedName>
    <definedName name="_9__123Graph_BCHART_9" localSheetId="105" hidden="1">[5]GRAPH!#REF!</definedName>
    <definedName name="_9__123Graph_BCHART_9" localSheetId="106" hidden="1">[5]GRAPH!#REF!</definedName>
    <definedName name="_9__123Graph_BCHART_9" localSheetId="107" hidden="1">[5]GRAPH!#REF!</definedName>
    <definedName name="_9__123Graph_BCHART_9" localSheetId="108" hidden="1">[5]GRAPH!#REF!</definedName>
    <definedName name="_9__123Graph_BCHART_9" localSheetId="109" hidden="1">[5]GRAPH!#REF!</definedName>
    <definedName name="_9__123Graph_BCHART_9" localSheetId="110" hidden="1">[5]GRAPH!#REF!</definedName>
    <definedName name="_9__123Graph_BCHART_9" localSheetId="111" hidden="1">[5]GRAPH!#REF!</definedName>
    <definedName name="_9__123Graph_BCHART_9" localSheetId="112" hidden="1">[5]GRAPH!#REF!</definedName>
    <definedName name="_9__123Graph_BCHART_9" localSheetId="113" hidden="1">[5]GRAPH!#REF!</definedName>
    <definedName name="_9__123Graph_BCHART_9" hidden="1">[5]GRAPH!#REF!</definedName>
    <definedName name="_DBA7" localSheetId="27">[1]worksheet!#REF!</definedName>
    <definedName name="_DBA7" localSheetId="28">[1]worksheet!#REF!</definedName>
    <definedName name="_DBA7" localSheetId="29">[1]worksheet!#REF!</definedName>
    <definedName name="_DBA7" localSheetId="30">[1]worksheet!#REF!</definedName>
    <definedName name="_DBA7" localSheetId="31">[1]worksheet!#REF!</definedName>
    <definedName name="_DBA7" localSheetId="32">[1]worksheet!#REF!</definedName>
    <definedName name="_DBA7" localSheetId="33">[1]worksheet!#REF!</definedName>
    <definedName name="_DBA7" localSheetId="34">[1]worksheet!#REF!</definedName>
    <definedName name="_DBA7" localSheetId="35">[1]worksheet!#REF!</definedName>
    <definedName name="_DBA7" localSheetId="36">[1]worksheet!#REF!</definedName>
    <definedName name="_DBA7" localSheetId="37">[1]worksheet!#REF!</definedName>
    <definedName name="_DBA7" localSheetId="38">[1]worksheet!#REF!</definedName>
    <definedName name="_DBA7" localSheetId="39">[1]worksheet!#REF!</definedName>
    <definedName name="_DBA7" localSheetId="40">[1]worksheet!#REF!</definedName>
    <definedName name="_DBA7" localSheetId="41">[1]worksheet!#REF!</definedName>
    <definedName name="_DBA7" localSheetId="42">[1]worksheet!#REF!</definedName>
    <definedName name="_DBA7" localSheetId="43">[1]worksheet!#REF!</definedName>
    <definedName name="_DBA7" localSheetId="44">[1]worksheet!#REF!</definedName>
    <definedName name="_DBA7" localSheetId="45">[1]worksheet!#REF!</definedName>
    <definedName name="_DBA7" localSheetId="46">[1]worksheet!#REF!</definedName>
    <definedName name="_DBA7" localSheetId="47">[1]worksheet!#REF!</definedName>
    <definedName name="_DBA7" localSheetId="48">[1]worksheet!#REF!</definedName>
    <definedName name="_DBA7" localSheetId="49">[1]worksheet!#REF!</definedName>
    <definedName name="_DBA7" localSheetId="50">[1]worksheet!#REF!</definedName>
    <definedName name="_DBA7" localSheetId="51">[1]worksheet!#REF!</definedName>
    <definedName name="_DBA7" localSheetId="52">[1]worksheet!#REF!</definedName>
    <definedName name="_DBA7" localSheetId="53">[1]worksheet!#REF!</definedName>
    <definedName name="_DBA7" localSheetId="54">[1]worksheet!#REF!</definedName>
    <definedName name="_DBA7" localSheetId="55">[1]worksheet!#REF!</definedName>
    <definedName name="_DBA7" localSheetId="56">[1]worksheet!#REF!</definedName>
    <definedName name="_DBA7" localSheetId="57">[1]worksheet!#REF!</definedName>
    <definedName name="_DBA7" localSheetId="58">[1]worksheet!#REF!</definedName>
    <definedName name="_DBA7" localSheetId="59">[1]worksheet!#REF!</definedName>
    <definedName name="_DBA7" localSheetId="60">[1]worksheet!#REF!</definedName>
    <definedName name="_DBA7" localSheetId="61">[1]worksheet!#REF!</definedName>
    <definedName name="_DBA7" localSheetId="62">[1]worksheet!#REF!</definedName>
    <definedName name="_DBA7" localSheetId="63">[1]worksheet!#REF!</definedName>
    <definedName name="_DBA7" localSheetId="64">[1]worksheet!#REF!</definedName>
    <definedName name="_DBA7" localSheetId="65">[1]worksheet!#REF!</definedName>
    <definedName name="_DBA7" localSheetId="66">[1]worksheet!#REF!</definedName>
    <definedName name="_DBA7" localSheetId="67">[1]worksheet!#REF!</definedName>
    <definedName name="_DBA7" localSheetId="68">[1]worksheet!#REF!</definedName>
    <definedName name="_DBA7" localSheetId="69">[1]worksheet!#REF!</definedName>
    <definedName name="_DBA7" localSheetId="70">[1]worksheet!#REF!</definedName>
    <definedName name="_DBA7" localSheetId="71">[1]worksheet!#REF!</definedName>
    <definedName name="_DBA7" localSheetId="72">[1]worksheet!#REF!</definedName>
    <definedName name="_DBA7" localSheetId="73">[1]worksheet!#REF!</definedName>
    <definedName name="_DBA7" localSheetId="74">[1]worksheet!#REF!</definedName>
    <definedName name="_DBA7" localSheetId="75">[1]worksheet!#REF!</definedName>
    <definedName name="_DBA7" localSheetId="76">[1]worksheet!#REF!</definedName>
    <definedName name="_DBA7" localSheetId="77">[1]worksheet!#REF!</definedName>
    <definedName name="_DBA7" localSheetId="78">[1]worksheet!#REF!</definedName>
    <definedName name="_DBA7" localSheetId="79">[1]worksheet!#REF!</definedName>
    <definedName name="_DBA7" localSheetId="80">[1]worksheet!#REF!</definedName>
    <definedName name="_DBA7" localSheetId="81">[1]worksheet!#REF!</definedName>
    <definedName name="_DBA7" localSheetId="82">[1]worksheet!#REF!</definedName>
    <definedName name="_DBA7" localSheetId="83">[1]worksheet!#REF!</definedName>
    <definedName name="_DBA7" localSheetId="84">[1]worksheet!#REF!</definedName>
    <definedName name="_DBA7" localSheetId="85">[1]worksheet!#REF!</definedName>
    <definedName name="_DBA7" localSheetId="86">[1]worksheet!#REF!</definedName>
    <definedName name="_DBA7" localSheetId="87">[1]worksheet!#REF!</definedName>
    <definedName name="_DBA7" localSheetId="88">[1]worksheet!#REF!</definedName>
    <definedName name="_DBA7" localSheetId="89">[1]worksheet!#REF!</definedName>
    <definedName name="_DBA7" localSheetId="90">[1]worksheet!#REF!</definedName>
    <definedName name="_DBA7" localSheetId="91">[1]worksheet!#REF!</definedName>
    <definedName name="_DBA7" localSheetId="92">[1]worksheet!#REF!</definedName>
    <definedName name="_DBA7" localSheetId="93">[1]worksheet!#REF!</definedName>
    <definedName name="_DBA7" localSheetId="94">[1]worksheet!#REF!</definedName>
    <definedName name="_DBA7" localSheetId="95">[1]worksheet!#REF!</definedName>
    <definedName name="_DBA7" localSheetId="96">[1]worksheet!#REF!</definedName>
    <definedName name="_DBA7" localSheetId="97">[1]worksheet!#REF!</definedName>
    <definedName name="_DBA7" localSheetId="98">[1]worksheet!#REF!</definedName>
    <definedName name="_DBA7" localSheetId="99">[1]worksheet!#REF!</definedName>
    <definedName name="_DBA7" localSheetId="100">[1]worksheet!#REF!</definedName>
    <definedName name="_DBA7" localSheetId="101">[1]worksheet!#REF!</definedName>
    <definedName name="_DBA7" localSheetId="102">[1]worksheet!#REF!</definedName>
    <definedName name="_DBA7" localSheetId="103">[1]worksheet!#REF!</definedName>
    <definedName name="_DBA7" localSheetId="104">[1]worksheet!#REF!</definedName>
    <definedName name="_DBA7" localSheetId="105">[1]worksheet!#REF!</definedName>
    <definedName name="_DBA7" localSheetId="106">[1]worksheet!#REF!</definedName>
    <definedName name="_DBA7" localSheetId="107">[1]worksheet!#REF!</definedName>
    <definedName name="_DBA7" localSheetId="108">[1]worksheet!#REF!</definedName>
    <definedName name="_DBA7" localSheetId="109">[1]worksheet!#REF!</definedName>
    <definedName name="_DBA7" localSheetId="110">[1]worksheet!#REF!</definedName>
    <definedName name="_DBA7" localSheetId="111">[1]worksheet!#REF!</definedName>
    <definedName name="_DBA7" localSheetId="112">[1]worksheet!#REF!</definedName>
    <definedName name="_DBA7" localSheetId="113">[1]worksheet!#REF!</definedName>
    <definedName name="_DBA7">[1]worksheet!#REF!</definedName>
    <definedName name="_Fill" localSheetId="27" hidden="1">#REF!</definedName>
    <definedName name="_Fill" localSheetId="28" hidden="1">#REF!</definedName>
    <definedName name="_Fill" localSheetId="29" hidden="1">#REF!</definedName>
    <definedName name="_Fill" localSheetId="30" hidden="1">#REF!</definedName>
    <definedName name="_Fill" localSheetId="31" hidden="1">#REF!</definedName>
    <definedName name="_Fill" localSheetId="32" hidden="1">#REF!</definedName>
    <definedName name="_Fill" localSheetId="33" hidden="1">#REF!</definedName>
    <definedName name="_Fill" localSheetId="34" hidden="1">#REF!</definedName>
    <definedName name="_Fill" localSheetId="35" hidden="1">#REF!</definedName>
    <definedName name="_Fill" localSheetId="36" hidden="1">#REF!</definedName>
    <definedName name="_Fill" localSheetId="37" hidden="1">#REF!</definedName>
    <definedName name="_Fill" localSheetId="38" hidden="1">#REF!</definedName>
    <definedName name="_Fill" localSheetId="39" hidden="1">#REF!</definedName>
    <definedName name="_Fill" localSheetId="40" hidden="1">#REF!</definedName>
    <definedName name="_Fill" localSheetId="41" hidden="1">#REF!</definedName>
    <definedName name="_Fill" localSheetId="42" hidden="1">#REF!</definedName>
    <definedName name="_Fill" localSheetId="43" hidden="1">#REF!</definedName>
    <definedName name="_Fill" localSheetId="44" hidden="1">#REF!</definedName>
    <definedName name="_Fill" localSheetId="45" hidden="1">#REF!</definedName>
    <definedName name="_Fill" localSheetId="46" hidden="1">#REF!</definedName>
    <definedName name="_Fill" localSheetId="47"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8" hidden="1">#REF!</definedName>
    <definedName name="_Fill" localSheetId="59" hidden="1">#REF!</definedName>
    <definedName name="_Fill" localSheetId="60" hidden="1">#REF!</definedName>
    <definedName name="_Fill" localSheetId="61" hidden="1">#REF!</definedName>
    <definedName name="_Fill" localSheetId="62" hidden="1">#REF!</definedName>
    <definedName name="_Fill" localSheetId="63" hidden="1">#REF!</definedName>
    <definedName name="_Fill" localSheetId="64" hidden="1">#REF!</definedName>
    <definedName name="_Fill" localSheetId="65" hidden="1">#REF!</definedName>
    <definedName name="_Fill" localSheetId="66" hidden="1">#REF!</definedName>
    <definedName name="_Fill" localSheetId="67" hidden="1">#REF!</definedName>
    <definedName name="_Fill" localSheetId="68" hidden="1">#REF!</definedName>
    <definedName name="_Fill" localSheetId="69" hidden="1">#REF!</definedName>
    <definedName name="_Fill" localSheetId="70" hidden="1">#REF!</definedName>
    <definedName name="_Fill" localSheetId="71" hidden="1">#REF!</definedName>
    <definedName name="_Fill" localSheetId="72" hidden="1">#REF!</definedName>
    <definedName name="_Fill" localSheetId="73" hidden="1">#REF!</definedName>
    <definedName name="_Fill" localSheetId="74" hidden="1">#REF!</definedName>
    <definedName name="_Fill" localSheetId="75" hidden="1">#REF!</definedName>
    <definedName name="_Fill" localSheetId="76" hidden="1">#REF!</definedName>
    <definedName name="_Fill" localSheetId="77" hidden="1">#REF!</definedName>
    <definedName name="_Fill" localSheetId="78" hidden="1">#REF!</definedName>
    <definedName name="_Fill" localSheetId="79" hidden="1">#REF!</definedName>
    <definedName name="_Fill" localSheetId="80" hidden="1">#REF!</definedName>
    <definedName name="_Fill" localSheetId="81" hidden="1">#REF!</definedName>
    <definedName name="_Fill" localSheetId="82" hidden="1">#REF!</definedName>
    <definedName name="_Fill" localSheetId="83" hidden="1">#REF!</definedName>
    <definedName name="_Fill" localSheetId="84" hidden="1">#REF!</definedName>
    <definedName name="_Fill" localSheetId="85" hidden="1">#REF!</definedName>
    <definedName name="_Fill" localSheetId="86" hidden="1">#REF!</definedName>
    <definedName name="_Fill" localSheetId="87" hidden="1">#REF!</definedName>
    <definedName name="_Fill" localSheetId="88" hidden="1">#REF!</definedName>
    <definedName name="_Fill" localSheetId="89" hidden="1">#REF!</definedName>
    <definedName name="_Fill" localSheetId="90" hidden="1">#REF!</definedName>
    <definedName name="_Fill" localSheetId="91" hidden="1">#REF!</definedName>
    <definedName name="_Fill" localSheetId="92" hidden="1">#REF!</definedName>
    <definedName name="_Fill" localSheetId="93" hidden="1">#REF!</definedName>
    <definedName name="_Fill" localSheetId="94" hidden="1">#REF!</definedName>
    <definedName name="_Fill" localSheetId="95" hidden="1">#REF!</definedName>
    <definedName name="_Fill" localSheetId="96" hidden="1">#REF!</definedName>
    <definedName name="_Fill" localSheetId="97" hidden="1">#REF!</definedName>
    <definedName name="_Fill" localSheetId="98" hidden="1">#REF!</definedName>
    <definedName name="_Fill" localSheetId="99" hidden="1">#REF!</definedName>
    <definedName name="_Fill" localSheetId="100" hidden="1">#REF!</definedName>
    <definedName name="_Fill" localSheetId="101" hidden="1">#REF!</definedName>
    <definedName name="_Fill" localSheetId="102" hidden="1">#REF!</definedName>
    <definedName name="_Fill" localSheetId="103" hidden="1">#REF!</definedName>
    <definedName name="_Fill" localSheetId="104" hidden="1">#REF!</definedName>
    <definedName name="_Fill" localSheetId="105" hidden="1">#REF!</definedName>
    <definedName name="_Fill" localSheetId="106" hidden="1">#REF!</definedName>
    <definedName name="_Fill" localSheetId="107" hidden="1">#REF!</definedName>
    <definedName name="_Fill" localSheetId="108" hidden="1">#REF!</definedName>
    <definedName name="_Fill" localSheetId="109" hidden="1">#REF!</definedName>
    <definedName name="_Fill" localSheetId="110" hidden="1">#REF!</definedName>
    <definedName name="_Fill" localSheetId="111" hidden="1">#REF!</definedName>
    <definedName name="_Fill" localSheetId="112" hidden="1">#REF!</definedName>
    <definedName name="_Fill" localSheetId="113" hidden="1">#REF!</definedName>
    <definedName name="_Fill" hidden="1">#REF!</definedName>
    <definedName name="_Fill1" hidden="1">[6]PPH1298S!$A$7:$A$34</definedName>
    <definedName name="_xlnm._FilterDatabase" localSheetId="22" hidden="1">'20211202'!$A$18:$V$35</definedName>
    <definedName name="_xlnm._FilterDatabase" localSheetId="23" hidden="1">'20211208'!$A$18:$V$39</definedName>
    <definedName name="_xlnm._FilterDatabase" localSheetId="24" hidden="1">'20211209'!$A$18:$V$46</definedName>
    <definedName name="_xlnm._FilterDatabase" localSheetId="25" hidden="1">'20211217'!$A$18:$V$33</definedName>
    <definedName name="_xlnm._FilterDatabase" localSheetId="26" hidden="1">'20211217 (2)'!$A$18:$V$41</definedName>
    <definedName name="_xlnm._FilterDatabase" localSheetId="27" hidden="1">'20211221'!$A$18:$V$35</definedName>
    <definedName name="_xlnm._FilterDatabase" localSheetId="28" hidden="1">'20211222'!$A$18:$V$42</definedName>
    <definedName name="_xlnm._FilterDatabase" localSheetId="29" hidden="1">'20211224'!$A$18:$V$49</definedName>
    <definedName name="_xlnm._FilterDatabase" localSheetId="30" hidden="1">'20211227'!$A$18:$V$39</definedName>
    <definedName name="_xlnm._FilterDatabase" localSheetId="31" hidden="1">'20211229'!$A$18:$V$41</definedName>
    <definedName name="_xlnm._FilterDatabase" localSheetId="32" hidden="1">'20211230'!$A$18:$V$36</definedName>
    <definedName name="_xlnm._FilterDatabase" localSheetId="33" hidden="1">'20220106'!$A$18:$V$36</definedName>
    <definedName name="_xlnm._FilterDatabase" localSheetId="34" hidden="1">'20220106 (2)'!$A$18:$V$42</definedName>
    <definedName name="_xlnm._FilterDatabase" localSheetId="35" hidden="1">'20220111'!$A$18:$W$40</definedName>
    <definedName name="_xlnm._FilterDatabase" localSheetId="36" hidden="1">'20220113'!$A$18:$W$38</definedName>
    <definedName name="_xlnm._FilterDatabase" localSheetId="37" hidden="1">'20220113 (2)'!$A$18:$X$47</definedName>
    <definedName name="_xlnm._FilterDatabase" localSheetId="38" hidden="1">'20220114'!$A$18:$X$35</definedName>
    <definedName name="_xlnm._FilterDatabase" localSheetId="39" hidden="1">'20220117'!$A$18:$W$44</definedName>
    <definedName name="_xlnm._FilterDatabase" localSheetId="40" hidden="1">'20220118'!$A$18:$W$39</definedName>
    <definedName name="_xlnm._FilterDatabase" localSheetId="41" hidden="1">'20220119'!$A$18:$V$37</definedName>
    <definedName name="_xlnm._FilterDatabase" localSheetId="42" hidden="1">'20220119 (3)'!$A$18:$V$37</definedName>
    <definedName name="_xlnm._FilterDatabase" localSheetId="43" hidden="1">'20220120'!$A$18:$V$36</definedName>
    <definedName name="_xlnm._FilterDatabase" localSheetId="44" hidden="1">'20220120(2)'!$A$18:$V$41</definedName>
    <definedName name="_xlnm._FilterDatabase" localSheetId="45" hidden="1">'20220125'!$A$18:$V$42</definedName>
    <definedName name="_xlnm._FilterDatabase" localSheetId="46" hidden="1">'20220126'!$A$18:$V$53</definedName>
    <definedName name="_xlnm._FilterDatabase" localSheetId="47" hidden="1">'20220127'!$A$18:$V$38</definedName>
    <definedName name="_xlnm._FilterDatabase" localSheetId="48" hidden="1">'20220205'!$A$18:$V$46</definedName>
    <definedName name="_xlnm._FilterDatabase" localSheetId="49" hidden="1">'20220207'!$A$18:$V$47</definedName>
    <definedName name="_xlnm._FilterDatabase" localSheetId="50" hidden="1">'20220209'!$A$18:$V$43</definedName>
    <definedName name="_xlnm._FilterDatabase" localSheetId="51" hidden="1">'20220215'!$A$18:$V$51</definedName>
    <definedName name="_xlnm._FilterDatabase" localSheetId="52" hidden="1">'20220217'!$A$18:$V$50</definedName>
    <definedName name="_xlnm._FilterDatabase" localSheetId="53" hidden="1">'20220223'!$A$18:$V$46</definedName>
    <definedName name="_xlnm._FilterDatabase" localSheetId="54" hidden="1">'20220302 TAQ093'!$A$18:$V$42</definedName>
    <definedName name="_xlnm._FilterDatabase" localSheetId="55" hidden="1">'20220302 TAQ094'!$A$18:$V$34</definedName>
    <definedName name="_xlnm._FilterDatabase" localSheetId="56" hidden="1">'20220302 TAQ095'!$A$20:$V$35</definedName>
    <definedName name="_xlnm._FilterDatabase" localSheetId="57" hidden="1">'20220310'!$A$22:$V$47</definedName>
    <definedName name="_xlnm._FilterDatabase" localSheetId="58" hidden="1">'20220314'!$A$18:$V$36</definedName>
    <definedName name="_xlnm._FilterDatabase" localSheetId="59" hidden="1">'20220314 (2)'!$A$18:$V$48</definedName>
    <definedName name="_xlnm._FilterDatabase" localSheetId="60" hidden="1">'20220318'!$A$18:$V$37</definedName>
    <definedName name="_xlnm._FilterDatabase" localSheetId="61" hidden="1">'20220323'!$A$18:$V$37</definedName>
    <definedName name="_xlnm._FilterDatabase" localSheetId="62" hidden="1">'20220324'!$A$18:$V$38</definedName>
    <definedName name="_xlnm._FilterDatabase" localSheetId="63" hidden="1">'20220411'!$A$18:$V$40</definedName>
    <definedName name="_xlnm._FilterDatabase" localSheetId="64" hidden="1">'20220418'!$A$18:$V$43</definedName>
    <definedName name="_xlnm._FilterDatabase" localSheetId="65" hidden="1">'20220419'!$A$18:$V$40</definedName>
    <definedName name="_xlnm._FilterDatabase" localSheetId="66" hidden="1">'20220420'!$A$18:$V$36</definedName>
    <definedName name="_xlnm._FilterDatabase" localSheetId="67" hidden="1">'20220421'!$A$18:$V$36</definedName>
    <definedName name="_xlnm._FilterDatabase" localSheetId="68" hidden="1">'20220425'!$A$18:$V$44</definedName>
    <definedName name="_xlnm._FilterDatabase" localSheetId="69" hidden="1">'20220428'!$A$18:$V$38</definedName>
    <definedName name="_xlnm._FilterDatabase" localSheetId="70" hidden="1">'20220527'!$A$18:$V$51</definedName>
    <definedName name="_xlnm._FilterDatabase" localSheetId="71" hidden="1">'20220527.'!$A$18:$V$36</definedName>
    <definedName name="_xlnm._FilterDatabase" localSheetId="72" hidden="1">'20220527. (2)'!$A$18:$V$37</definedName>
    <definedName name="_xlnm._FilterDatabase" localSheetId="73" hidden="1">'20220531'!$A$18:$V$41</definedName>
    <definedName name="_xlnm._FilterDatabase" localSheetId="74" hidden="1">'20220602'!$A$18:$V$37</definedName>
    <definedName name="_xlnm._FilterDatabase" localSheetId="75" hidden="1">'20220609'!$A$18:$V$35</definedName>
    <definedName name="_xlnm._FilterDatabase" localSheetId="76" hidden="1">'20220609 (2)'!$A$18:$V$44</definedName>
    <definedName name="_xlnm._FilterDatabase" localSheetId="77" hidden="1">'20220610'!$A$18:$V$39</definedName>
    <definedName name="_xlnm._FilterDatabase" localSheetId="78" hidden="1">'20220613'!$A$18:$V$40</definedName>
    <definedName name="_xlnm._FilterDatabase" localSheetId="79" hidden="1">'20220617'!$Y$18:$AB$18</definedName>
    <definedName name="_xlnm._FilterDatabase" localSheetId="80" hidden="1">'20220629'!$Y$21:$AB$21</definedName>
    <definedName name="_xlnm._FilterDatabase" localSheetId="6" hidden="1">'BENCH(oct 01 )'!$A$18:$V$38</definedName>
    <definedName name="_xlnm._FilterDatabase" localSheetId="12" hidden="1">'BENCH(oct 22)'!$A$18:$V$40</definedName>
    <definedName name="_xlnm._FilterDatabase" localSheetId="2" hidden="1">Data!$A$4:$S$438</definedName>
    <definedName name="_xlnm._FilterDatabase" localSheetId="114" hidden="1">'Data (6)'!$A$4:$T$4</definedName>
    <definedName name="_xlnm._FilterDatabase" localSheetId="3" hidden="1">'LAX (FEB 17) (2)'!$A$18:$V$50</definedName>
    <definedName name="_xlnm._FilterDatabase" localSheetId="15" hidden="1">'LAX (Nov 08)'!$A$18:$V$37</definedName>
    <definedName name="_xlnm._FilterDatabase" localSheetId="16" hidden="1">'LAX (Nov 11)'!$A$18:$V$52</definedName>
    <definedName name="_xlnm._FilterDatabase" localSheetId="17" hidden="1">'LAX (Nov 16)'!$A$18:$V$45</definedName>
    <definedName name="_xlnm._FilterDatabase" localSheetId="18" hidden="1">'LAX (Nov 17)'!$A$18:$V$43</definedName>
    <definedName name="_xlnm._FilterDatabase" localSheetId="19" hidden="1">'LAX (Nov 22)'!$A$18:$V$36</definedName>
    <definedName name="_xlnm._FilterDatabase" localSheetId="20" hidden="1">'LAX (Nov 23)'!$A$18:$V$45</definedName>
    <definedName name="_xlnm._FilterDatabase" localSheetId="21" hidden="1">'LAX (Nov 30)'!$A$18:$V$40</definedName>
    <definedName name="_xlnm._FilterDatabase" localSheetId="9" hidden="1">'LAX (oct 13)'!$A$18:$V$59</definedName>
    <definedName name="_xlnm._FilterDatabase" localSheetId="10" hidden="1">'LAX (oct 18)'!$A$18:$V$36</definedName>
    <definedName name="_xlnm._FilterDatabase" localSheetId="11" hidden="1">'LAX (oct 22)'!$A$18:$V$36</definedName>
    <definedName name="_xlnm._FilterDatabase" localSheetId="13" hidden="1">'LAX (oct 23)'!$A$18:$V$47</definedName>
    <definedName name="_xlnm._FilterDatabase" localSheetId="14" hidden="1">'LAX (oct 30)'!$A$18:$V$46</definedName>
    <definedName name="_xlnm._FilterDatabase" localSheetId="4" hidden="1">'SMZ PART (MAR 5) (2)'!$B$18:$G$56</definedName>
    <definedName name="_xlnm._FilterDatabase" localSheetId="8" hidden="1">'TAP30 (oct 11)'!$A$18:$V$38</definedName>
    <definedName name="_xlnm._FilterDatabase" localSheetId="7" hidden="1">'TAP302 (oct 01)'!$A$18:$V$40</definedName>
    <definedName name="_xlnm._FilterDatabase" localSheetId="5" hidden="1">'TAP303 (oct 01)'!$A$18:$V$47</definedName>
    <definedName name="_xlnm._FilterDatabase" hidden="1">'[7](40)G&amp;A'!#REF!</definedName>
    <definedName name="_K1" localSheetId="27" hidden="1">[8]Final!#REF!</definedName>
    <definedName name="_K1" localSheetId="28" hidden="1">[8]Final!#REF!</definedName>
    <definedName name="_K1" localSheetId="29" hidden="1">[8]Final!#REF!</definedName>
    <definedName name="_K1" localSheetId="30" hidden="1">[8]Final!#REF!</definedName>
    <definedName name="_K1" localSheetId="31" hidden="1">[8]Final!#REF!</definedName>
    <definedName name="_K1" localSheetId="32" hidden="1">[8]Final!#REF!</definedName>
    <definedName name="_K1" localSheetId="33" hidden="1">[8]Final!#REF!</definedName>
    <definedName name="_K1" localSheetId="34" hidden="1">[8]Final!#REF!</definedName>
    <definedName name="_K1" localSheetId="35" hidden="1">[8]Final!#REF!</definedName>
    <definedName name="_K1" localSheetId="36" hidden="1">[8]Final!#REF!</definedName>
    <definedName name="_K1" localSheetId="37" hidden="1">[8]Final!#REF!</definedName>
    <definedName name="_K1" localSheetId="38" hidden="1">[8]Final!#REF!</definedName>
    <definedName name="_K1" localSheetId="39" hidden="1">[8]Final!#REF!</definedName>
    <definedName name="_K1" localSheetId="40" hidden="1">[8]Final!#REF!</definedName>
    <definedName name="_K1" localSheetId="41" hidden="1">[8]Final!#REF!</definedName>
    <definedName name="_K1" localSheetId="42" hidden="1">[8]Final!#REF!</definedName>
    <definedName name="_K1" localSheetId="43" hidden="1">[8]Final!#REF!</definedName>
    <definedName name="_K1" localSheetId="44" hidden="1">[8]Final!#REF!</definedName>
    <definedName name="_K1" localSheetId="45" hidden="1">[8]Final!#REF!</definedName>
    <definedName name="_K1" localSheetId="46" hidden="1">[8]Final!#REF!</definedName>
    <definedName name="_K1" localSheetId="47" hidden="1">[8]Final!#REF!</definedName>
    <definedName name="_K1" localSheetId="48" hidden="1">[8]Final!#REF!</definedName>
    <definedName name="_K1" localSheetId="49" hidden="1">[8]Final!#REF!</definedName>
    <definedName name="_K1" localSheetId="50" hidden="1">[8]Final!#REF!</definedName>
    <definedName name="_K1" localSheetId="51" hidden="1">[8]Final!#REF!</definedName>
    <definedName name="_K1" localSheetId="52" hidden="1">[8]Final!#REF!</definedName>
    <definedName name="_K1" localSheetId="53" hidden="1">[8]Final!#REF!</definedName>
    <definedName name="_K1" localSheetId="54" hidden="1">[8]Final!#REF!</definedName>
    <definedName name="_K1" localSheetId="55" hidden="1">[8]Final!#REF!</definedName>
    <definedName name="_K1" localSheetId="56" hidden="1">[8]Final!#REF!</definedName>
    <definedName name="_K1" localSheetId="57" hidden="1">[8]Final!#REF!</definedName>
    <definedName name="_K1" localSheetId="58" hidden="1">[8]Final!#REF!</definedName>
    <definedName name="_K1" localSheetId="59" hidden="1">[8]Final!#REF!</definedName>
    <definedName name="_K1" localSheetId="60" hidden="1">[8]Final!#REF!</definedName>
    <definedName name="_K1" localSheetId="61" hidden="1">[8]Final!#REF!</definedName>
    <definedName name="_K1" localSheetId="62" hidden="1">[8]Final!#REF!</definedName>
    <definedName name="_K1" localSheetId="63" hidden="1">[8]Final!#REF!</definedName>
    <definedName name="_K1" localSheetId="64" hidden="1">[8]Final!#REF!</definedName>
    <definedName name="_K1" localSheetId="65" hidden="1">[8]Final!#REF!</definedName>
    <definedName name="_K1" localSheetId="66" hidden="1">[8]Final!#REF!</definedName>
    <definedName name="_K1" localSheetId="67" hidden="1">[8]Final!#REF!</definedName>
    <definedName name="_K1" localSheetId="68" hidden="1">[8]Final!#REF!</definedName>
    <definedName name="_K1" localSheetId="69" hidden="1">[8]Final!#REF!</definedName>
    <definedName name="_K1" localSheetId="70" hidden="1">[8]Final!#REF!</definedName>
    <definedName name="_K1" localSheetId="71" hidden="1">[8]Final!#REF!</definedName>
    <definedName name="_K1" localSheetId="72" hidden="1">[8]Final!#REF!</definedName>
    <definedName name="_K1" localSheetId="73" hidden="1">[8]Final!#REF!</definedName>
    <definedName name="_K1" localSheetId="74" hidden="1">[8]Final!#REF!</definedName>
    <definedName name="_K1" localSheetId="75" hidden="1">[8]Final!#REF!</definedName>
    <definedName name="_K1" localSheetId="76" hidden="1">[8]Final!#REF!</definedName>
    <definedName name="_K1" localSheetId="77" hidden="1">[8]Final!#REF!</definedName>
    <definedName name="_K1" localSheetId="78" hidden="1">[8]Final!#REF!</definedName>
    <definedName name="_K1" localSheetId="79" hidden="1">[8]Final!#REF!</definedName>
    <definedName name="_K1" localSheetId="80" hidden="1">[8]Final!#REF!</definedName>
    <definedName name="_K1" localSheetId="81" hidden="1">[8]Final!#REF!</definedName>
    <definedName name="_K1" localSheetId="82" hidden="1">[8]Final!#REF!</definedName>
    <definedName name="_K1" localSheetId="83" hidden="1">[8]Final!#REF!</definedName>
    <definedName name="_K1" localSheetId="84" hidden="1">[8]Final!#REF!</definedName>
    <definedName name="_K1" localSheetId="85" hidden="1">[8]Final!#REF!</definedName>
    <definedName name="_K1" localSheetId="86" hidden="1">[8]Final!#REF!</definedName>
    <definedName name="_K1" localSheetId="87" hidden="1">[8]Final!#REF!</definedName>
    <definedName name="_K1" localSheetId="88" hidden="1">[8]Final!#REF!</definedName>
    <definedName name="_K1" localSheetId="89" hidden="1">[8]Final!#REF!</definedName>
    <definedName name="_K1" localSheetId="90" hidden="1">[8]Final!#REF!</definedName>
    <definedName name="_K1" localSheetId="91" hidden="1">[8]Final!#REF!</definedName>
    <definedName name="_K1" localSheetId="92" hidden="1">[8]Final!#REF!</definedName>
    <definedName name="_K1" localSheetId="93" hidden="1">[8]Final!#REF!</definedName>
    <definedName name="_K1" localSheetId="94" hidden="1">[8]Final!#REF!</definedName>
    <definedName name="_K1" localSheetId="95" hidden="1">[8]Final!#REF!</definedName>
    <definedName name="_K1" localSheetId="96" hidden="1">[8]Final!#REF!</definedName>
    <definedName name="_K1" localSheetId="97" hidden="1">[8]Final!#REF!</definedName>
    <definedName name="_K1" localSheetId="98" hidden="1">[8]Final!#REF!</definedName>
    <definedName name="_K1" localSheetId="99" hidden="1">[8]Final!#REF!</definedName>
    <definedName name="_K1" localSheetId="100" hidden="1">[8]Final!#REF!</definedName>
    <definedName name="_K1" localSheetId="101" hidden="1">[8]Final!#REF!</definedName>
    <definedName name="_K1" localSheetId="102" hidden="1">[8]Final!#REF!</definedName>
    <definedName name="_K1" localSheetId="103" hidden="1">[8]Final!#REF!</definedName>
    <definedName name="_K1" localSheetId="104" hidden="1">[8]Final!#REF!</definedName>
    <definedName name="_K1" localSheetId="105" hidden="1">[8]Final!#REF!</definedName>
    <definedName name="_K1" localSheetId="106" hidden="1">[8]Final!#REF!</definedName>
    <definedName name="_K1" localSheetId="107" hidden="1">[8]Final!#REF!</definedName>
    <definedName name="_K1" localSheetId="108" hidden="1">[8]Final!#REF!</definedName>
    <definedName name="_K1" localSheetId="109" hidden="1">[8]Final!#REF!</definedName>
    <definedName name="_K1" localSheetId="110" hidden="1">[8]Final!#REF!</definedName>
    <definedName name="_K1" localSheetId="111" hidden="1">[8]Final!#REF!</definedName>
    <definedName name="_K1" localSheetId="112" hidden="1">[8]Final!#REF!</definedName>
    <definedName name="_K1" localSheetId="113" hidden="1">[8]Final!#REF!</definedName>
    <definedName name="_K1" hidden="1">[8]Final!#REF!</definedName>
    <definedName name="_Key1" localSheetId="27" hidden="1">#REF!</definedName>
    <definedName name="_Key1" localSheetId="28" hidden="1">#REF!</definedName>
    <definedName name="_Key1" localSheetId="29" hidden="1">#REF!</definedName>
    <definedName name="_Key1" localSheetId="30" hidden="1">#REF!</definedName>
    <definedName name="_Key1" localSheetId="31" hidden="1">#REF!</definedName>
    <definedName name="_Key1" localSheetId="32" hidden="1">#REF!</definedName>
    <definedName name="_Key1" localSheetId="33" hidden="1">#REF!</definedName>
    <definedName name="_Key1" localSheetId="34" hidden="1">#REF!</definedName>
    <definedName name="_Key1" localSheetId="35" hidden="1">#REF!</definedName>
    <definedName name="_Key1" localSheetId="36" hidden="1">#REF!</definedName>
    <definedName name="_Key1" localSheetId="37" hidden="1">#REF!</definedName>
    <definedName name="_Key1" localSheetId="38" hidden="1">#REF!</definedName>
    <definedName name="_Key1" localSheetId="39" hidden="1">#REF!</definedName>
    <definedName name="_Key1" localSheetId="40" hidden="1">#REF!</definedName>
    <definedName name="_Key1" localSheetId="41" hidden="1">#REF!</definedName>
    <definedName name="_Key1" localSheetId="42" hidden="1">#REF!</definedName>
    <definedName name="_Key1" localSheetId="43" hidden="1">#REF!</definedName>
    <definedName name="_Key1" localSheetId="44" hidden="1">#REF!</definedName>
    <definedName name="_Key1" localSheetId="45" hidden="1">#REF!</definedName>
    <definedName name="_Key1" localSheetId="46" hidden="1">#REF!</definedName>
    <definedName name="_Key1" localSheetId="47" hidden="1">#REF!</definedName>
    <definedName name="_Key1" localSheetId="48" hidden="1">#REF!</definedName>
    <definedName name="_Key1" localSheetId="49" hidden="1">#REF!</definedName>
    <definedName name="_Key1" localSheetId="50" hidden="1">#REF!</definedName>
    <definedName name="_Key1" localSheetId="51" hidden="1">#REF!</definedName>
    <definedName name="_Key1" localSheetId="52" hidden="1">#REF!</definedName>
    <definedName name="_Key1" localSheetId="53" hidden="1">#REF!</definedName>
    <definedName name="_Key1" localSheetId="54" hidden="1">#REF!</definedName>
    <definedName name="_Key1" localSheetId="55" hidden="1">#REF!</definedName>
    <definedName name="_Key1" localSheetId="56" hidden="1">#REF!</definedName>
    <definedName name="_Key1" localSheetId="57" hidden="1">#REF!</definedName>
    <definedName name="_Key1" localSheetId="58" hidden="1">#REF!</definedName>
    <definedName name="_Key1" localSheetId="59" hidden="1">#REF!</definedName>
    <definedName name="_Key1" localSheetId="60" hidden="1">#REF!</definedName>
    <definedName name="_Key1" localSheetId="61" hidden="1">#REF!</definedName>
    <definedName name="_Key1" localSheetId="62" hidden="1">#REF!</definedName>
    <definedName name="_Key1" localSheetId="63" hidden="1">#REF!</definedName>
    <definedName name="_Key1" localSheetId="64" hidden="1">#REF!</definedName>
    <definedName name="_Key1" localSheetId="65" hidden="1">#REF!</definedName>
    <definedName name="_Key1" localSheetId="66" hidden="1">#REF!</definedName>
    <definedName name="_Key1" localSheetId="67" hidden="1">#REF!</definedName>
    <definedName name="_Key1" localSheetId="68" hidden="1">#REF!</definedName>
    <definedName name="_Key1" localSheetId="69" hidden="1">#REF!</definedName>
    <definedName name="_Key1" localSheetId="70" hidden="1">#REF!</definedName>
    <definedName name="_Key1" localSheetId="71" hidden="1">#REF!</definedName>
    <definedName name="_Key1" localSheetId="72" hidden="1">#REF!</definedName>
    <definedName name="_Key1" localSheetId="73" hidden="1">#REF!</definedName>
    <definedName name="_Key1" localSheetId="74" hidden="1">#REF!</definedName>
    <definedName name="_Key1" localSheetId="75" hidden="1">#REF!</definedName>
    <definedName name="_Key1" localSheetId="76" hidden="1">#REF!</definedName>
    <definedName name="_Key1" localSheetId="77" hidden="1">#REF!</definedName>
    <definedName name="_Key1" localSheetId="78" hidden="1">#REF!</definedName>
    <definedName name="_Key1" localSheetId="79" hidden="1">#REF!</definedName>
    <definedName name="_Key1" localSheetId="80" hidden="1">#REF!</definedName>
    <definedName name="_Key1" localSheetId="81" hidden="1">#REF!</definedName>
    <definedName name="_Key1" localSheetId="82" hidden="1">#REF!</definedName>
    <definedName name="_Key1" localSheetId="83" hidden="1">#REF!</definedName>
    <definedName name="_Key1" localSheetId="84" hidden="1">#REF!</definedName>
    <definedName name="_Key1" localSheetId="85" hidden="1">#REF!</definedName>
    <definedName name="_Key1" localSheetId="86" hidden="1">#REF!</definedName>
    <definedName name="_Key1" localSheetId="87" hidden="1">#REF!</definedName>
    <definedName name="_Key1" localSheetId="88" hidden="1">#REF!</definedName>
    <definedName name="_Key1" localSheetId="89" hidden="1">#REF!</definedName>
    <definedName name="_Key1" localSheetId="90" hidden="1">#REF!</definedName>
    <definedName name="_Key1" localSheetId="91" hidden="1">#REF!</definedName>
    <definedName name="_Key1" localSheetId="92" hidden="1">#REF!</definedName>
    <definedName name="_Key1" localSheetId="93" hidden="1">#REF!</definedName>
    <definedName name="_Key1" localSheetId="94" hidden="1">#REF!</definedName>
    <definedName name="_Key1" localSheetId="95" hidden="1">#REF!</definedName>
    <definedName name="_Key1" localSheetId="96" hidden="1">#REF!</definedName>
    <definedName name="_Key1" localSheetId="97" hidden="1">#REF!</definedName>
    <definedName name="_Key1" localSheetId="98" hidden="1">#REF!</definedName>
    <definedName name="_Key1" localSheetId="99" hidden="1">#REF!</definedName>
    <definedName name="_Key1" localSheetId="100" hidden="1">#REF!</definedName>
    <definedName name="_Key1" localSheetId="101" hidden="1">#REF!</definedName>
    <definedName name="_Key1" localSheetId="102" hidden="1">#REF!</definedName>
    <definedName name="_Key1" localSheetId="103" hidden="1">#REF!</definedName>
    <definedName name="_Key1" localSheetId="104" hidden="1">#REF!</definedName>
    <definedName name="_Key1" localSheetId="105" hidden="1">#REF!</definedName>
    <definedName name="_Key1" localSheetId="106" hidden="1">#REF!</definedName>
    <definedName name="_Key1" localSheetId="107" hidden="1">#REF!</definedName>
    <definedName name="_Key1" localSheetId="108" hidden="1">#REF!</definedName>
    <definedName name="_Key1" localSheetId="109" hidden="1">#REF!</definedName>
    <definedName name="_Key1" localSheetId="110" hidden="1">#REF!</definedName>
    <definedName name="_Key1" localSheetId="111" hidden="1">#REF!</definedName>
    <definedName name="_Key1" localSheetId="112" hidden="1">#REF!</definedName>
    <definedName name="_Key1" localSheetId="113" hidden="1">#REF!</definedName>
    <definedName name="_Key1" hidden="1">#REF!</definedName>
    <definedName name="_Key2" localSheetId="27" hidden="1">#REF!</definedName>
    <definedName name="_Key2" localSheetId="28" hidden="1">#REF!</definedName>
    <definedName name="_Key2" localSheetId="29" hidden="1">#REF!</definedName>
    <definedName name="_Key2" localSheetId="30" hidden="1">#REF!</definedName>
    <definedName name="_Key2" localSheetId="31" hidden="1">#REF!</definedName>
    <definedName name="_Key2" localSheetId="32" hidden="1">#REF!</definedName>
    <definedName name="_Key2" localSheetId="33" hidden="1">#REF!</definedName>
    <definedName name="_Key2" localSheetId="34" hidden="1">#REF!</definedName>
    <definedName name="_Key2" localSheetId="35" hidden="1">#REF!</definedName>
    <definedName name="_Key2" localSheetId="36" hidden="1">#REF!</definedName>
    <definedName name="_Key2" localSheetId="37" hidden="1">#REF!</definedName>
    <definedName name="_Key2" localSheetId="38" hidden="1">#REF!</definedName>
    <definedName name="_Key2" localSheetId="39" hidden="1">#REF!</definedName>
    <definedName name="_Key2" localSheetId="40" hidden="1">#REF!</definedName>
    <definedName name="_Key2" localSheetId="41" hidden="1">#REF!</definedName>
    <definedName name="_Key2" localSheetId="42" hidden="1">#REF!</definedName>
    <definedName name="_Key2" localSheetId="43" hidden="1">#REF!</definedName>
    <definedName name="_Key2" localSheetId="44" hidden="1">#REF!</definedName>
    <definedName name="_Key2" localSheetId="45" hidden="1">#REF!</definedName>
    <definedName name="_Key2" localSheetId="46" hidden="1">#REF!</definedName>
    <definedName name="_Key2" localSheetId="47" hidden="1">#REF!</definedName>
    <definedName name="_Key2" localSheetId="48" hidden="1">#REF!</definedName>
    <definedName name="_Key2" localSheetId="49" hidden="1">#REF!</definedName>
    <definedName name="_Key2" localSheetId="50" hidden="1">#REF!</definedName>
    <definedName name="_Key2" localSheetId="51" hidden="1">#REF!</definedName>
    <definedName name="_Key2" localSheetId="52" hidden="1">#REF!</definedName>
    <definedName name="_Key2" localSheetId="53" hidden="1">#REF!</definedName>
    <definedName name="_Key2" localSheetId="54" hidden="1">#REF!</definedName>
    <definedName name="_Key2" localSheetId="55" hidden="1">#REF!</definedName>
    <definedName name="_Key2" localSheetId="56" hidden="1">#REF!</definedName>
    <definedName name="_Key2" localSheetId="57" hidden="1">#REF!</definedName>
    <definedName name="_Key2" localSheetId="58" hidden="1">#REF!</definedName>
    <definedName name="_Key2" localSheetId="59" hidden="1">#REF!</definedName>
    <definedName name="_Key2" localSheetId="60" hidden="1">#REF!</definedName>
    <definedName name="_Key2" localSheetId="61" hidden="1">#REF!</definedName>
    <definedName name="_Key2" localSheetId="62" hidden="1">#REF!</definedName>
    <definedName name="_Key2" localSheetId="63" hidden="1">#REF!</definedName>
    <definedName name="_Key2" localSheetId="64" hidden="1">#REF!</definedName>
    <definedName name="_Key2" localSheetId="65" hidden="1">#REF!</definedName>
    <definedName name="_Key2" localSheetId="66" hidden="1">#REF!</definedName>
    <definedName name="_Key2" localSheetId="67" hidden="1">#REF!</definedName>
    <definedName name="_Key2" localSheetId="68" hidden="1">#REF!</definedName>
    <definedName name="_Key2" localSheetId="69" hidden="1">#REF!</definedName>
    <definedName name="_Key2" localSheetId="70" hidden="1">#REF!</definedName>
    <definedName name="_Key2" localSheetId="71" hidden="1">#REF!</definedName>
    <definedName name="_Key2" localSheetId="72" hidden="1">#REF!</definedName>
    <definedName name="_Key2" localSheetId="73" hidden="1">#REF!</definedName>
    <definedName name="_Key2" localSheetId="74" hidden="1">#REF!</definedName>
    <definedName name="_Key2" localSheetId="75" hidden="1">#REF!</definedName>
    <definedName name="_Key2" localSheetId="76" hidden="1">#REF!</definedName>
    <definedName name="_Key2" localSheetId="77" hidden="1">#REF!</definedName>
    <definedName name="_Key2" localSheetId="78" hidden="1">#REF!</definedName>
    <definedName name="_Key2" localSheetId="79" hidden="1">#REF!</definedName>
    <definedName name="_Key2" localSheetId="80" hidden="1">#REF!</definedName>
    <definedName name="_Key2" localSheetId="81" hidden="1">#REF!</definedName>
    <definedName name="_Key2" localSheetId="82" hidden="1">#REF!</definedName>
    <definedName name="_Key2" localSheetId="83" hidden="1">#REF!</definedName>
    <definedName name="_Key2" localSheetId="84" hidden="1">#REF!</definedName>
    <definedName name="_Key2" localSheetId="85" hidden="1">#REF!</definedName>
    <definedName name="_Key2" localSheetId="86" hidden="1">#REF!</definedName>
    <definedName name="_Key2" localSheetId="87" hidden="1">#REF!</definedName>
    <definedName name="_Key2" localSheetId="88" hidden="1">#REF!</definedName>
    <definedName name="_Key2" localSheetId="89" hidden="1">#REF!</definedName>
    <definedName name="_Key2" localSheetId="90" hidden="1">#REF!</definedName>
    <definedName name="_Key2" localSheetId="91" hidden="1">#REF!</definedName>
    <definedName name="_Key2" localSheetId="92" hidden="1">#REF!</definedName>
    <definedName name="_Key2" localSheetId="93" hidden="1">#REF!</definedName>
    <definedName name="_Key2" localSheetId="94" hidden="1">#REF!</definedName>
    <definedName name="_Key2" localSheetId="95" hidden="1">#REF!</definedName>
    <definedName name="_Key2" localSheetId="96" hidden="1">#REF!</definedName>
    <definedName name="_Key2" localSheetId="97" hidden="1">#REF!</definedName>
    <definedName name="_Key2" localSheetId="98" hidden="1">#REF!</definedName>
    <definedName name="_Key2" localSheetId="99" hidden="1">#REF!</definedName>
    <definedName name="_Key2" localSheetId="100" hidden="1">#REF!</definedName>
    <definedName name="_Key2" localSheetId="101" hidden="1">#REF!</definedName>
    <definedName name="_Key2" localSheetId="102" hidden="1">#REF!</definedName>
    <definedName name="_Key2" localSheetId="103" hidden="1">#REF!</definedName>
    <definedName name="_Key2" localSheetId="104" hidden="1">#REF!</definedName>
    <definedName name="_Key2" localSheetId="105" hidden="1">#REF!</definedName>
    <definedName name="_Key2" localSheetId="106" hidden="1">#REF!</definedName>
    <definedName name="_Key2" localSheetId="107" hidden="1">#REF!</definedName>
    <definedName name="_Key2" localSheetId="108" hidden="1">#REF!</definedName>
    <definedName name="_Key2" localSheetId="109" hidden="1">#REF!</definedName>
    <definedName name="_Key2" localSheetId="110" hidden="1">#REF!</definedName>
    <definedName name="_Key2" localSheetId="111" hidden="1">#REF!</definedName>
    <definedName name="_Key2" localSheetId="112" hidden="1">#REF!</definedName>
    <definedName name="_Key2" localSheetId="113" hidden="1">#REF!</definedName>
    <definedName name="_Key2" hidden="1">#REF!</definedName>
    <definedName name="_Order1" hidden="1">255</definedName>
    <definedName name="_Order2" hidden="1">255</definedName>
    <definedName name="_Q4"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_Sort" localSheetId="27" hidden="1">#REF!</definedName>
    <definedName name="_Sort" localSheetId="28" hidden="1">#REF!</definedName>
    <definedName name="_Sort" localSheetId="29" hidden="1">#REF!</definedName>
    <definedName name="_Sort" localSheetId="30" hidden="1">#REF!</definedName>
    <definedName name="_Sort" localSheetId="31" hidden="1">#REF!</definedName>
    <definedName name="_Sort" localSheetId="32" hidden="1">#REF!</definedName>
    <definedName name="_Sort" localSheetId="33" hidden="1">#REF!</definedName>
    <definedName name="_Sort" localSheetId="34" hidden="1">#REF!</definedName>
    <definedName name="_Sort" localSheetId="35" hidden="1">#REF!</definedName>
    <definedName name="_Sort" localSheetId="36" hidden="1">#REF!</definedName>
    <definedName name="_Sort" localSheetId="37" hidden="1">#REF!</definedName>
    <definedName name="_Sort" localSheetId="38" hidden="1">#REF!</definedName>
    <definedName name="_Sort" localSheetId="39" hidden="1">#REF!</definedName>
    <definedName name="_Sort" localSheetId="40" hidden="1">#REF!</definedName>
    <definedName name="_Sort" localSheetId="41" hidden="1">#REF!</definedName>
    <definedName name="_Sort" localSheetId="42" hidden="1">#REF!</definedName>
    <definedName name="_Sort" localSheetId="43" hidden="1">#REF!</definedName>
    <definedName name="_Sort" localSheetId="44" hidden="1">#REF!</definedName>
    <definedName name="_Sort" localSheetId="45" hidden="1">#REF!</definedName>
    <definedName name="_Sort" localSheetId="46" hidden="1">#REF!</definedName>
    <definedName name="_Sort" localSheetId="47" hidden="1">#REF!</definedName>
    <definedName name="_Sort" localSheetId="48" hidden="1">#REF!</definedName>
    <definedName name="_Sort" localSheetId="49" hidden="1">#REF!</definedName>
    <definedName name="_Sort" localSheetId="50" hidden="1">#REF!</definedName>
    <definedName name="_Sort" localSheetId="51" hidden="1">#REF!</definedName>
    <definedName name="_Sort" localSheetId="52" hidden="1">#REF!</definedName>
    <definedName name="_Sort" localSheetId="53" hidden="1">#REF!</definedName>
    <definedName name="_Sort" localSheetId="54" hidden="1">#REF!</definedName>
    <definedName name="_Sort" localSheetId="55" hidden="1">#REF!</definedName>
    <definedName name="_Sort" localSheetId="56" hidden="1">#REF!</definedName>
    <definedName name="_Sort" localSheetId="57" hidden="1">#REF!</definedName>
    <definedName name="_Sort" localSheetId="58" hidden="1">#REF!</definedName>
    <definedName name="_Sort" localSheetId="59" hidden="1">#REF!</definedName>
    <definedName name="_Sort" localSheetId="60" hidden="1">#REF!</definedName>
    <definedName name="_Sort" localSheetId="61" hidden="1">#REF!</definedName>
    <definedName name="_Sort" localSheetId="62" hidden="1">#REF!</definedName>
    <definedName name="_Sort" localSheetId="63" hidden="1">#REF!</definedName>
    <definedName name="_Sort" localSheetId="64" hidden="1">#REF!</definedName>
    <definedName name="_Sort" localSheetId="65" hidden="1">#REF!</definedName>
    <definedName name="_Sort" localSheetId="66" hidden="1">#REF!</definedName>
    <definedName name="_Sort" localSheetId="67" hidden="1">#REF!</definedName>
    <definedName name="_Sort" localSheetId="68" hidden="1">#REF!</definedName>
    <definedName name="_Sort" localSheetId="69" hidden="1">#REF!</definedName>
    <definedName name="_Sort" localSheetId="70" hidden="1">#REF!</definedName>
    <definedName name="_Sort" localSheetId="71" hidden="1">#REF!</definedName>
    <definedName name="_Sort" localSheetId="72" hidden="1">#REF!</definedName>
    <definedName name="_Sort" localSheetId="73" hidden="1">#REF!</definedName>
    <definedName name="_Sort" localSheetId="74" hidden="1">#REF!</definedName>
    <definedName name="_Sort" localSheetId="75" hidden="1">#REF!</definedName>
    <definedName name="_Sort" localSheetId="76" hidden="1">#REF!</definedName>
    <definedName name="_Sort" localSheetId="77" hidden="1">#REF!</definedName>
    <definedName name="_Sort" localSheetId="78" hidden="1">#REF!</definedName>
    <definedName name="_Sort" localSheetId="79" hidden="1">#REF!</definedName>
    <definedName name="_Sort" localSheetId="80" hidden="1">#REF!</definedName>
    <definedName name="_Sort" localSheetId="81" hidden="1">#REF!</definedName>
    <definedName name="_Sort" localSheetId="82" hidden="1">#REF!</definedName>
    <definedName name="_Sort" localSheetId="83" hidden="1">#REF!</definedName>
    <definedName name="_Sort" localSheetId="84" hidden="1">#REF!</definedName>
    <definedName name="_Sort" localSheetId="85" hidden="1">#REF!</definedName>
    <definedName name="_Sort" localSheetId="86" hidden="1">#REF!</definedName>
    <definedName name="_Sort" localSheetId="87" hidden="1">#REF!</definedName>
    <definedName name="_Sort" localSheetId="88" hidden="1">#REF!</definedName>
    <definedName name="_Sort" localSheetId="89" hidden="1">#REF!</definedName>
    <definedName name="_Sort" localSheetId="90" hidden="1">#REF!</definedName>
    <definedName name="_Sort" localSheetId="91" hidden="1">#REF!</definedName>
    <definedName name="_Sort" localSheetId="92" hidden="1">#REF!</definedName>
    <definedName name="_Sort" localSheetId="93" hidden="1">#REF!</definedName>
    <definedName name="_Sort" localSheetId="94" hidden="1">#REF!</definedName>
    <definedName name="_Sort" localSheetId="95" hidden="1">#REF!</definedName>
    <definedName name="_Sort" localSheetId="96" hidden="1">#REF!</definedName>
    <definedName name="_Sort" localSheetId="97" hidden="1">#REF!</definedName>
    <definedName name="_Sort" localSheetId="98" hidden="1">#REF!</definedName>
    <definedName name="_Sort" localSheetId="99" hidden="1">#REF!</definedName>
    <definedName name="_Sort" localSheetId="100" hidden="1">#REF!</definedName>
    <definedName name="_Sort" localSheetId="101" hidden="1">#REF!</definedName>
    <definedName name="_Sort" localSheetId="102" hidden="1">#REF!</definedName>
    <definedName name="_Sort" localSheetId="103" hidden="1">#REF!</definedName>
    <definedName name="_Sort" localSheetId="104" hidden="1">#REF!</definedName>
    <definedName name="_Sort" localSheetId="105" hidden="1">#REF!</definedName>
    <definedName name="_Sort" localSheetId="106" hidden="1">#REF!</definedName>
    <definedName name="_Sort" localSheetId="107" hidden="1">#REF!</definedName>
    <definedName name="_Sort" localSheetId="108" hidden="1">#REF!</definedName>
    <definedName name="_Sort" localSheetId="109" hidden="1">#REF!</definedName>
    <definedName name="_Sort" localSheetId="110" hidden="1">#REF!</definedName>
    <definedName name="_Sort" localSheetId="111" hidden="1">#REF!</definedName>
    <definedName name="_Sort" localSheetId="112" hidden="1">#REF!</definedName>
    <definedName name="_Sort" localSheetId="113" hidden="1">#REF!</definedName>
    <definedName name="_Sort" hidden="1">#REF!</definedName>
    <definedName name="a" localSheetId="27" hidden="1">#REF!</definedName>
    <definedName name="a" localSheetId="28" hidden="1">#REF!</definedName>
    <definedName name="a" localSheetId="29" hidden="1">#REF!</definedName>
    <definedName name="a" localSheetId="30" hidden="1">#REF!</definedName>
    <definedName name="a" localSheetId="31" hidden="1">#REF!</definedName>
    <definedName name="a" localSheetId="32" hidden="1">#REF!</definedName>
    <definedName name="a" localSheetId="33" hidden="1">#REF!</definedName>
    <definedName name="a" localSheetId="34" hidden="1">#REF!</definedName>
    <definedName name="a" localSheetId="35" hidden="1">#REF!</definedName>
    <definedName name="a" localSheetId="36" hidden="1">#REF!</definedName>
    <definedName name="a" localSheetId="37" hidden="1">#REF!</definedName>
    <definedName name="a" localSheetId="38" hidden="1">#REF!</definedName>
    <definedName name="a" localSheetId="39" hidden="1">#REF!</definedName>
    <definedName name="a" localSheetId="40" hidden="1">#REF!</definedName>
    <definedName name="a" localSheetId="41" hidden="1">#REF!</definedName>
    <definedName name="a" localSheetId="42" hidden="1">#REF!</definedName>
    <definedName name="a" localSheetId="43" hidden="1">#REF!</definedName>
    <definedName name="a" localSheetId="44" hidden="1">#REF!</definedName>
    <definedName name="a" localSheetId="45" hidden="1">#REF!</definedName>
    <definedName name="a" localSheetId="46" hidden="1">#REF!</definedName>
    <definedName name="a" localSheetId="47" hidden="1">#REF!</definedName>
    <definedName name="a" localSheetId="48" hidden="1">#REF!</definedName>
    <definedName name="a" localSheetId="49" hidden="1">#REF!</definedName>
    <definedName name="a" localSheetId="50" hidden="1">#REF!</definedName>
    <definedName name="a" localSheetId="51" hidden="1">#REF!</definedName>
    <definedName name="a" localSheetId="52" hidden="1">#REF!</definedName>
    <definedName name="a" localSheetId="53" hidden="1">#REF!</definedName>
    <definedName name="a" localSheetId="54" hidden="1">#REF!</definedName>
    <definedName name="a" localSheetId="55" hidden="1">#REF!</definedName>
    <definedName name="a" localSheetId="56" hidden="1">#REF!</definedName>
    <definedName name="a" localSheetId="57" hidden="1">#REF!</definedName>
    <definedName name="a" localSheetId="58" hidden="1">#REF!</definedName>
    <definedName name="a" localSheetId="59" hidden="1">#REF!</definedName>
    <definedName name="a" localSheetId="60" hidden="1">#REF!</definedName>
    <definedName name="a" localSheetId="61" hidden="1">#REF!</definedName>
    <definedName name="a" localSheetId="62" hidden="1">#REF!</definedName>
    <definedName name="a" localSheetId="63" hidden="1">#REF!</definedName>
    <definedName name="a" localSheetId="64" hidden="1">#REF!</definedName>
    <definedName name="a" localSheetId="65" hidden="1">#REF!</definedName>
    <definedName name="a" localSheetId="66" hidden="1">#REF!</definedName>
    <definedName name="a" localSheetId="67" hidden="1">#REF!</definedName>
    <definedName name="a" localSheetId="68" hidden="1">#REF!</definedName>
    <definedName name="a" localSheetId="69" hidden="1">#REF!</definedName>
    <definedName name="a" localSheetId="70" hidden="1">#REF!</definedName>
    <definedName name="a" localSheetId="71" hidden="1">#REF!</definedName>
    <definedName name="a" localSheetId="72" hidden="1">#REF!</definedName>
    <definedName name="a" localSheetId="73" hidden="1">#REF!</definedName>
    <definedName name="a" localSheetId="74" hidden="1">#REF!</definedName>
    <definedName name="a" localSheetId="75" hidden="1">#REF!</definedName>
    <definedName name="a" localSheetId="76" hidden="1">#REF!</definedName>
    <definedName name="a" localSheetId="77" hidden="1">#REF!</definedName>
    <definedName name="a" localSheetId="78" hidden="1">#REF!</definedName>
    <definedName name="a" localSheetId="79" hidden="1">#REF!</definedName>
    <definedName name="a" localSheetId="80" hidden="1">#REF!</definedName>
    <definedName name="a" localSheetId="81" hidden="1">#REF!</definedName>
    <definedName name="a" localSheetId="82" hidden="1">#REF!</definedName>
    <definedName name="a" localSheetId="83" hidden="1">#REF!</definedName>
    <definedName name="a" localSheetId="84" hidden="1">#REF!</definedName>
    <definedName name="a" localSheetId="85" hidden="1">#REF!</definedName>
    <definedName name="a" localSheetId="86" hidden="1">#REF!</definedName>
    <definedName name="a" localSheetId="87" hidden="1">#REF!</definedName>
    <definedName name="a" localSheetId="88" hidden="1">#REF!</definedName>
    <definedName name="a" localSheetId="89" hidden="1">#REF!</definedName>
    <definedName name="a" localSheetId="90" hidden="1">#REF!</definedName>
    <definedName name="a" localSheetId="91" hidden="1">#REF!</definedName>
    <definedName name="a" localSheetId="92" hidden="1">#REF!</definedName>
    <definedName name="a" localSheetId="93" hidden="1">#REF!</definedName>
    <definedName name="a" localSheetId="94" hidden="1">#REF!</definedName>
    <definedName name="a" localSheetId="95" hidden="1">#REF!</definedName>
    <definedName name="a" localSheetId="96" hidden="1">#REF!</definedName>
    <definedName name="a" localSheetId="97" hidden="1">#REF!</definedName>
    <definedName name="a" localSheetId="98" hidden="1">#REF!</definedName>
    <definedName name="a" localSheetId="99" hidden="1">#REF!</definedName>
    <definedName name="a" localSheetId="100" hidden="1">#REF!</definedName>
    <definedName name="a" localSheetId="101" hidden="1">#REF!</definedName>
    <definedName name="a" localSheetId="102" hidden="1">#REF!</definedName>
    <definedName name="a" localSheetId="103" hidden="1">#REF!</definedName>
    <definedName name="a" localSheetId="104" hidden="1">#REF!</definedName>
    <definedName name="a" localSheetId="105" hidden="1">#REF!</definedName>
    <definedName name="a" localSheetId="106" hidden="1">#REF!</definedName>
    <definedName name="a" localSheetId="107" hidden="1">#REF!</definedName>
    <definedName name="a" localSheetId="108" hidden="1">#REF!</definedName>
    <definedName name="a" localSheetId="109" hidden="1">#REF!</definedName>
    <definedName name="a" localSheetId="110" hidden="1">#REF!</definedName>
    <definedName name="a" localSheetId="111" hidden="1">#REF!</definedName>
    <definedName name="a" localSheetId="112" hidden="1">#REF!</definedName>
    <definedName name="a" localSheetId="113" hidden="1">#REF!</definedName>
    <definedName name="a" hidden="1">#REF!</definedName>
    <definedName name="aa" localSheetId="27" hidden="1">#REF!</definedName>
    <definedName name="aa" localSheetId="28" hidden="1">#REF!</definedName>
    <definedName name="aa" localSheetId="29" hidden="1">#REF!</definedName>
    <definedName name="aa" localSheetId="30" hidden="1">#REF!</definedName>
    <definedName name="aa" localSheetId="31" hidden="1">#REF!</definedName>
    <definedName name="aa" localSheetId="32" hidden="1">#REF!</definedName>
    <definedName name="aa" localSheetId="33" hidden="1">#REF!</definedName>
    <definedName name="aa" localSheetId="34" hidden="1">#REF!</definedName>
    <definedName name="aa" localSheetId="35" hidden="1">#REF!</definedName>
    <definedName name="aa" localSheetId="36" hidden="1">#REF!</definedName>
    <definedName name="aa" localSheetId="37" hidden="1">#REF!</definedName>
    <definedName name="aa" localSheetId="38" hidden="1">#REF!</definedName>
    <definedName name="aa" localSheetId="39" hidden="1">#REF!</definedName>
    <definedName name="aa" localSheetId="40" hidden="1">#REF!</definedName>
    <definedName name="aa" localSheetId="41" hidden="1">#REF!</definedName>
    <definedName name="aa" localSheetId="42" hidden="1">#REF!</definedName>
    <definedName name="aa" localSheetId="43" hidden="1">#REF!</definedName>
    <definedName name="aa" localSheetId="44" hidden="1">#REF!</definedName>
    <definedName name="aa" localSheetId="45" hidden="1">#REF!</definedName>
    <definedName name="aa" localSheetId="46" hidden="1">#REF!</definedName>
    <definedName name="aa" localSheetId="47" hidden="1">#REF!</definedName>
    <definedName name="aa" localSheetId="48" hidden="1">#REF!</definedName>
    <definedName name="aa" localSheetId="49" hidden="1">#REF!</definedName>
    <definedName name="aa" localSheetId="50" hidden="1">#REF!</definedName>
    <definedName name="aa" localSheetId="51" hidden="1">#REF!</definedName>
    <definedName name="aa" localSheetId="52" hidden="1">#REF!</definedName>
    <definedName name="aa" localSheetId="53" hidden="1">#REF!</definedName>
    <definedName name="aa" localSheetId="54" hidden="1">#REF!</definedName>
    <definedName name="aa" localSheetId="55" hidden="1">#REF!</definedName>
    <definedName name="aa" localSheetId="56" hidden="1">#REF!</definedName>
    <definedName name="aa" localSheetId="57" hidden="1">#REF!</definedName>
    <definedName name="aa" localSheetId="58" hidden="1">#REF!</definedName>
    <definedName name="aa" localSheetId="59" hidden="1">#REF!</definedName>
    <definedName name="aa" localSheetId="60" hidden="1">#REF!</definedName>
    <definedName name="aa" localSheetId="61" hidden="1">#REF!</definedName>
    <definedName name="aa" localSheetId="62" hidden="1">#REF!</definedName>
    <definedName name="aa" localSheetId="63" hidden="1">#REF!</definedName>
    <definedName name="aa" localSheetId="64" hidden="1">#REF!</definedName>
    <definedName name="aa" localSheetId="65" hidden="1">#REF!</definedName>
    <definedName name="aa" localSheetId="66" hidden="1">#REF!</definedName>
    <definedName name="aa" localSheetId="67" hidden="1">#REF!</definedName>
    <definedName name="aa" localSheetId="68" hidden="1">#REF!</definedName>
    <definedName name="aa" localSheetId="69" hidden="1">#REF!</definedName>
    <definedName name="aa" localSheetId="70" hidden="1">#REF!</definedName>
    <definedName name="aa" localSheetId="71" hidden="1">#REF!</definedName>
    <definedName name="aa" localSheetId="72" hidden="1">#REF!</definedName>
    <definedName name="aa" localSheetId="73" hidden="1">#REF!</definedName>
    <definedName name="aa" localSheetId="74" hidden="1">#REF!</definedName>
    <definedName name="aa" localSheetId="75" hidden="1">#REF!</definedName>
    <definedName name="aa" localSheetId="76" hidden="1">#REF!</definedName>
    <definedName name="aa" localSheetId="77" hidden="1">#REF!</definedName>
    <definedName name="aa" localSheetId="78" hidden="1">#REF!</definedName>
    <definedName name="aa" localSheetId="79" hidden="1">#REF!</definedName>
    <definedName name="aa" localSheetId="80" hidden="1">#REF!</definedName>
    <definedName name="aa" localSheetId="81" hidden="1">#REF!</definedName>
    <definedName name="aa" localSheetId="82" hidden="1">#REF!</definedName>
    <definedName name="aa" localSheetId="83" hidden="1">#REF!</definedName>
    <definedName name="aa" localSheetId="84" hidden="1">#REF!</definedName>
    <definedName name="aa" localSheetId="85" hidden="1">#REF!</definedName>
    <definedName name="aa" localSheetId="86" hidden="1">#REF!</definedName>
    <definedName name="aa" localSheetId="87" hidden="1">#REF!</definedName>
    <definedName name="aa" localSheetId="88" hidden="1">#REF!</definedName>
    <definedName name="aa" localSheetId="89" hidden="1">#REF!</definedName>
    <definedName name="aa" localSheetId="90" hidden="1">#REF!</definedName>
    <definedName name="aa" localSheetId="91" hidden="1">#REF!</definedName>
    <definedName name="aa" localSheetId="92" hidden="1">#REF!</definedName>
    <definedName name="aa" localSheetId="93" hidden="1">#REF!</definedName>
    <definedName name="aa" localSheetId="94" hidden="1">#REF!</definedName>
    <definedName name="aa" localSheetId="95" hidden="1">#REF!</definedName>
    <definedName name="aa" localSheetId="96" hidden="1">#REF!</definedName>
    <definedName name="aa" localSheetId="97" hidden="1">#REF!</definedName>
    <definedName name="aa" localSheetId="98" hidden="1">#REF!</definedName>
    <definedName name="aa" localSheetId="99" hidden="1">#REF!</definedName>
    <definedName name="aa" localSheetId="100" hidden="1">#REF!</definedName>
    <definedName name="aa" localSheetId="101" hidden="1">#REF!</definedName>
    <definedName name="aa" localSheetId="102" hidden="1">#REF!</definedName>
    <definedName name="aa" localSheetId="103" hidden="1">#REF!</definedName>
    <definedName name="aa" localSheetId="104" hidden="1">#REF!</definedName>
    <definedName name="aa" localSheetId="105" hidden="1">#REF!</definedName>
    <definedName name="aa" localSheetId="106" hidden="1">#REF!</definedName>
    <definedName name="aa" localSheetId="107" hidden="1">#REF!</definedName>
    <definedName name="aa" localSheetId="108" hidden="1">#REF!</definedName>
    <definedName name="aa" localSheetId="109" hidden="1">#REF!</definedName>
    <definedName name="aa" localSheetId="110" hidden="1">#REF!</definedName>
    <definedName name="aa" localSheetId="111" hidden="1">#REF!</definedName>
    <definedName name="aa" localSheetId="112" hidden="1">#REF!</definedName>
    <definedName name="aa" localSheetId="113" hidden="1">#REF!</definedName>
    <definedName name="aa" hidden="1">#REF!</definedName>
    <definedName name="aaa" hidden="1">{#N/A,#N/A,FALSE,"Aging Summary";#N/A,#N/A,FALSE,"Ratio Analysis";#N/A,#N/A,FALSE,"Test 120 Day Accts";#N/A,#N/A,FALSE,"Tickmarks"}</definedName>
    <definedName name="aaaaaaaaaaaaaaaaaaaaa" localSheetId="27">#REF!</definedName>
    <definedName name="aaaaaaaaaaaaaaaaaaaaa" localSheetId="28">#REF!</definedName>
    <definedName name="aaaaaaaaaaaaaaaaaaaaa" localSheetId="29">#REF!</definedName>
    <definedName name="aaaaaaaaaaaaaaaaaaaaa" localSheetId="30">#REF!</definedName>
    <definedName name="aaaaaaaaaaaaaaaaaaaaa" localSheetId="31">#REF!</definedName>
    <definedName name="aaaaaaaaaaaaaaaaaaaaa" localSheetId="32">#REF!</definedName>
    <definedName name="aaaaaaaaaaaaaaaaaaaaa" localSheetId="33">#REF!</definedName>
    <definedName name="aaaaaaaaaaaaaaaaaaaaa" localSheetId="34">#REF!</definedName>
    <definedName name="aaaaaaaaaaaaaaaaaaaaa" localSheetId="35">#REF!</definedName>
    <definedName name="aaaaaaaaaaaaaaaaaaaaa" localSheetId="36">#REF!</definedName>
    <definedName name="aaaaaaaaaaaaaaaaaaaaa" localSheetId="37">#REF!</definedName>
    <definedName name="aaaaaaaaaaaaaaaaaaaaa" localSheetId="38">#REF!</definedName>
    <definedName name="aaaaaaaaaaaaaaaaaaaaa" localSheetId="39">#REF!</definedName>
    <definedName name="aaaaaaaaaaaaaaaaaaaaa" localSheetId="40">#REF!</definedName>
    <definedName name="aaaaaaaaaaaaaaaaaaaaa" localSheetId="41">#REF!</definedName>
    <definedName name="aaaaaaaaaaaaaaaaaaaaa" localSheetId="42">#REF!</definedName>
    <definedName name="aaaaaaaaaaaaaaaaaaaaa" localSheetId="43">#REF!</definedName>
    <definedName name="aaaaaaaaaaaaaaaaaaaaa" localSheetId="44">#REF!</definedName>
    <definedName name="aaaaaaaaaaaaaaaaaaaaa" localSheetId="45">#REF!</definedName>
    <definedName name="aaaaaaaaaaaaaaaaaaaaa" localSheetId="46">#REF!</definedName>
    <definedName name="aaaaaaaaaaaaaaaaaaaaa" localSheetId="47">#REF!</definedName>
    <definedName name="aaaaaaaaaaaaaaaaaaaaa" localSheetId="48">#REF!</definedName>
    <definedName name="aaaaaaaaaaaaaaaaaaaaa" localSheetId="49">#REF!</definedName>
    <definedName name="aaaaaaaaaaaaaaaaaaaaa" localSheetId="50">#REF!</definedName>
    <definedName name="aaaaaaaaaaaaaaaaaaaaa" localSheetId="51">#REF!</definedName>
    <definedName name="aaaaaaaaaaaaaaaaaaaaa" localSheetId="52">#REF!</definedName>
    <definedName name="aaaaaaaaaaaaaaaaaaaaa" localSheetId="53">#REF!</definedName>
    <definedName name="aaaaaaaaaaaaaaaaaaaaa" localSheetId="54">#REF!</definedName>
    <definedName name="aaaaaaaaaaaaaaaaaaaaa" localSheetId="55">#REF!</definedName>
    <definedName name="aaaaaaaaaaaaaaaaaaaaa" localSheetId="56">#REF!</definedName>
    <definedName name="aaaaaaaaaaaaaaaaaaaaa" localSheetId="57">#REF!</definedName>
    <definedName name="aaaaaaaaaaaaaaaaaaaaa" localSheetId="58">#REF!</definedName>
    <definedName name="aaaaaaaaaaaaaaaaaaaaa" localSheetId="59">#REF!</definedName>
    <definedName name="aaaaaaaaaaaaaaaaaaaaa" localSheetId="60">#REF!</definedName>
    <definedName name="aaaaaaaaaaaaaaaaaaaaa" localSheetId="61">#REF!</definedName>
    <definedName name="aaaaaaaaaaaaaaaaaaaaa" localSheetId="62">#REF!</definedName>
    <definedName name="aaaaaaaaaaaaaaaaaaaaa" localSheetId="63">#REF!</definedName>
    <definedName name="aaaaaaaaaaaaaaaaaaaaa" localSheetId="64">#REF!</definedName>
    <definedName name="aaaaaaaaaaaaaaaaaaaaa" localSheetId="65">#REF!</definedName>
    <definedName name="aaaaaaaaaaaaaaaaaaaaa" localSheetId="66">#REF!</definedName>
    <definedName name="aaaaaaaaaaaaaaaaaaaaa" localSheetId="67">#REF!</definedName>
    <definedName name="aaaaaaaaaaaaaaaaaaaaa" localSheetId="68">#REF!</definedName>
    <definedName name="aaaaaaaaaaaaaaaaaaaaa" localSheetId="69">#REF!</definedName>
    <definedName name="aaaaaaaaaaaaaaaaaaaaa" localSheetId="70">#REF!</definedName>
    <definedName name="aaaaaaaaaaaaaaaaaaaaa" localSheetId="71">#REF!</definedName>
    <definedName name="aaaaaaaaaaaaaaaaaaaaa" localSheetId="72">#REF!</definedName>
    <definedName name="aaaaaaaaaaaaaaaaaaaaa" localSheetId="73">#REF!</definedName>
    <definedName name="aaaaaaaaaaaaaaaaaaaaa" localSheetId="74">#REF!</definedName>
    <definedName name="aaaaaaaaaaaaaaaaaaaaa" localSheetId="75">#REF!</definedName>
    <definedName name="aaaaaaaaaaaaaaaaaaaaa" localSheetId="76">#REF!</definedName>
    <definedName name="aaaaaaaaaaaaaaaaaaaaa" localSheetId="77">#REF!</definedName>
    <definedName name="aaaaaaaaaaaaaaaaaaaaa" localSheetId="78">#REF!</definedName>
    <definedName name="aaaaaaaaaaaaaaaaaaaaa" localSheetId="79">#REF!</definedName>
    <definedName name="aaaaaaaaaaaaaaaaaaaaa" localSheetId="80">#REF!</definedName>
    <definedName name="aaaaaaaaaaaaaaaaaaaaa" localSheetId="81">#REF!</definedName>
    <definedName name="aaaaaaaaaaaaaaaaaaaaa" localSheetId="82">#REF!</definedName>
    <definedName name="aaaaaaaaaaaaaaaaaaaaa" localSheetId="83">#REF!</definedName>
    <definedName name="aaaaaaaaaaaaaaaaaaaaa" localSheetId="84">#REF!</definedName>
    <definedName name="aaaaaaaaaaaaaaaaaaaaa" localSheetId="85">#REF!</definedName>
    <definedName name="aaaaaaaaaaaaaaaaaaaaa" localSheetId="86">#REF!</definedName>
    <definedName name="aaaaaaaaaaaaaaaaaaaaa" localSheetId="87">#REF!</definedName>
    <definedName name="aaaaaaaaaaaaaaaaaaaaa" localSheetId="88">#REF!</definedName>
    <definedName name="aaaaaaaaaaaaaaaaaaaaa" localSheetId="89">#REF!</definedName>
    <definedName name="aaaaaaaaaaaaaaaaaaaaa" localSheetId="90">#REF!</definedName>
    <definedName name="aaaaaaaaaaaaaaaaaaaaa" localSheetId="91">#REF!</definedName>
    <definedName name="aaaaaaaaaaaaaaaaaaaaa" localSheetId="92">#REF!</definedName>
    <definedName name="aaaaaaaaaaaaaaaaaaaaa" localSheetId="93">#REF!</definedName>
    <definedName name="aaaaaaaaaaaaaaaaaaaaa" localSheetId="94">#REF!</definedName>
    <definedName name="aaaaaaaaaaaaaaaaaaaaa" localSheetId="95">#REF!</definedName>
    <definedName name="aaaaaaaaaaaaaaaaaaaaa" localSheetId="96">#REF!</definedName>
    <definedName name="aaaaaaaaaaaaaaaaaaaaa" localSheetId="97">#REF!</definedName>
    <definedName name="aaaaaaaaaaaaaaaaaaaaa" localSheetId="98">#REF!</definedName>
    <definedName name="aaaaaaaaaaaaaaaaaaaaa" localSheetId="99">#REF!</definedName>
    <definedName name="aaaaaaaaaaaaaaaaaaaaa" localSheetId="100">#REF!</definedName>
    <definedName name="aaaaaaaaaaaaaaaaaaaaa" localSheetId="101">#REF!</definedName>
    <definedName name="aaaaaaaaaaaaaaaaaaaaa" localSheetId="102">#REF!</definedName>
    <definedName name="aaaaaaaaaaaaaaaaaaaaa" localSheetId="103">#REF!</definedName>
    <definedName name="aaaaaaaaaaaaaaaaaaaaa" localSheetId="104">#REF!</definedName>
    <definedName name="aaaaaaaaaaaaaaaaaaaaa" localSheetId="105">#REF!</definedName>
    <definedName name="aaaaaaaaaaaaaaaaaaaaa" localSheetId="106">#REF!</definedName>
    <definedName name="aaaaaaaaaaaaaaaaaaaaa" localSheetId="107">#REF!</definedName>
    <definedName name="aaaaaaaaaaaaaaaaaaaaa" localSheetId="108">#REF!</definedName>
    <definedName name="aaaaaaaaaaaaaaaaaaaaa" localSheetId="109">#REF!</definedName>
    <definedName name="aaaaaaaaaaaaaaaaaaaaa" localSheetId="110">#REF!</definedName>
    <definedName name="aaaaaaaaaaaaaaaaaaaaa" localSheetId="111">#REF!</definedName>
    <definedName name="aaaaaaaaaaaaaaaaaaaaa" localSheetId="112">#REF!</definedName>
    <definedName name="aaaaaaaaaaaaaaaaaaaaa" localSheetId="113">#REF!</definedName>
    <definedName name="aaaaaaaaaaaaaaaaaaaaa">#REF!</definedName>
    <definedName name="aaaaaaaaaaaaaaaaaaaaaaa" localSheetId="27">#REF!</definedName>
    <definedName name="aaaaaaaaaaaaaaaaaaaaaaa" localSheetId="28">#REF!</definedName>
    <definedName name="aaaaaaaaaaaaaaaaaaaaaaa" localSheetId="29">#REF!</definedName>
    <definedName name="aaaaaaaaaaaaaaaaaaaaaaa" localSheetId="30">#REF!</definedName>
    <definedName name="aaaaaaaaaaaaaaaaaaaaaaa" localSheetId="31">#REF!</definedName>
    <definedName name="aaaaaaaaaaaaaaaaaaaaaaa" localSheetId="32">#REF!</definedName>
    <definedName name="aaaaaaaaaaaaaaaaaaaaaaa" localSheetId="33">#REF!</definedName>
    <definedName name="aaaaaaaaaaaaaaaaaaaaaaa" localSheetId="34">#REF!</definedName>
    <definedName name="aaaaaaaaaaaaaaaaaaaaaaa" localSheetId="35">#REF!</definedName>
    <definedName name="aaaaaaaaaaaaaaaaaaaaaaa" localSheetId="36">#REF!</definedName>
    <definedName name="aaaaaaaaaaaaaaaaaaaaaaa" localSheetId="37">#REF!</definedName>
    <definedName name="aaaaaaaaaaaaaaaaaaaaaaa" localSheetId="38">#REF!</definedName>
    <definedName name="aaaaaaaaaaaaaaaaaaaaaaa" localSheetId="39">#REF!</definedName>
    <definedName name="aaaaaaaaaaaaaaaaaaaaaaa" localSheetId="40">#REF!</definedName>
    <definedName name="aaaaaaaaaaaaaaaaaaaaaaa" localSheetId="41">#REF!</definedName>
    <definedName name="aaaaaaaaaaaaaaaaaaaaaaa" localSheetId="42">#REF!</definedName>
    <definedName name="aaaaaaaaaaaaaaaaaaaaaaa" localSheetId="43">#REF!</definedName>
    <definedName name="aaaaaaaaaaaaaaaaaaaaaaa" localSheetId="44">#REF!</definedName>
    <definedName name="aaaaaaaaaaaaaaaaaaaaaaa" localSheetId="45">#REF!</definedName>
    <definedName name="aaaaaaaaaaaaaaaaaaaaaaa" localSheetId="46">#REF!</definedName>
    <definedName name="aaaaaaaaaaaaaaaaaaaaaaa" localSheetId="47">#REF!</definedName>
    <definedName name="aaaaaaaaaaaaaaaaaaaaaaa" localSheetId="48">#REF!</definedName>
    <definedName name="aaaaaaaaaaaaaaaaaaaaaaa" localSheetId="49">#REF!</definedName>
    <definedName name="aaaaaaaaaaaaaaaaaaaaaaa" localSheetId="50">#REF!</definedName>
    <definedName name="aaaaaaaaaaaaaaaaaaaaaaa" localSheetId="51">#REF!</definedName>
    <definedName name="aaaaaaaaaaaaaaaaaaaaaaa" localSheetId="52">#REF!</definedName>
    <definedName name="aaaaaaaaaaaaaaaaaaaaaaa" localSheetId="53">#REF!</definedName>
    <definedName name="aaaaaaaaaaaaaaaaaaaaaaa" localSheetId="54">#REF!</definedName>
    <definedName name="aaaaaaaaaaaaaaaaaaaaaaa" localSheetId="55">#REF!</definedName>
    <definedName name="aaaaaaaaaaaaaaaaaaaaaaa" localSheetId="56">#REF!</definedName>
    <definedName name="aaaaaaaaaaaaaaaaaaaaaaa" localSheetId="57">#REF!</definedName>
    <definedName name="aaaaaaaaaaaaaaaaaaaaaaa" localSheetId="58">#REF!</definedName>
    <definedName name="aaaaaaaaaaaaaaaaaaaaaaa" localSheetId="59">#REF!</definedName>
    <definedName name="aaaaaaaaaaaaaaaaaaaaaaa" localSheetId="60">#REF!</definedName>
    <definedName name="aaaaaaaaaaaaaaaaaaaaaaa" localSheetId="61">#REF!</definedName>
    <definedName name="aaaaaaaaaaaaaaaaaaaaaaa" localSheetId="62">#REF!</definedName>
    <definedName name="aaaaaaaaaaaaaaaaaaaaaaa" localSheetId="63">#REF!</definedName>
    <definedName name="aaaaaaaaaaaaaaaaaaaaaaa" localSheetId="64">#REF!</definedName>
    <definedName name="aaaaaaaaaaaaaaaaaaaaaaa" localSheetId="65">#REF!</definedName>
    <definedName name="aaaaaaaaaaaaaaaaaaaaaaa" localSheetId="66">#REF!</definedName>
    <definedName name="aaaaaaaaaaaaaaaaaaaaaaa" localSheetId="67">#REF!</definedName>
    <definedName name="aaaaaaaaaaaaaaaaaaaaaaa" localSheetId="68">#REF!</definedName>
    <definedName name="aaaaaaaaaaaaaaaaaaaaaaa" localSheetId="69">#REF!</definedName>
    <definedName name="aaaaaaaaaaaaaaaaaaaaaaa" localSheetId="70">#REF!</definedName>
    <definedName name="aaaaaaaaaaaaaaaaaaaaaaa" localSheetId="71">#REF!</definedName>
    <definedName name="aaaaaaaaaaaaaaaaaaaaaaa" localSheetId="72">#REF!</definedName>
    <definedName name="aaaaaaaaaaaaaaaaaaaaaaa" localSheetId="73">#REF!</definedName>
    <definedName name="aaaaaaaaaaaaaaaaaaaaaaa" localSheetId="74">#REF!</definedName>
    <definedName name="aaaaaaaaaaaaaaaaaaaaaaa" localSheetId="75">#REF!</definedName>
    <definedName name="aaaaaaaaaaaaaaaaaaaaaaa" localSheetId="76">#REF!</definedName>
    <definedName name="aaaaaaaaaaaaaaaaaaaaaaa" localSheetId="77">#REF!</definedName>
    <definedName name="aaaaaaaaaaaaaaaaaaaaaaa" localSheetId="78">#REF!</definedName>
    <definedName name="aaaaaaaaaaaaaaaaaaaaaaa" localSheetId="79">#REF!</definedName>
    <definedName name="aaaaaaaaaaaaaaaaaaaaaaa" localSheetId="80">#REF!</definedName>
    <definedName name="aaaaaaaaaaaaaaaaaaaaaaa" localSheetId="81">#REF!</definedName>
    <definedName name="aaaaaaaaaaaaaaaaaaaaaaa" localSheetId="82">#REF!</definedName>
    <definedName name="aaaaaaaaaaaaaaaaaaaaaaa" localSheetId="83">#REF!</definedName>
    <definedName name="aaaaaaaaaaaaaaaaaaaaaaa" localSheetId="84">#REF!</definedName>
    <definedName name="aaaaaaaaaaaaaaaaaaaaaaa" localSheetId="85">#REF!</definedName>
    <definedName name="aaaaaaaaaaaaaaaaaaaaaaa" localSheetId="86">#REF!</definedName>
    <definedName name="aaaaaaaaaaaaaaaaaaaaaaa" localSheetId="87">#REF!</definedName>
    <definedName name="aaaaaaaaaaaaaaaaaaaaaaa" localSheetId="88">#REF!</definedName>
    <definedName name="aaaaaaaaaaaaaaaaaaaaaaa" localSheetId="89">#REF!</definedName>
    <definedName name="aaaaaaaaaaaaaaaaaaaaaaa" localSheetId="90">#REF!</definedName>
    <definedName name="aaaaaaaaaaaaaaaaaaaaaaa" localSheetId="91">#REF!</definedName>
    <definedName name="aaaaaaaaaaaaaaaaaaaaaaa" localSheetId="92">#REF!</definedName>
    <definedName name="aaaaaaaaaaaaaaaaaaaaaaa" localSheetId="93">#REF!</definedName>
    <definedName name="aaaaaaaaaaaaaaaaaaaaaaa" localSheetId="94">#REF!</definedName>
    <definedName name="aaaaaaaaaaaaaaaaaaaaaaa" localSheetId="95">#REF!</definedName>
    <definedName name="aaaaaaaaaaaaaaaaaaaaaaa" localSheetId="96">#REF!</definedName>
    <definedName name="aaaaaaaaaaaaaaaaaaaaaaa" localSheetId="97">#REF!</definedName>
    <definedName name="aaaaaaaaaaaaaaaaaaaaaaa" localSheetId="98">#REF!</definedName>
    <definedName name="aaaaaaaaaaaaaaaaaaaaaaa" localSheetId="99">#REF!</definedName>
    <definedName name="aaaaaaaaaaaaaaaaaaaaaaa" localSheetId="100">#REF!</definedName>
    <definedName name="aaaaaaaaaaaaaaaaaaaaaaa" localSheetId="101">#REF!</definedName>
    <definedName name="aaaaaaaaaaaaaaaaaaaaaaa" localSheetId="102">#REF!</definedName>
    <definedName name="aaaaaaaaaaaaaaaaaaaaaaa" localSheetId="103">#REF!</definedName>
    <definedName name="aaaaaaaaaaaaaaaaaaaaaaa" localSheetId="104">#REF!</definedName>
    <definedName name="aaaaaaaaaaaaaaaaaaaaaaa" localSheetId="105">#REF!</definedName>
    <definedName name="aaaaaaaaaaaaaaaaaaaaaaa" localSheetId="106">#REF!</definedName>
    <definedName name="aaaaaaaaaaaaaaaaaaaaaaa" localSheetId="107">#REF!</definedName>
    <definedName name="aaaaaaaaaaaaaaaaaaaaaaa" localSheetId="108">#REF!</definedName>
    <definedName name="aaaaaaaaaaaaaaaaaaaaaaa" localSheetId="109">#REF!</definedName>
    <definedName name="aaaaaaaaaaaaaaaaaaaaaaa" localSheetId="110">#REF!</definedName>
    <definedName name="aaaaaaaaaaaaaaaaaaaaaaa" localSheetId="111">#REF!</definedName>
    <definedName name="aaaaaaaaaaaaaaaaaaaaaaa" localSheetId="112">#REF!</definedName>
    <definedName name="aaaaaaaaaaaaaaaaaaaaaaa" localSheetId="113">#REF!</definedName>
    <definedName name="aaaaaaaaaaaaaaaaaaaaaaa">#REF!</definedName>
    <definedName name="aaaaaaaaaaaaaaaaaaaaaaaaaaaaaaaa" localSheetId="27">#REF!</definedName>
    <definedName name="aaaaaaaaaaaaaaaaaaaaaaaaaaaaaaaa" localSheetId="28">#REF!</definedName>
    <definedName name="aaaaaaaaaaaaaaaaaaaaaaaaaaaaaaaa" localSheetId="29">#REF!</definedName>
    <definedName name="aaaaaaaaaaaaaaaaaaaaaaaaaaaaaaaa" localSheetId="30">#REF!</definedName>
    <definedName name="aaaaaaaaaaaaaaaaaaaaaaaaaaaaaaaa" localSheetId="31">#REF!</definedName>
    <definedName name="aaaaaaaaaaaaaaaaaaaaaaaaaaaaaaaa" localSheetId="32">#REF!</definedName>
    <definedName name="aaaaaaaaaaaaaaaaaaaaaaaaaaaaaaaa" localSheetId="33">#REF!</definedName>
    <definedName name="aaaaaaaaaaaaaaaaaaaaaaaaaaaaaaaa" localSheetId="34">#REF!</definedName>
    <definedName name="aaaaaaaaaaaaaaaaaaaaaaaaaaaaaaaa" localSheetId="35">#REF!</definedName>
    <definedName name="aaaaaaaaaaaaaaaaaaaaaaaaaaaaaaaa" localSheetId="36">#REF!</definedName>
    <definedName name="aaaaaaaaaaaaaaaaaaaaaaaaaaaaaaaa" localSheetId="37">#REF!</definedName>
    <definedName name="aaaaaaaaaaaaaaaaaaaaaaaaaaaaaaaa" localSheetId="38">#REF!</definedName>
    <definedName name="aaaaaaaaaaaaaaaaaaaaaaaaaaaaaaaa" localSheetId="39">#REF!</definedName>
    <definedName name="aaaaaaaaaaaaaaaaaaaaaaaaaaaaaaaa" localSheetId="40">#REF!</definedName>
    <definedName name="aaaaaaaaaaaaaaaaaaaaaaaaaaaaaaaa" localSheetId="41">#REF!</definedName>
    <definedName name="aaaaaaaaaaaaaaaaaaaaaaaaaaaaaaaa" localSheetId="42">#REF!</definedName>
    <definedName name="aaaaaaaaaaaaaaaaaaaaaaaaaaaaaaaa" localSheetId="43">#REF!</definedName>
    <definedName name="aaaaaaaaaaaaaaaaaaaaaaaaaaaaaaaa" localSheetId="44">#REF!</definedName>
    <definedName name="aaaaaaaaaaaaaaaaaaaaaaaaaaaaaaaa" localSheetId="45">#REF!</definedName>
    <definedName name="aaaaaaaaaaaaaaaaaaaaaaaaaaaaaaaa" localSheetId="46">#REF!</definedName>
    <definedName name="aaaaaaaaaaaaaaaaaaaaaaaaaaaaaaaa" localSheetId="47">#REF!</definedName>
    <definedName name="aaaaaaaaaaaaaaaaaaaaaaaaaaaaaaaa" localSheetId="48">#REF!</definedName>
    <definedName name="aaaaaaaaaaaaaaaaaaaaaaaaaaaaaaaa" localSheetId="49">#REF!</definedName>
    <definedName name="aaaaaaaaaaaaaaaaaaaaaaaaaaaaaaaa" localSheetId="50">#REF!</definedName>
    <definedName name="aaaaaaaaaaaaaaaaaaaaaaaaaaaaaaaa" localSheetId="51">#REF!</definedName>
    <definedName name="aaaaaaaaaaaaaaaaaaaaaaaaaaaaaaaa" localSheetId="52">#REF!</definedName>
    <definedName name="aaaaaaaaaaaaaaaaaaaaaaaaaaaaaaaa" localSheetId="53">#REF!</definedName>
    <definedName name="aaaaaaaaaaaaaaaaaaaaaaaaaaaaaaaa" localSheetId="54">#REF!</definedName>
    <definedName name="aaaaaaaaaaaaaaaaaaaaaaaaaaaaaaaa" localSheetId="55">#REF!</definedName>
    <definedName name="aaaaaaaaaaaaaaaaaaaaaaaaaaaaaaaa" localSheetId="56">#REF!</definedName>
    <definedName name="aaaaaaaaaaaaaaaaaaaaaaaaaaaaaaaa" localSheetId="57">#REF!</definedName>
    <definedName name="aaaaaaaaaaaaaaaaaaaaaaaaaaaaaaaa" localSheetId="58">#REF!</definedName>
    <definedName name="aaaaaaaaaaaaaaaaaaaaaaaaaaaaaaaa" localSheetId="59">#REF!</definedName>
    <definedName name="aaaaaaaaaaaaaaaaaaaaaaaaaaaaaaaa" localSheetId="60">#REF!</definedName>
    <definedName name="aaaaaaaaaaaaaaaaaaaaaaaaaaaaaaaa" localSheetId="61">#REF!</definedName>
    <definedName name="aaaaaaaaaaaaaaaaaaaaaaaaaaaaaaaa" localSheetId="62">#REF!</definedName>
    <definedName name="aaaaaaaaaaaaaaaaaaaaaaaaaaaaaaaa" localSheetId="63">#REF!</definedName>
    <definedName name="aaaaaaaaaaaaaaaaaaaaaaaaaaaaaaaa" localSheetId="64">#REF!</definedName>
    <definedName name="aaaaaaaaaaaaaaaaaaaaaaaaaaaaaaaa" localSheetId="65">#REF!</definedName>
    <definedName name="aaaaaaaaaaaaaaaaaaaaaaaaaaaaaaaa" localSheetId="66">#REF!</definedName>
    <definedName name="aaaaaaaaaaaaaaaaaaaaaaaaaaaaaaaa" localSheetId="67">#REF!</definedName>
    <definedName name="aaaaaaaaaaaaaaaaaaaaaaaaaaaaaaaa" localSheetId="68">#REF!</definedName>
    <definedName name="aaaaaaaaaaaaaaaaaaaaaaaaaaaaaaaa" localSheetId="69">#REF!</definedName>
    <definedName name="aaaaaaaaaaaaaaaaaaaaaaaaaaaaaaaa" localSheetId="70">#REF!</definedName>
    <definedName name="aaaaaaaaaaaaaaaaaaaaaaaaaaaaaaaa" localSheetId="71">#REF!</definedName>
    <definedName name="aaaaaaaaaaaaaaaaaaaaaaaaaaaaaaaa" localSheetId="72">#REF!</definedName>
    <definedName name="aaaaaaaaaaaaaaaaaaaaaaaaaaaaaaaa" localSheetId="73">#REF!</definedName>
    <definedName name="aaaaaaaaaaaaaaaaaaaaaaaaaaaaaaaa" localSheetId="74">#REF!</definedName>
    <definedName name="aaaaaaaaaaaaaaaaaaaaaaaaaaaaaaaa" localSheetId="75">#REF!</definedName>
    <definedName name="aaaaaaaaaaaaaaaaaaaaaaaaaaaaaaaa" localSheetId="76">#REF!</definedName>
    <definedName name="aaaaaaaaaaaaaaaaaaaaaaaaaaaaaaaa" localSheetId="77">#REF!</definedName>
    <definedName name="aaaaaaaaaaaaaaaaaaaaaaaaaaaaaaaa" localSheetId="78">#REF!</definedName>
    <definedName name="aaaaaaaaaaaaaaaaaaaaaaaaaaaaaaaa" localSheetId="79">#REF!</definedName>
    <definedName name="aaaaaaaaaaaaaaaaaaaaaaaaaaaaaaaa" localSheetId="80">#REF!</definedName>
    <definedName name="aaaaaaaaaaaaaaaaaaaaaaaaaaaaaaaa" localSheetId="81">#REF!</definedName>
    <definedName name="aaaaaaaaaaaaaaaaaaaaaaaaaaaaaaaa" localSheetId="82">#REF!</definedName>
    <definedName name="aaaaaaaaaaaaaaaaaaaaaaaaaaaaaaaa" localSheetId="83">#REF!</definedName>
    <definedName name="aaaaaaaaaaaaaaaaaaaaaaaaaaaaaaaa" localSheetId="84">#REF!</definedName>
    <definedName name="aaaaaaaaaaaaaaaaaaaaaaaaaaaaaaaa" localSheetId="85">#REF!</definedName>
    <definedName name="aaaaaaaaaaaaaaaaaaaaaaaaaaaaaaaa" localSheetId="86">#REF!</definedName>
    <definedName name="aaaaaaaaaaaaaaaaaaaaaaaaaaaaaaaa" localSheetId="87">#REF!</definedName>
    <definedName name="aaaaaaaaaaaaaaaaaaaaaaaaaaaaaaaa" localSheetId="88">#REF!</definedName>
    <definedName name="aaaaaaaaaaaaaaaaaaaaaaaaaaaaaaaa" localSheetId="89">#REF!</definedName>
    <definedName name="aaaaaaaaaaaaaaaaaaaaaaaaaaaaaaaa" localSheetId="90">#REF!</definedName>
    <definedName name="aaaaaaaaaaaaaaaaaaaaaaaaaaaaaaaa" localSheetId="91">#REF!</definedName>
    <definedName name="aaaaaaaaaaaaaaaaaaaaaaaaaaaaaaaa" localSheetId="92">#REF!</definedName>
    <definedName name="aaaaaaaaaaaaaaaaaaaaaaaaaaaaaaaa" localSheetId="93">#REF!</definedName>
    <definedName name="aaaaaaaaaaaaaaaaaaaaaaaaaaaaaaaa" localSheetId="94">#REF!</definedName>
    <definedName name="aaaaaaaaaaaaaaaaaaaaaaaaaaaaaaaa" localSheetId="95">#REF!</definedName>
    <definedName name="aaaaaaaaaaaaaaaaaaaaaaaaaaaaaaaa" localSheetId="96">#REF!</definedName>
    <definedName name="aaaaaaaaaaaaaaaaaaaaaaaaaaaaaaaa" localSheetId="97">#REF!</definedName>
    <definedName name="aaaaaaaaaaaaaaaaaaaaaaaaaaaaaaaa" localSheetId="98">#REF!</definedName>
    <definedName name="aaaaaaaaaaaaaaaaaaaaaaaaaaaaaaaa" localSheetId="99">#REF!</definedName>
    <definedName name="aaaaaaaaaaaaaaaaaaaaaaaaaaaaaaaa" localSheetId="100">#REF!</definedName>
    <definedName name="aaaaaaaaaaaaaaaaaaaaaaaaaaaaaaaa" localSheetId="101">#REF!</definedName>
    <definedName name="aaaaaaaaaaaaaaaaaaaaaaaaaaaaaaaa" localSheetId="102">#REF!</definedName>
    <definedName name="aaaaaaaaaaaaaaaaaaaaaaaaaaaaaaaa" localSheetId="103">#REF!</definedName>
    <definedName name="aaaaaaaaaaaaaaaaaaaaaaaaaaaaaaaa" localSheetId="104">#REF!</definedName>
    <definedName name="aaaaaaaaaaaaaaaaaaaaaaaaaaaaaaaa" localSheetId="105">#REF!</definedName>
    <definedName name="aaaaaaaaaaaaaaaaaaaaaaaaaaaaaaaa" localSheetId="106">#REF!</definedName>
    <definedName name="aaaaaaaaaaaaaaaaaaaaaaaaaaaaaaaa" localSheetId="107">#REF!</definedName>
    <definedName name="aaaaaaaaaaaaaaaaaaaaaaaaaaaaaaaa" localSheetId="108">#REF!</definedName>
    <definedName name="aaaaaaaaaaaaaaaaaaaaaaaaaaaaaaaa" localSheetId="109">#REF!</definedName>
    <definedName name="aaaaaaaaaaaaaaaaaaaaaaaaaaaaaaaa" localSheetId="110">#REF!</definedName>
    <definedName name="aaaaaaaaaaaaaaaaaaaaaaaaaaaaaaaa" localSheetId="111">#REF!</definedName>
    <definedName name="aaaaaaaaaaaaaaaaaaaaaaaaaaaaaaaa" localSheetId="112">#REF!</definedName>
    <definedName name="aaaaaaaaaaaaaaaaaaaaaaaaaaaaaaaa" localSheetId="113">#REF!</definedName>
    <definedName name="aaaaaaaaaaaaaaaaaaaaaaaaaaaaaaaa">#REF!</definedName>
    <definedName name="ahdahahdjah" hidden="1">{#N/A,#N/A,FALSE,"Aging Summary";#N/A,#N/A,FALSE,"Ratio Analysis";#N/A,#N/A,FALSE,"Test 120 Day Accts";#N/A,#N/A,FALSE,"Tickmarks"}</definedName>
    <definedName name="an" hidden="1">{#N/A,#N/A,FALSE,"Aging Summary";#N/A,#N/A,FALSE,"Ratio Analysis";#N/A,#N/A,FALSE,"Test 120 Day Accts";#N/A,#N/A,FALSE,"Tickmarks"}</definedName>
    <definedName name="anjar" localSheetId="27">#REF!</definedName>
    <definedName name="anjar" localSheetId="28">#REF!</definedName>
    <definedName name="anjar" localSheetId="29">#REF!</definedName>
    <definedName name="anjar" localSheetId="30">#REF!</definedName>
    <definedName name="anjar" localSheetId="31">#REF!</definedName>
    <definedName name="anjar" localSheetId="32">#REF!</definedName>
    <definedName name="anjar" localSheetId="33">#REF!</definedName>
    <definedName name="anjar" localSheetId="34">#REF!</definedName>
    <definedName name="anjar" localSheetId="35">#REF!</definedName>
    <definedName name="anjar" localSheetId="36">#REF!</definedName>
    <definedName name="anjar" localSheetId="37">#REF!</definedName>
    <definedName name="anjar" localSheetId="38">#REF!</definedName>
    <definedName name="anjar" localSheetId="39">#REF!</definedName>
    <definedName name="anjar" localSheetId="40">#REF!</definedName>
    <definedName name="anjar" localSheetId="41">#REF!</definedName>
    <definedName name="anjar" localSheetId="42">#REF!</definedName>
    <definedName name="anjar" localSheetId="43">#REF!</definedName>
    <definedName name="anjar" localSheetId="44">#REF!</definedName>
    <definedName name="anjar" localSheetId="45">#REF!</definedName>
    <definedName name="anjar" localSheetId="46">#REF!</definedName>
    <definedName name="anjar" localSheetId="47">#REF!</definedName>
    <definedName name="anjar" localSheetId="48">#REF!</definedName>
    <definedName name="anjar" localSheetId="49">#REF!</definedName>
    <definedName name="anjar" localSheetId="50">#REF!</definedName>
    <definedName name="anjar" localSheetId="51">#REF!</definedName>
    <definedName name="anjar" localSheetId="52">#REF!</definedName>
    <definedName name="anjar" localSheetId="53">#REF!</definedName>
    <definedName name="anjar" localSheetId="54">#REF!</definedName>
    <definedName name="anjar" localSheetId="55">#REF!</definedName>
    <definedName name="anjar" localSheetId="56">#REF!</definedName>
    <definedName name="anjar" localSheetId="57">#REF!</definedName>
    <definedName name="anjar" localSheetId="58">#REF!</definedName>
    <definedName name="anjar" localSheetId="59">#REF!</definedName>
    <definedName name="anjar" localSheetId="60">#REF!</definedName>
    <definedName name="anjar" localSheetId="61">#REF!</definedName>
    <definedName name="anjar" localSheetId="62">#REF!</definedName>
    <definedName name="anjar" localSheetId="63">#REF!</definedName>
    <definedName name="anjar" localSheetId="64">#REF!</definedName>
    <definedName name="anjar" localSheetId="65">#REF!</definedName>
    <definedName name="anjar" localSheetId="66">#REF!</definedName>
    <definedName name="anjar" localSheetId="67">#REF!</definedName>
    <definedName name="anjar" localSheetId="68">#REF!</definedName>
    <definedName name="anjar" localSheetId="69">#REF!</definedName>
    <definedName name="anjar" localSheetId="70">#REF!</definedName>
    <definedName name="anjar" localSheetId="71">#REF!</definedName>
    <definedName name="anjar" localSheetId="72">#REF!</definedName>
    <definedName name="anjar" localSheetId="73">#REF!</definedName>
    <definedName name="anjar" localSheetId="74">#REF!</definedName>
    <definedName name="anjar" localSheetId="75">#REF!</definedName>
    <definedName name="anjar" localSheetId="76">#REF!</definedName>
    <definedName name="anjar" localSheetId="77">#REF!</definedName>
    <definedName name="anjar" localSheetId="78">#REF!</definedName>
    <definedName name="anjar" localSheetId="79">#REF!</definedName>
    <definedName name="anjar" localSheetId="80">#REF!</definedName>
    <definedName name="anjar" localSheetId="81">#REF!</definedName>
    <definedName name="anjar" localSheetId="82">#REF!</definedName>
    <definedName name="anjar" localSheetId="83">#REF!</definedName>
    <definedName name="anjar" localSheetId="84">#REF!</definedName>
    <definedName name="anjar" localSheetId="85">#REF!</definedName>
    <definedName name="anjar" localSheetId="86">#REF!</definedName>
    <definedName name="anjar" localSheetId="87">#REF!</definedName>
    <definedName name="anjar" localSheetId="88">#REF!</definedName>
    <definedName name="anjar" localSheetId="89">#REF!</definedName>
    <definedName name="anjar" localSheetId="90">#REF!</definedName>
    <definedName name="anjar" localSheetId="91">#REF!</definedName>
    <definedName name="anjar" localSheetId="92">#REF!</definedName>
    <definedName name="anjar" localSheetId="93">#REF!</definedName>
    <definedName name="anjar" localSheetId="94">#REF!</definedName>
    <definedName name="anjar" localSheetId="95">#REF!</definedName>
    <definedName name="anjar" localSheetId="96">#REF!</definedName>
    <definedName name="anjar" localSheetId="97">#REF!</definedName>
    <definedName name="anjar" localSheetId="98">#REF!</definedName>
    <definedName name="anjar" localSheetId="99">#REF!</definedName>
    <definedName name="anjar" localSheetId="100">#REF!</definedName>
    <definedName name="anjar" localSheetId="101">#REF!</definedName>
    <definedName name="anjar" localSheetId="102">#REF!</definedName>
    <definedName name="anjar" localSheetId="103">#REF!</definedName>
    <definedName name="anjar" localSheetId="104">#REF!</definedName>
    <definedName name="anjar" localSheetId="105">#REF!</definedName>
    <definedName name="anjar" localSheetId="106">#REF!</definedName>
    <definedName name="anjar" localSheetId="107">#REF!</definedName>
    <definedName name="anjar" localSheetId="108">#REF!</definedName>
    <definedName name="anjar" localSheetId="109">#REF!</definedName>
    <definedName name="anjar" localSheetId="110">#REF!</definedName>
    <definedName name="anjar" localSheetId="111">#REF!</definedName>
    <definedName name="anjar" localSheetId="112">#REF!</definedName>
    <definedName name="anjar" localSheetId="113">#REF!</definedName>
    <definedName name="anjar">#REF!</definedName>
    <definedName name="AS2DocOpenMode" hidden="1">"AS2DocumentEdit"</definedName>
    <definedName name="asd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b" hidden="1">{#N/A,#N/A,FALSE,"Aging Summary";#N/A,#N/A,FALSE,"Ratio Analysis";#N/A,#N/A,FALSE,"Test 120 Day Accts";#N/A,#N/A,FALSE,"Tickmarks"}</definedName>
    <definedName name="BUGET91V" localSheetId="27">#REF!</definedName>
    <definedName name="BUGET91V" localSheetId="28">#REF!</definedName>
    <definedName name="BUGET91V" localSheetId="29">#REF!</definedName>
    <definedName name="BUGET91V" localSheetId="30">#REF!</definedName>
    <definedName name="BUGET91V" localSheetId="31">#REF!</definedName>
    <definedName name="BUGET91V" localSheetId="32">#REF!</definedName>
    <definedName name="BUGET91V" localSheetId="33">#REF!</definedName>
    <definedName name="BUGET91V" localSheetId="34">#REF!</definedName>
    <definedName name="BUGET91V" localSheetId="35">#REF!</definedName>
    <definedName name="BUGET91V" localSheetId="36">#REF!</definedName>
    <definedName name="BUGET91V" localSheetId="37">#REF!</definedName>
    <definedName name="BUGET91V" localSheetId="38">#REF!</definedName>
    <definedName name="BUGET91V" localSheetId="39">#REF!</definedName>
    <definedName name="BUGET91V" localSheetId="40">#REF!</definedName>
    <definedName name="BUGET91V" localSheetId="41">#REF!</definedName>
    <definedName name="BUGET91V" localSheetId="42">#REF!</definedName>
    <definedName name="BUGET91V" localSheetId="43">#REF!</definedName>
    <definedName name="BUGET91V" localSheetId="44">#REF!</definedName>
    <definedName name="BUGET91V" localSheetId="45">#REF!</definedName>
    <definedName name="BUGET91V" localSheetId="46">#REF!</definedName>
    <definedName name="BUGET91V" localSheetId="47">#REF!</definedName>
    <definedName name="BUGET91V" localSheetId="48">#REF!</definedName>
    <definedName name="BUGET91V" localSheetId="49">#REF!</definedName>
    <definedName name="BUGET91V" localSheetId="50">#REF!</definedName>
    <definedName name="BUGET91V" localSheetId="51">#REF!</definedName>
    <definedName name="BUGET91V" localSheetId="52">#REF!</definedName>
    <definedName name="BUGET91V" localSheetId="53">#REF!</definedName>
    <definedName name="BUGET91V" localSheetId="54">#REF!</definedName>
    <definedName name="BUGET91V" localSheetId="55">#REF!</definedName>
    <definedName name="BUGET91V" localSheetId="56">#REF!</definedName>
    <definedName name="BUGET91V" localSheetId="57">#REF!</definedName>
    <definedName name="BUGET91V" localSheetId="58">#REF!</definedName>
    <definedName name="BUGET91V" localSheetId="59">#REF!</definedName>
    <definedName name="BUGET91V" localSheetId="60">#REF!</definedName>
    <definedName name="BUGET91V" localSheetId="61">#REF!</definedName>
    <definedName name="BUGET91V" localSheetId="62">#REF!</definedName>
    <definedName name="BUGET91V" localSheetId="63">#REF!</definedName>
    <definedName name="BUGET91V" localSheetId="64">#REF!</definedName>
    <definedName name="BUGET91V" localSheetId="65">#REF!</definedName>
    <definedName name="BUGET91V" localSheetId="66">#REF!</definedName>
    <definedName name="BUGET91V" localSheetId="67">#REF!</definedName>
    <definedName name="BUGET91V" localSheetId="68">#REF!</definedName>
    <definedName name="BUGET91V" localSheetId="69">#REF!</definedName>
    <definedName name="BUGET91V" localSheetId="70">#REF!</definedName>
    <definedName name="BUGET91V" localSheetId="71">#REF!</definedName>
    <definedName name="BUGET91V" localSheetId="72">#REF!</definedName>
    <definedName name="BUGET91V" localSheetId="73">#REF!</definedName>
    <definedName name="BUGET91V" localSheetId="74">#REF!</definedName>
    <definedName name="BUGET91V" localSheetId="75">#REF!</definedName>
    <definedName name="BUGET91V" localSheetId="76">#REF!</definedName>
    <definedName name="BUGET91V" localSheetId="77">#REF!</definedName>
    <definedName name="BUGET91V" localSheetId="78">#REF!</definedName>
    <definedName name="BUGET91V" localSheetId="79">#REF!</definedName>
    <definedName name="BUGET91V" localSheetId="80">#REF!</definedName>
    <definedName name="BUGET91V" localSheetId="81">#REF!</definedName>
    <definedName name="BUGET91V" localSheetId="82">#REF!</definedName>
    <definedName name="BUGET91V" localSheetId="83">#REF!</definedName>
    <definedName name="BUGET91V" localSheetId="84">#REF!</definedName>
    <definedName name="BUGET91V" localSheetId="85">#REF!</definedName>
    <definedName name="BUGET91V" localSheetId="86">#REF!</definedName>
    <definedName name="BUGET91V" localSheetId="87">#REF!</definedName>
    <definedName name="BUGET91V" localSheetId="88">#REF!</definedName>
    <definedName name="BUGET91V" localSheetId="89">#REF!</definedName>
    <definedName name="BUGET91V" localSheetId="90">#REF!</definedName>
    <definedName name="BUGET91V" localSheetId="91">#REF!</definedName>
    <definedName name="BUGET91V" localSheetId="92">#REF!</definedName>
    <definedName name="BUGET91V" localSheetId="93">#REF!</definedName>
    <definedName name="BUGET91V" localSheetId="94">#REF!</definedName>
    <definedName name="BUGET91V" localSheetId="95">#REF!</definedName>
    <definedName name="BUGET91V" localSheetId="96">#REF!</definedName>
    <definedName name="BUGET91V" localSheetId="97">#REF!</definedName>
    <definedName name="BUGET91V" localSheetId="98">#REF!</definedName>
    <definedName name="BUGET91V" localSheetId="99">#REF!</definedName>
    <definedName name="BUGET91V" localSheetId="100">#REF!</definedName>
    <definedName name="BUGET91V" localSheetId="101">#REF!</definedName>
    <definedName name="BUGET91V" localSheetId="102">#REF!</definedName>
    <definedName name="BUGET91V" localSheetId="103">#REF!</definedName>
    <definedName name="BUGET91V" localSheetId="104">#REF!</definedName>
    <definedName name="BUGET91V" localSheetId="105">#REF!</definedName>
    <definedName name="BUGET91V" localSheetId="106">#REF!</definedName>
    <definedName name="BUGET91V" localSheetId="107">#REF!</definedName>
    <definedName name="BUGET91V" localSheetId="108">#REF!</definedName>
    <definedName name="BUGET91V" localSheetId="109">#REF!</definedName>
    <definedName name="BUGET91V" localSheetId="110">#REF!</definedName>
    <definedName name="BUGET91V" localSheetId="111">#REF!</definedName>
    <definedName name="BUGET91V" localSheetId="112">#REF!</definedName>
    <definedName name="BUGET91V" localSheetId="113">#REF!</definedName>
    <definedName name="BUGET91V">#REF!</definedName>
    <definedName name="capex2" localSheetId="27" hidden="1">#REF!</definedName>
    <definedName name="capex2" localSheetId="28" hidden="1">#REF!</definedName>
    <definedName name="capex2" localSheetId="29" hidden="1">#REF!</definedName>
    <definedName name="capex2" localSheetId="30" hidden="1">#REF!</definedName>
    <definedName name="capex2" localSheetId="31" hidden="1">#REF!</definedName>
    <definedName name="capex2" localSheetId="32" hidden="1">#REF!</definedName>
    <definedName name="capex2" localSheetId="33" hidden="1">#REF!</definedName>
    <definedName name="capex2" localSheetId="34" hidden="1">#REF!</definedName>
    <definedName name="capex2" localSheetId="35" hidden="1">#REF!</definedName>
    <definedName name="capex2" localSheetId="36" hidden="1">#REF!</definedName>
    <definedName name="capex2" localSheetId="37" hidden="1">#REF!</definedName>
    <definedName name="capex2" localSheetId="38" hidden="1">#REF!</definedName>
    <definedName name="capex2" localSheetId="39" hidden="1">#REF!</definedName>
    <definedName name="capex2" localSheetId="40" hidden="1">#REF!</definedName>
    <definedName name="capex2" localSheetId="41" hidden="1">#REF!</definedName>
    <definedName name="capex2" localSheetId="42" hidden="1">#REF!</definedName>
    <definedName name="capex2" localSheetId="43" hidden="1">#REF!</definedName>
    <definedName name="capex2" localSheetId="44" hidden="1">#REF!</definedName>
    <definedName name="capex2" localSheetId="45" hidden="1">#REF!</definedName>
    <definedName name="capex2" localSheetId="46" hidden="1">#REF!</definedName>
    <definedName name="capex2" localSheetId="47" hidden="1">#REF!</definedName>
    <definedName name="capex2" localSheetId="48" hidden="1">#REF!</definedName>
    <definedName name="capex2" localSheetId="49" hidden="1">#REF!</definedName>
    <definedName name="capex2" localSheetId="50" hidden="1">#REF!</definedName>
    <definedName name="capex2" localSheetId="51" hidden="1">#REF!</definedName>
    <definedName name="capex2" localSheetId="52" hidden="1">#REF!</definedName>
    <definedName name="capex2" localSheetId="53" hidden="1">#REF!</definedName>
    <definedName name="capex2" localSheetId="54" hidden="1">#REF!</definedName>
    <definedName name="capex2" localSheetId="55" hidden="1">#REF!</definedName>
    <definedName name="capex2" localSheetId="56" hidden="1">#REF!</definedName>
    <definedName name="capex2" localSheetId="57" hidden="1">#REF!</definedName>
    <definedName name="capex2" localSheetId="58" hidden="1">#REF!</definedName>
    <definedName name="capex2" localSheetId="59" hidden="1">#REF!</definedName>
    <definedName name="capex2" localSheetId="60" hidden="1">#REF!</definedName>
    <definedName name="capex2" localSheetId="61" hidden="1">#REF!</definedName>
    <definedName name="capex2" localSheetId="62" hidden="1">#REF!</definedName>
    <definedName name="capex2" localSheetId="63" hidden="1">#REF!</definedName>
    <definedName name="capex2" localSheetId="64" hidden="1">#REF!</definedName>
    <definedName name="capex2" localSheetId="65" hidden="1">#REF!</definedName>
    <definedName name="capex2" localSheetId="66" hidden="1">#REF!</definedName>
    <definedName name="capex2" localSheetId="67" hidden="1">#REF!</definedName>
    <definedName name="capex2" localSheetId="68" hidden="1">#REF!</definedName>
    <definedName name="capex2" localSheetId="69" hidden="1">#REF!</definedName>
    <definedName name="capex2" localSheetId="70" hidden="1">#REF!</definedName>
    <definedName name="capex2" localSheetId="71" hidden="1">#REF!</definedName>
    <definedName name="capex2" localSheetId="72" hidden="1">#REF!</definedName>
    <definedName name="capex2" localSheetId="73" hidden="1">#REF!</definedName>
    <definedName name="capex2" localSheetId="74" hidden="1">#REF!</definedName>
    <definedName name="capex2" localSheetId="75" hidden="1">#REF!</definedName>
    <definedName name="capex2" localSheetId="76" hidden="1">#REF!</definedName>
    <definedName name="capex2" localSheetId="77" hidden="1">#REF!</definedName>
    <definedName name="capex2" localSheetId="78" hidden="1">#REF!</definedName>
    <definedName name="capex2" localSheetId="79" hidden="1">#REF!</definedName>
    <definedName name="capex2" localSheetId="80" hidden="1">#REF!</definedName>
    <definedName name="capex2" localSheetId="81" hidden="1">#REF!</definedName>
    <definedName name="capex2" localSheetId="82" hidden="1">#REF!</definedName>
    <definedName name="capex2" localSheetId="83" hidden="1">#REF!</definedName>
    <definedName name="capex2" localSheetId="84" hidden="1">#REF!</definedName>
    <definedName name="capex2" localSheetId="85" hidden="1">#REF!</definedName>
    <definedName name="capex2" localSheetId="86" hidden="1">#REF!</definedName>
    <definedName name="capex2" localSheetId="87" hidden="1">#REF!</definedName>
    <definedName name="capex2" localSheetId="88" hidden="1">#REF!</definedName>
    <definedName name="capex2" localSheetId="89" hidden="1">#REF!</definedName>
    <definedName name="capex2" localSheetId="90" hidden="1">#REF!</definedName>
    <definedName name="capex2" localSheetId="91" hidden="1">#REF!</definedName>
    <definedName name="capex2" localSheetId="92" hidden="1">#REF!</definedName>
    <definedName name="capex2" localSheetId="93" hidden="1">#REF!</definedName>
    <definedName name="capex2" localSheetId="94" hidden="1">#REF!</definedName>
    <definedName name="capex2" localSheetId="95" hidden="1">#REF!</definedName>
    <definedName name="capex2" localSheetId="96" hidden="1">#REF!</definedName>
    <definedName name="capex2" localSheetId="97" hidden="1">#REF!</definedName>
    <definedName name="capex2" localSheetId="98" hidden="1">#REF!</definedName>
    <definedName name="capex2" localSheetId="99" hidden="1">#REF!</definedName>
    <definedName name="capex2" localSheetId="100" hidden="1">#REF!</definedName>
    <definedName name="capex2" localSheetId="101" hidden="1">#REF!</definedName>
    <definedName name="capex2" localSheetId="102" hidden="1">#REF!</definedName>
    <definedName name="capex2" localSheetId="103" hidden="1">#REF!</definedName>
    <definedName name="capex2" localSheetId="104" hidden="1">#REF!</definedName>
    <definedName name="capex2" localSheetId="105" hidden="1">#REF!</definedName>
    <definedName name="capex2" localSheetId="106" hidden="1">#REF!</definedName>
    <definedName name="capex2" localSheetId="107" hidden="1">#REF!</definedName>
    <definedName name="capex2" localSheetId="108" hidden="1">#REF!</definedName>
    <definedName name="capex2" localSheetId="109" hidden="1">#REF!</definedName>
    <definedName name="capex2" localSheetId="110" hidden="1">#REF!</definedName>
    <definedName name="capex2" localSheetId="111" hidden="1">#REF!</definedName>
    <definedName name="capex2" localSheetId="112" hidden="1">#REF!</definedName>
    <definedName name="capex2" localSheetId="113" hidden="1">#REF!</definedName>
    <definedName name="capex2" hidden="1">#REF!</definedName>
    <definedName name="CHECK" localSheetId="27">#REF!</definedName>
    <definedName name="CHECK" localSheetId="28">#REF!</definedName>
    <definedName name="CHECK" localSheetId="29">#REF!</definedName>
    <definedName name="CHECK" localSheetId="30">#REF!</definedName>
    <definedName name="CHECK" localSheetId="31">#REF!</definedName>
    <definedName name="CHECK" localSheetId="32">#REF!</definedName>
    <definedName name="CHECK" localSheetId="33">#REF!</definedName>
    <definedName name="CHECK" localSheetId="34">#REF!</definedName>
    <definedName name="CHECK" localSheetId="35">#REF!</definedName>
    <definedName name="CHECK" localSheetId="36">#REF!</definedName>
    <definedName name="CHECK" localSheetId="37">#REF!</definedName>
    <definedName name="CHECK" localSheetId="38">#REF!</definedName>
    <definedName name="CHECK" localSheetId="39">#REF!</definedName>
    <definedName name="CHECK" localSheetId="40">#REF!</definedName>
    <definedName name="CHECK" localSheetId="41">#REF!</definedName>
    <definedName name="CHECK" localSheetId="42">#REF!</definedName>
    <definedName name="CHECK" localSheetId="43">#REF!</definedName>
    <definedName name="CHECK" localSheetId="44">#REF!</definedName>
    <definedName name="CHECK" localSheetId="45">#REF!</definedName>
    <definedName name="CHECK" localSheetId="46">#REF!</definedName>
    <definedName name="CHECK" localSheetId="47">#REF!</definedName>
    <definedName name="CHECK" localSheetId="48">#REF!</definedName>
    <definedName name="CHECK" localSheetId="49">#REF!</definedName>
    <definedName name="CHECK" localSheetId="50">#REF!</definedName>
    <definedName name="CHECK" localSheetId="51">#REF!</definedName>
    <definedName name="CHECK" localSheetId="52">#REF!</definedName>
    <definedName name="CHECK" localSheetId="53">#REF!</definedName>
    <definedName name="CHECK" localSheetId="54">#REF!</definedName>
    <definedName name="CHECK" localSheetId="55">#REF!</definedName>
    <definedName name="CHECK" localSheetId="56">#REF!</definedName>
    <definedName name="CHECK" localSheetId="57">#REF!</definedName>
    <definedName name="CHECK" localSheetId="58">#REF!</definedName>
    <definedName name="CHECK" localSheetId="59">#REF!</definedName>
    <definedName name="CHECK" localSheetId="60">#REF!</definedName>
    <definedName name="CHECK" localSheetId="61">#REF!</definedName>
    <definedName name="CHECK" localSheetId="62">#REF!</definedName>
    <definedName name="CHECK" localSheetId="63">#REF!</definedName>
    <definedName name="CHECK" localSheetId="64">#REF!</definedName>
    <definedName name="CHECK" localSheetId="65">#REF!</definedName>
    <definedName name="CHECK" localSheetId="66">#REF!</definedName>
    <definedName name="CHECK" localSheetId="67">#REF!</definedName>
    <definedName name="CHECK" localSheetId="68">#REF!</definedName>
    <definedName name="CHECK" localSheetId="69">#REF!</definedName>
    <definedName name="CHECK" localSheetId="70">#REF!</definedName>
    <definedName name="CHECK" localSheetId="71">#REF!</definedName>
    <definedName name="CHECK" localSheetId="72">#REF!</definedName>
    <definedName name="CHECK" localSheetId="73">#REF!</definedName>
    <definedName name="CHECK" localSheetId="74">#REF!</definedName>
    <definedName name="CHECK" localSheetId="75">#REF!</definedName>
    <definedName name="CHECK" localSheetId="76">#REF!</definedName>
    <definedName name="CHECK" localSheetId="77">#REF!</definedName>
    <definedName name="CHECK" localSheetId="78">#REF!</definedName>
    <definedName name="CHECK" localSheetId="79">#REF!</definedName>
    <definedName name="CHECK" localSheetId="80">#REF!</definedName>
    <definedName name="CHECK" localSheetId="81">#REF!</definedName>
    <definedName name="CHECK" localSheetId="82">#REF!</definedName>
    <definedName name="CHECK" localSheetId="83">#REF!</definedName>
    <definedName name="CHECK" localSheetId="84">#REF!</definedName>
    <definedName name="CHECK" localSheetId="85">#REF!</definedName>
    <definedName name="CHECK" localSheetId="86">#REF!</definedName>
    <definedName name="CHECK" localSheetId="87">#REF!</definedName>
    <definedName name="CHECK" localSheetId="88">#REF!</definedName>
    <definedName name="CHECK" localSheetId="89">#REF!</definedName>
    <definedName name="CHECK" localSheetId="90">#REF!</definedName>
    <definedName name="CHECK" localSheetId="91">#REF!</definedName>
    <definedName name="CHECK" localSheetId="92">#REF!</definedName>
    <definedName name="CHECK" localSheetId="93">#REF!</definedName>
    <definedName name="CHECK" localSheetId="94">#REF!</definedName>
    <definedName name="CHECK" localSheetId="95">#REF!</definedName>
    <definedName name="CHECK" localSheetId="96">#REF!</definedName>
    <definedName name="CHECK" localSheetId="97">#REF!</definedName>
    <definedName name="CHECK" localSheetId="98">#REF!</definedName>
    <definedName name="CHECK" localSheetId="99">#REF!</definedName>
    <definedName name="CHECK" localSheetId="100">#REF!</definedName>
    <definedName name="CHECK" localSheetId="101">#REF!</definedName>
    <definedName name="CHECK" localSheetId="102">#REF!</definedName>
    <definedName name="CHECK" localSheetId="103">#REF!</definedName>
    <definedName name="CHECK" localSheetId="104">#REF!</definedName>
    <definedName name="CHECK" localSheetId="105">#REF!</definedName>
    <definedName name="CHECK" localSheetId="106">#REF!</definedName>
    <definedName name="CHECK" localSheetId="107">#REF!</definedName>
    <definedName name="CHECK" localSheetId="108">#REF!</definedName>
    <definedName name="CHECK" localSheetId="109">#REF!</definedName>
    <definedName name="CHECK" localSheetId="110">#REF!</definedName>
    <definedName name="CHECK" localSheetId="111">#REF!</definedName>
    <definedName name="CHECK" localSheetId="112">#REF!</definedName>
    <definedName name="CHECK" localSheetId="113">#REF!</definedName>
    <definedName name="CHECK">#REF!</definedName>
    <definedName name="CIPHSJ" localSheetId="27" hidden="1">#REF!</definedName>
    <definedName name="CIPHSJ" localSheetId="28" hidden="1">#REF!</definedName>
    <definedName name="CIPHSJ" localSheetId="29" hidden="1">#REF!</definedName>
    <definedName name="CIPHSJ" localSheetId="30" hidden="1">#REF!</definedName>
    <definedName name="CIPHSJ" localSheetId="31" hidden="1">#REF!</definedName>
    <definedName name="CIPHSJ" localSheetId="32" hidden="1">#REF!</definedName>
    <definedName name="CIPHSJ" localSheetId="33" hidden="1">#REF!</definedName>
    <definedName name="CIPHSJ" localSheetId="34" hidden="1">#REF!</definedName>
    <definedName name="CIPHSJ" localSheetId="35" hidden="1">#REF!</definedName>
    <definedName name="CIPHSJ" localSheetId="36" hidden="1">#REF!</definedName>
    <definedName name="CIPHSJ" localSheetId="37" hidden="1">#REF!</definedName>
    <definedName name="CIPHSJ" localSheetId="38" hidden="1">#REF!</definedName>
    <definedName name="CIPHSJ" localSheetId="39" hidden="1">#REF!</definedName>
    <definedName name="CIPHSJ" localSheetId="40" hidden="1">#REF!</definedName>
    <definedName name="CIPHSJ" localSheetId="41" hidden="1">#REF!</definedName>
    <definedName name="CIPHSJ" localSheetId="42" hidden="1">#REF!</definedName>
    <definedName name="CIPHSJ" localSheetId="43" hidden="1">#REF!</definedName>
    <definedName name="CIPHSJ" localSheetId="44" hidden="1">#REF!</definedName>
    <definedName name="CIPHSJ" localSheetId="45" hidden="1">#REF!</definedName>
    <definedName name="CIPHSJ" localSheetId="46" hidden="1">#REF!</definedName>
    <definedName name="CIPHSJ" localSheetId="47" hidden="1">#REF!</definedName>
    <definedName name="CIPHSJ" localSheetId="48" hidden="1">#REF!</definedName>
    <definedName name="CIPHSJ" localSheetId="49" hidden="1">#REF!</definedName>
    <definedName name="CIPHSJ" localSheetId="50" hidden="1">#REF!</definedName>
    <definedName name="CIPHSJ" localSheetId="51" hidden="1">#REF!</definedName>
    <definedName name="CIPHSJ" localSheetId="52" hidden="1">#REF!</definedName>
    <definedName name="CIPHSJ" localSheetId="53" hidden="1">#REF!</definedName>
    <definedName name="CIPHSJ" localSheetId="54" hidden="1">#REF!</definedName>
    <definedName name="CIPHSJ" localSheetId="55" hidden="1">#REF!</definedName>
    <definedName name="CIPHSJ" localSheetId="56" hidden="1">#REF!</definedName>
    <definedName name="CIPHSJ" localSheetId="57" hidden="1">#REF!</definedName>
    <definedName name="CIPHSJ" localSheetId="58" hidden="1">#REF!</definedName>
    <definedName name="CIPHSJ" localSheetId="59" hidden="1">#REF!</definedName>
    <definedName name="CIPHSJ" localSheetId="60" hidden="1">#REF!</definedName>
    <definedName name="CIPHSJ" localSheetId="61" hidden="1">#REF!</definedName>
    <definedName name="CIPHSJ" localSheetId="62" hidden="1">#REF!</definedName>
    <definedName name="CIPHSJ" localSheetId="63" hidden="1">#REF!</definedName>
    <definedName name="CIPHSJ" localSheetId="64" hidden="1">#REF!</definedName>
    <definedName name="CIPHSJ" localSheetId="65" hidden="1">#REF!</definedName>
    <definedName name="CIPHSJ" localSheetId="66" hidden="1">#REF!</definedName>
    <definedName name="CIPHSJ" localSheetId="67" hidden="1">#REF!</definedName>
    <definedName name="CIPHSJ" localSheetId="68" hidden="1">#REF!</definedName>
    <definedName name="CIPHSJ" localSheetId="69" hidden="1">#REF!</definedName>
    <definedName name="CIPHSJ" localSheetId="70" hidden="1">#REF!</definedName>
    <definedName name="CIPHSJ" localSheetId="71" hidden="1">#REF!</definedName>
    <definedName name="CIPHSJ" localSheetId="72" hidden="1">#REF!</definedName>
    <definedName name="CIPHSJ" localSheetId="73" hidden="1">#REF!</definedName>
    <definedName name="CIPHSJ" localSheetId="74" hidden="1">#REF!</definedName>
    <definedName name="CIPHSJ" localSheetId="75" hidden="1">#REF!</definedName>
    <definedName name="CIPHSJ" localSheetId="76" hidden="1">#REF!</definedName>
    <definedName name="CIPHSJ" localSheetId="77" hidden="1">#REF!</definedName>
    <definedName name="CIPHSJ" localSheetId="78" hidden="1">#REF!</definedName>
    <definedName name="CIPHSJ" localSheetId="79" hidden="1">#REF!</definedName>
    <definedName name="CIPHSJ" localSheetId="80" hidden="1">#REF!</definedName>
    <definedName name="CIPHSJ" localSheetId="81" hidden="1">#REF!</definedName>
    <definedName name="CIPHSJ" localSheetId="82" hidden="1">#REF!</definedName>
    <definedName name="CIPHSJ" localSheetId="83" hidden="1">#REF!</definedName>
    <definedName name="CIPHSJ" localSheetId="84" hidden="1">#REF!</definedName>
    <definedName name="CIPHSJ" localSheetId="85" hidden="1">#REF!</definedName>
    <definedName name="CIPHSJ" localSheetId="86" hidden="1">#REF!</definedName>
    <definedName name="CIPHSJ" localSheetId="87" hidden="1">#REF!</definedName>
    <definedName name="CIPHSJ" localSheetId="88" hidden="1">#REF!</definedName>
    <definedName name="CIPHSJ" localSheetId="89" hidden="1">#REF!</definedName>
    <definedName name="CIPHSJ" localSheetId="90" hidden="1">#REF!</definedName>
    <definedName name="CIPHSJ" localSheetId="91" hidden="1">#REF!</definedName>
    <definedName name="CIPHSJ" localSheetId="92" hidden="1">#REF!</definedName>
    <definedName name="CIPHSJ" localSheetId="93" hidden="1">#REF!</definedName>
    <definedName name="CIPHSJ" localSheetId="94" hidden="1">#REF!</definedName>
    <definedName name="CIPHSJ" localSheetId="95" hidden="1">#REF!</definedName>
    <definedName name="CIPHSJ" localSheetId="96" hidden="1">#REF!</definedName>
    <definedName name="CIPHSJ" localSheetId="97" hidden="1">#REF!</definedName>
    <definedName name="CIPHSJ" localSheetId="98" hidden="1">#REF!</definedName>
    <definedName name="CIPHSJ" localSheetId="99" hidden="1">#REF!</definedName>
    <definedName name="CIPHSJ" localSheetId="100" hidden="1">#REF!</definedName>
    <definedName name="CIPHSJ" localSheetId="101" hidden="1">#REF!</definedName>
    <definedName name="CIPHSJ" localSheetId="102" hidden="1">#REF!</definedName>
    <definedName name="CIPHSJ" localSheetId="103" hidden="1">#REF!</definedName>
    <definedName name="CIPHSJ" localSheetId="104" hidden="1">#REF!</definedName>
    <definedName name="CIPHSJ" localSheetId="105" hidden="1">#REF!</definedName>
    <definedName name="CIPHSJ" localSheetId="106" hidden="1">#REF!</definedName>
    <definedName name="CIPHSJ" localSheetId="107" hidden="1">#REF!</definedName>
    <definedName name="CIPHSJ" localSheetId="108" hidden="1">#REF!</definedName>
    <definedName name="CIPHSJ" localSheetId="109" hidden="1">#REF!</definedName>
    <definedName name="CIPHSJ" localSheetId="110" hidden="1">#REF!</definedName>
    <definedName name="CIPHSJ" localSheetId="111" hidden="1">#REF!</definedName>
    <definedName name="CIPHSJ" localSheetId="112" hidden="1">#REF!</definedName>
    <definedName name="CIPHSJ" localSheetId="113" hidden="1">#REF!</definedName>
    <definedName name="CIPHSJ" hidden="1">#REF!</definedName>
    <definedName name="cusmasteras20102005_list_query" localSheetId="27">#REF!</definedName>
    <definedName name="cusmasteras20102005_list_query" localSheetId="28">#REF!</definedName>
    <definedName name="cusmasteras20102005_list_query" localSheetId="29">#REF!</definedName>
    <definedName name="cusmasteras20102005_list_query" localSheetId="30">#REF!</definedName>
    <definedName name="cusmasteras20102005_list_query" localSheetId="31">#REF!</definedName>
    <definedName name="cusmasteras20102005_list_query" localSheetId="32">#REF!</definedName>
    <definedName name="cusmasteras20102005_list_query" localSheetId="33">#REF!</definedName>
    <definedName name="cusmasteras20102005_list_query" localSheetId="34">#REF!</definedName>
    <definedName name="cusmasteras20102005_list_query" localSheetId="35">#REF!</definedName>
    <definedName name="cusmasteras20102005_list_query" localSheetId="36">#REF!</definedName>
    <definedName name="cusmasteras20102005_list_query" localSheetId="37">#REF!</definedName>
    <definedName name="cusmasteras20102005_list_query" localSheetId="38">#REF!</definedName>
    <definedName name="cusmasteras20102005_list_query" localSheetId="39">#REF!</definedName>
    <definedName name="cusmasteras20102005_list_query" localSheetId="40">#REF!</definedName>
    <definedName name="cusmasteras20102005_list_query" localSheetId="41">#REF!</definedName>
    <definedName name="cusmasteras20102005_list_query" localSheetId="42">#REF!</definedName>
    <definedName name="cusmasteras20102005_list_query" localSheetId="43">#REF!</definedName>
    <definedName name="cusmasteras20102005_list_query" localSheetId="44">#REF!</definedName>
    <definedName name="cusmasteras20102005_list_query" localSheetId="45">#REF!</definedName>
    <definedName name="cusmasteras20102005_list_query" localSheetId="46">#REF!</definedName>
    <definedName name="cusmasteras20102005_list_query" localSheetId="47">#REF!</definedName>
    <definedName name="cusmasteras20102005_list_query" localSheetId="48">#REF!</definedName>
    <definedName name="cusmasteras20102005_list_query" localSheetId="49">#REF!</definedName>
    <definedName name="cusmasteras20102005_list_query" localSheetId="50">#REF!</definedName>
    <definedName name="cusmasteras20102005_list_query" localSheetId="51">#REF!</definedName>
    <definedName name="cusmasteras20102005_list_query" localSheetId="52">#REF!</definedName>
    <definedName name="cusmasteras20102005_list_query" localSheetId="53">#REF!</definedName>
    <definedName name="cusmasteras20102005_list_query" localSheetId="54">#REF!</definedName>
    <definedName name="cusmasteras20102005_list_query" localSheetId="55">#REF!</definedName>
    <definedName name="cusmasteras20102005_list_query" localSheetId="56">#REF!</definedName>
    <definedName name="cusmasteras20102005_list_query" localSheetId="57">#REF!</definedName>
    <definedName name="cusmasteras20102005_list_query" localSheetId="58">#REF!</definedName>
    <definedName name="cusmasteras20102005_list_query" localSheetId="59">#REF!</definedName>
    <definedName name="cusmasteras20102005_list_query" localSheetId="60">#REF!</definedName>
    <definedName name="cusmasteras20102005_list_query" localSheetId="61">#REF!</definedName>
    <definedName name="cusmasteras20102005_list_query" localSheetId="62">#REF!</definedName>
    <definedName name="cusmasteras20102005_list_query" localSheetId="63">#REF!</definedName>
    <definedName name="cusmasteras20102005_list_query" localSheetId="64">#REF!</definedName>
    <definedName name="cusmasteras20102005_list_query" localSheetId="65">#REF!</definedName>
    <definedName name="cusmasteras20102005_list_query" localSheetId="66">#REF!</definedName>
    <definedName name="cusmasteras20102005_list_query" localSheetId="67">#REF!</definedName>
    <definedName name="cusmasteras20102005_list_query" localSheetId="68">#REF!</definedName>
    <definedName name="cusmasteras20102005_list_query" localSheetId="69">#REF!</definedName>
    <definedName name="cusmasteras20102005_list_query" localSheetId="70">#REF!</definedName>
    <definedName name="cusmasteras20102005_list_query" localSheetId="71">#REF!</definedName>
    <definedName name="cusmasteras20102005_list_query" localSheetId="72">#REF!</definedName>
    <definedName name="cusmasteras20102005_list_query" localSheetId="73">#REF!</definedName>
    <definedName name="cusmasteras20102005_list_query" localSheetId="74">#REF!</definedName>
    <definedName name="cusmasteras20102005_list_query" localSheetId="75">#REF!</definedName>
    <definedName name="cusmasteras20102005_list_query" localSheetId="76">#REF!</definedName>
    <definedName name="cusmasteras20102005_list_query" localSheetId="77">#REF!</definedName>
    <definedName name="cusmasteras20102005_list_query" localSheetId="78">#REF!</definedName>
    <definedName name="cusmasteras20102005_list_query" localSheetId="79">#REF!</definedName>
    <definedName name="cusmasteras20102005_list_query" localSheetId="80">#REF!</definedName>
    <definedName name="cusmasteras20102005_list_query" localSheetId="81">#REF!</definedName>
    <definedName name="cusmasteras20102005_list_query" localSheetId="82">#REF!</definedName>
    <definedName name="cusmasteras20102005_list_query" localSheetId="83">#REF!</definedName>
    <definedName name="cusmasteras20102005_list_query" localSheetId="84">#REF!</definedName>
    <definedName name="cusmasteras20102005_list_query" localSheetId="85">#REF!</definedName>
    <definedName name="cusmasteras20102005_list_query" localSheetId="86">#REF!</definedName>
    <definedName name="cusmasteras20102005_list_query" localSheetId="87">#REF!</definedName>
    <definedName name="cusmasteras20102005_list_query" localSheetId="88">#REF!</definedName>
    <definedName name="cusmasteras20102005_list_query" localSheetId="89">#REF!</definedName>
    <definedName name="cusmasteras20102005_list_query" localSheetId="90">#REF!</definedName>
    <definedName name="cusmasteras20102005_list_query" localSheetId="91">#REF!</definedName>
    <definedName name="cusmasteras20102005_list_query" localSheetId="92">#REF!</definedName>
    <definedName name="cusmasteras20102005_list_query" localSheetId="93">#REF!</definedName>
    <definedName name="cusmasteras20102005_list_query" localSheetId="94">#REF!</definedName>
    <definedName name="cusmasteras20102005_list_query" localSheetId="95">#REF!</definedName>
    <definedName name="cusmasteras20102005_list_query" localSheetId="96">#REF!</definedName>
    <definedName name="cusmasteras20102005_list_query" localSheetId="97">#REF!</definedName>
    <definedName name="cusmasteras20102005_list_query" localSheetId="98">#REF!</definedName>
    <definedName name="cusmasteras20102005_list_query" localSheetId="99">#REF!</definedName>
    <definedName name="cusmasteras20102005_list_query" localSheetId="100">#REF!</definedName>
    <definedName name="cusmasteras20102005_list_query" localSheetId="101">#REF!</definedName>
    <definedName name="cusmasteras20102005_list_query" localSheetId="102">#REF!</definedName>
    <definedName name="cusmasteras20102005_list_query" localSheetId="103">#REF!</definedName>
    <definedName name="cusmasteras20102005_list_query" localSheetId="104">#REF!</definedName>
    <definedName name="cusmasteras20102005_list_query" localSheetId="105">#REF!</definedName>
    <definedName name="cusmasteras20102005_list_query" localSheetId="106">#REF!</definedName>
    <definedName name="cusmasteras20102005_list_query" localSheetId="107">#REF!</definedName>
    <definedName name="cusmasteras20102005_list_query" localSheetId="108">#REF!</definedName>
    <definedName name="cusmasteras20102005_list_query" localSheetId="109">#REF!</definedName>
    <definedName name="cusmasteras20102005_list_query" localSheetId="110">#REF!</definedName>
    <definedName name="cusmasteras20102005_list_query" localSheetId="111">#REF!</definedName>
    <definedName name="cusmasteras20102005_list_query" localSheetId="112">#REF!</definedName>
    <definedName name="cusmasteras20102005_list_query" localSheetId="113">#REF!</definedName>
    <definedName name="cusmasteras20102005_list_query">#REF!</definedName>
    <definedName name="D_RPSCHS_Crosstab" localSheetId="27">#REF!</definedName>
    <definedName name="D_RPSCHS_Crosstab" localSheetId="28">#REF!</definedName>
    <definedName name="D_RPSCHS_Crosstab" localSheetId="29">#REF!</definedName>
    <definedName name="D_RPSCHS_Crosstab" localSheetId="30">#REF!</definedName>
    <definedName name="D_RPSCHS_Crosstab" localSheetId="31">#REF!</definedName>
    <definedName name="D_RPSCHS_Crosstab" localSheetId="32">#REF!</definedName>
    <definedName name="D_RPSCHS_Crosstab" localSheetId="33">#REF!</definedName>
    <definedName name="D_RPSCHS_Crosstab" localSheetId="34">#REF!</definedName>
    <definedName name="D_RPSCHS_Crosstab" localSheetId="35">#REF!</definedName>
    <definedName name="D_RPSCHS_Crosstab" localSheetId="36">#REF!</definedName>
    <definedName name="D_RPSCHS_Crosstab" localSheetId="37">#REF!</definedName>
    <definedName name="D_RPSCHS_Crosstab" localSheetId="38">#REF!</definedName>
    <definedName name="D_RPSCHS_Crosstab" localSheetId="39">#REF!</definedName>
    <definedName name="D_RPSCHS_Crosstab" localSheetId="40">#REF!</definedName>
    <definedName name="D_RPSCHS_Crosstab" localSheetId="41">#REF!</definedName>
    <definedName name="D_RPSCHS_Crosstab" localSheetId="42">#REF!</definedName>
    <definedName name="D_RPSCHS_Crosstab" localSheetId="43">#REF!</definedName>
    <definedName name="D_RPSCHS_Crosstab" localSheetId="44">#REF!</definedName>
    <definedName name="D_RPSCHS_Crosstab" localSheetId="45">#REF!</definedName>
    <definedName name="D_RPSCHS_Crosstab" localSheetId="46">#REF!</definedName>
    <definedName name="D_RPSCHS_Crosstab" localSheetId="47">#REF!</definedName>
    <definedName name="D_RPSCHS_Crosstab" localSheetId="48">#REF!</definedName>
    <definedName name="D_RPSCHS_Crosstab" localSheetId="49">#REF!</definedName>
    <definedName name="D_RPSCHS_Crosstab" localSheetId="50">#REF!</definedName>
    <definedName name="D_RPSCHS_Crosstab" localSheetId="51">#REF!</definedName>
    <definedName name="D_RPSCHS_Crosstab" localSheetId="52">#REF!</definedName>
    <definedName name="D_RPSCHS_Crosstab" localSheetId="53">#REF!</definedName>
    <definedName name="D_RPSCHS_Crosstab" localSheetId="54">#REF!</definedName>
    <definedName name="D_RPSCHS_Crosstab" localSheetId="55">#REF!</definedName>
    <definedName name="D_RPSCHS_Crosstab" localSheetId="56">#REF!</definedName>
    <definedName name="D_RPSCHS_Crosstab" localSheetId="57">#REF!</definedName>
    <definedName name="D_RPSCHS_Crosstab" localSheetId="58">#REF!</definedName>
    <definedName name="D_RPSCHS_Crosstab" localSheetId="59">#REF!</definedName>
    <definedName name="D_RPSCHS_Crosstab" localSheetId="60">#REF!</definedName>
    <definedName name="D_RPSCHS_Crosstab" localSheetId="61">#REF!</definedName>
    <definedName name="D_RPSCHS_Crosstab" localSheetId="62">#REF!</definedName>
    <definedName name="D_RPSCHS_Crosstab" localSheetId="63">#REF!</definedName>
    <definedName name="D_RPSCHS_Crosstab" localSheetId="64">#REF!</definedName>
    <definedName name="D_RPSCHS_Crosstab" localSheetId="65">#REF!</definedName>
    <definedName name="D_RPSCHS_Crosstab" localSheetId="66">#REF!</definedName>
    <definedName name="D_RPSCHS_Crosstab" localSheetId="67">#REF!</definedName>
    <definedName name="D_RPSCHS_Crosstab" localSheetId="68">#REF!</definedName>
    <definedName name="D_RPSCHS_Crosstab" localSheetId="69">#REF!</definedName>
    <definedName name="D_RPSCHS_Crosstab" localSheetId="70">#REF!</definedName>
    <definedName name="D_RPSCHS_Crosstab" localSheetId="71">#REF!</definedName>
    <definedName name="D_RPSCHS_Crosstab" localSheetId="72">#REF!</definedName>
    <definedName name="D_RPSCHS_Crosstab" localSheetId="73">#REF!</definedName>
    <definedName name="D_RPSCHS_Crosstab" localSheetId="74">#REF!</definedName>
    <definedName name="D_RPSCHS_Crosstab" localSheetId="75">#REF!</definedName>
    <definedName name="D_RPSCHS_Crosstab" localSheetId="76">#REF!</definedName>
    <definedName name="D_RPSCHS_Crosstab" localSheetId="77">#REF!</definedName>
    <definedName name="D_RPSCHS_Crosstab" localSheetId="78">#REF!</definedName>
    <definedName name="D_RPSCHS_Crosstab" localSheetId="79">#REF!</definedName>
    <definedName name="D_RPSCHS_Crosstab" localSheetId="80">#REF!</definedName>
    <definedName name="D_RPSCHS_Crosstab" localSheetId="81">#REF!</definedName>
    <definedName name="D_RPSCHS_Crosstab" localSheetId="82">#REF!</definedName>
    <definedName name="D_RPSCHS_Crosstab" localSheetId="83">#REF!</definedName>
    <definedName name="D_RPSCHS_Crosstab" localSheetId="84">#REF!</definedName>
    <definedName name="D_RPSCHS_Crosstab" localSheetId="85">#REF!</definedName>
    <definedName name="D_RPSCHS_Crosstab" localSheetId="86">#REF!</definedName>
    <definedName name="D_RPSCHS_Crosstab" localSheetId="87">#REF!</definedName>
    <definedName name="D_RPSCHS_Crosstab" localSheetId="88">#REF!</definedName>
    <definedName name="D_RPSCHS_Crosstab" localSheetId="89">#REF!</definedName>
    <definedName name="D_RPSCHS_Crosstab" localSheetId="90">#REF!</definedName>
    <definedName name="D_RPSCHS_Crosstab" localSheetId="91">#REF!</definedName>
    <definedName name="D_RPSCHS_Crosstab" localSheetId="92">#REF!</definedName>
    <definedName name="D_RPSCHS_Crosstab" localSheetId="93">#REF!</definedName>
    <definedName name="D_RPSCHS_Crosstab" localSheetId="94">#REF!</definedName>
    <definedName name="D_RPSCHS_Crosstab" localSheetId="95">#REF!</definedName>
    <definedName name="D_RPSCHS_Crosstab" localSheetId="96">#REF!</definedName>
    <definedName name="D_RPSCHS_Crosstab" localSheetId="97">#REF!</definedName>
    <definedName name="D_RPSCHS_Crosstab" localSheetId="98">#REF!</definedName>
    <definedName name="D_RPSCHS_Crosstab" localSheetId="99">#REF!</definedName>
    <definedName name="D_RPSCHS_Crosstab" localSheetId="100">#REF!</definedName>
    <definedName name="D_RPSCHS_Crosstab" localSheetId="101">#REF!</definedName>
    <definedName name="D_RPSCHS_Crosstab" localSheetId="102">#REF!</definedName>
    <definedName name="D_RPSCHS_Crosstab" localSheetId="103">#REF!</definedName>
    <definedName name="D_RPSCHS_Crosstab" localSheetId="104">#REF!</definedName>
    <definedName name="D_RPSCHS_Crosstab" localSheetId="105">#REF!</definedName>
    <definedName name="D_RPSCHS_Crosstab" localSheetId="106">#REF!</definedName>
    <definedName name="D_RPSCHS_Crosstab" localSheetId="107">#REF!</definedName>
    <definedName name="D_RPSCHS_Crosstab" localSheetId="108">#REF!</definedName>
    <definedName name="D_RPSCHS_Crosstab" localSheetId="109">#REF!</definedName>
    <definedName name="D_RPSCHS_Crosstab" localSheetId="110">#REF!</definedName>
    <definedName name="D_RPSCHS_Crosstab" localSheetId="111">#REF!</definedName>
    <definedName name="D_RPSCHS_Crosstab" localSheetId="112">#REF!</definedName>
    <definedName name="D_RPSCHS_Crosstab" localSheetId="113">#REF!</definedName>
    <definedName name="D_RPSCHS_Crosstab">#REF!</definedName>
    <definedName name="_xlnm.Database" localSheetId="27" hidden="1">#REF!</definedName>
    <definedName name="_xlnm.Database" localSheetId="28" hidden="1">#REF!</definedName>
    <definedName name="_xlnm.Database" localSheetId="29" hidden="1">#REF!</definedName>
    <definedName name="_xlnm.Database" localSheetId="30" hidden="1">#REF!</definedName>
    <definedName name="_xlnm.Database" localSheetId="31" hidden="1">#REF!</definedName>
    <definedName name="_xlnm.Database" localSheetId="32" hidden="1">#REF!</definedName>
    <definedName name="_xlnm.Database" localSheetId="33" hidden="1">#REF!</definedName>
    <definedName name="_xlnm.Database" localSheetId="34" hidden="1">#REF!</definedName>
    <definedName name="_xlnm.Database" localSheetId="35" hidden="1">#REF!</definedName>
    <definedName name="_xlnm.Database" localSheetId="36" hidden="1">#REF!</definedName>
    <definedName name="_xlnm.Database" localSheetId="37" hidden="1">#REF!</definedName>
    <definedName name="_xlnm.Database" localSheetId="38" hidden="1">#REF!</definedName>
    <definedName name="_xlnm.Database" localSheetId="39" hidden="1">#REF!</definedName>
    <definedName name="_xlnm.Database" localSheetId="40" hidden="1">#REF!</definedName>
    <definedName name="_xlnm.Database" localSheetId="41" hidden="1">#REF!</definedName>
    <definedName name="_xlnm.Database" localSheetId="42" hidden="1">#REF!</definedName>
    <definedName name="_xlnm.Database" localSheetId="43" hidden="1">#REF!</definedName>
    <definedName name="_xlnm.Database" localSheetId="44" hidden="1">#REF!</definedName>
    <definedName name="_xlnm.Database" localSheetId="45" hidden="1">#REF!</definedName>
    <definedName name="_xlnm.Database" localSheetId="46" hidden="1">#REF!</definedName>
    <definedName name="_xlnm.Database" localSheetId="47" hidden="1">#REF!</definedName>
    <definedName name="_xlnm.Database" localSheetId="48" hidden="1">#REF!</definedName>
    <definedName name="_xlnm.Database" localSheetId="49" hidden="1">#REF!</definedName>
    <definedName name="_xlnm.Database" localSheetId="50" hidden="1">#REF!</definedName>
    <definedName name="_xlnm.Database" localSheetId="51" hidden="1">#REF!</definedName>
    <definedName name="_xlnm.Database" localSheetId="52" hidden="1">#REF!</definedName>
    <definedName name="_xlnm.Database" localSheetId="53" hidden="1">#REF!</definedName>
    <definedName name="_xlnm.Database" localSheetId="54" hidden="1">#REF!</definedName>
    <definedName name="_xlnm.Database" localSheetId="55" hidden="1">#REF!</definedName>
    <definedName name="_xlnm.Database" localSheetId="56" hidden="1">#REF!</definedName>
    <definedName name="_xlnm.Database" localSheetId="57" hidden="1">#REF!</definedName>
    <definedName name="_xlnm.Database" localSheetId="58" hidden="1">#REF!</definedName>
    <definedName name="_xlnm.Database" localSheetId="59" hidden="1">#REF!</definedName>
    <definedName name="_xlnm.Database" localSheetId="60" hidden="1">#REF!</definedName>
    <definedName name="_xlnm.Database" localSheetId="61" hidden="1">#REF!</definedName>
    <definedName name="_xlnm.Database" localSheetId="62" hidden="1">#REF!</definedName>
    <definedName name="_xlnm.Database" localSheetId="63" hidden="1">#REF!</definedName>
    <definedName name="_xlnm.Database" localSheetId="64" hidden="1">#REF!</definedName>
    <definedName name="_xlnm.Database" localSheetId="65" hidden="1">#REF!</definedName>
    <definedName name="_xlnm.Database" localSheetId="66" hidden="1">#REF!</definedName>
    <definedName name="_xlnm.Database" localSheetId="67" hidden="1">#REF!</definedName>
    <definedName name="_xlnm.Database" localSheetId="68" hidden="1">#REF!</definedName>
    <definedName name="_xlnm.Database" localSheetId="69" hidden="1">#REF!</definedName>
    <definedName name="_xlnm.Database" localSheetId="70" hidden="1">#REF!</definedName>
    <definedName name="_xlnm.Database" localSheetId="71" hidden="1">#REF!</definedName>
    <definedName name="_xlnm.Database" localSheetId="72" hidden="1">#REF!</definedName>
    <definedName name="_xlnm.Database" localSheetId="73" hidden="1">#REF!</definedName>
    <definedName name="_xlnm.Database" localSheetId="74" hidden="1">#REF!</definedName>
    <definedName name="_xlnm.Database" localSheetId="75" hidden="1">#REF!</definedName>
    <definedName name="_xlnm.Database" localSheetId="76" hidden="1">#REF!</definedName>
    <definedName name="_xlnm.Database" localSheetId="77" hidden="1">#REF!</definedName>
    <definedName name="_xlnm.Database" localSheetId="78" hidden="1">#REF!</definedName>
    <definedName name="_xlnm.Database" localSheetId="79" hidden="1">#REF!</definedName>
    <definedName name="_xlnm.Database" localSheetId="80" hidden="1">#REF!</definedName>
    <definedName name="_xlnm.Database" localSheetId="81" hidden="1">#REF!</definedName>
    <definedName name="_xlnm.Database" localSheetId="82" hidden="1">#REF!</definedName>
    <definedName name="_xlnm.Database" localSheetId="83" hidden="1">#REF!</definedName>
    <definedName name="_xlnm.Database" localSheetId="84" hidden="1">#REF!</definedName>
    <definedName name="_xlnm.Database" localSheetId="85" hidden="1">#REF!</definedName>
    <definedName name="_xlnm.Database" localSheetId="86" hidden="1">#REF!</definedName>
    <definedName name="_xlnm.Database" localSheetId="87" hidden="1">#REF!</definedName>
    <definedName name="_xlnm.Database" localSheetId="88" hidden="1">#REF!</definedName>
    <definedName name="_xlnm.Database" localSheetId="89" hidden="1">#REF!</definedName>
    <definedName name="_xlnm.Database" localSheetId="90" hidden="1">#REF!</definedName>
    <definedName name="_xlnm.Database" localSheetId="91" hidden="1">#REF!</definedName>
    <definedName name="_xlnm.Database" localSheetId="92" hidden="1">#REF!</definedName>
    <definedName name="_xlnm.Database" localSheetId="93" hidden="1">#REF!</definedName>
    <definedName name="_xlnm.Database" localSheetId="94" hidden="1">#REF!</definedName>
    <definedName name="_xlnm.Database" localSheetId="95" hidden="1">#REF!</definedName>
    <definedName name="_xlnm.Database" localSheetId="96" hidden="1">#REF!</definedName>
    <definedName name="_xlnm.Database" localSheetId="97" hidden="1">#REF!</definedName>
    <definedName name="_xlnm.Database" localSheetId="98" hidden="1">#REF!</definedName>
    <definedName name="_xlnm.Database" localSheetId="99" hidden="1">#REF!</definedName>
    <definedName name="_xlnm.Database" localSheetId="100" hidden="1">#REF!</definedName>
    <definedName name="_xlnm.Database" localSheetId="101" hidden="1">#REF!</definedName>
    <definedName name="_xlnm.Database" localSheetId="102" hidden="1">#REF!</definedName>
    <definedName name="_xlnm.Database" localSheetId="103" hidden="1">#REF!</definedName>
    <definedName name="_xlnm.Database" localSheetId="104" hidden="1">#REF!</definedName>
    <definedName name="_xlnm.Database" localSheetId="105" hidden="1">#REF!</definedName>
    <definedName name="_xlnm.Database" localSheetId="106" hidden="1">#REF!</definedName>
    <definedName name="_xlnm.Database" localSheetId="107" hidden="1">#REF!</definedName>
    <definedName name="_xlnm.Database" localSheetId="108" hidden="1">#REF!</definedName>
    <definedName name="_xlnm.Database" localSheetId="109" hidden="1">#REF!</definedName>
    <definedName name="_xlnm.Database" localSheetId="110" hidden="1">#REF!</definedName>
    <definedName name="_xlnm.Database" localSheetId="111" hidden="1">#REF!</definedName>
    <definedName name="_xlnm.Database" localSheetId="112" hidden="1">#REF!</definedName>
    <definedName name="_xlnm.Database" localSheetId="113" hidden="1">#REF!</definedName>
    <definedName name="_xlnm.Database" hidden="1">#REF!</definedName>
    <definedName name="DataNowMonth">[9]Constants!$B$2</definedName>
    <definedName name="ＤＤ１" localSheetId="27">#REF!</definedName>
    <definedName name="ＤＤ１" localSheetId="28">#REF!</definedName>
    <definedName name="ＤＤ１" localSheetId="29">#REF!</definedName>
    <definedName name="ＤＤ１" localSheetId="30">#REF!</definedName>
    <definedName name="ＤＤ１" localSheetId="31">#REF!</definedName>
    <definedName name="ＤＤ１" localSheetId="32">#REF!</definedName>
    <definedName name="ＤＤ１" localSheetId="33">#REF!</definedName>
    <definedName name="ＤＤ１" localSheetId="34">#REF!</definedName>
    <definedName name="ＤＤ１" localSheetId="35">#REF!</definedName>
    <definedName name="ＤＤ１" localSheetId="36">#REF!</definedName>
    <definedName name="ＤＤ１" localSheetId="37">#REF!</definedName>
    <definedName name="ＤＤ１" localSheetId="38">#REF!</definedName>
    <definedName name="ＤＤ１" localSheetId="39">#REF!</definedName>
    <definedName name="ＤＤ１" localSheetId="40">#REF!</definedName>
    <definedName name="ＤＤ１" localSheetId="41">#REF!</definedName>
    <definedName name="ＤＤ１" localSheetId="42">#REF!</definedName>
    <definedName name="ＤＤ１" localSheetId="43">#REF!</definedName>
    <definedName name="ＤＤ１" localSheetId="44">#REF!</definedName>
    <definedName name="ＤＤ１" localSheetId="45">#REF!</definedName>
    <definedName name="ＤＤ１" localSheetId="46">#REF!</definedName>
    <definedName name="ＤＤ１" localSheetId="47">#REF!</definedName>
    <definedName name="ＤＤ１" localSheetId="48">#REF!</definedName>
    <definedName name="ＤＤ１" localSheetId="49">#REF!</definedName>
    <definedName name="ＤＤ１" localSheetId="50">#REF!</definedName>
    <definedName name="ＤＤ１" localSheetId="51">#REF!</definedName>
    <definedName name="ＤＤ１" localSheetId="52">#REF!</definedName>
    <definedName name="ＤＤ１" localSheetId="53">#REF!</definedName>
    <definedName name="ＤＤ１" localSheetId="54">#REF!</definedName>
    <definedName name="ＤＤ１" localSheetId="55">#REF!</definedName>
    <definedName name="ＤＤ１" localSheetId="56">#REF!</definedName>
    <definedName name="ＤＤ１" localSheetId="57">#REF!</definedName>
    <definedName name="ＤＤ１" localSheetId="58">#REF!</definedName>
    <definedName name="ＤＤ１" localSheetId="59">#REF!</definedName>
    <definedName name="ＤＤ１" localSheetId="60">#REF!</definedName>
    <definedName name="ＤＤ１" localSheetId="61">#REF!</definedName>
    <definedName name="ＤＤ１" localSheetId="62">#REF!</definedName>
    <definedName name="ＤＤ１" localSheetId="63">#REF!</definedName>
    <definedName name="ＤＤ１" localSheetId="64">#REF!</definedName>
    <definedName name="ＤＤ１" localSheetId="65">#REF!</definedName>
    <definedName name="ＤＤ１" localSheetId="66">#REF!</definedName>
    <definedName name="ＤＤ１" localSheetId="67">#REF!</definedName>
    <definedName name="ＤＤ１" localSheetId="68">#REF!</definedName>
    <definedName name="ＤＤ１" localSheetId="69">#REF!</definedName>
    <definedName name="ＤＤ１" localSheetId="70">#REF!</definedName>
    <definedName name="ＤＤ１" localSheetId="71">#REF!</definedName>
    <definedName name="ＤＤ１" localSheetId="72">#REF!</definedName>
    <definedName name="ＤＤ１" localSheetId="73">#REF!</definedName>
    <definedName name="ＤＤ１" localSheetId="74">#REF!</definedName>
    <definedName name="ＤＤ１" localSheetId="75">#REF!</definedName>
    <definedName name="ＤＤ１" localSheetId="76">#REF!</definedName>
    <definedName name="ＤＤ１" localSheetId="77">#REF!</definedName>
    <definedName name="ＤＤ１" localSheetId="78">#REF!</definedName>
    <definedName name="ＤＤ１" localSheetId="79">#REF!</definedName>
    <definedName name="ＤＤ１" localSheetId="80">#REF!</definedName>
    <definedName name="ＤＤ１" localSheetId="81">#REF!</definedName>
    <definedName name="ＤＤ１" localSheetId="82">#REF!</definedName>
    <definedName name="ＤＤ１" localSheetId="83">#REF!</definedName>
    <definedName name="ＤＤ１" localSheetId="84">#REF!</definedName>
    <definedName name="ＤＤ１" localSheetId="85">#REF!</definedName>
    <definedName name="ＤＤ１" localSheetId="86">#REF!</definedName>
    <definedName name="ＤＤ１" localSheetId="87">#REF!</definedName>
    <definedName name="ＤＤ１" localSheetId="88">#REF!</definedName>
    <definedName name="ＤＤ１" localSheetId="89">#REF!</definedName>
    <definedName name="ＤＤ１" localSheetId="90">#REF!</definedName>
    <definedName name="ＤＤ１" localSheetId="91">#REF!</definedName>
    <definedName name="ＤＤ１" localSheetId="92">#REF!</definedName>
    <definedName name="ＤＤ１" localSheetId="93">#REF!</definedName>
    <definedName name="ＤＤ１" localSheetId="94">#REF!</definedName>
    <definedName name="ＤＤ１" localSheetId="95">#REF!</definedName>
    <definedName name="ＤＤ１" localSheetId="96">#REF!</definedName>
    <definedName name="ＤＤ１" localSheetId="97">#REF!</definedName>
    <definedName name="ＤＤ１" localSheetId="98">#REF!</definedName>
    <definedName name="ＤＤ１" localSheetId="99">#REF!</definedName>
    <definedName name="ＤＤ１" localSheetId="100">#REF!</definedName>
    <definedName name="ＤＤ１" localSheetId="101">#REF!</definedName>
    <definedName name="ＤＤ１" localSheetId="102">#REF!</definedName>
    <definedName name="ＤＤ１" localSheetId="103">#REF!</definedName>
    <definedName name="ＤＤ１" localSheetId="104">#REF!</definedName>
    <definedName name="ＤＤ１" localSheetId="105">#REF!</definedName>
    <definedName name="ＤＤ１" localSheetId="106">#REF!</definedName>
    <definedName name="ＤＤ１" localSheetId="107">#REF!</definedName>
    <definedName name="ＤＤ１" localSheetId="108">#REF!</definedName>
    <definedName name="ＤＤ１" localSheetId="109">#REF!</definedName>
    <definedName name="ＤＤ１" localSheetId="110">#REF!</definedName>
    <definedName name="ＤＤ１" localSheetId="111">#REF!</definedName>
    <definedName name="ＤＤ１" localSheetId="112">#REF!</definedName>
    <definedName name="ＤＤ１" localSheetId="113">#REF!</definedName>
    <definedName name="ＤＤ１">#REF!</definedName>
    <definedName name="Deposit" hidden="1">{#N/A,#N/A,FALSE,"Aging Summary";#N/A,#N/A,FALSE,"Ratio Analysis";#N/A,#N/A,FALSE,"Test 120 Day Accts";#N/A,#N/A,FALSE,"Tickmarks"}</definedName>
    <definedName name="DM" localSheetId="27">[2]A!#REF!</definedName>
    <definedName name="DM" localSheetId="28">[2]A!#REF!</definedName>
    <definedName name="DM" localSheetId="29">[2]A!#REF!</definedName>
    <definedName name="DM" localSheetId="30">[2]A!#REF!</definedName>
    <definedName name="DM" localSheetId="31">[2]A!#REF!</definedName>
    <definedName name="DM" localSheetId="32">[2]A!#REF!</definedName>
    <definedName name="DM" localSheetId="33">[2]A!#REF!</definedName>
    <definedName name="DM" localSheetId="34">[2]A!#REF!</definedName>
    <definedName name="DM" localSheetId="35">[2]A!#REF!</definedName>
    <definedName name="DM" localSheetId="36">[2]A!#REF!</definedName>
    <definedName name="DM" localSheetId="37">[2]A!#REF!</definedName>
    <definedName name="DM" localSheetId="38">[2]A!#REF!</definedName>
    <definedName name="DM" localSheetId="39">[2]A!#REF!</definedName>
    <definedName name="DM" localSheetId="40">[2]A!#REF!</definedName>
    <definedName name="DM" localSheetId="41">[2]A!#REF!</definedName>
    <definedName name="DM" localSheetId="42">[2]A!#REF!</definedName>
    <definedName name="DM" localSheetId="43">[2]A!#REF!</definedName>
    <definedName name="DM" localSheetId="44">[2]A!#REF!</definedName>
    <definedName name="DM" localSheetId="45">[2]A!#REF!</definedName>
    <definedName name="DM" localSheetId="46">[2]A!#REF!</definedName>
    <definedName name="DM" localSheetId="47">[2]A!#REF!</definedName>
    <definedName name="DM" localSheetId="48">[2]A!#REF!</definedName>
    <definedName name="DM" localSheetId="49">[2]A!#REF!</definedName>
    <definedName name="DM" localSheetId="50">[2]A!#REF!</definedName>
    <definedName name="DM" localSheetId="51">[2]A!#REF!</definedName>
    <definedName name="DM" localSheetId="52">[2]A!#REF!</definedName>
    <definedName name="DM" localSheetId="53">[2]A!#REF!</definedName>
    <definedName name="DM" localSheetId="54">[2]A!#REF!</definedName>
    <definedName name="DM" localSheetId="55">[2]A!#REF!</definedName>
    <definedName name="DM" localSheetId="56">[2]A!#REF!</definedName>
    <definedName name="DM" localSheetId="57">[2]A!#REF!</definedName>
    <definedName name="DM" localSheetId="58">[2]A!#REF!</definedName>
    <definedName name="DM" localSheetId="59">[2]A!#REF!</definedName>
    <definedName name="DM" localSheetId="60">[2]A!#REF!</definedName>
    <definedName name="DM" localSheetId="61">[2]A!#REF!</definedName>
    <definedName name="DM" localSheetId="62">[2]A!#REF!</definedName>
    <definedName name="DM" localSheetId="63">[2]A!#REF!</definedName>
    <definedName name="DM" localSheetId="64">[2]A!#REF!</definedName>
    <definedName name="DM" localSheetId="65">[2]A!#REF!</definedName>
    <definedName name="DM" localSheetId="66">[2]A!#REF!</definedName>
    <definedName name="DM" localSheetId="67">[2]A!#REF!</definedName>
    <definedName name="DM" localSheetId="68">[2]A!#REF!</definedName>
    <definedName name="DM" localSheetId="69">[2]A!#REF!</definedName>
    <definedName name="DM" localSheetId="70">[2]A!#REF!</definedName>
    <definedName name="DM" localSheetId="71">[2]A!#REF!</definedName>
    <definedName name="DM" localSheetId="72">[2]A!#REF!</definedName>
    <definedName name="DM" localSheetId="73">[2]A!#REF!</definedName>
    <definedName name="DM" localSheetId="74">[2]A!#REF!</definedName>
    <definedName name="DM" localSheetId="75">[2]A!#REF!</definedName>
    <definedName name="DM" localSheetId="76">[2]A!#REF!</definedName>
    <definedName name="DM" localSheetId="77">[2]A!#REF!</definedName>
    <definedName name="DM" localSheetId="78">[2]A!#REF!</definedName>
    <definedName name="DM" localSheetId="79">[2]A!#REF!</definedName>
    <definedName name="DM" localSheetId="80">[2]A!#REF!</definedName>
    <definedName name="DM" localSheetId="81">[2]A!#REF!</definedName>
    <definedName name="DM" localSheetId="82">[2]A!#REF!</definedName>
    <definedName name="DM" localSheetId="83">[2]A!#REF!</definedName>
    <definedName name="DM" localSheetId="84">[2]A!#REF!</definedName>
    <definedName name="DM" localSheetId="85">[2]A!#REF!</definedName>
    <definedName name="DM" localSheetId="86">[2]A!#REF!</definedName>
    <definedName name="DM" localSheetId="87">[2]A!#REF!</definedName>
    <definedName name="DM" localSheetId="88">[2]A!#REF!</definedName>
    <definedName name="DM" localSheetId="89">[2]A!#REF!</definedName>
    <definedName name="DM" localSheetId="90">[2]A!#REF!</definedName>
    <definedName name="DM" localSheetId="91">[2]A!#REF!</definedName>
    <definedName name="DM" localSheetId="92">[2]A!#REF!</definedName>
    <definedName name="DM" localSheetId="93">[2]A!#REF!</definedName>
    <definedName name="DM" localSheetId="94">[2]A!#REF!</definedName>
    <definedName name="DM" localSheetId="95">[2]A!#REF!</definedName>
    <definedName name="DM" localSheetId="96">[2]A!#REF!</definedName>
    <definedName name="DM" localSheetId="97">[2]A!#REF!</definedName>
    <definedName name="DM" localSheetId="98">[2]A!#REF!</definedName>
    <definedName name="DM" localSheetId="99">[2]A!#REF!</definedName>
    <definedName name="DM" localSheetId="100">[2]A!#REF!</definedName>
    <definedName name="DM" localSheetId="101">[2]A!#REF!</definedName>
    <definedName name="DM" localSheetId="102">[2]A!#REF!</definedName>
    <definedName name="DM" localSheetId="103">[2]A!#REF!</definedName>
    <definedName name="DM" localSheetId="104">[2]A!#REF!</definedName>
    <definedName name="DM" localSheetId="105">[2]A!#REF!</definedName>
    <definedName name="DM" localSheetId="106">[2]A!#REF!</definedName>
    <definedName name="DM" localSheetId="107">[2]A!#REF!</definedName>
    <definedName name="DM" localSheetId="108">[2]A!#REF!</definedName>
    <definedName name="DM" localSheetId="109">[2]A!#REF!</definedName>
    <definedName name="DM" localSheetId="110">[2]A!#REF!</definedName>
    <definedName name="DM" localSheetId="111">[2]A!#REF!</definedName>
    <definedName name="DM" localSheetId="112">[2]A!#REF!</definedName>
    <definedName name="DM" localSheetId="113">[2]A!#REF!</definedName>
    <definedName name="DM">[2]A!#REF!</definedName>
    <definedName name="dsdsd" localSheetId="27">#REF!</definedName>
    <definedName name="dsdsd" localSheetId="28">#REF!</definedName>
    <definedName name="dsdsd" localSheetId="29">#REF!</definedName>
    <definedName name="dsdsd" localSheetId="30">#REF!</definedName>
    <definedName name="dsdsd" localSheetId="31">#REF!</definedName>
    <definedName name="dsdsd" localSheetId="32">#REF!</definedName>
    <definedName name="dsdsd" localSheetId="33">#REF!</definedName>
    <definedName name="dsdsd" localSheetId="34">#REF!</definedName>
    <definedName name="dsdsd" localSheetId="35">#REF!</definedName>
    <definedName name="dsdsd" localSheetId="36">#REF!</definedName>
    <definedName name="dsdsd" localSheetId="37">#REF!</definedName>
    <definedName name="dsdsd" localSheetId="38">#REF!</definedName>
    <definedName name="dsdsd" localSheetId="39">#REF!</definedName>
    <definedName name="dsdsd" localSheetId="40">#REF!</definedName>
    <definedName name="dsdsd" localSheetId="41">#REF!</definedName>
    <definedName name="dsdsd" localSheetId="42">#REF!</definedName>
    <definedName name="dsdsd" localSheetId="43">#REF!</definedName>
    <definedName name="dsdsd" localSheetId="44">#REF!</definedName>
    <definedName name="dsdsd" localSheetId="45">#REF!</definedName>
    <definedName name="dsdsd" localSheetId="46">#REF!</definedName>
    <definedName name="dsdsd" localSheetId="47">#REF!</definedName>
    <definedName name="dsdsd" localSheetId="48">#REF!</definedName>
    <definedName name="dsdsd" localSheetId="49">#REF!</definedName>
    <definedName name="dsdsd" localSheetId="50">#REF!</definedName>
    <definedName name="dsdsd" localSheetId="51">#REF!</definedName>
    <definedName name="dsdsd" localSheetId="52">#REF!</definedName>
    <definedName name="dsdsd" localSheetId="53">#REF!</definedName>
    <definedName name="dsdsd" localSheetId="54">#REF!</definedName>
    <definedName name="dsdsd" localSheetId="55">#REF!</definedName>
    <definedName name="dsdsd" localSheetId="56">#REF!</definedName>
    <definedName name="dsdsd" localSheetId="57">#REF!</definedName>
    <definedName name="dsdsd" localSheetId="58">#REF!</definedName>
    <definedName name="dsdsd" localSheetId="59">#REF!</definedName>
    <definedName name="dsdsd" localSheetId="60">#REF!</definedName>
    <definedName name="dsdsd" localSheetId="61">#REF!</definedName>
    <definedName name="dsdsd" localSheetId="62">#REF!</definedName>
    <definedName name="dsdsd" localSheetId="63">#REF!</definedName>
    <definedName name="dsdsd" localSheetId="64">#REF!</definedName>
    <definedName name="dsdsd" localSheetId="65">#REF!</definedName>
    <definedName name="dsdsd" localSheetId="66">#REF!</definedName>
    <definedName name="dsdsd" localSheetId="67">#REF!</definedName>
    <definedName name="dsdsd" localSheetId="68">#REF!</definedName>
    <definedName name="dsdsd" localSheetId="69">#REF!</definedName>
    <definedName name="dsdsd" localSheetId="70">#REF!</definedName>
    <definedName name="dsdsd" localSheetId="71">#REF!</definedName>
    <definedName name="dsdsd" localSheetId="72">#REF!</definedName>
    <definedName name="dsdsd" localSheetId="73">#REF!</definedName>
    <definedName name="dsdsd" localSheetId="74">#REF!</definedName>
    <definedName name="dsdsd" localSheetId="75">#REF!</definedName>
    <definedName name="dsdsd" localSheetId="76">#REF!</definedName>
    <definedName name="dsdsd" localSheetId="77">#REF!</definedName>
    <definedName name="dsdsd" localSheetId="78">#REF!</definedName>
    <definedName name="dsdsd" localSheetId="79">#REF!</definedName>
    <definedName name="dsdsd" localSheetId="80">#REF!</definedName>
    <definedName name="dsdsd" localSheetId="81">#REF!</definedName>
    <definedName name="dsdsd" localSheetId="82">#REF!</definedName>
    <definedName name="dsdsd" localSheetId="83">#REF!</definedName>
    <definedName name="dsdsd" localSheetId="84">#REF!</definedName>
    <definedName name="dsdsd" localSheetId="85">#REF!</definedName>
    <definedName name="dsdsd" localSheetId="86">#REF!</definedName>
    <definedName name="dsdsd" localSheetId="87">#REF!</definedName>
    <definedName name="dsdsd" localSheetId="88">#REF!</definedName>
    <definedName name="dsdsd" localSheetId="89">#REF!</definedName>
    <definedName name="dsdsd" localSheetId="90">#REF!</definedName>
    <definedName name="dsdsd" localSheetId="91">#REF!</definedName>
    <definedName name="dsdsd" localSheetId="92">#REF!</definedName>
    <definedName name="dsdsd" localSheetId="93">#REF!</definedName>
    <definedName name="dsdsd" localSheetId="94">#REF!</definedName>
    <definedName name="dsdsd" localSheetId="95">#REF!</definedName>
    <definedName name="dsdsd" localSheetId="96">#REF!</definedName>
    <definedName name="dsdsd" localSheetId="97">#REF!</definedName>
    <definedName name="dsdsd" localSheetId="98">#REF!</definedName>
    <definedName name="dsdsd" localSheetId="99">#REF!</definedName>
    <definedName name="dsdsd" localSheetId="100">#REF!</definedName>
    <definedName name="dsdsd" localSheetId="101">#REF!</definedName>
    <definedName name="dsdsd" localSheetId="102">#REF!</definedName>
    <definedName name="dsdsd" localSheetId="103">#REF!</definedName>
    <definedName name="dsdsd" localSheetId="104">#REF!</definedName>
    <definedName name="dsdsd" localSheetId="105">#REF!</definedName>
    <definedName name="dsdsd" localSheetId="106">#REF!</definedName>
    <definedName name="dsdsd" localSheetId="107">#REF!</definedName>
    <definedName name="dsdsd" localSheetId="108">#REF!</definedName>
    <definedName name="dsdsd" localSheetId="109">#REF!</definedName>
    <definedName name="dsdsd" localSheetId="110">#REF!</definedName>
    <definedName name="dsdsd" localSheetId="111">#REF!</definedName>
    <definedName name="dsdsd" localSheetId="112">#REF!</definedName>
    <definedName name="dsdsd" localSheetId="113">#REF!</definedName>
    <definedName name="dsdsd">#REF!</definedName>
    <definedName name="Employee" hidden="1">{#N/A,#N/A,FALSE,"Aging Summary";#N/A,#N/A,FALSE,"Ratio Analysis";#N/A,#N/A,FALSE,"Test 120 Day Accts";#N/A,#N/A,FALSE,"Tickmarks"}</definedName>
    <definedName name="employee1" hidden="1">{#N/A,#N/A,FALSE,"Aging Summary";#N/A,#N/A,FALSE,"Ratio Analysis";#N/A,#N/A,FALSE,"Test 120 Day Accts";#N/A,#N/A,FALSE,"Tickmarks"}</definedName>
    <definedName name="ENTRY" localSheetId="27">[2]A!#REF!</definedName>
    <definedName name="ENTRY" localSheetId="28">[2]A!#REF!</definedName>
    <definedName name="ENTRY" localSheetId="29">[2]A!#REF!</definedName>
    <definedName name="ENTRY" localSheetId="30">[2]A!#REF!</definedName>
    <definedName name="ENTRY" localSheetId="31">[2]A!#REF!</definedName>
    <definedName name="ENTRY" localSheetId="32">[2]A!#REF!</definedName>
    <definedName name="ENTRY" localSheetId="33">[2]A!#REF!</definedName>
    <definedName name="ENTRY" localSheetId="34">[2]A!#REF!</definedName>
    <definedName name="ENTRY" localSheetId="35">[2]A!#REF!</definedName>
    <definedName name="ENTRY" localSheetId="36">[2]A!#REF!</definedName>
    <definedName name="ENTRY" localSheetId="37">[2]A!#REF!</definedName>
    <definedName name="ENTRY" localSheetId="38">[2]A!#REF!</definedName>
    <definedName name="ENTRY" localSheetId="39">[2]A!#REF!</definedName>
    <definedName name="ENTRY" localSheetId="40">[2]A!#REF!</definedName>
    <definedName name="ENTRY" localSheetId="41">[2]A!#REF!</definedName>
    <definedName name="ENTRY" localSheetId="42">[2]A!#REF!</definedName>
    <definedName name="ENTRY" localSheetId="43">[2]A!#REF!</definedName>
    <definedName name="ENTRY" localSheetId="44">[2]A!#REF!</definedName>
    <definedName name="ENTRY" localSheetId="45">[2]A!#REF!</definedName>
    <definedName name="ENTRY" localSheetId="46">[2]A!#REF!</definedName>
    <definedName name="ENTRY" localSheetId="47">[2]A!#REF!</definedName>
    <definedName name="ENTRY" localSheetId="48">[2]A!#REF!</definedName>
    <definedName name="ENTRY" localSheetId="49">[2]A!#REF!</definedName>
    <definedName name="ENTRY" localSheetId="50">[2]A!#REF!</definedName>
    <definedName name="ENTRY" localSheetId="51">[2]A!#REF!</definedName>
    <definedName name="ENTRY" localSheetId="52">[2]A!#REF!</definedName>
    <definedName name="ENTRY" localSheetId="53">[2]A!#REF!</definedName>
    <definedName name="ENTRY" localSheetId="54">[2]A!#REF!</definedName>
    <definedName name="ENTRY" localSheetId="55">[2]A!#REF!</definedName>
    <definedName name="ENTRY" localSheetId="56">[2]A!#REF!</definedName>
    <definedName name="ENTRY" localSheetId="57">[2]A!#REF!</definedName>
    <definedName name="ENTRY" localSheetId="58">[2]A!#REF!</definedName>
    <definedName name="ENTRY" localSheetId="59">[2]A!#REF!</definedName>
    <definedName name="ENTRY" localSheetId="60">[2]A!#REF!</definedName>
    <definedName name="ENTRY" localSheetId="61">[2]A!#REF!</definedName>
    <definedName name="ENTRY" localSheetId="62">[2]A!#REF!</definedName>
    <definedName name="ENTRY" localSheetId="63">[2]A!#REF!</definedName>
    <definedName name="ENTRY" localSheetId="64">[2]A!#REF!</definedName>
    <definedName name="ENTRY" localSheetId="65">[2]A!#REF!</definedName>
    <definedName name="ENTRY" localSheetId="66">[2]A!#REF!</definedName>
    <definedName name="ENTRY" localSheetId="67">[2]A!#REF!</definedName>
    <definedName name="ENTRY" localSheetId="68">[2]A!#REF!</definedName>
    <definedName name="ENTRY" localSheetId="69">[2]A!#REF!</definedName>
    <definedName name="ENTRY" localSheetId="70">[2]A!#REF!</definedName>
    <definedName name="ENTRY" localSheetId="71">[2]A!#REF!</definedName>
    <definedName name="ENTRY" localSheetId="72">[2]A!#REF!</definedName>
    <definedName name="ENTRY" localSheetId="73">[2]A!#REF!</definedName>
    <definedName name="ENTRY" localSheetId="74">[2]A!#REF!</definedName>
    <definedName name="ENTRY" localSheetId="75">[2]A!#REF!</definedName>
    <definedName name="ENTRY" localSheetId="76">[2]A!#REF!</definedName>
    <definedName name="ENTRY" localSheetId="77">[2]A!#REF!</definedName>
    <definedName name="ENTRY" localSheetId="78">[2]A!#REF!</definedName>
    <definedName name="ENTRY" localSheetId="79">[2]A!#REF!</definedName>
    <definedName name="ENTRY" localSheetId="80">[2]A!#REF!</definedName>
    <definedName name="ENTRY" localSheetId="81">[2]A!#REF!</definedName>
    <definedName name="ENTRY" localSheetId="82">[2]A!#REF!</definedName>
    <definedName name="ENTRY" localSheetId="83">[2]A!#REF!</definedName>
    <definedName name="ENTRY" localSheetId="84">[2]A!#REF!</definedName>
    <definedName name="ENTRY" localSheetId="85">[2]A!#REF!</definedName>
    <definedName name="ENTRY" localSheetId="86">[2]A!#REF!</definedName>
    <definedName name="ENTRY" localSheetId="87">[2]A!#REF!</definedName>
    <definedName name="ENTRY" localSheetId="88">[2]A!#REF!</definedName>
    <definedName name="ENTRY" localSheetId="89">[2]A!#REF!</definedName>
    <definedName name="ENTRY" localSheetId="90">[2]A!#REF!</definedName>
    <definedName name="ENTRY" localSheetId="91">[2]A!#REF!</definedName>
    <definedName name="ENTRY" localSheetId="92">[2]A!#REF!</definedName>
    <definedName name="ENTRY" localSheetId="93">[2]A!#REF!</definedName>
    <definedName name="ENTRY" localSheetId="94">[2]A!#REF!</definedName>
    <definedName name="ENTRY" localSheetId="95">[2]A!#REF!</definedName>
    <definedName name="ENTRY" localSheetId="96">[2]A!#REF!</definedName>
    <definedName name="ENTRY" localSheetId="97">[2]A!#REF!</definedName>
    <definedName name="ENTRY" localSheetId="98">[2]A!#REF!</definedName>
    <definedName name="ENTRY" localSheetId="99">[2]A!#REF!</definedName>
    <definedName name="ENTRY" localSheetId="100">[2]A!#REF!</definedName>
    <definedName name="ENTRY" localSheetId="101">[2]A!#REF!</definedName>
    <definedName name="ENTRY" localSheetId="102">[2]A!#REF!</definedName>
    <definedName name="ENTRY" localSheetId="103">[2]A!#REF!</definedName>
    <definedName name="ENTRY" localSheetId="104">[2]A!#REF!</definedName>
    <definedName name="ENTRY" localSheetId="105">[2]A!#REF!</definedName>
    <definedName name="ENTRY" localSheetId="106">[2]A!#REF!</definedName>
    <definedName name="ENTRY" localSheetId="107">[2]A!#REF!</definedName>
    <definedName name="ENTRY" localSheetId="108">[2]A!#REF!</definedName>
    <definedName name="ENTRY" localSheetId="109">[2]A!#REF!</definedName>
    <definedName name="ENTRY" localSheetId="110">[2]A!#REF!</definedName>
    <definedName name="ENTRY" localSheetId="111">[2]A!#REF!</definedName>
    <definedName name="ENTRY" localSheetId="112">[2]A!#REF!</definedName>
    <definedName name="ENTRY" localSheetId="113">[2]A!#REF!</definedName>
    <definedName name="ENTRY">[2]A!#REF!</definedName>
    <definedName name="Excel_BuiltIn_Print_Area_1">[10]FREIGHT!$A$1:$O$26</definedName>
    <definedName name="Excel_BuiltIn_Print_Area_10" localSheetId="27">#REF!</definedName>
    <definedName name="Excel_BuiltIn_Print_Area_10" localSheetId="28">#REF!</definedName>
    <definedName name="Excel_BuiltIn_Print_Area_10" localSheetId="29">#REF!</definedName>
    <definedName name="Excel_BuiltIn_Print_Area_10" localSheetId="30">#REF!</definedName>
    <definedName name="Excel_BuiltIn_Print_Area_10" localSheetId="31">#REF!</definedName>
    <definedName name="Excel_BuiltIn_Print_Area_10" localSheetId="32">#REF!</definedName>
    <definedName name="Excel_BuiltIn_Print_Area_10" localSheetId="33">#REF!</definedName>
    <definedName name="Excel_BuiltIn_Print_Area_10" localSheetId="34">#REF!</definedName>
    <definedName name="Excel_BuiltIn_Print_Area_10" localSheetId="35">#REF!</definedName>
    <definedName name="Excel_BuiltIn_Print_Area_10" localSheetId="36">#REF!</definedName>
    <definedName name="Excel_BuiltIn_Print_Area_10" localSheetId="37">#REF!</definedName>
    <definedName name="Excel_BuiltIn_Print_Area_10" localSheetId="38">#REF!</definedName>
    <definedName name="Excel_BuiltIn_Print_Area_10" localSheetId="39">#REF!</definedName>
    <definedName name="Excel_BuiltIn_Print_Area_10" localSheetId="40">#REF!</definedName>
    <definedName name="Excel_BuiltIn_Print_Area_10" localSheetId="41">#REF!</definedName>
    <definedName name="Excel_BuiltIn_Print_Area_10" localSheetId="42">#REF!</definedName>
    <definedName name="Excel_BuiltIn_Print_Area_10" localSheetId="43">#REF!</definedName>
    <definedName name="Excel_BuiltIn_Print_Area_10" localSheetId="44">#REF!</definedName>
    <definedName name="Excel_BuiltIn_Print_Area_10" localSheetId="45">#REF!</definedName>
    <definedName name="Excel_BuiltIn_Print_Area_10" localSheetId="46">#REF!</definedName>
    <definedName name="Excel_BuiltIn_Print_Area_10" localSheetId="47">#REF!</definedName>
    <definedName name="Excel_BuiltIn_Print_Area_10" localSheetId="48">#REF!</definedName>
    <definedName name="Excel_BuiltIn_Print_Area_10" localSheetId="49">#REF!</definedName>
    <definedName name="Excel_BuiltIn_Print_Area_10" localSheetId="50">#REF!</definedName>
    <definedName name="Excel_BuiltIn_Print_Area_10" localSheetId="51">#REF!</definedName>
    <definedName name="Excel_BuiltIn_Print_Area_10" localSheetId="52">#REF!</definedName>
    <definedName name="Excel_BuiltIn_Print_Area_10" localSheetId="53">#REF!</definedName>
    <definedName name="Excel_BuiltIn_Print_Area_10" localSheetId="54">#REF!</definedName>
    <definedName name="Excel_BuiltIn_Print_Area_10" localSheetId="55">#REF!</definedName>
    <definedName name="Excel_BuiltIn_Print_Area_10" localSheetId="56">#REF!</definedName>
    <definedName name="Excel_BuiltIn_Print_Area_10" localSheetId="57">#REF!</definedName>
    <definedName name="Excel_BuiltIn_Print_Area_10" localSheetId="58">#REF!</definedName>
    <definedName name="Excel_BuiltIn_Print_Area_10" localSheetId="59">#REF!</definedName>
    <definedName name="Excel_BuiltIn_Print_Area_10" localSheetId="60">#REF!</definedName>
    <definedName name="Excel_BuiltIn_Print_Area_10" localSheetId="61">#REF!</definedName>
    <definedName name="Excel_BuiltIn_Print_Area_10" localSheetId="62">#REF!</definedName>
    <definedName name="Excel_BuiltIn_Print_Area_10" localSheetId="63">#REF!</definedName>
    <definedName name="Excel_BuiltIn_Print_Area_10" localSheetId="64">#REF!</definedName>
    <definedName name="Excel_BuiltIn_Print_Area_10" localSheetId="65">#REF!</definedName>
    <definedName name="Excel_BuiltIn_Print_Area_10" localSheetId="66">#REF!</definedName>
    <definedName name="Excel_BuiltIn_Print_Area_10" localSheetId="67">#REF!</definedName>
    <definedName name="Excel_BuiltIn_Print_Area_10" localSheetId="68">#REF!</definedName>
    <definedName name="Excel_BuiltIn_Print_Area_10" localSheetId="69">#REF!</definedName>
    <definedName name="Excel_BuiltIn_Print_Area_10" localSheetId="70">#REF!</definedName>
    <definedName name="Excel_BuiltIn_Print_Area_10" localSheetId="71">#REF!</definedName>
    <definedName name="Excel_BuiltIn_Print_Area_10" localSheetId="72">#REF!</definedName>
    <definedName name="Excel_BuiltIn_Print_Area_10" localSheetId="73">#REF!</definedName>
    <definedName name="Excel_BuiltIn_Print_Area_10" localSheetId="74">#REF!</definedName>
    <definedName name="Excel_BuiltIn_Print_Area_10" localSheetId="75">#REF!</definedName>
    <definedName name="Excel_BuiltIn_Print_Area_10" localSheetId="76">#REF!</definedName>
    <definedName name="Excel_BuiltIn_Print_Area_10" localSheetId="77">#REF!</definedName>
    <definedName name="Excel_BuiltIn_Print_Area_10" localSheetId="78">#REF!</definedName>
    <definedName name="Excel_BuiltIn_Print_Area_10" localSheetId="79">#REF!</definedName>
    <definedName name="Excel_BuiltIn_Print_Area_10" localSheetId="80">#REF!</definedName>
    <definedName name="Excel_BuiltIn_Print_Area_10" localSheetId="81">#REF!</definedName>
    <definedName name="Excel_BuiltIn_Print_Area_10" localSheetId="82">#REF!</definedName>
    <definedName name="Excel_BuiltIn_Print_Area_10" localSheetId="83">#REF!</definedName>
    <definedName name="Excel_BuiltIn_Print_Area_10" localSheetId="84">#REF!</definedName>
    <definedName name="Excel_BuiltIn_Print_Area_10" localSheetId="85">#REF!</definedName>
    <definedName name="Excel_BuiltIn_Print_Area_10" localSheetId="86">#REF!</definedName>
    <definedName name="Excel_BuiltIn_Print_Area_10" localSheetId="87">#REF!</definedName>
    <definedName name="Excel_BuiltIn_Print_Area_10" localSheetId="88">#REF!</definedName>
    <definedName name="Excel_BuiltIn_Print_Area_10" localSheetId="89">#REF!</definedName>
    <definedName name="Excel_BuiltIn_Print_Area_10" localSheetId="90">#REF!</definedName>
    <definedName name="Excel_BuiltIn_Print_Area_10" localSheetId="91">#REF!</definedName>
    <definedName name="Excel_BuiltIn_Print_Area_10" localSheetId="92">#REF!</definedName>
    <definedName name="Excel_BuiltIn_Print_Area_10" localSheetId="93">#REF!</definedName>
    <definedName name="Excel_BuiltIn_Print_Area_10" localSheetId="94">#REF!</definedName>
    <definedName name="Excel_BuiltIn_Print_Area_10" localSheetId="95">#REF!</definedName>
    <definedName name="Excel_BuiltIn_Print_Area_10" localSheetId="96">#REF!</definedName>
    <definedName name="Excel_BuiltIn_Print_Area_10" localSheetId="97">#REF!</definedName>
    <definedName name="Excel_BuiltIn_Print_Area_10" localSheetId="98">#REF!</definedName>
    <definedName name="Excel_BuiltIn_Print_Area_10" localSheetId="99">#REF!</definedName>
    <definedName name="Excel_BuiltIn_Print_Area_10" localSheetId="100">#REF!</definedName>
    <definedName name="Excel_BuiltIn_Print_Area_10" localSheetId="101">#REF!</definedName>
    <definedName name="Excel_BuiltIn_Print_Area_10" localSheetId="102">#REF!</definedName>
    <definedName name="Excel_BuiltIn_Print_Area_10" localSheetId="103">#REF!</definedName>
    <definedName name="Excel_BuiltIn_Print_Area_10" localSheetId="104">#REF!</definedName>
    <definedName name="Excel_BuiltIn_Print_Area_10" localSheetId="105">#REF!</definedName>
    <definedName name="Excel_BuiltIn_Print_Area_10" localSheetId="106">#REF!</definedName>
    <definedName name="Excel_BuiltIn_Print_Area_10" localSheetId="107">#REF!</definedName>
    <definedName name="Excel_BuiltIn_Print_Area_10" localSheetId="108">#REF!</definedName>
    <definedName name="Excel_BuiltIn_Print_Area_10" localSheetId="109">#REF!</definedName>
    <definedName name="Excel_BuiltIn_Print_Area_10" localSheetId="110">#REF!</definedName>
    <definedName name="Excel_BuiltIn_Print_Area_10" localSheetId="111">#REF!</definedName>
    <definedName name="Excel_BuiltIn_Print_Area_10" localSheetId="112">#REF!</definedName>
    <definedName name="Excel_BuiltIn_Print_Area_10" localSheetId="113">#REF!</definedName>
    <definedName name="Excel_BuiltIn_Print_Area_10">#REF!</definedName>
    <definedName name="Excel_BuiltIn_Print_Area_11" localSheetId="27">#REF!</definedName>
    <definedName name="Excel_BuiltIn_Print_Area_11" localSheetId="28">#REF!</definedName>
    <definedName name="Excel_BuiltIn_Print_Area_11" localSheetId="29">#REF!</definedName>
    <definedName name="Excel_BuiltIn_Print_Area_11" localSheetId="30">#REF!</definedName>
    <definedName name="Excel_BuiltIn_Print_Area_11" localSheetId="31">#REF!</definedName>
    <definedName name="Excel_BuiltIn_Print_Area_11" localSheetId="32">#REF!</definedName>
    <definedName name="Excel_BuiltIn_Print_Area_11" localSheetId="33">#REF!</definedName>
    <definedName name="Excel_BuiltIn_Print_Area_11" localSheetId="34">#REF!</definedName>
    <definedName name="Excel_BuiltIn_Print_Area_11" localSheetId="35">#REF!</definedName>
    <definedName name="Excel_BuiltIn_Print_Area_11" localSheetId="36">#REF!</definedName>
    <definedName name="Excel_BuiltIn_Print_Area_11" localSheetId="37">#REF!</definedName>
    <definedName name="Excel_BuiltIn_Print_Area_11" localSheetId="38">#REF!</definedName>
    <definedName name="Excel_BuiltIn_Print_Area_11" localSheetId="39">#REF!</definedName>
    <definedName name="Excel_BuiltIn_Print_Area_11" localSheetId="40">#REF!</definedName>
    <definedName name="Excel_BuiltIn_Print_Area_11" localSheetId="41">#REF!</definedName>
    <definedName name="Excel_BuiltIn_Print_Area_11" localSheetId="42">#REF!</definedName>
    <definedName name="Excel_BuiltIn_Print_Area_11" localSheetId="43">#REF!</definedName>
    <definedName name="Excel_BuiltIn_Print_Area_11" localSheetId="44">#REF!</definedName>
    <definedName name="Excel_BuiltIn_Print_Area_11" localSheetId="45">#REF!</definedName>
    <definedName name="Excel_BuiltIn_Print_Area_11" localSheetId="46">#REF!</definedName>
    <definedName name="Excel_BuiltIn_Print_Area_11" localSheetId="47">#REF!</definedName>
    <definedName name="Excel_BuiltIn_Print_Area_11" localSheetId="48">#REF!</definedName>
    <definedName name="Excel_BuiltIn_Print_Area_11" localSheetId="49">#REF!</definedName>
    <definedName name="Excel_BuiltIn_Print_Area_11" localSheetId="50">#REF!</definedName>
    <definedName name="Excel_BuiltIn_Print_Area_11" localSheetId="51">#REF!</definedName>
    <definedName name="Excel_BuiltIn_Print_Area_11" localSheetId="52">#REF!</definedName>
    <definedName name="Excel_BuiltIn_Print_Area_11" localSheetId="53">#REF!</definedName>
    <definedName name="Excel_BuiltIn_Print_Area_11" localSheetId="54">#REF!</definedName>
    <definedName name="Excel_BuiltIn_Print_Area_11" localSheetId="55">#REF!</definedName>
    <definedName name="Excel_BuiltIn_Print_Area_11" localSheetId="56">#REF!</definedName>
    <definedName name="Excel_BuiltIn_Print_Area_11" localSheetId="57">#REF!</definedName>
    <definedName name="Excel_BuiltIn_Print_Area_11" localSheetId="58">#REF!</definedName>
    <definedName name="Excel_BuiltIn_Print_Area_11" localSheetId="59">#REF!</definedName>
    <definedName name="Excel_BuiltIn_Print_Area_11" localSheetId="60">#REF!</definedName>
    <definedName name="Excel_BuiltIn_Print_Area_11" localSheetId="61">#REF!</definedName>
    <definedName name="Excel_BuiltIn_Print_Area_11" localSheetId="62">#REF!</definedName>
    <definedName name="Excel_BuiltIn_Print_Area_11" localSheetId="63">#REF!</definedName>
    <definedName name="Excel_BuiltIn_Print_Area_11" localSheetId="64">#REF!</definedName>
    <definedName name="Excel_BuiltIn_Print_Area_11" localSheetId="65">#REF!</definedName>
    <definedName name="Excel_BuiltIn_Print_Area_11" localSheetId="66">#REF!</definedName>
    <definedName name="Excel_BuiltIn_Print_Area_11" localSheetId="67">#REF!</definedName>
    <definedName name="Excel_BuiltIn_Print_Area_11" localSheetId="68">#REF!</definedName>
    <definedName name="Excel_BuiltIn_Print_Area_11" localSheetId="69">#REF!</definedName>
    <definedName name="Excel_BuiltIn_Print_Area_11" localSheetId="70">#REF!</definedName>
    <definedName name="Excel_BuiltIn_Print_Area_11" localSheetId="71">#REF!</definedName>
    <definedName name="Excel_BuiltIn_Print_Area_11" localSheetId="72">#REF!</definedName>
    <definedName name="Excel_BuiltIn_Print_Area_11" localSheetId="73">#REF!</definedName>
    <definedName name="Excel_BuiltIn_Print_Area_11" localSheetId="74">#REF!</definedName>
    <definedName name="Excel_BuiltIn_Print_Area_11" localSheetId="75">#REF!</definedName>
    <definedName name="Excel_BuiltIn_Print_Area_11" localSheetId="76">#REF!</definedName>
    <definedName name="Excel_BuiltIn_Print_Area_11" localSheetId="77">#REF!</definedName>
    <definedName name="Excel_BuiltIn_Print_Area_11" localSheetId="78">#REF!</definedName>
    <definedName name="Excel_BuiltIn_Print_Area_11" localSheetId="79">#REF!</definedName>
    <definedName name="Excel_BuiltIn_Print_Area_11" localSheetId="80">#REF!</definedName>
    <definedName name="Excel_BuiltIn_Print_Area_11" localSheetId="81">#REF!</definedName>
    <definedName name="Excel_BuiltIn_Print_Area_11" localSheetId="82">#REF!</definedName>
    <definedName name="Excel_BuiltIn_Print_Area_11" localSheetId="83">#REF!</definedName>
    <definedName name="Excel_BuiltIn_Print_Area_11" localSheetId="84">#REF!</definedName>
    <definedName name="Excel_BuiltIn_Print_Area_11" localSheetId="85">#REF!</definedName>
    <definedName name="Excel_BuiltIn_Print_Area_11" localSheetId="86">#REF!</definedName>
    <definedName name="Excel_BuiltIn_Print_Area_11" localSheetId="87">#REF!</definedName>
    <definedName name="Excel_BuiltIn_Print_Area_11" localSheetId="88">#REF!</definedName>
    <definedName name="Excel_BuiltIn_Print_Area_11" localSheetId="89">#REF!</definedName>
    <definedName name="Excel_BuiltIn_Print_Area_11" localSheetId="90">#REF!</definedName>
    <definedName name="Excel_BuiltIn_Print_Area_11" localSheetId="91">#REF!</definedName>
    <definedName name="Excel_BuiltIn_Print_Area_11" localSheetId="92">#REF!</definedName>
    <definedName name="Excel_BuiltIn_Print_Area_11" localSheetId="93">#REF!</definedName>
    <definedName name="Excel_BuiltIn_Print_Area_11" localSheetId="94">#REF!</definedName>
    <definedName name="Excel_BuiltIn_Print_Area_11" localSheetId="95">#REF!</definedName>
    <definedName name="Excel_BuiltIn_Print_Area_11" localSheetId="96">#REF!</definedName>
    <definedName name="Excel_BuiltIn_Print_Area_11" localSheetId="97">#REF!</definedName>
    <definedName name="Excel_BuiltIn_Print_Area_11" localSheetId="98">#REF!</definedName>
    <definedName name="Excel_BuiltIn_Print_Area_11" localSheetId="99">#REF!</definedName>
    <definedName name="Excel_BuiltIn_Print_Area_11" localSheetId="100">#REF!</definedName>
    <definedName name="Excel_BuiltIn_Print_Area_11" localSheetId="101">#REF!</definedName>
    <definedName name="Excel_BuiltIn_Print_Area_11" localSheetId="102">#REF!</definedName>
    <definedName name="Excel_BuiltIn_Print_Area_11" localSheetId="103">#REF!</definedName>
    <definedName name="Excel_BuiltIn_Print_Area_11" localSheetId="104">#REF!</definedName>
    <definedName name="Excel_BuiltIn_Print_Area_11" localSheetId="105">#REF!</definedName>
    <definedName name="Excel_BuiltIn_Print_Area_11" localSheetId="106">#REF!</definedName>
    <definedName name="Excel_BuiltIn_Print_Area_11" localSheetId="107">#REF!</definedName>
    <definedName name="Excel_BuiltIn_Print_Area_11" localSheetId="108">#REF!</definedName>
    <definedName name="Excel_BuiltIn_Print_Area_11" localSheetId="109">#REF!</definedName>
    <definedName name="Excel_BuiltIn_Print_Area_11" localSheetId="110">#REF!</definedName>
    <definedName name="Excel_BuiltIn_Print_Area_11" localSheetId="111">#REF!</definedName>
    <definedName name="Excel_BuiltIn_Print_Area_11" localSheetId="112">#REF!</definedName>
    <definedName name="Excel_BuiltIn_Print_Area_11" localSheetId="113">#REF!</definedName>
    <definedName name="Excel_BuiltIn_Print_Area_11">#REF!</definedName>
    <definedName name="Excel_BuiltIn_Print_Area_12" localSheetId="27">#REF!</definedName>
    <definedName name="Excel_BuiltIn_Print_Area_12" localSheetId="28">#REF!</definedName>
    <definedName name="Excel_BuiltIn_Print_Area_12" localSheetId="29">#REF!</definedName>
    <definedName name="Excel_BuiltIn_Print_Area_12" localSheetId="30">#REF!</definedName>
    <definedName name="Excel_BuiltIn_Print_Area_12" localSheetId="31">#REF!</definedName>
    <definedName name="Excel_BuiltIn_Print_Area_12" localSheetId="32">#REF!</definedName>
    <definedName name="Excel_BuiltIn_Print_Area_12" localSheetId="33">#REF!</definedName>
    <definedName name="Excel_BuiltIn_Print_Area_12" localSheetId="34">#REF!</definedName>
    <definedName name="Excel_BuiltIn_Print_Area_12" localSheetId="35">#REF!</definedName>
    <definedName name="Excel_BuiltIn_Print_Area_12" localSheetId="36">#REF!</definedName>
    <definedName name="Excel_BuiltIn_Print_Area_12" localSheetId="37">#REF!</definedName>
    <definedName name="Excel_BuiltIn_Print_Area_12" localSheetId="38">#REF!</definedName>
    <definedName name="Excel_BuiltIn_Print_Area_12" localSheetId="39">#REF!</definedName>
    <definedName name="Excel_BuiltIn_Print_Area_12" localSheetId="40">#REF!</definedName>
    <definedName name="Excel_BuiltIn_Print_Area_12" localSheetId="41">#REF!</definedName>
    <definedName name="Excel_BuiltIn_Print_Area_12" localSheetId="42">#REF!</definedName>
    <definedName name="Excel_BuiltIn_Print_Area_12" localSheetId="43">#REF!</definedName>
    <definedName name="Excel_BuiltIn_Print_Area_12" localSheetId="44">#REF!</definedName>
    <definedName name="Excel_BuiltIn_Print_Area_12" localSheetId="45">#REF!</definedName>
    <definedName name="Excel_BuiltIn_Print_Area_12" localSheetId="46">#REF!</definedName>
    <definedName name="Excel_BuiltIn_Print_Area_12" localSheetId="47">#REF!</definedName>
    <definedName name="Excel_BuiltIn_Print_Area_12" localSheetId="48">#REF!</definedName>
    <definedName name="Excel_BuiltIn_Print_Area_12" localSheetId="49">#REF!</definedName>
    <definedName name="Excel_BuiltIn_Print_Area_12" localSheetId="50">#REF!</definedName>
    <definedName name="Excel_BuiltIn_Print_Area_12" localSheetId="51">#REF!</definedName>
    <definedName name="Excel_BuiltIn_Print_Area_12" localSheetId="52">#REF!</definedName>
    <definedName name="Excel_BuiltIn_Print_Area_12" localSheetId="53">#REF!</definedName>
    <definedName name="Excel_BuiltIn_Print_Area_12" localSheetId="54">#REF!</definedName>
    <definedName name="Excel_BuiltIn_Print_Area_12" localSheetId="55">#REF!</definedName>
    <definedName name="Excel_BuiltIn_Print_Area_12" localSheetId="56">#REF!</definedName>
    <definedName name="Excel_BuiltIn_Print_Area_12" localSheetId="57">#REF!</definedName>
    <definedName name="Excel_BuiltIn_Print_Area_12" localSheetId="58">#REF!</definedName>
    <definedName name="Excel_BuiltIn_Print_Area_12" localSheetId="59">#REF!</definedName>
    <definedName name="Excel_BuiltIn_Print_Area_12" localSheetId="60">#REF!</definedName>
    <definedName name="Excel_BuiltIn_Print_Area_12" localSheetId="61">#REF!</definedName>
    <definedName name="Excel_BuiltIn_Print_Area_12" localSheetId="62">#REF!</definedName>
    <definedName name="Excel_BuiltIn_Print_Area_12" localSheetId="63">#REF!</definedName>
    <definedName name="Excel_BuiltIn_Print_Area_12" localSheetId="64">#REF!</definedName>
    <definedName name="Excel_BuiltIn_Print_Area_12" localSheetId="65">#REF!</definedName>
    <definedName name="Excel_BuiltIn_Print_Area_12" localSheetId="66">#REF!</definedName>
    <definedName name="Excel_BuiltIn_Print_Area_12" localSheetId="67">#REF!</definedName>
    <definedName name="Excel_BuiltIn_Print_Area_12" localSheetId="68">#REF!</definedName>
    <definedName name="Excel_BuiltIn_Print_Area_12" localSheetId="69">#REF!</definedName>
    <definedName name="Excel_BuiltIn_Print_Area_12" localSheetId="70">#REF!</definedName>
    <definedName name="Excel_BuiltIn_Print_Area_12" localSheetId="71">#REF!</definedName>
    <definedName name="Excel_BuiltIn_Print_Area_12" localSheetId="72">#REF!</definedName>
    <definedName name="Excel_BuiltIn_Print_Area_12" localSheetId="73">#REF!</definedName>
    <definedName name="Excel_BuiltIn_Print_Area_12" localSheetId="74">#REF!</definedName>
    <definedName name="Excel_BuiltIn_Print_Area_12" localSheetId="75">#REF!</definedName>
    <definedName name="Excel_BuiltIn_Print_Area_12" localSheetId="76">#REF!</definedName>
    <definedName name="Excel_BuiltIn_Print_Area_12" localSheetId="77">#REF!</definedName>
    <definedName name="Excel_BuiltIn_Print_Area_12" localSheetId="78">#REF!</definedName>
    <definedName name="Excel_BuiltIn_Print_Area_12" localSheetId="79">#REF!</definedName>
    <definedName name="Excel_BuiltIn_Print_Area_12" localSheetId="80">#REF!</definedName>
    <definedName name="Excel_BuiltIn_Print_Area_12" localSheetId="81">#REF!</definedName>
    <definedName name="Excel_BuiltIn_Print_Area_12" localSheetId="82">#REF!</definedName>
    <definedName name="Excel_BuiltIn_Print_Area_12" localSheetId="83">#REF!</definedName>
    <definedName name="Excel_BuiltIn_Print_Area_12" localSheetId="84">#REF!</definedName>
    <definedName name="Excel_BuiltIn_Print_Area_12" localSheetId="85">#REF!</definedName>
    <definedName name="Excel_BuiltIn_Print_Area_12" localSheetId="86">#REF!</definedName>
    <definedName name="Excel_BuiltIn_Print_Area_12" localSheetId="87">#REF!</definedName>
    <definedName name="Excel_BuiltIn_Print_Area_12" localSheetId="88">#REF!</definedName>
    <definedName name="Excel_BuiltIn_Print_Area_12" localSheetId="89">#REF!</definedName>
    <definedName name="Excel_BuiltIn_Print_Area_12" localSheetId="90">#REF!</definedName>
    <definedName name="Excel_BuiltIn_Print_Area_12" localSheetId="91">#REF!</definedName>
    <definedName name="Excel_BuiltIn_Print_Area_12" localSheetId="92">#REF!</definedName>
    <definedName name="Excel_BuiltIn_Print_Area_12" localSheetId="93">#REF!</definedName>
    <definedName name="Excel_BuiltIn_Print_Area_12" localSheetId="94">#REF!</definedName>
    <definedName name="Excel_BuiltIn_Print_Area_12" localSheetId="95">#REF!</definedName>
    <definedName name="Excel_BuiltIn_Print_Area_12" localSheetId="96">#REF!</definedName>
    <definedName name="Excel_BuiltIn_Print_Area_12" localSheetId="97">#REF!</definedName>
    <definedName name="Excel_BuiltIn_Print_Area_12" localSheetId="98">#REF!</definedName>
    <definedName name="Excel_BuiltIn_Print_Area_12" localSheetId="99">#REF!</definedName>
    <definedName name="Excel_BuiltIn_Print_Area_12" localSheetId="100">#REF!</definedName>
    <definedName name="Excel_BuiltIn_Print_Area_12" localSheetId="101">#REF!</definedName>
    <definedName name="Excel_BuiltIn_Print_Area_12" localSheetId="102">#REF!</definedName>
    <definedName name="Excel_BuiltIn_Print_Area_12" localSheetId="103">#REF!</definedName>
    <definedName name="Excel_BuiltIn_Print_Area_12" localSheetId="104">#REF!</definedName>
    <definedName name="Excel_BuiltIn_Print_Area_12" localSheetId="105">#REF!</definedName>
    <definedName name="Excel_BuiltIn_Print_Area_12" localSheetId="106">#REF!</definedName>
    <definedName name="Excel_BuiltIn_Print_Area_12" localSheetId="107">#REF!</definedName>
    <definedName name="Excel_BuiltIn_Print_Area_12" localSheetId="108">#REF!</definedName>
    <definedName name="Excel_BuiltIn_Print_Area_12" localSheetId="109">#REF!</definedName>
    <definedName name="Excel_BuiltIn_Print_Area_12" localSheetId="110">#REF!</definedName>
    <definedName name="Excel_BuiltIn_Print_Area_12" localSheetId="111">#REF!</definedName>
    <definedName name="Excel_BuiltIn_Print_Area_12" localSheetId="112">#REF!</definedName>
    <definedName name="Excel_BuiltIn_Print_Area_12" localSheetId="113">#REF!</definedName>
    <definedName name="Excel_BuiltIn_Print_Area_12">#REF!</definedName>
    <definedName name="Excel_BuiltIn_Print_Area_13" localSheetId="27">#REF!</definedName>
    <definedName name="Excel_BuiltIn_Print_Area_13" localSheetId="28">#REF!</definedName>
    <definedName name="Excel_BuiltIn_Print_Area_13" localSheetId="29">#REF!</definedName>
    <definedName name="Excel_BuiltIn_Print_Area_13" localSheetId="30">#REF!</definedName>
    <definedName name="Excel_BuiltIn_Print_Area_13" localSheetId="31">#REF!</definedName>
    <definedName name="Excel_BuiltIn_Print_Area_13" localSheetId="32">#REF!</definedName>
    <definedName name="Excel_BuiltIn_Print_Area_13" localSheetId="33">#REF!</definedName>
    <definedName name="Excel_BuiltIn_Print_Area_13" localSheetId="34">#REF!</definedName>
    <definedName name="Excel_BuiltIn_Print_Area_13" localSheetId="35">#REF!</definedName>
    <definedName name="Excel_BuiltIn_Print_Area_13" localSheetId="36">#REF!</definedName>
    <definedName name="Excel_BuiltIn_Print_Area_13" localSheetId="37">#REF!</definedName>
    <definedName name="Excel_BuiltIn_Print_Area_13" localSheetId="38">#REF!</definedName>
    <definedName name="Excel_BuiltIn_Print_Area_13" localSheetId="39">#REF!</definedName>
    <definedName name="Excel_BuiltIn_Print_Area_13" localSheetId="40">#REF!</definedName>
    <definedName name="Excel_BuiltIn_Print_Area_13" localSheetId="41">#REF!</definedName>
    <definedName name="Excel_BuiltIn_Print_Area_13" localSheetId="42">#REF!</definedName>
    <definedName name="Excel_BuiltIn_Print_Area_13" localSheetId="43">#REF!</definedName>
    <definedName name="Excel_BuiltIn_Print_Area_13" localSheetId="44">#REF!</definedName>
    <definedName name="Excel_BuiltIn_Print_Area_13" localSheetId="45">#REF!</definedName>
    <definedName name="Excel_BuiltIn_Print_Area_13" localSheetId="46">#REF!</definedName>
    <definedName name="Excel_BuiltIn_Print_Area_13" localSheetId="47">#REF!</definedName>
    <definedName name="Excel_BuiltIn_Print_Area_13" localSheetId="48">#REF!</definedName>
    <definedName name="Excel_BuiltIn_Print_Area_13" localSheetId="49">#REF!</definedName>
    <definedName name="Excel_BuiltIn_Print_Area_13" localSheetId="50">#REF!</definedName>
    <definedName name="Excel_BuiltIn_Print_Area_13" localSheetId="51">#REF!</definedName>
    <definedName name="Excel_BuiltIn_Print_Area_13" localSheetId="52">#REF!</definedName>
    <definedName name="Excel_BuiltIn_Print_Area_13" localSheetId="53">#REF!</definedName>
    <definedName name="Excel_BuiltIn_Print_Area_13" localSheetId="54">#REF!</definedName>
    <definedName name="Excel_BuiltIn_Print_Area_13" localSheetId="55">#REF!</definedName>
    <definedName name="Excel_BuiltIn_Print_Area_13" localSheetId="56">#REF!</definedName>
    <definedName name="Excel_BuiltIn_Print_Area_13" localSheetId="57">#REF!</definedName>
    <definedName name="Excel_BuiltIn_Print_Area_13" localSheetId="58">#REF!</definedName>
    <definedName name="Excel_BuiltIn_Print_Area_13" localSheetId="59">#REF!</definedName>
    <definedName name="Excel_BuiltIn_Print_Area_13" localSheetId="60">#REF!</definedName>
    <definedName name="Excel_BuiltIn_Print_Area_13" localSheetId="61">#REF!</definedName>
    <definedName name="Excel_BuiltIn_Print_Area_13" localSheetId="62">#REF!</definedName>
    <definedName name="Excel_BuiltIn_Print_Area_13" localSheetId="63">#REF!</definedName>
    <definedName name="Excel_BuiltIn_Print_Area_13" localSheetId="64">#REF!</definedName>
    <definedName name="Excel_BuiltIn_Print_Area_13" localSheetId="65">#REF!</definedName>
    <definedName name="Excel_BuiltIn_Print_Area_13" localSheetId="66">#REF!</definedName>
    <definedName name="Excel_BuiltIn_Print_Area_13" localSheetId="67">#REF!</definedName>
    <definedName name="Excel_BuiltIn_Print_Area_13" localSheetId="68">#REF!</definedName>
    <definedName name="Excel_BuiltIn_Print_Area_13" localSheetId="69">#REF!</definedName>
    <definedName name="Excel_BuiltIn_Print_Area_13" localSheetId="70">#REF!</definedName>
    <definedName name="Excel_BuiltIn_Print_Area_13" localSheetId="71">#REF!</definedName>
    <definedName name="Excel_BuiltIn_Print_Area_13" localSheetId="72">#REF!</definedName>
    <definedName name="Excel_BuiltIn_Print_Area_13" localSheetId="73">#REF!</definedName>
    <definedName name="Excel_BuiltIn_Print_Area_13" localSheetId="74">#REF!</definedName>
    <definedName name="Excel_BuiltIn_Print_Area_13" localSheetId="75">#REF!</definedName>
    <definedName name="Excel_BuiltIn_Print_Area_13" localSheetId="76">#REF!</definedName>
    <definedName name="Excel_BuiltIn_Print_Area_13" localSheetId="77">#REF!</definedName>
    <definedName name="Excel_BuiltIn_Print_Area_13" localSheetId="78">#REF!</definedName>
    <definedName name="Excel_BuiltIn_Print_Area_13" localSheetId="79">#REF!</definedName>
    <definedName name="Excel_BuiltIn_Print_Area_13" localSheetId="80">#REF!</definedName>
    <definedName name="Excel_BuiltIn_Print_Area_13" localSheetId="81">#REF!</definedName>
    <definedName name="Excel_BuiltIn_Print_Area_13" localSheetId="82">#REF!</definedName>
    <definedName name="Excel_BuiltIn_Print_Area_13" localSheetId="83">#REF!</definedName>
    <definedName name="Excel_BuiltIn_Print_Area_13" localSheetId="84">#REF!</definedName>
    <definedName name="Excel_BuiltIn_Print_Area_13" localSheetId="85">#REF!</definedName>
    <definedName name="Excel_BuiltIn_Print_Area_13" localSheetId="86">#REF!</definedName>
    <definedName name="Excel_BuiltIn_Print_Area_13" localSheetId="87">#REF!</definedName>
    <definedName name="Excel_BuiltIn_Print_Area_13" localSheetId="88">#REF!</definedName>
    <definedName name="Excel_BuiltIn_Print_Area_13" localSheetId="89">#REF!</definedName>
    <definedName name="Excel_BuiltIn_Print_Area_13" localSheetId="90">#REF!</definedName>
    <definedName name="Excel_BuiltIn_Print_Area_13" localSheetId="91">#REF!</definedName>
    <definedName name="Excel_BuiltIn_Print_Area_13" localSheetId="92">#REF!</definedName>
    <definedName name="Excel_BuiltIn_Print_Area_13" localSheetId="93">#REF!</definedName>
    <definedName name="Excel_BuiltIn_Print_Area_13" localSheetId="94">#REF!</definedName>
    <definedName name="Excel_BuiltIn_Print_Area_13" localSheetId="95">#REF!</definedName>
    <definedName name="Excel_BuiltIn_Print_Area_13" localSheetId="96">#REF!</definedName>
    <definedName name="Excel_BuiltIn_Print_Area_13" localSheetId="97">#REF!</definedName>
    <definedName name="Excel_BuiltIn_Print_Area_13" localSheetId="98">#REF!</definedName>
    <definedName name="Excel_BuiltIn_Print_Area_13" localSheetId="99">#REF!</definedName>
    <definedName name="Excel_BuiltIn_Print_Area_13" localSheetId="100">#REF!</definedName>
    <definedName name="Excel_BuiltIn_Print_Area_13" localSheetId="101">#REF!</definedName>
    <definedName name="Excel_BuiltIn_Print_Area_13" localSheetId="102">#REF!</definedName>
    <definedName name="Excel_BuiltIn_Print_Area_13" localSheetId="103">#REF!</definedName>
    <definedName name="Excel_BuiltIn_Print_Area_13" localSheetId="104">#REF!</definedName>
    <definedName name="Excel_BuiltIn_Print_Area_13" localSheetId="105">#REF!</definedName>
    <definedName name="Excel_BuiltIn_Print_Area_13" localSheetId="106">#REF!</definedName>
    <definedName name="Excel_BuiltIn_Print_Area_13" localSheetId="107">#REF!</definedName>
    <definedName name="Excel_BuiltIn_Print_Area_13" localSheetId="108">#REF!</definedName>
    <definedName name="Excel_BuiltIn_Print_Area_13" localSheetId="109">#REF!</definedName>
    <definedName name="Excel_BuiltIn_Print_Area_13" localSheetId="110">#REF!</definedName>
    <definedName name="Excel_BuiltIn_Print_Area_13" localSheetId="111">#REF!</definedName>
    <definedName name="Excel_BuiltIn_Print_Area_13" localSheetId="112">#REF!</definedName>
    <definedName name="Excel_BuiltIn_Print_Area_13" localSheetId="113">#REF!</definedName>
    <definedName name="Excel_BuiltIn_Print_Area_13">#REF!</definedName>
    <definedName name="Excel_BuiltIn_Print_Area_14" localSheetId="27">#REF!</definedName>
    <definedName name="Excel_BuiltIn_Print_Area_14" localSheetId="28">#REF!</definedName>
    <definedName name="Excel_BuiltIn_Print_Area_14" localSheetId="29">#REF!</definedName>
    <definedName name="Excel_BuiltIn_Print_Area_14" localSheetId="30">#REF!</definedName>
    <definedName name="Excel_BuiltIn_Print_Area_14" localSheetId="31">#REF!</definedName>
    <definedName name="Excel_BuiltIn_Print_Area_14" localSheetId="32">#REF!</definedName>
    <definedName name="Excel_BuiltIn_Print_Area_14" localSheetId="33">#REF!</definedName>
    <definedName name="Excel_BuiltIn_Print_Area_14" localSheetId="34">#REF!</definedName>
    <definedName name="Excel_BuiltIn_Print_Area_14" localSheetId="35">#REF!</definedName>
    <definedName name="Excel_BuiltIn_Print_Area_14" localSheetId="36">#REF!</definedName>
    <definedName name="Excel_BuiltIn_Print_Area_14" localSheetId="37">#REF!</definedName>
    <definedName name="Excel_BuiltIn_Print_Area_14" localSheetId="38">#REF!</definedName>
    <definedName name="Excel_BuiltIn_Print_Area_14" localSheetId="39">#REF!</definedName>
    <definedName name="Excel_BuiltIn_Print_Area_14" localSheetId="40">#REF!</definedName>
    <definedName name="Excel_BuiltIn_Print_Area_14" localSheetId="41">#REF!</definedName>
    <definedName name="Excel_BuiltIn_Print_Area_14" localSheetId="42">#REF!</definedName>
    <definedName name="Excel_BuiltIn_Print_Area_14" localSheetId="43">#REF!</definedName>
    <definedName name="Excel_BuiltIn_Print_Area_14" localSheetId="44">#REF!</definedName>
    <definedName name="Excel_BuiltIn_Print_Area_14" localSheetId="45">#REF!</definedName>
    <definedName name="Excel_BuiltIn_Print_Area_14" localSheetId="46">#REF!</definedName>
    <definedName name="Excel_BuiltIn_Print_Area_14" localSheetId="47">#REF!</definedName>
    <definedName name="Excel_BuiltIn_Print_Area_14" localSheetId="48">#REF!</definedName>
    <definedName name="Excel_BuiltIn_Print_Area_14" localSheetId="49">#REF!</definedName>
    <definedName name="Excel_BuiltIn_Print_Area_14" localSheetId="50">#REF!</definedName>
    <definedName name="Excel_BuiltIn_Print_Area_14" localSheetId="51">#REF!</definedName>
    <definedName name="Excel_BuiltIn_Print_Area_14" localSheetId="52">#REF!</definedName>
    <definedName name="Excel_BuiltIn_Print_Area_14" localSheetId="53">#REF!</definedName>
    <definedName name="Excel_BuiltIn_Print_Area_14" localSheetId="54">#REF!</definedName>
    <definedName name="Excel_BuiltIn_Print_Area_14" localSheetId="55">#REF!</definedName>
    <definedName name="Excel_BuiltIn_Print_Area_14" localSheetId="56">#REF!</definedName>
    <definedName name="Excel_BuiltIn_Print_Area_14" localSheetId="57">#REF!</definedName>
    <definedName name="Excel_BuiltIn_Print_Area_14" localSheetId="58">#REF!</definedName>
    <definedName name="Excel_BuiltIn_Print_Area_14" localSheetId="59">#REF!</definedName>
    <definedName name="Excel_BuiltIn_Print_Area_14" localSheetId="60">#REF!</definedName>
    <definedName name="Excel_BuiltIn_Print_Area_14" localSheetId="61">#REF!</definedName>
    <definedName name="Excel_BuiltIn_Print_Area_14" localSheetId="62">#REF!</definedName>
    <definedName name="Excel_BuiltIn_Print_Area_14" localSheetId="63">#REF!</definedName>
    <definedName name="Excel_BuiltIn_Print_Area_14" localSheetId="64">#REF!</definedName>
    <definedName name="Excel_BuiltIn_Print_Area_14" localSheetId="65">#REF!</definedName>
    <definedName name="Excel_BuiltIn_Print_Area_14" localSheetId="66">#REF!</definedName>
    <definedName name="Excel_BuiltIn_Print_Area_14" localSheetId="67">#REF!</definedName>
    <definedName name="Excel_BuiltIn_Print_Area_14" localSheetId="68">#REF!</definedName>
    <definedName name="Excel_BuiltIn_Print_Area_14" localSheetId="69">#REF!</definedName>
    <definedName name="Excel_BuiltIn_Print_Area_14" localSheetId="70">#REF!</definedName>
    <definedName name="Excel_BuiltIn_Print_Area_14" localSheetId="71">#REF!</definedName>
    <definedName name="Excel_BuiltIn_Print_Area_14" localSheetId="72">#REF!</definedName>
    <definedName name="Excel_BuiltIn_Print_Area_14" localSheetId="73">#REF!</definedName>
    <definedName name="Excel_BuiltIn_Print_Area_14" localSheetId="74">#REF!</definedName>
    <definedName name="Excel_BuiltIn_Print_Area_14" localSheetId="75">#REF!</definedName>
    <definedName name="Excel_BuiltIn_Print_Area_14" localSheetId="76">#REF!</definedName>
    <definedName name="Excel_BuiltIn_Print_Area_14" localSheetId="77">#REF!</definedName>
    <definedName name="Excel_BuiltIn_Print_Area_14" localSheetId="78">#REF!</definedName>
    <definedName name="Excel_BuiltIn_Print_Area_14" localSheetId="79">#REF!</definedName>
    <definedName name="Excel_BuiltIn_Print_Area_14" localSheetId="80">#REF!</definedName>
    <definedName name="Excel_BuiltIn_Print_Area_14" localSheetId="81">#REF!</definedName>
    <definedName name="Excel_BuiltIn_Print_Area_14" localSheetId="82">#REF!</definedName>
    <definedName name="Excel_BuiltIn_Print_Area_14" localSheetId="83">#REF!</definedName>
    <definedName name="Excel_BuiltIn_Print_Area_14" localSheetId="84">#REF!</definedName>
    <definedName name="Excel_BuiltIn_Print_Area_14" localSheetId="85">#REF!</definedName>
    <definedName name="Excel_BuiltIn_Print_Area_14" localSheetId="86">#REF!</definedName>
    <definedName name="Excel_BuiltIn_Print_Area_14" localSheetId="87">#REF!</definedName>
    <definedName name="Excel_BuiltIn_Print_Area_14" localSheetId="88">#REF!</definedName>
    <definedName name="Excel_BuiltIn_Print_Area_14" localSheetId="89">#REF!</definedName>
    <definedName name="Excel_BuiltIn_Print_Area_14" localSheetId="90">#REF!</definedName>
    <definedName name="Excel_BuiltIn_Print_Area_14" localSheetId="91">#REF!</definedName>
    <definedName name="Excel_BuiltIn_Print_Area_14" localSheetId="92">#REF!</definedName>
    <definedName name="Excel_BuiltIn_Print_Area_14" localSheetId="93">#REF!</definedName>
    <definedName name="Excel_BuiltIn_Print_Area_14" localSheetId="94">#REF!</definedName>
    <definedName name="Excel_BuiltIn_Print_Area_14" localSheetId="95">#REF!</definedName>
    <definedName name="Excel_BuiltIn_Print_Area_14" localSheetId="96">#REF!</definedName>
    <definedName name="Excel_BuiltIn_Print_Area_14" localSheetId="97">#REF!</definedName>
    <definedName name="Excel_BuiltIn_Print_Area_14" localSheetId="98">#REF!</definedName>
    <definedName name="Excel_BuiltIn_Print_Area_14" localSheetId="99">#REF!</definedName>
    <definedName name="Excel_BuiltIn_Print_Area_14" localSheetId="100">#REF!</definedName>
    <definedName name="Excel_BuiltIn_Print_Area_14" localSheetId="101">#REF!</definedName>
    <definedName name="Excel_BuiltIn_Print_Area_14" localSheetId="102">#REF!</definedName>
    <definedName name="Excel_BuiltIn_Print_Area_14" localSheetId="103">#REF!</definedName>
    <definedName name="Excel_BuiltIn_Print_Area_14" localSheetId="104">#REF!</definedName>
    <definedName name="Excel_BuiltIn_Print_Area_14" localSheetId="105">#REF!</definedName>
    <definedName name="Excel_BuiltIn_Print_Area_14" localSheetId="106">#REF!</definedName>
    <definedName name="Excel_BuiltIn_Print_Area_14" localSheetId="107">#REF!</definedName>
    <definedName name="Excel_BuiltIn_Print_Area_14" localSheetId="108">#REF!</definedName>
    <definedName name="Excel_BuiltIn_Print_Area_14" localSheetId="109">#REF!</definedName>
    <definedName name="Excel_BuiltIn_Print_Area_14" localSheetId="110">#REF!</definedName>
    <definedName name="Excel_BuiltIn_Print_Area_14" localSheetId="111">#REF!</definedName>
    <definedName name="Excel_BuiltIn_Print_Area_14" localSheetId="112">#REF!</definedName>
    <definedName name="Excel_BuiltIn_Print_Area_14" localSheetId="113">#REF!</definedName>
    <definedName name="Excel_BuiltIn_Print_Area_14">#REF!</definedName>
    <definedName name="Excel_BuiltIn_Print_Area_15" localSheetId="27">#REF!</definedName>
    <definedName name="Excel_BuiltIn_Print_Area_15" localSheetId="28">#REF!</definedName>
    <definedName name="Excel_BuiltIn_Print_Area_15" localSheetId="29">#REF!</definedName>
    <definedName name="Excel_BuiltIn_Print_Area_15" localSheetId="30">#REF!</definedName>
    <definedName name="Excel_BuiltIn_Print_Area_15" localSheetId="31">#REF!</definedName>
    <definedName name="Excel_BuiltIn_Print_Area_15" localSheetId="32">#REF!</definedName>
    <definedName name="Excel_BuiltIn_Print_Area_15" localSheetId="33">#REF!</definedName>
    <definedName name="Excel_BuiltIn_Print_Area_15" localSheetId="34">#REF!</definedName>
    <definedName name="Excel_BuiltIn_Print_Area_15" localSheetId="35">#REF!</definedName>
    <definedName name="Excel_BuiltIn_Print_Area_15" localSheetId="36">#REF!</definedName>
    <definedName name="Excel_BuiltIn_Print_Area_15" localSheetId="37">#REF!</definedName>
    <definedName name="Excel_BuiltIn_Print_Area_15" localSheetId="38">#REF!</definedName>
    <definedName name="Excel_BuiltIn_Print_Area_15" localSheetId="39">#REF!</definedName>
    <definedName name="Excel_BuiltIn_Print_Area_15" localSheetId="40">#REF!</definedName>
    <definedName name="Excel_BuiltIn_Print_Area_15" localSheetId="41">#REF!</definedName>
    <definedName name="Excel_BuiltIn_Print_Area_15" localSheetId="42">#REF!</definedName>
    <definedName name="Excel_BuiltIn_Print_Area_15" localSheetId="43">#REF!</definedName>
    <definedName name="Excel_BuiltIn_Print_Area_15" localSheetId="44">#REF!</definedName>
    <definedName name="Excel_BuiltIn_Print_Area_15" localSheetId="45">#REF!</definedName>
    <definedName name="Excel_BuiltIn_Print_Area_15" localSheetId="46">#REF!</definedName>
    <definedName name="Excel_BuiltIn_Print_Area_15" localSheetId="47">#REF!</definedName>
    <definedName name="Excel_BuiltIn_Print_Area_15" localSheetId="48">#REF!</definedName>
    <definedName name="Excel_BuiltIn_Print_Area_15" localSheetId="49">#REF!</definedName>
    <definedName name="Excel_BuiltIn_Print_Area_15" localSheetId="50">#REF!</definedName>
    <definedName name="Excel_BuiltIn_Print_Area_15" localSheetId="51">#REF!</definedName>
    <definedName name="Excel_BuiltIn_Print_Area_15" localSheetId="52">#REF!</definedName>
    <definedName name="Excel_BuiltIn_Print_Area_15" localSheetId="53">#REF!</definedName>
    <definedName name="Excel_BuiltIn_Print_Area_15" localSheetId="54">#REF!</definedName>
    <definedName name="Excel_BuiltIn_Print_Area_15" localSheetId="55">#REF!</definedName>
    <definedName name="Excel_BuiltIn_Print_Area_15" localSheetId="56">#REF!</definedName>
    <definedName name="Excel_BuiltIn_Print_Area_15" localSheetId="57">#REF!</definedName>
    <definedName name="Excel_BuiltIn_Print_Area_15" localSheetId="58">#REF!</definedName>
    <definedName name="Excel_BuiltIn_Print_Area_15" localSheetId="59">#REF!</definedName>
    <definedName name="Excel_BuiltIn_Print_Area_15" localSheetId="60">#REF!</definedName>
    <definedName name="Excel_BuiltIn_Print_Area_15" localSheetId="61">#REF!</definedName>
    <definedName name="Excel_BuiltIn_Print_Area_15" localSheetId="62">#REF!</definedName>
    <definedName name="Excel_BuiltIn_Print_Area_15" localSheetId="63">#REF!</definedName>
    <definedName name="Excel_BuiltIn_Print_Area_15" localSheetId="64">#REF!</definedName>
    <definedName name="Excel_BuiltIn_Print_Area_15" localSheetId="65">#REF!</definedName>
    <definedName name="Excel_BuiltIn_Print_Area_15" localSheetId="66">#REF!</definedName>
    <definedName name="Excel_BuiltIn_Print_Area_15" localSheetId="67">#REF!</definedName>
    <definedName name="Excel_BuiltIn_Print_Area_15" localSheetId="68">#REF!</definedName>
    <definedName name="Excel_BuiltIn_Print_Area_15" localSheetId="69">#REF!</definedName>
    <definedName name="Excel_BuiltIn_Print_Area_15" localSheetId="70">#REF!</definedName>
    <definedName name="Excel_BuiltIn_Print_Area_15" localSheetId="71">#REF!</definedName>
    <definedName name="Excel_BuiltIn_Print_Area_15" localSheetId="72">#REF!</definedName>
    <definedName name="Excel_BuiltIn_Print_Area_15" localSheetId="73">#REF!</definedName>
    <definedName name="Excel_BuiltIn_Print_Area_15" localSheetId="74">#REF!</definedName>
    <definedName name="Excel_BuiltIn_Print_Area_15" localSheetId="75">#REF!</definedName>
    <definedName name="Excel_BuiltIn_Print_Area_15" localSheetId="76">#REF!</definedName>
    <definedName name="Excel_BuiltIn_Print_Area_15" localSheetId="77">#REF!</definedName>
    <definedName name="Excel_BuiltIn_Print_Area_15" localSheetId="78">#REF!</definedName>
    <definedName name="Excel_BuiltIn_Print_Area_15" localSheetId="79">#REF!</definedName>
    <definedName name="Excel_BuiltIn_Print_Area_15" localSheetId="80">#REF!</definedName>
    <definedName name="Excel_BuiltIn_Print_Area_15" localSheetId="81">#REF!</definedName>
    <definedName name="Excel_BuiltIn_Print_Area_15" localSheetId="82">#REF!</definedName>
    <definedName name="Excel_BuiltIn_Print_Area_15" localSheetId="83">#REF!</definedName>
    <definedName name="Excel_BuiltIn_Print_Area_15" localSheetId="84">#REF!</definedName>
    <definedName name="Excel_BuiltIn_Print_Area_15" localSheetId="85">#REF!</definedName>
    <definedName name="Excel_BuiltIn_Print_Area_15" localSheetId="86">#REF!</definedName>
    <definedName name="Excel_BuiltIn_Print_Area_15" localSheetId="87">#REF!</definedName>
    <definedName name="Excel_BuiltIn_Print_Area_15" localSheetId="88">#REF!</definedName>
    <definedName name="Excel_BuiltIn_Print_Area_15" localSheetId="89">#REF!</definedName>
    <definedName name="Excel_BuiltIn_Print_Area_15" localSheetId="90">#REF!</definedName>
    <definedName name="Excel_BuiltIn_Print_Area_15" localSheetId="91">#REF!</definedName>
    <definedName name="Excel_BuiltIn_Print_Area_15" localSheetId="92">#REF!</definedName>
    <definedName name="Excel_BuiltIn_Print_Area_15" localSheetId="93">#REF!</definedName>
    <definedName name="Excel_BuiltIn_Print_Area_15" localSheetId="94">#REF!</definedName>
    <definedName name="Excel_BuiltIn_Print_Area_15" localSheetId="95">#REF!</definedName>
    <definedName name="Excel_BuiltIn_Print_Area_15" localSheetId="96">#REF!</definedName>
    <definedName name="Excel_BuiltIn_Print_Area_15" localSheetId="97">#REF!</definedName>
    <definedName name="Excel_BuiltIn_Print_Area_15" localSheetId="98">#REF!</definedName>
    <definedName name="Excel_BuiltIn_Print_Area_15" localSheetId="99">#REF!</definedName>
    <definedName name="Excel_BuiltIn_Print_Area_15" localSheetId="100">#REF!</definedName>
    <definedName name="Excel_BuiltIn_Print_Area_15" localSheetId="101">#REF!</definedName>
    <definedName name="Excel_BuiltIn_Print_Area_15" localSheetId="102">#REF!</definedName>
    <definedName name="Excel_BuiltIn_Print_Area_15" localSheetId="103">#REF!</definedName>
    <definedName name="Excel_BuiltIn_Print_Area_15" localSheetId="104">#REF!</definedName>
    <definedName name="Excel_BuiltIn_Print_Area_15" localSheetId="105">#REF!</definedName>
    <definedName name="Excel_BuiltIn_Print_Area_15" localSheetId="106">#REF!</definedName>
    <definedName name="Excel_BuiltIn_Print_Area_15" localSheetId="107">#REF!</definedName>
    <definedName name="Excel_BuiltIn_Print_Area_15" localSheetId="108">#REF!</definedName>
    <definedName name="Excel_BuiltIn_Print_Area_15" localSheetId="109">#REF!</definedName>
    <definedName name="Excel_BuiltIn_Print_Area_15" localSheetId="110">#REF!</definedName>
    <definedName name="Excel_BuiltIn_Print_Area_15" localSheetId="111">#REF!</definedName>
    <definedName name="Excel_BuiltIn_Print_Area_15" localSheetId="112">#REF!</definedName>
    <definedName name="Excel_BuiltIn_Print_Area_15" localSheetId="113">#REF!</definedName>
    <definedName name="Excel_BuiltIn_Print_Area_15">#REF!</definedName>
    <definedName name="Excel_BuiltIn_Print_Area_16" localSheetId="27">#REF!</definedName>
    <definedName name="Excel_BuiltIn_Print_Area_16" localSheetId="28">#REF!</definedName>
    <definedName name="Excel_BuiltIn_Print_Area_16" localSheetId="29">#REF!</definedName>
    <definedName name="Excel_BuiltIn_Print_Area_16" localSheetId="30">#REF!</definedName>
    <definedName name="Excel_BuiltIn_Print_Area_16" localSheetId="31">#REF!</definedName>
    <definedName name="Excel_BuiltIn_Print_Area_16" localSheetId="32">#REF!</definedName>
    <definedName name="Excel_BuiltIn_Print_Area_16" localSheetId="33">#REF!</definedName>
    <definedName name="Excel_BuiltIn_Print_Area_16" localSheetId="34">#REF!</definedName>
    <definedName name="Excel_BuiltIn_Print_Area_16" localSheetId="35">#REF!</definedName>
    <definedName name="Excel_BuiltIn_Print_Area_16" localSheetId="36">#REF!</definedName>
    <definedName name="Excel_BuiltIn_Print_Area_16" localSheetId="37">#REF!</definedName>
    <definedName name="Excel_BuiltIn_Print_Area_16" localSheetId="38">#REF!</definedName>
    <definedName name="Excel_BuiltIn_Print_Area_16" localSheetId="39">#REF!</definedName>
    <definedName name="Excel_BuiltIn_Print_Area_16" localSheetId="40">#REF!</definedName>
    <definedName name="Excel_BuiltIn_Print_Area_16" localSheetId="41">#REF!</definedName>
    <definedName name="Excel_BuiltIn_Print_Area_16" localSheetId="42">#REF!</definedName>
    <definedName name="Excel_BuiltIn_Print_Area_16" localSheetId="43">#REF!</definedName>
    <definedName name="Excel_BuiltIn_Print_Area_16" localSheetId="44">#REF!</definedName>
    <definedName name="Excel_BuiltIn_Print_Area_16" localSheetId="45">#REF!</definedName>
    <definedName name="Excel_BuiltIn_Print_Area_16" localSheetId="46">#REF!</definedName>
    <definedName name="Excel_BuiltIn_Print_Area_16" localSheetId="47">#REF!</definedName>
    <definedName name="Excel_BuiltIn_Print_Area_16" localSheetId="48">#REF!</definedName>
    <definedName name="Excel_BuiltIn_Print_Area_16" localSheetId="49">#REF!</definedName>
    <definedName name="Excel_BuiltIn_Print_Area_16" localSheetId="50">#REF!</definedName>
    <definedName name="Excel_BuiltIn_Print_Area_16" localSheetId="51">#REF!</definedName>
    <definedName name="Excel_BuiltIn_Print_Area_16" localSheetId="52">#REF!</definedName>
    <definedName name="Excel_BuiltIn_Print_Area_16" localSheetId="53">#REF!</definedName>
    <definedName name="Excel_BuiltIn_Print_Area_16" localSheetId="54">#REF!</definedName>
    <definedName name="Excel_BuiltIn_Print_Area_16" localSheetId="55">#REF!</definedName>
    <definedName name="Excel_BuiltIn_Print_Area_16" localSheetId="56">#REF!</definedName>
    <definedName name="Excel_BuiltIn_Print_Area_16" localSheetId="57">#REF!</definedName>
    <definedName name="Excel_BuiltIn_Print_Area_16" localSheetId="58">#REF!</definedName>
    <definedName name="Excel_BuiltIn_Print_Area_16" localSheetId="59">#REF!</definedName>
    <definedName name="Excel_BuiltIn_Print_Area_16" localSheetId="60">#REF!</definedName>
    <definedName name="Excel_BuiltIn_Print_Area_16" localSheetId="61">#REF!</definedName>
    <definedName name="Excel_BuiltIn_Print_Area_16" localSheetId="62">#REF!</definedName>
    <definedName name="Excel_BuiltIn_Print_Area_16" localSheetId="63">#REF!</definedName>
    <definedName name="Excel_BuiltIn_Print_Area_16" localSheetId="64">#REF!</definedName>
    <definedName name="Excel_BuiltIn_Print_Area_16" localSheetId="65">#REF!</definedName>
    <definedName name="Excel_BuiltIn_Print_Area_16" localSheetId="66">#REF!</definedName>
    <definedName name="Excel_BuiltIn_Print_Area_16" localSheetId="67">#REF!</definedName>
    <definedName name="Excel_BuiltIn_Print_Area_16" localSheetId="68">#REF!</definedName>
    <definedName name="Excel_BuiltIn_Print_Area_16" localSheetId="69">#REF!</definedName>
    <definedName name="Excel_BuiltIn_Print_Area_16" localSheetId="70">#REF!</definedName>
    <definedName name="Excel_BuiltIn_Print_Area_16" localSheetId="71">#REF!</definedName>
    <definedName name="Excel_BuiltIn_Print_Area_16" localSheetId="72">#REF!</definedName>
    <definedName name="Excel_BuiltIn_Print_Area_16" localSheetId="73">#REF!</definedName>
    <definedName name="Excel_BuiltIn_Print_Area_16" localSheetId="74">#REF!</definedName>
    <definedName name="Excel_BuiltIn_Print_Area_16" localSheetId="75">#REF!</definedName>
    <definedName name="Excel_BuiltIn_Print_Area_16" localSheetId="76">#REF!</definedName>
    <definedName name="Excel_BuiltIn_Print_Area_16" localSheetId="77">#REF!</definedName>
    <definedName name="Excel_BuiltIn_Print_Area_16" localSheetId="78">#REF!</definedName>
    <definedName name="Excel_BuiltIn_Print_Area_16" localSheetId="79">#REF!</definedName>
    <definedName name="Excel_BuiltIn_Print_Area_16" localSheetId="80">#REF!</definedName>
    <definedName name="Excel_BuiltIn_Print_Area_16" localSheetId="81">#REF!</definedName>
    <definedName name="Excel_BuiltIn_Print_Area_16" localSheetId="82">#REF!</definedName>
    <definedName name="Excel_BuiltIn_Print_Area_16" localSheetId="83">#REF!</definedName>
    <definedName name="Excel_BuiltIn_Print_Area_16" localSheetId="84">#REF!</definedName>
    <definedName name="Excel_BuiltIn_Print_Area_16" localSheetId="85">#REF!</definedName>
    <definedName name="Excel_BuiltIn_Print_Area_16" localSheetId="86">#REF!</definedName>
    <definedName name="Excel_BuiltIn_Print_Area_16" localSheetId="87">#REF!</definedName>
    <definedName name="Excel_BuiltIn_Print_Area_16" localSheetId="88">#REF!</definedName>
    <definedName name="Excel_BuiltIn_Print_Area_16" localSheetId="89">#REF!</definedName>
    <definedName name="Excel_BuiltIn_Print_Area_16" localSheetId="90">#REF!</definedName>
    <definedName name="Excel_BuiltIn_Print_Area_16" localSheetId="91">#REF!</definedName>
    <definedName name="Excel_BuiltIn_Print_Area_16" localSheetId="92">#REF!</definedName>
    <definedName name="Excel_BuiltIn_Print_Area_16" localSheetId="93">#REF!</definedName>
    <definedName name="Excel_BuiltIn_Print_Area_16" localSheetId="94">#REF!</definedName>
    <definedName name="Excel_BuiltIn_Print_Area_16" localSheetId="95">#REF!</definedName>
    <definedName name="Excel_BuiltIn_Print_Area_16" localSheetId="96">#REF!</definedName>
    <definedName name="Excel_BuiltIn_Print_Area_16" localSheetId="97">#REF!</definedName>
    <definedName name="Excel_BuiltIn_Print_Area_16" localSheetId="98">#REF!</definedName>
    <definedName name="Excel_BuiltIn_Print_Area_16" localSheetId="99">#REF!</definedName>
    <definedName name="Excel_BuiltIn_Print_Area_16" localSheetId="100">#REF!</definedName>
    <definedName name="Excel_BuiltIn_Print_Area_16" localSheetId="101">#REF!</definedName>
    <definedName name="Excel_BuiltIn_Print_Area_16" localSheetId="102">#REF!</definedName>
    <definedName name="Excel_BuiltIn_Print_Area_16" localSheetId="103">#REF!</definedName>
    <definedName name="Excel_BuiltIn_Print_Area_16" localSheetId="104">#REF!</definedName>
    <definedName name="Excel_BuiltIn_Print_Area_16" localSheetId="105">#REF!</definedName>
    <definedName name="Excel_BuiltIn_Print_Area_16" localSheetId="106">#REF!</definedName>
    <definedName name="Excel_BuiltIn_Print_Area_16" localSheetId="107">#REF!</definedName>
    <definedName name="Excel_BuiltIn_Print_Area_16" localSheetId="108">#REF!</definedName>
    <definedName name="Excel_BuiltIn_Print_Area_16" localSheetId="109">#REF!</definedName>
    <definedName name="Excel_BuiltIn_Print_Area_16" localSheetId="110">#REF!</definedName>
    <definedName name="Excel_BuiltIn_Print_Area_16" localSheetId="111">#REF!</definedName>
    <definedName name="Excel_BuiltIn_Print_Area_16" localSheetId="112">#REF!</definedName>
    <definedName name="Excel_BuiltIn_Print_Area_16" localSheetId="113">#REF!</definedName>
    <definedName name="Excel_BuiltIn_Print_Area_16">#REF!</definedName>
    <definedName name="Excel_BuiltIn_Print_Area_17" localSheetId="27">#REF!</definedName>
    <definedName name="Excel_BuiltIn_Print_Area_17" localSheetId="28">#REF!</definedName>
    <definedName name="Excel_BuiltIn_Print_Area_17" localSheetId="29">#REF!</definedName>
    <definedName name="Excel_BuiltIn_Print_Area_17" localSheetId="30">#REF!</definedName>
    <definedName name="Excel_BuiltIn_Print_Area_17" localSheetId="31">#REF!</definedName>
    <definedName name="Excel_BuiltIn_Print_Area_17" localSheetId="32">#REF!</definedName>
    <definedName name="Excel_BuiltIn_Print_Area_17" localSheetId="33">#REF!</definedName>
    <definedName name="Excel_BuiltIn_Print_Area_17" localSheetId="34">#REF!</definedName>
    <definedName name="Excel_BuiltIn_Print_Area_17" localSheetId="35">#REF!</definedName>
    <definedName name="Excel_BuiltIn_Print_Area_17" localSheetId="36">#REF!</definedName>
    <definedName name="Excel_BuiltIn_Print_Area_17" localSheetId="37">#REF!</definedName>
    <definedName name="Excel_BuiltIn_Print_Area_17" localSheetId="38">#REF!</definedName>
    <definedName name="Excel_BuiltIn_Print_Area_17" localSheetId="39">#REF!</definedName>
    <definedName name="Excel_BuiltIn_Print_Area_17" localSheetId="40">#REF!</definedName>
    <definedName name="Excel_BuiltIn_Print_Area_17" localSheetId="41">#REF!</definedName>
    <definedName name="Excel_BuiltIn_Print_Area_17" localSheetId="42">#REF!</definedName>
    <definedName name="Excel_BuiltIn_Print_Area_17" localSheetId="43">#REF!</definedName>
    <definedName name="Excel_BuiltIn_Print_Area_17" localSheetId="44">#REF!</definedName>
    <definedName name="Excel_BuiltIn_Print_Area_17" localSheetId="45">#REF!</definedName>
    <definedName name="Excel_BuiltIn_Print_Area_17" localSheetId="46">#REF!</definedName>
    <definedName name="Excel_BuiltIn_Print_Area_17" localSheetId="47">#REF!</definedName>
    <definedName name="Excel_BuiltIn_Print_Area_17" localSheetId="48">#REF!</definedName>
    <definedName name="Excel_BuiltIn_Print_Area_17" localSheetId="49">#REF!</definedName>
    <definedName name="Excel_BuiltIn_Print_Area_17" localSheetId="50">#REF!</definedName>
    <definedName name="Excel_BuiltIn_Print_Area_17" localSheetId="51">#REF!</definedName>
    <definedName name="Excel_BuiltIn_Print_Area_17" localSheetId="52">#REF!</definedName>
    <definedName name="Excel_BuiltIn_Print_Area_17" localSheetId="53">#REF!</definedName>
    <definedName name="Excel_BuiltIn_Print_Area_17" localSheetId="54">#REF!</definedName>
    <definedName name="Excel_BuiltIn_Print_Area_17" localSheetId="55">#REF!</definedName>
    <definedName name="Excel_BuiltIn_Print_Area_17" localSheetId="56">#REF!</definedName>
    <definedName name="Excel_BuiltIn_Print_Area_17" localSheetId="57">#REF!</definedName>
    <definedName name="Excel_BuiltIn_Print_Area_17" localSheetId="58">#REF!</definedName>
    <definedName name="Excel_BuiltIn_Print_Area_17" localSheetId="59">#REF!</definedName>
    <definedName name="Excel_BuiltIn_Print_Area_17" localSheetId="60">#REF!</definedName>
    <definedName name="Excel_BuiltIn_Print_Area_17" localSheetId="61">#REF!</definedName>
    <definedName name="Excel_BuiltIn_Print_Area_17" localSheetId="62">#REF!</definedName>
    <definedName name="Excel_BuiltIn_Print_Area_17" localSheetId="63">#REF!</definedName>
    <definedName name="Excel_BuiltIn_Print_Area_17" localSheetId="64">#REF!</definedName>
    <definedName name="Excel_BuiltIn_Print_Area_17" localSheetId="65">#REF!</definedName>
    <definedName name="Excel_BuiltIn_Print_Area_17" localSheetId="66">#REF!</definedName>
    <definedName name="Excel_BuiltIn_Print_Area_17" localSheetId="67">#REF!</definedName>
    <definedName name="Excel_BuiltIn_Print_Area_17" localSheetId="68">#REF!</definedName>
    <definedName name="Excel_BuiltIn_Print_Area_17" localSheetId="69">#REF!</definedName>
    <definedName name="Excel_BuiltIn_Print_Area_17" localSheetId="70">#REF!</definedName>
    <definedName name="Excel_BuiltIn_Print_Area_17" localSheetId="71">#REF!</definedName>
    <definedName name="Excel_BuiltIn_Print_Area_17" localSheetId="72">#REF!</definedName>
    <definedName name="Excel_BuiltIn_Print_Area_17" localSheetId="73">#REF!</definedName>
    <definedName name="Excel_BuiltIn_Print_Area_17" localSheetId="74">#REF!</definedName>
    <definedName name="Excel_BuiltIn_Print_Area_17" localSheetId="75">#REF!</definedName>
    <definedName name="Excel_BuiltIn_Print_Area_17" localSheetId="76">#REF!</definedName>
    <definedName name="Excel_BuiltIn_Print_Area_17" localSheetId="77">#REF!</definedName>
    <definedName name="Excel_BuiltIn_Print_Area_17" localSheetId="78">#REF!</definedName>
    <definedName name="Excel_BuiltIn_Print_Area_17" localSheetId="79">#REF!</definedName>
    <definedName name="Excel_BuiltIn_Print_Area_17" localSheetId="80">#REF!</definedName>
    <definedName name="Excel_BuiltIn_Print_Area_17" localSheetId="81">#REF!</definedName>
    <definedName name="Excel_BuiltIn_Print_Area_17" localSheetId="82">#REF!</definedName>
    <definedName name="Excel_BuiltIn_Print_Area_17" localSheetId="83">#REF!</definedName>
    <definedName name="Excel_BuiltIn_Print_Area_17" localSheetId="84">#REF!</definedName>
    <definedName name="Excel_BuiltIn_Print_Area_17" localSheetId="85">#REF!</definedName>
    <definedName name="Excel_BuiltIn_Print_Area_17" localSheetId="86">#REF!</definedName>
    <definedName name="Excel_BuiltIn_Print_Area_17" localSheetId="87">#REF!</definedName>
    <definedName name="Excel_BuiltIn_Print_Area_17" localSheetId="88">#REF!</definedName>
    <definedName name="Excel_BuiltIn_Print_Area_17" localSheetId="89">#REF!</definedName>
    <definedName name="Excel_BuiltIn_Print_Area_17" localSheetId="90">#REF!</definedName>
    <definedName name="Excel_BuiltIn_Print_Area_17" localSheetId="91">#REF!</definedName>
    <definedName name="Excel_BuiltIn_Print_Area_17" localSheetId="92">#REF!</definedName>
    <definedName name="Excel_BuiltIn_Print_Area_17" localSheetId="93">#REF!</definedName>
    <definedName name="Excel_BuiltIn_Print_Area_17" localSheetId="94">#REF!</definedName>
    <definedName name="Excel_BuiltIn_Print_Area_17" localSheetId="95">#REF!</definedName>
    <definedName name="Excel_BuiltIn_Print_Area_17" localSheetId="96">#REF!</definedName>
    <definedName name="Excel_BuiltIn_Print_Area_17" localSheetId="97">#REF!</definedName>
    <definedName name="Excel_BuiltIn_Print_Area_17" localSheetId="98">#REF!</definedName>
    <definedName name="Excel_BuiltIn_Print_Area_17" localSheetId="99">#REF!</definedName>
    <definedName name="Excel_BuiltIn_Print_Area_17" localSheetId="100">#REF!</definedName>
    <definedName name="Excel_BuiltIn_Print_Area_17" localSheetId="101">#REF!</definedName>
    <definedName name="Excel_BuiltIn_Print_Area_17" localSheetId="102">#REF!</definedName>
    <definedName name="Excel_BuiltIn_Print_Area_17" localSheetId="103">#REF!</definedName>
    <definedName name="Excel_BuiltIn_Print_Area_17" localSheetId="104">#REF!</definedName>
    <definedName name="Excel_BuiltIn_Print_Area_17" localSheetId="105">#REF!</definedName>
    <definedName name="Excel_BuiltIn_Print_Area_17" localSheetId="106">#REF!</definedName>
    <definedName name="Excel_BuiltIn_Print_Area_17" localSheetId="107">#REF!</definedName>
    <definedName name="Excel_BuiltIn_Print_Area_17" localSheetId="108">#REF!</definedName>
    <definedName name="Excel_BuiltIn_Print_Area_17" localSheetId="109">#REF!</definedName>
    <definedName name="Excel_BuiltIn_Print_Area_17" localSheetId="110">#REF!</definedName>
    <definedName name="Excel_BuiltIn_Print_Area_17" localSheetId="111">#REF!</definedName>
    <definedName name="Excel_BuiltIn_Print_Area_17" localSheetId="112">#REF!</definedName>
    <definedName name="Excel_BuiltIn_Print_Area_17" localSheetId="113">#REF!</definedName>
    <definedName name="Excel_BuiltIn_Print_Area_17">#REF!</definedName>
    <definedName name="Excel_BuiltIn_Print_Area_18" localSheetId="27">#REF!</definedName>
    <definedName name="Excel_BuiltIn_Print_Area_18" localSheetId="28">#REF!</definedName>
    <definedName name="Excel_BuiltIn_Print_Area_18" localSheetId="29">#REF!</definedName>
    <definedName name="Excel_BuiltIn_Print_Area_18" localSheetId="30">#REF!</definedName>
    <definedName name="Excel_BuiltIn_Print_Area_18" localSheetId="31">#REF!</definedName>
    <definedName name="Excel_BuiltIn_Print_Area_18" localSheetId="32">#REF!</definedName>
    <definedName name="Excel_BuiltIn_Print_Area_18" localSheetId="33">#REF!</definedName>
    <definedName name="Excel_BuiltIn_Print_Area_18" localSheetId="34">#REF!</definedName>
    <definedName name="Excel_BuiltIn_Print_Area_18" localSheetId="35">#REF!</definedName>
    <definedName name="Excel_BuiltIn_Print_Area_18" localSheetId="36">#REF!</definedName>
    <definedName name="Excel_BuiltIn_Print_Area_18" localSheetId="37">#REF!</definedName>
    <definedName name="Excel_BuiltIn_Print_Area_18" localSheetId="38">#REF!</definedName>
    <definedName name="Excel_BuiltIn_Print_Area_18" localSheetId="39">#REF!</definedName>
    <definedName name="Excel_BuiltIn_Print_Area_18" localSheetId="40">#REF!</definedName>
    <definedName name="Excel_BuiltIn_Print_Area_18" localSheetId="41">#REF!</definedName>
    <definedName name="Excel_BuiltIn_Print_Area_18" localSheetId="42">#REF!</definedName>
    <definedName name="Excel_BuiltIn_Print_Area_18" localSheetId="43">#REF!</definedName>
    <definedName name="Excel_BuiltIn_Print_Area_18" localSheetId="44">#REF!</definedName>
    <definedName name="Excel_BuiltIn_Print_Area_18" localSheetId="45">#REF!</definedName>
    <definedName name="Excel_BuiltIn_Print_Area_18" localSheetId="46">#REF!</definedName>
    <definedName name="Excel_BuiltIn_Print_Area_18" localSheetId="47">#REF!</definedName>
    <definedName name="Excel_BuiltIn_Print_Area_18" localSheetId="48">#REF!</definedName>
    <definedName name="Excel_BuiltIn_Print_Area_18" localSheetId="49">#REF!</definedName>
    <definedName name="Excel_BuiltIn_Print_Area_18" localSheetId="50">#REF!</definedName>
    <definedName name="Excel_BuiltIn_Print_Area_18" localSheetId="51">#REF!</definedName>
    <definedName name="Excel_BuiltIn_Print_Area_18" localSheetId="52">#REF!</definedName>
    <definedName name="Excel_BuiltIn_Print_Area_18" localSheetId="53">#REF!</definedName>
    <definedName name="Excel_BuiltIn_Print_Area_18" localSheetId="54">#REF!</definedName>
    <definedName name="Excel_BuiltIn_Print_Area_18" localSheetId="55">#REF!</definedName>
    <definedName name="Excel_BuiltIn_Print_Area_18" localSheetId="56">#REF!</definedName>
    <definedName name="Excel_BuiltIn_Print_Area_18" localSheetId="57">#REF!</definedName>
    <definedName name="Excel_BuiltIn_Print_Area_18" localSheetId="58">#REF!</definedName>
    <definedName name="Excel_BuiltIn_Print_Area_18" localSheetId="59">#REF!</definedName>
    <definedName name="Excel_BuiltIn_Print_Area_18" localSheetId="60">#REF!</definedName>
    <definedName name="Excel_BuiltIn_Print_Area_18" localSheetId="61">#REF!</definedName>
    <definedName name="Excel_BuiltIn_Print_Area_18" localSheetId="62">#REF!</definedName>
    <definedName name="Excel_BuiltIn_Print_Area_18" localSheetId="63">#REF!</definedName>
    <definedName name="Excel_BuiltIn_Print_Area_18" localSheetId="64">#REF!</definedName>
    <definedName name="Excel_BuiltIn_Print_Area_18" localSheetId="65">#REF!</definedName>
    <definedName name="Excel_BuiltIn_Print_Area_18" localSheetId="66">#REF!</definedName>
    <definedName name="Excel_BuiltIn_Print_Area_18" localSheetId="67">#REF!</definedName>
    <definedName name="Excel_BuiltIn_Print_Area_18" localSheetId="68">#REF!</definedName>
    <definedName name="Excel_BuiltIn_Print_Area_18" localSheetId="69">#REF!</definedName>
    <definedName name="Excel_BuiltIn_Print_Area_18" localSheetId="70">#REF!</definedName>
    <definedName name="Excel_BuiltIn_Print_Area_18" localSheetId="71">#REF!</definedName>
    <definedName name="Excel_BuiltIn_Print_Area_18" localSheetId="72">#REF!</definedName>
    <definedName name="Excel_BuiltIn_Print_Area_18" localSheetId="73">#REF!</definedName>
    <definedName name="Excel_BuiltIn_Print_Area_18" localSheetId="74">#REF!</definedName>
    <definedName name="Excel_BuiltIn_Print_Area_18" localSheetId="75">#REF!</definedName>
    <definedName name="Excel_BuiltIn_Print_Area_18" localSheetId="76">#REF!</definedName>
    <definedName name="Excel_BuiltIn_Print_Area_18" localSheetId="77">#REF!</definedName>
    <definedName name="Excel_BuiltIn_Print_Area_18" localSheetId="78">#REF!</definedName>
    <definedName name="Excel_BuiltIn_Print_Area_18" localSheetId="79">#REF!</definedName>
    <definedName name="Excel_BuiltIn_Print_Area_18" localSheetId="80">#REF!</definedName>
    <definedName name="Excel_BuiltIn_Print_Area_18" localSheetId="81">#REF!</definedName>
    <definedName name="Excel_BuiltIn_Print_Area_18" localSheetId="82">#REF!</definedName>
    <definedName name="Excel_BuiltIn_Print_Area_18" localSheetId="83">#REF!</definedName>
    <definedName name="Excel_BuiltIn_Print_Area_18" localSheetId="84">#REF!</definedName>
    <definedName name="Excel_BuiltIn_Print_Area_18" localSheetId="85">#REF!</definedName>
    <definedName name="Excel_BuiltIn_Print_Area_18" localSheetId="86">#REF!</definedName>
    <definedName name="Excel_BuiltIn_Print_Area_18" localSheetId="87">#REF!</definedName>
    <definedName name="Excel_BuiltIn_Print_Area_18" localSheetId="88">#REF!</definedName>
    <definedName name="Excel_BuiltIn_Print_Area_18" localSheetId="89">#REF!</definedName>
    <definedName name="Excel_BuiltIn_Print_Area_18" localSheetId="90">#REF!</definedName>
    <definedName name="Excel_BuiltIn_Print_Area_18" localSheetId="91">#REF!</definedName>
    <definedName name="Excel_BuiltIn_Print_Area_18" localSheetId="92">#REF!</definedName>
    <definedName name="Excel_BuiltIn_Print_Area_18" localSheetId="93">#REF!</definedName>
    <definedName name="Excel_BuiltIn_Print_Area_18" localSheetId="94">#REF!</definedName>
    <definedName name="Excel_BuiltIn_Print_Area_18" localSheetId="95">#REF!</definedName>
    <definedName name="Excel_BuiltIn_Print_Area_18" localSheetId="96">#REF!</definedName>
    <definedName name="Excel_BuiltIn_Print_Area_18" localSheetId="97">#REF!</definedName>
    <definedName name="Excel_BuiltIn_Print_Area_18" localSheetId="98">#REF!</definedName>
    <definedName name="Excel_BuiltIn_Print_Area_18" localSheetId="99">#REF!</definedName>
    <definedName name="Excel_BuiltIn_Print_Area_18" localSheetId="100">#REF!</definedName>
    <definedName name="Excel_BuiltIn_Print_Area_18" localSheetId="101">#REF!</definedName>
    <definedName name="Excel_BuiltIn_Print_Area_18" localSheetId="102">#REF!</definedName>
    <definedName name="Excel_BuiltIn_Print_Area_18" localSheetId="103">#REF!</definedName>
    <definedName name="Excel_BuiltIn_Print_Area_18" localSheetId="104">#REF!</definedName>
    <definedName name="Excel_BuiltIn_Print_Area_18" localSheetId="105">#REF!</definedName>
    <definedName name="Excel_BuiltIn_Print_Area_18" localSheetId="106">#REF!</definedName>
    <definedName name="Excel_BuiltIn_Print_Area_18" localSheetId="107">#REF!</definedName>
    <definedName name="Excel_BuiltIn_Print_Area_18" localSheetId="108">#REF!</definedName>
    <definedName name="Excel_BuiltIn_Print_Area_18" localSheetId="109">#REF!</definedName>
    <definedName name="Excel_BuiltIn_Print_Area_18" localSheetId="110">#REF!</definedName>
    <definedName name="Excel_BuiltIn_Print_Area_18" localSheetId="111">#REF!</definedName>
    <definedName name="Excel_BuiltIn_Print_Area_18" localSheetId="112">#REF!</definedName>
    <definedName name="Excel_BuiltIn_Print_Area_18" localSheetId="113">#REF!</definedName>
    <definedName name="Excel_BuiltIn_Print_Area_18">#REF!</definedName>
    <definedName name="Excel_BuiltIn_Print_Area_19" localSheetId="27">#REF!</definedName>
    <definedName name="Excel_BuiltIn_Print_Area_19" localSheetId="28">#REF!</definedName>
    <definedName name="Excel_BuiltIn_Print_Area_19" localSheetId="29">#REF!</definedName>
    <definedName name="Excel_BuiltIn_Print_Area_19" localSheetId="30">#REF!</definedName>
    <definedName name="Excel_BuiltIn_Print_Area_19" localSheetId="31">#REF!</definedName>
    <definedName name="Excel_BuiltIn_Print_Area_19" localSheetId="32">#REF!</definedName>
    <definedName name="Excel_BuiltIn_Print_Area_19" localSheetId="33">#REF!</definedName>
    <definedName name="Excel_BuiltIn_Print_Area_19" localSheetId="34">#REF!</definedName>
    <definedName name="Excel_BuiltIn_Print_Area_19" localSheetId="35">#REF!</definedName>
    <definedName name="Excel_BuiltIn_Print_Area_19" localSheetId="36">#REF!</definedName>
    <definedName name="Excel_BuiltIn_Print_Area_19" localSheetId="37">#REF!</definedName>
    <definedName name="Excel_BuiltIn_Print_Area_19" localSheetId="38">#REF!</definedName>
    <definedName name="Excel_BuiltIn_Print_Area_19" localSheetId="39">#REF!</definedName>
    <definedName name="Excel_BuiltIn_Print_Area_19" localSheetId="40">#REF!</definedName>
    <definedName name="Excel_BuiltIn_Print_Area_19" localSheetId="41">#REF!</definedName>
    <definedName name="Excel_BuiltIn_Print_Area_19" localSheetId="42">#REF!</definedName>
    <definedName name="Excel_BuiltIn_Print_Area_19" localSheetId="43">#REF!</definedName>
    <definedName name="Excel_BuiltIn_Print_Area_19" localSheetId="44">#REF!</definedName>
    <definedName name="Excel_BuiltIn_Print_Area_19" localSheetId="45">#REF!</definedName>
    <definedName name="Excel_BuiltIn_Print_Area_19" localSheetId="46">#REF!</definedName>
    <definedName name="Excel_BuiltIn_Print_Area_19" localSheetId="47">#REF!</definedName>
    <definedName name="Excel_BuiltIn_Print_Area_19" localSheetId="48">#REF!</definedName>
    <definedName name="Excel_BuiltIn_Print_Area_19" localSheetId="49">#REF!</definedName>
    <definedName name="Excel_BuiltIn_Print_Area_19" localSheetId="50">#REF!</definedName>
    <definedName name="Excel_BuiltIn_Print_Area_19" localSheetId="51">#REF!</definedName>
    <definedName name="Excel_BuiltIn_Print_Area_19" localSheetId="52">#REF!</definedName>
    <definedName name="Excel_BuiltIn_Print_Area_19" localSheetId="53">#REF!</definedName>
    <definedName name="Excel_BuiltIn_Print_Area_19" localSheetId="54">#REF!</definedName>
    <definedName name="Excel_BuiltIn_Print_Area_19" localSheetId="55">#REF!</definedName>
    <definedName name="Excel_BuiltIn_Print_Area_19" localSheetId="56">#REF!</definedName>
    <definedName name="Excel_BuiltIn_Print_Area_19" localSheetId="57">#REF!</definedName>
    <definedName name="Excel_BuiltIn_Print_Area_19" localSheetId="58">#REF!</definedName>
    <definedName name="Excel_BuiltIn_Print_Area_19" localSheetId="59">#REF!</definedName>
    <definedName name="Excel_BuiltIn_Print_Area_19" localSheetId="60">#REF!</definedName>
    <definedName name="Excel_BuiltIn_Print_Area_19" localSheetId="61">#REF!</definedName>
    <definedName name="Excel_BuiltIn_Print_Area_19" localSheetId="62">#REF!</definedName>
    <definedName name="Excel_BuiltIn_Print_Area_19" localSheetId="63">#REF!</definedName>
    <definedName name="Excel_BuiltIn_Print_Area_19" localSheetId="64">#REF!</definedName>
    <definedName name="Excel_BuiltIn_Print_Area_19" localSheetId="65">#REF!</definedName>
    <definedName name="Excel_BuiltIn_Print_Area_19" localSheetId="66">#REF!</definedName>
    <definedName name="Excel_BuiltIn_Print_Area_19" localSheetId="67">#REF!</definedName>
    <definedName name="Excel_BuiltIn_Print_Area_19" localSheetId="68">#REF!</definedName>
    <definedName name="Excel_BuiltIn_Print_Area_19" localSheetId="69">#REF!</definedName>
    <definedName name="Excel_BuiltIn_Print_Area_19" localSheetId="70">#REF!</definedName>
    <definedName name="Excel_BuiltIn_Print_Area_19" localSheetId="71">#REF!</definedName>
    <definedName name="Excel_BuiltIn_Print_Area_19" localSheetId="72">#REF!</definedName>
    <definedName name="Excel_BuiltIn_Print_Area_19" localSheetId="73">#REF!</definedName>
    <definedName name="Excel_BuiltIn_Print_Area_19" localSheetId="74">#REF!</definedName>
    <definedName name="Excel_BuiltIn_Print_Area_19" localSheetId="75">#REF!</definedName>
    <definedName name="Excel_BuiltIn_Print_Area_19" localSheetId="76">#REF!</definedName>
    <definedName name="Excel_BuiltIn_Print_Area_19" localSheetId="77">#REF!</definedName>
    <definedName name="Excel_BuiltIn_Print_Area_19" localSheetId="78">#REF!</definedName>
    <definedName name="Excel_BuiltIn_Print_Area_19" localSheetId="79">#REF!</definedName>
    <definedName name="Excel_BuiltIn_Print_Area_19" localSheetId="80">#REF!</definedName>
    <definedName name="Excel_BuiltIn_Print_Area_19" localSheetId="81">#REF!</definedName>
    <definedName name="Excel_BuiltIn_Print_Area_19" localSheetId="82">#REF!</definedName>
    <definedName name="Excel_BuiltIn_Print_Area_19" localSheetId="83">#REF!</definedName>
    <definedName name="Excel_BuiltIn_Print_Area_19" localSheetId="84">#REF!</definedName>
    <definedName name="Excel_BuiltIn_Print_Area_19" localSheetId="85">#REF!</definedName>
    <definedName name="Excel_BuiltIn_Print_Area_19" localSheetId="86">#REF!</definedName>
    <definedName name="Excel_BuiltIn_Print_Area_19" localSheetId="87">#REF!</definedName>
    <definedName name="Excel_BuiltIn_Print_Area_19" localSheetId="88">#REF!</definedName>
    <definedName name="Excel_BuiltIn_Print_Area_19" localSheetId="89">#REF!</definedName>
    <definedName name="Excel_BuiltIn_Print_Area_19" localSheetId="90">#REF!</definedName>
    <definedName name="Excel_BuiltIn_Print_Area_19" localSheetId="91">#REF!</definedName>
    <definedName name="Excel_BuiltIn_Print_Area_19" localSheetId="92">#REF!</definedName>
    <definedName name="Excel_BuiltIn_Print_Area_19" localSheetId="93">#REF!</definedName>
    <definedName name="Excel_BuiltIn_Print_Area_19" localSheetId="94">#REF!</definedName>
    <definedName name="Excel_BuiltIn_Print_Area_19" localSheetId="95">#REF!</definedName>
    <definedName name="Excel_BuiltIn_Print_Area_19" localSheetId="96">#REF!</definedName>
    <definedName name="Excel_BuiltIn_Print_Area_19" localSheetId="97">#REF!</definedName>
    <definedName name="Excel_BuiltIn_Print_Area_19" localSheetId="98">#REF!</definedName>
    <definedName name="Excel_BuiltIn_Print_Area_19" localSheetId="99">#REF!</definedName>
    <definedName name="Excel_BuiltIn_Print_Area_19" localSheetId="100">#REF!</definedName>
    <definedName name="Excel_BuiltIn_Print_Area_19" localSheetId="101">#REF!</definedName>
    <definedName name="Excel_BuiltIn_Print_Area_19" localSheetId="102">#REF!</definedName>
    <definedName name="Excel_BuiltIn_Print_Area_19" localSheetId="103">#REF!</definedName>
    <definedName name="Excel_BuiltIn_Print_Area_19" localSheetId="104">#REF!</definedName>
    <definedName name="Excel_BuiltIn_Print_Area_19" localSheetId="105">#REF!</definedName>
    <definedName name="Excel_BuiltIn_Print_Area_19" localSheetId="106">#REF!</definedName>
    <definedName name="Excel_BuiltIn_Print_Area_19" localSheetId="107">#REF!</definedName>
    <definedName name="Excel_BuiltIn_Print_Area_19" localSheetId="108">#REF!</definedName>
    <definedName name="Excel_BuiltIn_Print_Area_19" localSheetId="109">#REF!</definedName>
    <definedName name="Excel_BuiltIn_Print_Area_19" localSheetId="110">#REF!</definedName>
    <definedName name="Excel_BuiltIn_Print_Area_19" localSheetId="111">#REF!</definedName>
    <definedName name="Excel_BuiltIn_Print_Area_19" localSheetId="112">#REF!</definedName>
    <definedName name="Excel_BuiltIn_Print_Area_19" localSheetId="113">#REF!</definedName>
    <definedName name="Excel_BuiltIn_Print_Area_19">#REF!</definedName>
    <definedName name="Excel_BuiltIn_Print_Area_2" localSheetId="27">#REF!</definedName>
    <definedName name="Excel_BuiltIn_Print_Area_2" localSheetId="28">#REF!</definedName>
    <definedName name="Excel_BuiltIn_Print_Area_2" localSheetId="29">#REF!</definedName>
    <definedName name="Excel_BuiltIn_Print_Area_2" localSheetId="30">#REF!</definedName>
    <definedName name="Excel_BuiltIn_Print_Area_2" localSheetId="31">#REF!</definedName>
    <definedName name="Excel_BuiltIn_Print_Area_2" localSheetId="32">#REF!</definedName>
    <definedName name="Excel_BuiltIn_Print_Area_2" localSheetId="33">#REF!</definedName>
    <definedName name="Excel_BuiltIn_Print_Area_2" localSheetId="34">#REF!</definedName>
    <definedName name="Excel_BuiltIn_Print_Area_2" localSheetId="35">#REF!</definedName>
    <definedName name="Excel_BuiltIn_Print_Area_2" localSheetId="36">#REF!</definedName>
    <definedName name="Excel_BuiltIn_Print_Area_2" localSheetId="37">#REF!</definedName>
    <definedName name="Excel_BuiltIn_Print_Area_2" localSheetId="38">#REF!</definedName>
    <definedName name="Excel_BuiltIn_Print_Area_2" localSheetId="39">#REF!</definedName>
    <definedName name="Excel_BuiltIn_Print_Area_2" localSheetId="40">#REF!</definedName>
    <definedName name="Excel_BuiltIn_Print_Area_2" localSheetId="41">#REF!</definedName>
    <definedName name="Excel_BuiltIn_Print_Area_2" localSheetId="42">#REF!</definedName>
    <definedName name="Excel_BuiltIn_Print_Area_2" localSheetId="43">#REF!</definedName>
    <definedName name="Excel_BuiltIn_Print_Area_2" localSheetId="44">#REF!</definedName>
    <definedName name="Excel_BuiltIn_Print_Area_2" localSheetId="45">#REF!</definedName>
    <definedName name="Excel_BuiltIn_Print_Area_2" localSheetId="46">#REF!</definedName>
    <definedName name="Excel_BuiltIn_Print_Area_2" localSheetId="47">#REF!</definedName>
    <definedName name="Excel_BuiltIn_Print_Area_2" localSheetId="48">#REF!</definedName>
    <definedName name="Excel_BuiltIn_Print_Area_2" localSheetId="49">#REF!</definedName>
    <definedName name="Excel_BuiltIn_Print_Area_2" localSheetId="50">#REF!</definedName>
    <definedName name="Excel_BuiltIn_Print_Area_2" localSheetId="51">#REF!</definedName>
    <definedName name="Excel_BuiltIn_Print_Area_2" localSheetId="52">#REF!</definedName>
    <definedName name="Excel_BuiltIn_Print_Area_2" localSheetId="53">#REF!</definedName>
    <definedName name="Excel_BuiltIn_Print_Area_2" localSheetId="54">#REF!</definedName>
    <definedName name="Excel_BuiltIn_Print_Area_2" localSheetId="55">#REF!</definedName>
    <definedName name="Excel_BuiltIn_Print_Area_2" localSheetId="56">#REF!</definedName>
    <definedName name="Excel_BuiltIn_Print_Area_2" localSheetId="57">#REF!</definedName>
    <definedName name="Excel_BuiltIn_Print_Area_2" localSheetId="58">#REF!</definedName>
    <definedName name="Excel_BuiltIn_Print_Area_2" localSheetId="59">#REF!</definedName>
    <definedName name="Excel_BuiltIn_Print_Area_2" localSheetId="60">#REF!</definedName>
    <definedName name="Excel_BuiltIn_Print_Area_2" localSheetId="61">#REF!</definedName>
    <definedName name="Excel_BuiltIn_Print_Area_2" localSheetId="62">#REF!</definedName>
    <definedName name="Excel_BuiltIn_Print_Area_2" localSheetId="63">#REF!</definedName>
    <definedName name="Excel_BuiltIn_Print_Area_2" localSheetId="64">#REF!</definedName>
    <definedName name="Excel_BuiltIn_Print_Area_2" localSheetId="65">#REF!</definedName>
    <definedName name="Excel_BuiltIn_Print_Area_2" localSheetId="66">#REF!</definedName>
    <definedName name="Excel_BuiltIn_Print_Area_2" localSheetId="67">#REF!</definedName>
    <definedName name="Excel_BuiltIn_Print_Area_2" localSheetId="68">#REF!</definedName>
    <definedName name="Excel_BuiltIn_Print_Area_2" localSheetId="69">#REF!</definedName>
    <definedName name="Excel_BuiltIn_Print_Area_2" localSheetId="70">#REF!</definedName>
    <definedName name="Excel_BuiltIn_Print_Area_2" localSheetId="71">#REF!</definedName>
    <definedName name="Excel_BuiltIn_Print_Area_2" localSheetId="72">#REF!</definedName>
    <definedName name="Excel_BuiltIn_Print_Area_2" localSheetId="73">#REF!</definedName>
    <definedName name="Excel_BuiltIn_Print_Area_2" localSheetId="74">#REF!</definedName>
    <definedName name="Excel_BuiltIn_Print_Area_2" localSheetId="75">#REF!</definedName>
    <definedName name="Excel_BuiltIn_Print_Area_2" localSheetId="76">#REF!</definedName>
    <definedName name="Excel_BuiltIn_Print_Area_2" localSheetId="77">#REF!</definedName>
    <definedName name="Excel_BuiltIn_Print_Area_2" localSheetId="78">#REF!</definedName>
    <definedName name="Excel_BuiltIn_Print_Area_2" localSheetId="79">#REF!</definedName>
    <definedName name="Excel_BuiltIn_Print_Area_2" localSheetId="80">#REF!</definedName>
    <definedName name="Excel_BuiltIn_Print_Area_2" localSheetId="81">#REF!</definedName>
    <definedName name="Excel_BuiltIn_Print_Area_2" localSheetId="82">#REF!</definedName>
    <definedName name="Excel_BuiltIn_Print_Area_2" localSheetId="83">#REF!</definedName>
    <definedName name="Excel_BuiltIn_Print_Area_2" localSheetId="84">#REF!</definedName>
    <definedName name="Excel_BuiltIn_Print_Area_2" localSheetId="85">#REF!</definedName>
    <definedName name="Excel_BuiltIn_Print_Area_2" localSheetId="86">#REF!</definedName>
    <definedName name="Excel_BuiltIn_Print_Area_2" localSheetId="87">#REF!</definedName>
    <definedName name="Excel_BuiltIn_Print_Area_2" localSheetId="88">#REF!</definedName>
    <definedName name="Excel_BuiltIn_Print_Area_2" localSheetId="89">#REF!</definedName>
    <definedName name="Excel_BuiltIn_Print_Area_2" localSheetId="90">#REF!</definedName>
    <definedName name="Excel_BuiltIn_Print_Area_2" localSheetId="91">#REF!</definedName>
    <definedName name="Excel_BuiltIn_Print_Area_2" localSheetId="92">#REF!</definedName>
    <definedName name="Excel_BuiltIn_Print_Area_2" localSheetId="93">#REF!</definedName>
    <definedName name="Excel_BuiltIn_Print_Area_2" localSheetId="94">#REF!</definedName>
    <definedName name="Excel_BuiltIn_Print_Area_2" localSheetId="95">#REF!</definedName>
    <definedName name="Excel_BuiltIn_Print_Area_2" localSheetId="96">#REF!</definedName>
    <definedName name="Excel_BuiltIn_Print_Area_2" localSheetId="97">#REF!</definedName>
    <definedName name="Excel_BuiltIn_Print_Area_2" localSheetId="98">#REF!</definedName>
    <definedName name="Excel_BuiltIn_Print_Area_2" localSheetId="99">#REF!</definedName>
    <definedName name="Excel_BuiltIn_Print_Area_2" localSheetId="100">#REF!</definedName>
    <definedName name="Excel_BuiltIn_Print_Area_2" localSheetId="101">#REF!</definedName>
    <definedName name="Excel_BuiltIn_Print_Area_2" localSheetId="102">#REF!</definedName>
    <definedName name="Excel_BuiltIn_Print_Area_2" localSheetId="103">#REF!</definedName>
    <definedName name="Excel_BuiltIn_Print_Area_2" localSheetId="104">#REF!</definedName>
    <definedName name="Excel_BuiltIn_Print_Area_2" localSheetId="105">#REF!</definedName>
    <definedName name="Excel_BuiltIn_Print_Area_2" localSheetId="106">#REF!</definedName>
    <definedName name="Excel_BuiltIn_Print_Area_2" localSheetId="107">#REF!</definedName>
    <definedName name="Excel_BuiltIn_Print_Area_2" localSheetId="108">#REF!</definedName>
    <definedName name="Excel_BuiltIn_Print_Area_2" localSheetId="109">#REF!</definedName>
    <definedName name="Excel_BuiltIn_Print_Area_2" localSheetId="110">#REF!</definedName>
    <definedName name="Excel_BuiltIn_Print_Area_2" localSheetId="111">#REF!</definedName>
    <definedName name="Excel_BuiltIn_Print_Area_2" localSheetId="112">#REF!</definedName>
    <definedName name="Excel_BuiltIn_Print_Area_2" localSheetId="113">#REF!</definedName>
    <definedName name="Excel_BuiltIn_Print_Area_2">#REF!</definedName>
    <definedName name="Excel_BuiltIn_Print_Area_20" localSheetId="27">#REF!</definedName>
    <definedName name="Excel_BuiltIn_Print_Area_20" localSheetId="28">#REF!</definedName>
    <definedName name="Excel_BuiltIn_Print_Area_20" localSheetId="29">#REF!</definedName>
    <definedName name="Excel_BuiltIn_Print_Area_20" localSheetId="30">#REF!</definedName>
    <definedName name="Excel_BuiltIn_Print_Area_20" localSheetId="31">#REF!</definedName>
    <definedName name="Excel_BuiltIn_Print_Area_20" localSheetId="32">#REF!</definedName>
    <definedName name="Excel_BuiltIn_Print_Area_20" localSheetId="33">#REF!</definedName>
    <definedName name="Excel_BuiltIn_Print_Area_20" localSheetId="34">#REF!</definedName>
    <definedName name="Excel_BuiltIn_Print_Area_20" localSheetId="35">#REF!</definedName>
    <definedName name="Excel_BuiltIn_Print_Area_20" localSheetId="36">#REF!</definedName>
    <definedName name="Excel_BuiltIn_Print_Area_20" localSheetId="37">#REF!</definedName>
    <definedName name="Excel_BuiltIn_Print_Area_20" localSheetId="38">#REF!</definedName>
    <definedName name="Excel_BuiltIn_Print_Area_20" localSheetId="39">#REF!</definedName>
    <definedName name="Excel_BuiltIn_Print_Area_20" localSheetId="40">#REF!</definedName>
    <definedName name="Excel_BuiltIn_Print_Area_20" localSheetId="41">#REF!</definedName>
    <definedName name="Excel_BuiltIn_Print_Area_20" localSheetId="42">#REF!</definedName>
    <definedName name="Excel_BuiltIn_Print_Area_20" localSheetId="43">#REF!</definedName>
    <definedName name="Excel_BuiltIn_Print_Area_20" localSheetId="44">#REF!</definedName>
    <definedName name="Excel_BuiltIn_Print_Area_20" localSheetId="45">#REF!</definedName>
    <definedName name="Excel_BuiltIn_Print_Area_20" localSheetId="46">#REF!</definedName>
    <definedName name="Excel_BuiltIn_Print_Area_20" localSheetId="47">#REF!</definedName>
    <definedName name="Excel_BuiltIn_Print_Area_20" localSheetId="48">#REF!</definedName>
    <definedName name="Excel_BuiltIn_Print_Area_20" localSheetId="49">#REF!</definedName>
    <definedName name="Excel_BuiltIn_Print_Area_20" localSheetId="50">#REF!</definedName>
    <definedName name="Excel_BuiltIn_Print_Area_20" localSheetId="51">#REF!</definedName>
    <definedName name="Excel_BuiltIn_Print_Area_20" localSheetId="52">#REF!</definedName>
    <definedName name="Excel_BuiltIn_Print_Area_20" localSheetId="53">#REF!</definedName>
    <definedName name="Excel_BuiltIn_Print_Area_20" localSheetId="54">#REF!</definedName>
    <definedName name="Excel_BuiltIn_Print_Area_20" localSheetId="55">#REF!</definedName>
    <definedName name="Excel_BuiltIn_Print_Area_20" localSheetId="56">#REF!</definedName>
    <definedName name="Excel_BuiltIn_Print_Area_20" localSheetId="57">#REF!</definedName>
    <definedName name="Excel_BuiltIn_Print_Area_20" localSheetId="58">#REF!</definedName>
    <definedName name="Excel_BuiltIn_Print_Area_20" localSheetId="59">#REF!</definedName>
    <definedName name="Excel_BuiltIn_Print_Area_20" localSheetId="60">#REF!</definedName>
    <definedName name="Excel_BuiltIn_Print_Area_20" localSheetId="61">#REF!</definedName>
    <definedName name="Excel_BuiltIn_Print_Area_20" localSheetId="62">#REF!</definedName>
    <definedName name="Excel_BuiltIn_Print_Area_20" localSheetId="63">#REF!</definedName>
    <definedName name="Excel_BuiltIn_Print_Area_20" localSheetId="64">#REF!</definedName>
    <definedName name="Excel_BuiltIn_Print_Area_20" localSheetId="65">#REF!</definedName>
    <definedName name="Excel_BuiltIn_Print_Area_20" localSheetId="66">#REF!</definedName>
    <definedName name="Excel_BuiltIn_Print_Area_20" localSheetId="67">#REF!</definedName>
    <definedName name="Excel_BuiltIn_Print_Area_20" localSheetId="68">#REF!</definedName>
    <definedName name="Excel_BuiltIn_Print_Area_20" localSheetId="69">#REF!</definedName>
    <definedName name="Excel_BuiltIn_Print_Area_20" localSheetId="70">#REF!</definedName>
    <definedName name="Excel_BuiltIn_Print_Area_20" localSheetId="71">#REF!</definedName>
    <definedName name="Excel_BuiltIn_Print_Area_20" localSheetId="72">#REF!</definedName>
    <definedName name="Excel_BuiltIn_Print_Area_20" localSheetId="73">#REF!</definedName>
    <definedName name="Excel_BuiltIn_Print_Area_20" localSheetId="74">#REF!</definedName>
    <definedName name="Excel_BuiltIn_Print_Area_20" localSheetId="75">#REF!</definedName>
    <definedName name="Excel_BuiltIn_Print_Area_20" localSheetId="76">#REF!</definedName>
    <definedName name="Excel_BuiltIn_Print_Area_20" localSheetId="77">#REF!</definedName>
    <definedName name="Excel_BuiltIn_Print_Area_20" localSheetId="78">#REF!</definedName>
    <definedName name="Excel_BuiltIn_Print_Area_20" localSheetId="79">#REF!</definedName>
    <definedName name="Excel_BuiltIn_Print_Area_20" localSheetId="80">#REF!</definedName>
    <definedName name="Excel_BuiltIn_Print_Area_20" localSheetId="81">#REF!</definedName>
    <definedName name="Excel_BuiltIn_Print_Area_20" localSheetId="82">#REF!</definedName>
    <definedName name="Excel_BuiltIn_Print_Area_20" localSheetId="83">#REF!</definedName>
    <definedName name="Excel_BuiltIn_Print_Area_20" localSheetId="84">#REF!</definedName>
    <definedName name="Excel_BuiltIn_Print_Area_20" localSheetId="85">#REF!</definedName>
    <definedName name="Excel_BuiltIn_Print_Area_20" localSheetId="86">#REF!</definedName>
    <definedName name="Excel_BuiltIn_Print_Area_20" localSheetId="87">#REF!</definedName>
    <definedName name="Excel_BuiltIn_Print_Area_20" localSheetId="88">#REF!</definedName>
    <definedName name="Excel_BuiltIn_Print_Area_20" localSheetId="89">#REF!</definedName>
    <definedName name="Excel_BuiltIn_Print_Area_20" localSheetId="90">#REF!</definedName>
    <definedName name="Excel_BuiltIn_Print_Area_20" localSheetId="91">#REF!</definedName>
    <definedName name="Excel_BuiltIn_Print_Area_20" localSheetId="92">#REF!</definedName>
    <definedName name="Excel_BuiltIn_Print_Area_20" localSheetId="93">#REF!</definedName>
    <definedName name="Excel_BuiltIn_Print_Area_20" localSheetId="94">#REF!</definedName>
    <definedName name="Excel_BuiltIn_Print_Area_20" localSheetId="95">#REF!</definedName>
    <definedName name="Excel_BuiltIn_Print_Area_20" localSheetId="96">#REF!</definedName>
    <definedName name="Excel_BuiltIn_Print_Area_20" localSheetId="97">#REF!</definedName>
    <definedName name="Excel_BuiltIn_Print_Area_20" localSheetId="98">#REF!</definedName>
    <definedName name="Excel_BuiltIn_Print_Area_20" localSheetId="99">#REF!</definedName>
    <definedName name="Excel_BuiltIn_Print_Area_20" localSheetId="100">#REF!</definedName>
    <definedName name="Excel_BuiltIn_Print_Area_20" localSheetId="101">#REF!</definedName>
    <definedName name="Excel_BuiltIn_Print_Area_20" localSheetId="102">#REF!</definedName>
    <definedName name="Excel_BuiltIn_Print_Area_20" localSheetId="103">#REF!</definedName>
    <definedName name="Excel_BuiltIn_Print_Area_20" localSheetId="104">#REF!</definedName>
    <definedName name="Excel_BuiltIn_Print_Area_20" localSheetId="105">#REF!</definedName>
    <definedName name="Excel_BuiltIn_Print_Area_20" localSheetId="106">#REF!</definedName>
    <definedName name="Excel_BuiltIn_Print_Area_20" localSheetId="107">#REF!</definedName>
    <definedName name="Excel_BuiltIn_Print_Area_20" localSheetId="108">#REF!</definedName>
    <definedName name="Excel_BuiltIn_Print_Area_20" localSheetId="109">#REF!</definedName>
    <definedName name="Excel_BuiltIn_Print_Area_20" localSheetId="110">#REF!</definedName>
    <definedName name="Excel_BuiltIn_Print_Area_20" localSheetId="111">#REF!</definedName>
    <definedName name="Excel_BuiltIn_Print_Area_20" localSheetId="112">#REF!</definedName>
    <definedName name="Excel_BuiltIn_Print_Area_20" localSheetId="113">#REF!</definedName>
    <definedName name="Excel_BuiltIn_Print_Area_20">#REF!</definedName>
    <definedName name="Excel_BuiltIn_Print_Area_21" localSheetId="27">#REF!</definedName>
    <definedName name="Excel_BuiltIn_Print_Area_21" localSheetId="28">#REF!</definedName>
    <definedName name="Excel_BuiltIn_Print_Area_21" localSheetId="29">#REF!</definedName>
    <definedName name="Excel_BuiltIn_Print_Area_21" localSheetId="30">#REF!</definedName>
    <definedName name="Excel_BuiltIn_Print_Area_21" localSheetId="31">#REF!</definedName>
    <definedName name="Excel_BuiltIn_Print_Area_21" localSheetId="32">#REF!</definedName>
    <definedName name="Excel_BuiltIn_Print_Area_21" localSheetId="33">#REF!</definedName>
    <definedName name="Excel_BuiltIn_Print_Area_21" localSheetId="34">#REF!</definedName>
    <definedName name="Excel_BuiltIn_Print_Area_21" localSheetId="35">#REF!</definedName>
    <definedName name="Excel_BuiltIn_Print_Area_21" localSheetId="36">#REF!</definedName>
    <definedName name="Excel_BuiltIn_Print_Area_21" localSheetId="37">#REF!</definedName>
    <definedName name="Excel_BuiltIn_Print_Area_21" localSheetId="38">#REF!</definedName>
    <definedName name="Excel_BuiltIn_Print_Area_21" localSheetId="39">#REF!</definedName>
    <definedName name="Excel_BuiltIn_Print_Area_21" localSheetId="40">#REF!</definedName>
    <definedName name="Excel_BuiltIn_Print_Area_21" localSheetId="41">#REF!</definedName>
    <definedName name="Excel_BuiltIn_Print_Area_21" localSheetId="42">#REF!</definedName>
    <definedName name="Excel_BuiltIn_Print_Area_21" localSheetId="43">#REF!</definedName>
    <definedName name="Excel_BuiltIn_Print_Area_21" localSheetId="44">#REF!</definedName>
    <definedName name="Excel_BuiltIn_Print_Area_21" localSheetId="45">#REF!</definedName>
    <definedName name="Excel_BuiltIn_Print_Area_21" localSheetId="46">#REF!</definedName>
    <definedName name="Excel_BuiltIn_Print_Area_21" localSheetId="47">#REF!</definedName>
    <definedName name="Excel_BuiltIn_Print_Area_21" localSheetId="48">#REF!</definedName>
    <definedName name="Excel_BuiltIn_Print_Area_21" localSheetId="49">#REF!</definedName>
    <definedName name="Excel_BuiltIn_Print_Area_21" localSheetId="50">#REF!</definedName>
    <definedName name="Excel_BuiltIn_Print_Area_21" localSheetId="51">#REF!</definedName>
    <definedName name="Excel_BuiltIn_Print_Area_21" localSheetId="52">#REF!</definedName>
    <definedName name="Excel_BuiltIn_Print_Area_21" localSheetId="53">#REF!</definedName>
    <definedName name="Excel_BuiltIn_Print_Area_21" localSheetId="54">#REF!</definedName>
    <definedName name="Excel_BuiltIn_Print_Area_21" localSheetId="55">#REF!</definedName>
    <definedName name="Excel_BuiltIn_Print_Area_21" localSheetId="56">#REF!</definedName>
    <definedName name="Excel_BuiltIn_Print_Area_21" localSheetId="57">#REF!</definedName>
    <definedName name="Excel_BuiltIn_Print_Area_21" localSheetId="58">#REF!</definedName>
    <definedName name="Excel_BuiltIn_Print_Area_21" localSheetId="59">#REF!</definedName>
    <definedName name="Excel_BuiltIn_Print_Area_21" localSheetId="60">#REF!</definedName>
    <definedName name="Excel_BuiltIn_Print_Area_21" localSheetId="61">#REF!</definedName>
    <definedName name="Excel_BuiltIn_Print_Area_21" localSheetId="62">#REF!</definedName>
    <definedName name="Excel_BuiltIn_Print_Area_21" localSheetId="63">#REF!</definedName>
    <definedName name="Excel_BuiltIn_Print_Area_21" localSheetId="64">#REF!</definedName>
    <definedName name="Excel_BuiltIn_Print_Area_21" localSheetId="65">#REF!</definedName>
    <definedName name="Excel_BuiltIn_Print_Area_21" localSheetId="66">#REF!</definedName>
    <definedName name="Excel_BuiltIn_Print_Area_21" localSheetId="67">#REF!</definedName>
    <definedName name="Excel_BuiltIn_Print_Area_21" localSheetId="68">#REF!</definedName>
    <definedName name="Excel_BuiltIn_Print_Area_21" localSheetId="69">#REF!</definedName>
    <definedName name="Excel_BuiltIn_Print_Area_21" localSheetId="70">#REF!</definedName>
    <definedName name="Excel_BuiltIn_Print_Area_21" localSheetId="71">#REF!</definedName>
    <definedName name="Excel_BuiltIn_Print_Area_21" localSheetId="72">#REF!</definedName>
    <definedName name="Excel_BuiltIn_Print_Area_21" localSheetId="73">#REF!</definedName>
    <definedName name="Excel_BuiltIn_Print_Area_21" localSheetId="74">#REF!</definedName>
    <definedName name="Excel_BuiltIn_Print_Area_21" localSheetId="75">#REF!</definedName>
    <definedName name="Excel_BuiltIn_Print_Area_21" localSheetId="76">#REF!</definedName>
    <definedName name="Excel_BuiltIn_Print_Area_21" localSheetId="77">#REF!</definedName>
    <definedName name="Excel_BuiltIn_Print_Area_21" localSheetId="78">#REF!</definedName>
    <definedName name="Excel_BuiltIn_Print_Area_21" localSheetId="79">#REF!</definedName>
    <definedName name="Excel_BuiltIn_Print_Area_21" localSheetId="80">#REF!</definedName>
    <definedName name="Excel_BuiltIn_Print_Area_21" localSheetId="81">#REF!</definedName>
    <definedName name="Excel_BuiltIn_Print_Area_21" localSheetId="82">#REF!</definedName>
    <definedName name="Excel_BuiltIn_Print_Area_21" localSheetId="83">#REF!</definedName>
    <definedName name="Excel_BuiltIn_Print_Area_21" localSheetId="84">#REF!</definedName>
    <definedName name="Excel_BuiltIn_Print_Area_21" localSheetId="85">#REF!</definedName>
    <definedName name="Excel_BuiltIn_Print_Area_21" localSheetId="86">#REF!</definedName>
    <definedName name="Excel_BuiltIn_Print_Area_21" localSheetId="87">#REF!</definedName>
    <definedName name="Excel_BuiltIn_Print_Area_21" localSheetId="88">#REF!</definedName>
    <definedName name="Excel_BuiltIn_Print_Area_21" localSheetId="89">#REF!</definedName>
    <definedName name="Excel_BuiltIn_Print_Area_21" localSheetId="90">#REF!</definedName>
    <definedName name="Excel_BuiltIn_Print_Area_21" localSheetId="91">#REF!</definedName>
    <definedName name="Excel_BuiltIn_Print_Area_21" localSheetId="92">#REF!</definedName>
    <definedName name="Excel_BuiltIn_Print_Area_21" localSheetId="93">#REF!</definedName>
    <definedName name="Excel_BuiltIn_Print_Area_21" localSheetId="94">#REF!</definedName>
    <definedName name="Excel_BuiltIn_Print_Area_21" localSheetId="95">#REF!</definedName>
    <definedName name="Excel_BuiltIn_Print_Area_21" localSheetId="96">#REF!</definedName>
    <definedName name="Excel_BuiltIn_Print_Area_21" localSheetId="97">#REF!</definedName>
    <definedName name="Excel_BuiltIn_Print_Area_21" localSheetId="98">#REF!</definedName>
    <definedName name="Excel_BuiltIn_Print_Area_21" localSheetId="99">#REF!</definedName>
    <definedName name="Excel_BuiltIn_Print_Area_21" localSheetId="100">#REF!</definedName>
    <definedName name="Excel_BuiltIn_Print_Area_21" localSheetId="101">#REF!</definedName>
    <definedName name="Excel_BuiltIn_Print_Area_21" localSheetId="102">#REF!</definedName>
    <definedName name="Excel_BuiltIn_Print_Area_21" localSheetId="103">#REF!</definedName>
    <definedName name="Excel_BuiltIn_Print_Area_21" localSheetId="104">#REF!</definedName>
    <definedName name="Excel_BuiltIn_Print_Area_21" localSheetId="105">#REF!</definedName>
    <definedName name="Excel_BuiltIn_Print_Area_21" localSheetId="106">#REF!</definedName>
    <definedName name="Excel_BuiltIn_Print_Area_21" localSheetId="107">#REF!</definedName>
    <definedName name="Excel_BuiltIn_Print_Area_21" localSheetId="108">#REF!</definedName>
    <definedName name="Excel_BuiltIn_Print_Area_21" localSheetId="109">#REF!</definedName>
    <definedName name="Excel_BuiltIn_Print_Area_21" localSheetId="110">#REF!</definedName>
    <definedName name="Excel_BuiltIn_Print_Area_21" localSheetId="111">#REF!</definedName>
    <definedName name="Excel_BuiltIn_Print_Area_21" localSheetId="112">#REF!</definedName>
    <definedName name="Excel_BuiltIn_Print_Area_21" localSheetId="113">#REF!</definedName>
    <definedName name="Excel_BuiltIn_Print_Area_21">#REF!</definedName>
    <definedName name="Excel_BuiltIn_Print_Area_22" localSheetId="27">#REF!</definedName>
    <definedName name="Excel_BuiltIn_Print_Area_22" localSheetId="28">#REF!</definedName>
    <definedName name="Excel_BuiltIn_Print_Area_22" localSheetId="29">#REF!</definedName>
    <definedName name="Excel_BuiltIn_Print_Area_22" localSheetId="30">#REF!</definedName>
    <definedName name="Excel_BuiltIn_Print_Area_22" localSheetId="31">#REF!</definedName>
    <definedName name="Excel_BuiltIn_Print_Area_22" localSheetId="32">#REF!</definedName>
    <definedName name="Excel_BuiltIn_Print_Area_22" localSheetId="33">#REF!</definedName>
    <definedName name="Excel_BuiltIn_Print_Area_22" localSheetId="34">#REF!</definedName>
    <definedName name="Excel_BuiltIn_Print_Area_22" localSheetId="35">#REF!</definedName>
    <definedName name="Excel_BuiltIn_Print_Area_22" localSheetId="36">#REF!</definedName>
    <definedName name="Excel_BuiltIn_Print_Area_22" localSheetId="37">#REF!</definedName>
    <definedName name="Excel_BuiltIn_Print_Area_22" localSheetId="38">#REF!</definedName>
    <definedName name="Excel_BuiltIn_Print_Area_22" localSheetId="39">#REF!</definedName>
    <definedName name="Excel_BuiltIn_Print_Area_22" localSheetId="40">#REF!</definedName>
    <definedName name="Excel_BuiltIn_Print_Area_22" localSheetId="41">#REF!</definedName>
    <definedName name="Excel_BuiltIn_Print_Area_22" localSheetId="42">#REF!</definedName>
    <definedName name="Excel_BuiltIn_Print_Area_22" localSheetId="43">#REF!</definedName>
    <definedName name="Excel_BuiltIn_Print_Area_22" localSheetId="44">#REF!</definedName>
    <definedName name="Excel_BuiltIn_Print_Area_22" localSheetId="45">#REF!</definedName>
    <definedName name="Excel_BuiltIn_Print_Area_22" localSheetId="46">#REF!</definedName>
    <definedName name="Excel_BuiltIn_Print_Area_22" localSheetId="47">#REF!</definedName>
    <definedName name="Excel_BuiltIn_Print_Area_22" localSheetId="48">#REF!</definedName>
    <definedName name="Excel_BuiltIn_Print_Area_22" localSheetId="49">#REF!</definedName>
    <definedName name="Excel_BuiltIn_Print_Area_22" localSheetId="50">#REF!</definedName>
    <definedName name="Excel_BuiltIn_Print_Area_22" localSheetId="51">#REF!</definedName>
    <definedName name="Excel_BuiltIn_Print_Area_22" localSheetId="52">#REF!</definedName>
    <definedName name="Excel_BuiltIn_Print_Area_22" localSheetId="53">#REF!</definedName>
    <definedName name="Excel_BuiltIn_Print_Area_22" localSheetId="54">#REF!</definedName>
    <definedName name="Excel_BuiltIn_Print_Area_22" localSheetId="55">#REF!</definedName>
    <definedName name="Excel_BuiltIn_Print_Area_22" localSheetId="56">#REF!</definedName>
    <definedName name="Excel_BuiltIn_Print_Area_22" localSheetId="57">#REF!</definedName>
    <definedName name="Excel_BuiltIn_Print_Area_22" localSheetId="58">#REF!</definedName>
    <definedName name="Excel_BuiltIn_Print_Area_22" localSheetId="59">#REF!</definedName>
    <definedName name="Excel_BuiltIn_Print_Area_22" localSheetId="60">#REF!</definedName>
    <definedName name="Excel_BuiltIn_Print_Area_22" localSheetId="61">#REF!</definedName>
    <definedName name="Excel_BuiltIn_Print_Area_22" localSheetId="62">#REF!</definedName>
    <definedName name="Excel_BuiltIn_Print_Area_22" localSheetId="63">#REF!</definedName>
    <definedName name="Excel_BuiltIn_Print_Area_22" localSheetId="64">#REF!</definedName>
    <definedName name="Excel_BuiltIn_Print_Area_22" localSheetId="65">#REF!</definedName>
    <definedName name="Excel_BuiltIn_Print_Area_22" localSheetId="66">#REF!</definedName>
    <definedName name="Excel_BuiltIn_Print_Area_22" localSheetId="67">#REF!</definedName>
    <definedName name="Excel_BuiltIn_Print_Area_22" localSheetId="68">#REF!</definedName>
    <definedName name="Excel_BuiltIn_Print_Area_22" localSheetId="69">#REF!</definedName>
    <definedName name="Excel_BuiltIn_Print_Area_22" localSheetId="70">#REF!</definedName>
    <definedName name="Excel_BuiltIn_Print_Area_22" localSheetId="71">#REF!</definedName>
    <definedName name="Excel_BuiltIn_Print_Area_22" localSheetId="72">#REF!</definedName>
    <definedName name="Excel_BuiltIn_Print_Area_22" localSheetId="73">#REF!</definedName>
    <definedName name="Excel_BuiltIn_Print_Area_22" localSheetId="74">#REF!</definedName>
    <definedName name="Excel_BuiltIn_Print_Area_22" localSheetId="75">#REF!</definedName>
    <definedName name="Excel_BuiltIn_Print_Area_22" localSheetId="76">#REF!</definedName>
    <definedName name="Excel_BuiltIn_Print_Area_22" localSheetId="77">#REF!</definedName>
    <definedName name="Excel_BuiltIn_Print_Area_22" localSheetId="78">#REF!</definedName>
    <definedName name="Excel_BuiltIn_Print_Area_22" localSheetId="79">#REF!</definedName>
    <definedName name="Excel_BuiltIn_Print_Area_22" localSheetId="80">#REF!</definedName>
    <definedName name="Excel_BuiltIn_Print_Area_22" localSheetId="81">#REF!</definedName>
    <definedName name="Excel_BuiltIn_Print_Area_22" localSheetId="82">#REF!</definedName>
    <definedName name="Excel_BuiltIn_Print_Area_22" localSheetId="83">#REF!</definedName>
    <definedName name="Excel_BuiltIn_Print_Area_22" localSheetId="84">#REF!</definedName>
    <definedName name="Excel_BuiltIn_Print_Area_22" localSheetId="85">#REF!</definedName>
    <definedName name="Excel_BuiltIn_Print_Area_22" localSheetId="86">#REF!</definedName>
    <definedName name="Excel_BuiltIn_Print_Area_22" localSheetId="87">#REF!</definedName>
    <definedName name="Excel_BuiltIn_Print_Area_22" localSheetId="88">#REF!</definedName>
    <definedName name="Excel_BuiltIn_Print_Area_22" localSheetId="89">#REF!</definedName>
    <definedName name="Excel_BuiltIn_Print_Area_22" localSheetId="90">#REF!</definedName>
    <definedName name="Excel_BuiltIn_Print_Area_22" localSheetId="91">#REF!</definedName>
    <definedName name="Excel_BuiltIn_Print_Area_22" localSheetId="92">#REF!</definedName>
    <definedName name="Excel_BuiltIn_Print_Area_22" localSheetId="93">#REF!</definedName>
    <definedName name="Excel_BuiltIn_Print_Area_22" localSheetId="94">#REF!</definedName>
    <definedName name="Excel_BuiltIn_Print_Area_22" localSheetId="95">#REF!</definedName>
    <definedName name="Excel_BuiltIn_Print_Area_22" localSheetId="96">#REF!</definedName>
    <definedName name="Excel_BuiltIn_Print_Area_22" localSheetId="97">#REF!</definedName>
    <definedName name="Excel_BuiltIn_Print_Area_22" localSheetId="98">#REF!</definedName>
    <definedName name="Excel_BuiltIn_Print_Area_22" localSheetId="99">#REF!</definedName>
    <definedName name="Excel_BuiltIn_Print_Area_22" localSheetId="100">#REF!</definedName>
    <definedName name="Excel_BuiltIn_Print_Area_22" localSheetId="101">#REF!</definedName>
    <definedName name="Excel_BuiltIn_Print_Area_22" localSheetId="102">#REF!</definedName>
    <definedName name="Excel_BuiltIn_Print_Area_22" localSheetId="103">#REF!</definedName>
    <definedName name="Excel_BuiltIn_Print_Area_22" localSheetId="104">#REF!</definedName>
    <definedName name="Excel_BuiltIn_Print_Area_22" localSheetId="105">#REF!</definedName>
    <definedName name="Excel_BuiltIn_Print_Area_22" localSheetId="106">#REF!</definedName>
    <definedName name="Excel_BuiltIn_Print_Area_22" localSheetId="107">#REF!</definedName>
    <definedName name="Excel_BuiltIn_Print_Area_22" localSheetId="108">#REF!</definedName>
    <definedName name="Excel_BuiltIn_Print_Area_22" localSheetId="109">#REF!</definedName>
    <definedName name="Excel_BuiltIn_Print_Area_22" localSheetId="110">#REF!</definedName>
    <definedName name="Excel_BuiltIn_Print_Area_22" localSheetId="111">#REF!</definedName>
    <definedName name="Excel_BuiltIn_Print_Area_22" localSheetId="112">#REF!</definedName>
    <definedName name="Excel_BuiltIn_Print_Area_22" localSheetId="113">#REF!</definedName>
    <definedName name="Excel_BuiltIn_Print_Area_22">#REF!</definedName>
    <definedName name="Excel_BuiltIn_Print_Area_23" localSheetId="27">#REF!</definedName>
    <definedName name="Excel_BuiltIn_Print_Area_23" localSheetId="28">#REF!</definedName>
    <definedName name="Excel_BuiltIn_Print_Area_23" localSheetId="29">#REF!</definedName>
    <definedName name="Excel_BuiltIn_Print_Area_23" localSheetId="30">#REF!</definedName>
    <definedName name="Excel_BuiltIn_Print_Area_23" localSheetId="31">#REF!</definedName>
    <definedName name="Excel_BuiltIn_Print_Area_23" localSheetId="32">#REF!</definedName>
    <definedName name="Excel_BuiltIn_Print_Area_23" localSheetId="33">#REF!</definedName>
    <definedName name="Excel_BuiltIn_Print_Area_23" localSheetId="34">#REF!</definedName>
    <definedName name="Excel_BuiltIn_Print_Area_23" localSheetId="35">#REF!</definedName>
    <definedName name="Excel_BuiltIn_Print_Area_23" localSheetId="36">#REF!</definedName>
    <definedName name="Excel_BuiltIn_Print_Area_23" localSheetId="37">#REF!</definedName>
    <definedName name="Excel_BuiltIn_Print_Area_23" localSheetId="38">#REF!</definedName>
    <definedName name="Excel_BuiltIn_Print_Area_23" localSheetId="39">#REF!</definedName>
    <definedName name="Excel_BuiltIn_Print_Area_23" localSheetId="40">#REF!</definedName>
    <definedName name="Excel_BuiltIn_Print_Area_23" localSheetId="41">#REF!</definedName>
    <definedName name="Excel_BuiltIn_Print_Area_23" localSheetId="42">#REF!</definedName>
    <definedName name="Excel_BuiltIn_Print_Area_23" localSheetId="43">#REF!</definedName>
    <definedName name="Excel_BuiltIn_Print_Area_23" localSheetId="44">#REF!</definedName>
    <definedName name="Excel_BuiltIn_Print_Area_23" localSheetId="45">#REF!</definedName>
    <definedName name="Excel_BuiltIn_Print_Area_23" localSheetId="46">#REF!</definedName>
    <definedName name="Excel_BuiltIn_Print_Area_23" localSheetId="47">#REF!</definedName>
    <definedName name="Excel_BuiltIn_Print_Area_23" localSheetId="48">#REF!</definedName>
    <definedName name="Excel_BuiltIn_Print_Area_23" localSheetId="49">#REF!</definedName>
    <definedName name="Excel_BuiltIn_Print_Area_23" localSheetId="50">#REF!</definedName>
    <definedName name="Excel_BuiltIn_Print_Area_23" localSheetId="51">#REF!</definedName>
    <definedName name="Excel_BuiltIn_Print_Area_23" localSheetId="52">#REF!</definedName>
    <definedName name="Excel_BuiltIn_Print_Area_23" localSheetId="53">#REF!</definedName>
    <definedName name="Excel_BuiltIn_Print_Area_23" localSheetId="54">#REF!</definedName>
    <definedName name="Excel_BuiltIn_Print_Area_23" localSheetId="55">#REF!</definedName>
    <definedName name="Excel_BuiltIn_Print_Area_23" localSheetId="56">#REF!</definedName>
    <definedName name="Excel_BuiltIn_Print_Area_23" localSheetId="57">#REF!</definedName>
    <definedName name="Excel_BuiltIn_Print_Area_23" localSheetId="58">#REF!</definedName>
    <definedName name="Excel_BuiltIn_Print_Area_23" localSheetId="59">#REF!</definedName>
    <definedName name="Excel_BuiltIn_Print_Area_23" localSheetId="60">#REF!</definedName>
    <definedName name="Excel_BuiltIn_Print_Area_23" localSheetId="61">#REF!</definedName>
    <definedName name="Excel_BuiltIn_Print_Area_23" localSheetId="62">#REF!</definedName>
    <definedName name="Excel_BuiltIn_Print_Area_23" localSheetId="63">#REF!</definedName>
    <definedName name="Excel_BuiltIn_Print_Area_23" localSheetId="64">#REF!</definedName>
    <definedName name="Excel_BuiltIn_Print_Area_23" localSheetId="65">#REF!</definedName>
    <definedName name="Excel_BuiltIn_Print_Area_23" localSheetId="66">#REF!</definedName>
    <definedName name="Excel_BuiltIn_Print_Area_23" localSheetId="67">#REF!</definedName>
    <definedName name="Excel_BuiltIn_Print_Area_23" localSheetId="68">#REF!</definedName>
    <definedName name="Excel_BuiltIn_Print_Area_23" localSheetId="69">#REF!</definedName>
    <definedName name="Excel_BuiltIn_Print_Area_23" localSheetId="70">#REF!</definedName>
    <definedName name="Excel_BuiltIn_Print_Area_23" localSheetId="71">#REF!</definedName>
    <definedName name="Excel_BuiltIn_Print_Area_23" localSheetId="72">#REF!</definedName>
    <definedName name="Excel_BuiltIn_Print_Area_23" localSheetId="73">#REF!</definedName>
    <definedName name="Excel_BuiltIn_Print_Area_23" localSheetId="74">#REF!</definedName>
    <definedName name="Excel_BuiltIn_Print_Area_23" localSheetId="75">#REF!</definedName>
    <definedName name="Excel_BuiltIn_Print_Area_23" localSheetId="76">#REF!</definedName>
    <definedName name="Excel_BuiltIn_Print_Area_23" localSheetId="77">#REF!</definedName>
    <definedName name="Excel_BuiltIn_Print_Area_23" localSheetId="78">#REF!</definedName>
    <definedName name="Excel_BuiltIn_Print_Area_23" localSheetId="79">#REF!</definedName>
    <definedName name="Excel_BuiltIn_Print_Area_23" localSheetId="80">#REF!</definedName>
    <definedName name="Excel_BuiltIn_Print_Area_23" localSheetId="81">#REF!</definedName>
    <definedName name="Excel_BuiltIn_Print_Area_23" localSheetId="82">#REF!</definedName>
    <definedName name="Excel_BuiltIn_Print_Area_23" localSheetId="83">#REF!</definedName>
    <definedName name="Excel_BuiltIn_Print_Area_23" localSheetId="84">#REF!</definedName>
    <definedName name="Excel_BuiltIn_Print_Area_23" localSheetId="85">#REF!</definedName>
    <definedName name="Excel_BuiltIn_Print_Area_23" localSheetId="86">#REF!</definedName>
    <definedName name="Excel_BuiltIn_Print_Area_23" localSheetId="87">#REF!</definedName>
    <definedName name="Excel_BuiltIn_Print_Area_23" localSheetId="88">#REF!</definedName>
    <definedName name="Excel_BuiltIn_Print_Area_23" localSheetId="89">#REF!</definedName>
    <definedName name="Excel_BuiltIn_Print_Area_23" localSheetId="90">#REF!</definedName>
    <definedName name="Excel_BuiltIn_Print_Area_23" localSheetId="91">#REF!</definedName>
    <definedName name="Excel_BuiltIn_Print_Area_23" localSheetId="92">#REF!</definedName>
    <definedName name="Excel_BuiltIn_Print_Area_23" localSheetId="93">#REF!</definedName>
    <definedName name="Excel_BuiltIn_Print_Area_23" localSheetId="94">#REF!</definedName>
    <definedName name="Excel_BuiltIn_Print_Area_23" localSheetId="95">#REF!</definedName>
    <definedName name="Excel_BuiltIn_Print_Area_23" localSheetId="96">#REF!</definedName>
    <definedName name="Excel_BuiltIn_Print_Area_23" localSheetId="97">#REF!</definedName>
    <definedName name="Excel_BuiltIn_Print_Area_23" localSheetId="98">#REF!</definedName>
    <definedName name="Excel_BuiltIn_Print_Area_23" localSheetId="99">#REF!</definedName>
    <definedName name="Excel_BuiltIn_Print_Area_23" localSheetId="100">#REF!</definedName>
    <definedName name="Excel_BuiltIn_Print_Area_23" localSheetId="101">#REF!</definedName>
    <definedName name="Excel_BuiltIn_Print_Area_23" localSheetId="102">#REF!</definedName>
    <definedName name="Excel_BuiltIn_Print_Area_23" localSheetId="103">#REF!</definedName>
    <definedName name="Excel_BuiltIn_Print_Area_23" localSheetId="104">#REF!</definedName>
    <definedName name="Excel_BuiltIn_Print_Area_23" localSheetId="105">#REF!</definedName>
    <definedName name="Excel_BuiltIn_Print_Area_23" localSheetId="106">#REF!</definedName>
    <definedName name="Excel_BuiltIn_Print_Area_23" localSheetId="107">#REF!</definedName>
    <definedName name="Excel_BuiltIn_Print_Area_23" localSheetId="108">#REF!</definedName>
    <definedName name="Excel_BuiltIn_Print_Area_23" localSheetId="109">#REF!</definedName>
    <definedName name="Excel_BuiltIn_Print_Area_23" localSheetId="110">#REF!</definedName>
    <definedName name="Excel_BuiltIn_Print_Area_23" localSheetId="111">#REF!</definedName>
    <definedName name="Excel_BuiltIn_Print_Area_23" localSheetId="112">#REF!</definedName>
    <definedName name="Excel_BuiltIn_Print_Area_23" localSheetId="113">#REF!</definedName>
    <definedName name="Excel_BuiltIn_Print_Area_23">#REF!</definedName>
    <definedName name="Excel_BuiltIn_Print_Area_24" localSheetId="27">#REF!</definedName>
    <definedName name="Excel_BuiltIn_Print_Area_24" localSheetId="28">#REF!</definedName>
    <definedName name="Excel_BuiltIn_Print_Area_24" localSheetId="29">#REF!</definedName>
    <definedName name="Excel_BuiltIn_Print_Area_24" localSheetId="30">#REF!</definedName>
    <definedName name="Excel_BuiltIn_Print_Area_24" localSheetId="31">#REF!</definedName>
    <definedName name="Excel_BuiltIn_Print_Area_24" localSheetId="32">#REF!</definedName>
    <definedName name="Excel_BuiltIn_Print_Area_24" localSheetId="33">#REF!</definedName>
    <definedName name="Excel_BuiltIn_Print_Area_24" localSheetId="34">#REF!</definedName>
    <definedName name="Excel_BuiltIn_Print_Area_24" localSheetId="35">#REF!</definedName>
    <definedName name="Excel_BuiltIn_Print_Area_24" localSheetId="36">#REF!</definedName>
    <definedName name="Excel_BuiltIn_Print_Area_24" localSheetId="37">#REF!</definedName>
    <definedName name="Excel_BuiltIn_Print_Area_24" localSheetId="38">#REF!</definedName>
    <definedName name="Excel_BuiltIn_Print_Area_24" localSheetId="39">#REF!</definedName>
    <definedName name="Excel_BuiltIn_Print_Area_24" localSheetId="40">#REF!</definedName>
    <definedName name="Excel_BuiltIn_Print_Area_24" localSheetId="41">#REF!</definedName>
    <definedName name="Excel_BuiltIn_Print_Area_24" localSheetId="42">#REF!</definedName>
    <definedName name="Excel_BuiltIn_Print_Area_24" localSheetId="43">#REF!</definedName>
    <definedName name="Excel_BuiltIn_Print_Area_24" localSheetId="44">#REF!</definedName>
    <definedName name="Excel_BuiltIn_Print_Area_24" localSheetId="45">#REF!</definedName>
    <definedName name="Excel_BuiltIn_Print_Area_24" localSheetId="46">#REF!</definedName>
    <definedName name="Excel_BuiltIn_Print_Area_24" localSheetId="47">#REF!</definedName>
    <definedName name="Excel_BuiltIn_Print_Area_24" localSheetId="48">#REF!</definedName>
    <definedName name="Excel_BuiltIn_Print_Area_24" localSheetId="49">#REF!</definedName>
    <definedName name="Excel_BuiltIn_Print_Area_24" localSheetId="50">#REF!</definedName>
    <definedName name="Excel_BuiltIn_Print_Area_24" localSheetId="51">#REF!</definedName>
    <definedName name="Excel_BuiltIn_Print_Area_24" localSheetId="52">#REF!</definedName>
    <definedName name="Excel_BuiltIn_Print_Area_24" localSheetId="53">#REF!</definedName>
    <definedName name="Excel_BuiltIn_Print_Area_24" localSheetId="54">#REF!</definedName>
    <definedName name="Excel_BuiltIn_Print_Area_24" localSheetId="55">#REF!</definedName>
    <definedName name="Excel_BuiltIn_Print_Area_24" localSheetId="56">#REF!</definedName>
    <definedName name="Excel_BuiltIn_Print_Area_24" localSheetId="57">#REF!</definedName>
    <definedName name="Excel_BuiltIn_Print_Area_24" localSheetId="58">#REF!</definedName>
    <definedName name="Excel_BuiltIn_Print_Area_24" localSheetId="59">#REF!</definedName>
    <definedName name="Excel_BuiltIn_Print_Area_24" localSheetId="60">#REF!</definedName>
    <definedName name="Excel_BuiltIn_Print_Area_24" localSheetId="61">#REF!</definedName>
    <definedName name="Excel_BuiltIn_Print_Area_24" localSheetId="62">#REF!</definedName>
    <definedName name="Excel_BuiltIn_Print_Area_24" localSheetId="63">#REF!</definedName>
    <definedName name="Excel_BuiltIn_Print_Area_24" localSheetId="64">#REF!</definedName>
    <definedName name="Excel_BuiltIn_Print_Area_24" localSheetId="65">#REF!</definedName>
    <definedName name="Excel_BuiltIn_Print_Area_24" localSheetId="66">#REF!</definedName>
    <definedName name="Excel_BuiltIn_Print_Area_24" localSheetId="67">#REF!</definedName>
    <definedName name="Excel_BuiltIn_Print_Area_24" localSheetId="68">#REF!</definedName>
    <definedName name="Excel_BuiltIn_Print_Area_24" localSheetId="69">#REF!</definedName>
    <definedName name="Excel_BuiltIn_Print_Area_24" localSheetId="70">#REF!</definedName>
    <definedName name="Excel_BuiltIn_Print_Area_24" localSheetId="71">#REF!</definedName>
    <definedName name="Excel_BuiltIn_Print_Area_24" localSheetId="72">#REF!</definedName>
    <definedName name="Excel_BuiltIn_Print_Area_24" localSheetId="73">#REF!</definedName>
    <definedName name="Excel_BuiltIn_Print_Area_24" localSheetId="74">#REF!</definedName>
    <definedName name="Excel_BuiltIn_Print_Area_24" localSheetId="75">#REF!</definedName>
    <definedName name="Excel_BuiltIn_Print_Area_24" localSheetId="76">#REF!</definedName>
    <definedName name="Excel_BuiltIn_Print_Area_24" localSheetId="77">#REF!</definedName>
    <definedName name="Excel_BuiltIn_Print_Area_24" localSheetId="78">#REF!</definedName>
    <definedName name="Excel_BuiltIn_Print_Area_24" localSheetId="79">#REF!</definedName>
    <definedName name="Excel_BuiltIn_Print_Area_24" localSheetId="80">#REF!</definedName>
    <definedName name="Excel_BuiltIn_Print_Area_24" localSheetId="81">#REF!</definedName>
    <definedName name="Excel_BuiltIn_Print_Area_24" localSheetId="82">#REF!</definedName>
    <definedName name="Excel_BuiltIn_Print_Area_24" localSheetId="83">#REF!</definedName>
    <definedName name="Excel_BuiltIn_Print_Area_24" localSheetId="84">#REF!</definedName>
    <definedName name="Excel_BuiltIn_Print_Area_24" localSheetId="85">#REF!</definedName>
    <definedName name="Excel_BuiltIn_Print_Area_24" localSheetId="86">#REF!</definedName>
    <definedName name="Excel_BuiltIn_Print_Area_24" localSheetId="87">#REF!</definedName>
    <definedName name="Excel_BuiltIn_Print_Area_24" localSheetId="88">#REF!</definedName>
    <definedName name="Excel_BuiltIn_Print_Area_24" localSheetId="89">#REF!</definedName>
    <definedName name="Excel_BuiltIn_Print_Area_24" localSheetId="90">#REF!</definedName>
    <definedName name="Excel_BuiltIn_Print_Area_24" localSheetId="91">#REF!</definedName>
    <definedName name="Excel_BuiltIn_Print_Area_24" localSheetId="92">#REF!</definedName>
    <definedName name="Excel_BuiltIn_Print_Area_24" localSheetId="93">#REF!</definedName>
    <definedName name="Excel_BuiltIn_Print_Area_24" localSheetId="94">#REF!</definedName>
    <definedName name="Excel_BuiltIn_Print_Area_24" localSheetId="95">#REF!</definedName>
    <definedName name="Excel_BuiltIn_Print_Area_24" localSheetId="96">#REF!</definedName>
    <definedName name="Excel_BuiltIn_Print_Area_24" localSheetId="97">#REF!</definedName>
    <definedName name="Excel_BuiltIn_Print_Area_24" localSheetId="98">#REF!</definedName>
    <definedName name="Excel_BuiltIn_Print_Area_24" localSheetId="99">#REF!</definedName>
    <definedName name="Excel_BuiltIn_Print_Area_24" localSheetId="100">#REF!</definedName>
    <definedName name="Excel_BuiltIn_Print_Area_24" localSheetId="101">#REF!</definedName>
    <definedName name="Excel_BuiltIn_Print_Area_24" localSheetId="102">#REF!</definedName>
    <definedName name="Excel_BuiltIn_Print_Area_24" localSheetId="103">#REF!</definedName>
    <definedName name="Excel_BuiltIn_Print_Area_24" localSheetId="104">#REF!</definedName>
    <definedName name="Excel_BuiltIn_Print_Area_24" localSheetId="105">#REF!</definedName>
    <definedName name="Excel_BuiltIn_Print_Area_24" localSheetId="106">#REF!</definedName>
    <definedName name="Excel_BuiltIn_Print_Area_24" localSheetId="107">#REF!</definedName>
    <definedName name="Excel_BuiltIn_Print_Area_24" localSheetId="108">#REF!</definedName>
    <definedName name="Excel_BuiltIn_Print_Area_24" localSheetId="109">#REF!</definedName>
    <definedName name="Excel_BuiltIn_Print_Area_24" localSheetId="110">#REF!</definedName>
    <definedName name="Excel_BuiltIn_Print_Area_24" localSheetId="111">#REF!</definedName>
    <definedName name="Excel_BuiltIn_Print_Area_24" localSheetId="112">#REF!</definedName>
    <definedName name="Excel_BuiltIn_Print_Area_24" localSheetId="113">#REF!</definedName>
    <definedName name="Excel_BuiltIn_Print_Area_24">#REF!</definedName>
    <definedName name="Excel_BuiltIn_Print_Area_25" localSheetId="27">#REF!</definedName>
    <definedName name="Excel_BuiltIn_Print_Area_25" localSheetId="28">#REF!</definedName>
    <definedName name="Excel_BuiltIn_Print_Area_25" localSheetId="29">#REF!</definedName>
    <definedName name="Excel_BuiltIn_Print_Area_25" localSheetId="30">#REF!</definedName>
    <definedName name="Excel_BuiltIn_Print_Area_25" localSheetId="31">#REF!</definedName>
    <definedName name="Excel_BuiltIn_Print_Area_25" localSheetId="32">#REF!</definedName>
    <definedName name="Excel_BuiltIn_Print_Area_25" localSheetId="33">#REF!</definedName>
    <definedName name="Excel_BuiltIn_Print_Area_25" localSheetId="34">#REF!</definedName>
    <definedName name="Excel_BuiltIn_Print_Area_25" localSheetId="35">#REF!</definedName>
    <definedName name="Excel_BuiltIn_Print_Area_25" localSheetId="36">#REF!</definedName>
    <definedName name="Excel_BuiltIn_Print_Area_25" localSheetId="37">#REF!</definedName>
    <definedName name="Excel_BuiltIn_Print_Area_25" localSheetId="38">#REF!</definedName>
    <definedName name="Excel_BuiltIn_Print_Area_25" localSheetId="39">#REF!</definedName>
    <definedName name="Excel_BuiltIn_Print_Area_25" localSheetId="40">#REF!</definedName>
    <definedName name="Excel_BuiltIn_Print_Area_25" localSheetId="41">#REF!</definedName>
    <definedName name="Excel_BuiltIn_Print_Area_25" localSheetId="42">#REF!</definedName>
    <definedName name="Excel_BuiltIn_Print_Area_25" localSheetId="43">#REF!</definedName>
    <definedName name="Excel_BuiltIn_Print_Area_25" localSheetId="44">#REF!</definedName>
    <definedName name="Excel_BuiltIn_Print_Area_25" localSheetId="45">#REF!</definedName>
    <definedName name="Excel_BuiltIn_Print_Area_25" localSheetId="46">#REF!</definedName>
    <definedName name="Excel_BuiltIn_Print_Area_25" localSheetId="47">#REF!</definedName>
    <definedName name="Excel_BuiltIn_Print_Area_25" localSheetId="48">#REF!</definedName>
    <definedName name="Excel_BuiltIn_Print_Area_25" localSheetId="49">#REF!</definedName>
    <definedName name="Excel_BuiltIn_Print_Area_25" localSheetId="50">#REF!</definedName>
    <definedName name="Excel_BuiltIn_Print_Area_25" localSheetId="51">#REF!</definedName>
    <definedName name="Excel_BuiltIn_Print_Area_25" localSheetId="52">#REF!</definedName>
    <definedName name="Excel_BuiltIn_Print_Area_25" localSheetId="53">#REF!</definedName>
    <definedName name="Excel_BuiltIn_Print_Area_25" localSheetId="54">#REF!</definedName>
    <definedName name="Excel_BuiltIn_Print_Area_25" localSheetId="55">#REF!</definedName>
    <definedName name="Excel_BuiltIn_Print_Area_25" localSheetId="56">#REF!</definedName>
    <definedName name="Excel_BuiltIn_Print_Area_25" localSheetId="57">#REF!</definedName>
    <definedName name="Excel_BuiltIn_Print_Area_25" localSheetId="58">#REF!</definedName>
    <definedName name="Excel_BuiltIn_Print_Area_25" localSheetId="59">#REF!</definedName>
    <definedName name="Excel_BuiltIn_Print_Area_25" localSheetId="60">#REF!</definedName>
    <definedName name="Excel_BuiltIn_Print_Area_25" localSheetId="61">#REF!</definedName>
    <definedName name="Excel_BuiltIn_Print_Area_25" localSheetId="62">#REF!</definedName>
    <definedName name="Excel_BuiltIn_Print_Area_25" localSheetId="63">#REF!</definedName>
    <definedName name="Excel_BuiltIn_Print_Area_25" localSheetId="64">#REF!</definedName>
    <definedName name="Excel_BuiltIn_Print_Area_25" localSheetId="65">#REF!</definedName>
    <definedName name="Excel_BuiltIn_Print_Area_25" localSheetId="66">#REF!</definedName>
    <definedName name="Excel_BuiltIn_Print_Area_25" localSheetId="67">#REF!</definedName>
    <definedName name="Excel_BuiltIn_Print_Area_25" localSheetId="68">#REF!</definedName>
    <definedName name="Excel_BuiltIn_Print_Area_25" localSheetId="69">#REF!</definedName>
    <definedName name="Excel_BuiltIn_Print_Area_25" localSheetId="70">#REF!</definedName>
    <definedName name="Excel_BuiltIn_Print_Area_25" localSheetId="71">#REF!</definedName>
    <definedName name="Excel_BuiltIn_Print_Area_25" localSheetId="72">#REF!</definedName>
    <definedName name="Excel_BuiltIn_Print_Area_25" localSheetId="73">#REF!</definedName>
    <definedName name="Excel_BuiltIn_Print_Area_25" localSheetId="74">#REF!</definedName>
    <definedName name="Excel_BuiltIn_Print_Area_25" localSheetId="75">#REF!</definedName>
    <definedName name="Excel_BuiltIn_Print_Area_25" localSheetId="76">#REF!</definedName>
    <definedName name="Excel_BuiltIn_Print_Area_25" localSheetId="77">#REF!</definedName>
    <definedName name="Excel_BuiltIn_Print_Area_25" localSheetId="78">#REF!</definedName>
    <definedName name="Excel_BuiltIn_Print_Area_25" localSheetId="79">#REF!</definedName>
    <definedName name="Excel_BuiltIn_Print_Area_25" localSheetId="80">#REF!</definedName>
    <definedName name="Excel_BuiltIn_Print_Area_25" localSheetId="81">#REF!</definedName>
    <definedName name="Excel_BuiltIn_Print_Area_25" localSheetId="82">#REF!</definedName>
    <definedName name="Excel_BuiltIn_Print_Area_25" localSheetId="83">#REF!</definedName>
    <definedName name="Excel_BuiltIn_Print_Area_25" localSheetId="84">#REF!</definedName>
    <definedName name="Excel_BuiltIn_Print_Area_25" localSheetId="85">#REF!</definedName>
    <definedName name="Excel_BuiltIn_Print_Area_25" localSheetId="86">#REF!</definedName>
    <definedName name="Excel_BuiltIn_Print_Area_25" localSheetId="87">#REF!</definedName>
    <definedName name="Excel_BuiltIn_Print_Area_25" localSheetId="88">#REF!</definedName>
    <definedName name="Excel_BuiltIn_Print_Area_25" localSheetId="89">#REF!</definedName>
    <definedName name="Excel_BuiltIn_Print_Area_25" localSheetId="90">#REF!</definedName>
    <definedName name="Excel_BuiltIn_Print_Area_25" localSheetId="91">#REF!</definedName>
    <definedName name="Excel_BuiltIn_Print_Area_25" localSheetId="92">#REF!</definedName>
    <definedName name="Excel_BuiltIn_Print_Area_25" localSheetId="93">#REF!</definedName>
    <definedName name="Excel_BuiltIn_Print_Area_25" localSheetId="94">#REF!</definedName>
    <definedName name="Excel_BuiltIn_Print_Area_25" localSheetId="95">#REF!</definedName>
    <definedName name="Excel_BuiltIn_Print_Area_25" localSheetId="96">#REF!</definedName>
    <definedName name="Excel_BuiltIn_Print_Area_25" localSheetId="97">#REF!</definedName>
    <definedName name="Excel_BuiltIn_Print_Area_25" localSheetId="98">#REF!</definedName>
    <definedName name="Excel_BuiltIn_Print_Area_25" localSheetId="99">#REF!</definedName>
    <definedName name="Excel_BuiltIn_Print_Area_25" localSheetId="100">#REF!</definedName>
    <definedName name="Excel_BuiltIn_Print_Area_25" localSheetId="101">#REF!</definedName>
    <definedName name="Excel_BuiltIn_Print_Area_25" localSheetId="102">#REF!</definedName>
    <definedName name="Excel_BuiltIn_Print_Area_25" localSheetId="103">#REF!</definedName>
    <definedName name="Excel_BuiltIn_Print_Area_25" localSheetId="104">#REF!</definedName>
    <definedName name="Excel_BuiltIn_Print_Area_25" localSheetId="105">#REF!</definedName>
    <definedName name="Excel_BuiltIn_Print_Area_25" localSheetId="106">#REF!</definedName>
    <definedName name="Excel_BuiltIn_Print_Area_25" localSheetId="107">#REF!</definedName>
    <definedName name="Excel_BuiltIn_Print_Area_25" localSheetId="108">#REF!</definedName>
    <definedName name="Excel_BuiltIn_Print_Area_25" localSheetId="109">#REF!</definedName>
    <definedName name="Excel_BuiltIn_Print_Area_25" localSheetId="110">#REF!</definedName>
    <definedName name="Excel_BuiltIn_Print_Area_25" localSheetId="111">#REF!</definedName>
    <definedName name="Excel_BuiltIn_Print_Area_25" localSheetId="112">#REF!</definedName>
    <definedName name="Excel_BuiltIn_Print_Area_25" localSheetId="113">#REF!</definedName>
    <definedName name="Excel_BuiltIn_Print_Area_25">#REF!</definedName>
    <definedName name="Excel_BuiltIn_Print_Area_26" localSheetId="27">#REF!</definedName>
    <definedName name="Excel_BuiltIn_Print_Area_26" localSheetId="28">#REF!</definedName>
    <definedName name="Excel_BuiltIn_Print_Area_26" localSheetId="29">#REF!</definedName>
    <definedName name="Excel_BuiltIn_Print_Area_26" localSheetId="30">#REF!</definedName>
    <definedName name="Excel_BuiltIn_Print_Area_26" localSheetId="31">#REF!</definedName>
    <definedName name="Excel_BuiltIn_Print_Area_26" localSheetId="32">#REF!</definedName>
    <definedName name="Excel_BuiltIn_Print_Area_26" localSheetId="33">#REF!</definedName>
    <definedName name="Excel_BuiltIn_Print_Area_26" localSheetId="34">#REF!</definedName>
    <definedName name="Excel_BuiltIn_Print_Area_26" localSheetId="35">#REF!</definedName>
    <definedName name="Excel_BuiltIn_Print_Area_26" localSheetId="36">#REF!</definedName>
    <definedName name="Excel_BuiltIn_Print_Area_26" localSheetId="37">#REF!</definedName>
    <definedName name="Excel_BuiltIn_Print_Area_26" localSheetId="38">#REF!</definedName>
    <definedName name="Excel_BuiltIn_Print_Area_26" localSheetId="39">#REF!</definedName>
    <definedName name="Excel_BuiltIn_Print_Area_26" localSheetId="40">#REF!</definedName>
    <definedName name="Excel_BuiltIn_Print_Area_26" localSheetId="41">#REF!</definedName>
    <definedName name="Excel_BuiltIn_Print_Area_26" localSheetId="42">#REF!</definedName>
    <definedName name="Excel_BuiltIn_Print_Area_26" localSheetId="43">#REF!</definedName>
    <definedName name="Excel_BuiltIn_Print_Area_26" localSheetId="44">#REF!</definedName>
    <definedName name="Excel_BuiltIn_Print_Area_26" localSheetId="45">#REF!</definedName>
    <definedName name="Excel_BuiltIn_Print_Area_26" localSheetId="46">#REF!</definedName>
    <definedName name="Excel_BuiltIn_Print_Area_26" localSheetId="47">#REF!</definedName>
    <definedName name="Excel_BuiltIn_Print_Area_26" localSheetId="48">#REF!</definedName>
    <definedName name="Excel_BuiltIn_Print_Area_26" localSheetId="49">#REF!</definedName>
    <definedName name="Excel_BuiltIn_Print_Area_26" localSheetId="50">#REF!</definedName>
    <definedName name="Excel_BuiltIn_Print_Area_26" localSheetId="51">#REF!</definedName>
    <definedName name="Excel_BuiltIn_Print_Area_26" localSheetId="52">#REF!</definedName>
    <definedName name="Excel_BuiltIn_Print_Area_26" localSheetId="53">#REF!</definedName>
    <definedName name="Excel_BuiltIn_Print_Area_26" localSheetId="54">#REF!</definedName>
    <definedName name="Excel_BuiltIn_Print_Area_26" localSheetId="55">#REF!</definedName>
    <definedName name="Excel_BuiltIn_Print_Area_26" localSheetId="56">#REF!</definedName>
    <definedName name="Excel_BuiltIn_Print_Area_26" localSheetId="57">#REF!</definedName>
    <definedName name="Excel_BuiltIn_Print_Area_26" localSheetId="58">#REF!</definedName>
    <definedName name="Excel_BuiltIn_Print_Area_26" localSheetId="59">#REF!</definedName>
    <definedName name="Excel_BuiltIn_Print_Area_26" localSheetId="60">#REF!</definedName>
    <definedName name="Excel_BuiltIn_Print_Area_26" localSheetId="61">#REF!</definedName>
    <definedName name="Excel_BuiltIn_Print_Area_26" localSheetId="62">#REF!</definedName>
    <definedName name="Excel_BuiltIn_Print_Area_26" localSheetId="63">#REF!</definedName>
    <definedName name="Excel_BuiltIn_Print_Area_26" localSheetId="64">#REF!</definedName>
    <definedName name="Excel_BuiltIn_Print_Area_26" localSheetId="65">#REF!</definedName>
    <definedName name="Excel_BuiltIn_Print_Area_26" localSheetId="66">#REF!</definedName>
    <definedName name="Excel_BuiltIn_Print_Area_26" localSheetId="67">#REF!</definedName>
    <definedName name="Excel_BuiltIn_Print_Area_26" localSheetId="68">#REF!</definedName>
    <definedName name="Excel_BuiltIn_Print_Area_26" localSheetId="69">#REF!</definedName>
    <definedName name="Excel_BuiltIn_Print_Area_26" localSheetId="70">#REF!</definedName>
    <definedName name="Excel_BuiltIn_Print_Area_26" localSheetId="71">#REF!</definedName>
    <definedName name="Excel_BuiltIn_Print_Area_26" localSheetId="72">#REF!</definedName>
    <definedName name="Excel_BuiltIn_Print_Area_26" localSheetId="73">#REF!</definedName>
    <definedName name="Excel_BuiltIn_Print_Area_26" localSheetId="74">#REF!</definedName>
    <definedName name="Excel_BuiltIn_Print_Area_26" localSheetId="75">#REF!</definedName>
    <definedName name="Excel_BuiltIn_Print_Area_26" localSheetId="76">#REF!</definedName>
    <definedName name="Excel_BuiltIn_Print_Area_26" localSheetId="77">#REF!</definedName>
    <definedName name="Excel_BuiltIn_Print_Area_26" localSheetId="78">#REF!</definedName>
    <definedName name="Excel_BuiltIn_Print_Area_26" localSheetId="79">#REF!</definedName>
    <definedName name="Excel_BuiltIn_Print_Area_26" localSheetId="80">#REF!</definedName>
    <definedName name="Excel_BuiltIn_Print_Area_26" localSheetId="81">#REF!</definedName>
    <definedName name="Excel_BuiltIn_Print_Area_26" localSheetId="82">#REF!</definedName>
    <definedName name="Excel_BuiltIn_Print_Area_26" localSheetId="83">#REF!</definedName>
    <definedName name="Excel_BuiltIn_Print_Area_26" localSheetId="84">#REF!</definedName>
    <definedName name="Excel_BuiltIn_Print_Area_26" localSheetId="85">#REF!</definedName>
    <definedName name="Excel_BuiltIn_Print_Area_26" localSheetId="86">#REF!</definedName>
    <definedName name="Excel_BuiltIn_Print_Area_26" localSheetId="87">#REF!</definedName>
    <definedName name="Excel_BuiltIn_Print_Area_26" localSheetId="88">#REF!</definedName>
    <definedName name="Excel_BuiltIn_Print_Area_26" localSheetId="89">#REF!</definedName>
    <definedName name="Excel_BuiltIn_Print_Area_26" localSheetId="90">#REF!</definedName>
    <definedName name="Excel_BuiltIn_Print_Area_26" localSheetId="91">#REF!</definedName>
    <definedName name="Excel_BuiltIn_Print_Area_26" localSheetId="92">#REF!</definedName>
    <definedName name="Excel_BuiltIn_Print_Area_26" localSheetId="93">#REF!</definedName>
    <definedName name="Excel_BuiltIn_Print_Area_26" localSheetId="94">#REF!</definedName>
    <definedName name="Excel_BuiltIn_Print_Area_26" localSheetId="95">#REF!</definedName>
    <definedName name="Excel_BuiltIn_Print_Area_26" localSheetId="96">#REF!</definedName>
    <definedName name="Excel_BuiltIn_Print_Area_26" localSheetId="97">#REF!</definedName>
    <definedName name="Excel_BuiltIn_Print_Area_26" localSheetId="98">#REF!</definedName>
    <definedName name="Excel_BuiltIn_Print_Area_26" localSheetId="99">#REF!</definedName>
    <definedName name="Excel_BuiltIn_Print_Area_26" localSheetId="100">#REF!</definedName>
    <definedName name="Excel_BuiltIn_Print_Area_26" localSheetId="101">#REF!</definedName>
    <definedName name="Excel_BuiltIn_Print_Area_26" localSheetId="102">#REF!</definedName>
    <definedName name="Excel_BuiltIn_Print_Area_26" localSheetId="103">#REF!</definedName>
    <definedName name="Excel_BuiltIn_Print_Area_26" localSheetId="104">#REF!</definedName>
    <definedName name="Excel_BuiltIn_Print_Area_26" localSheetId="105">#REF!</definedName>
    <definedName name="Excel_BuiltIn_Print_Area_26" localSheetId="106">#REF!</definedName>
    <definedName name="Excel_BuiltIn_Print_Area_26" localSheetId="107">#REF!</definedName>
    <definedName name="Excel_BuiltIn_Print_Area_26" localSheetId="108">#REF!</definedName>
    <definedName name="Excel_BuiltIn_Print_Area_26" localSheetId="109">#REF!</definedName>
    <definedName name="Excel_BuiltIn_Print_Area_26" localSheetId="110">#REF!</definedName>
    <definedName name="Excel_BuiltIn_Print_Area_26" localSheetId="111">#REF!</definedName>
    <definedName name="Excel_BuiltIn_Print_Area_26" localSheetId="112">#REF!</definedName>
    <definedName name="Excel_BuiltIn_Print_Area_26" localSheetId="113">#REF!</definedName>
    <definedName name="Excel_BuiltIn_Print_Area_26">#REF!</definedName>
    <definedName name="Excel_BuiltIn_Print_Area_27" localSheetId="27">#REF!</definedName>
    <definedName name="Excel_BuiltIn_Print_Area_27" localSheetId="28">#REF!</definedName>
    <definedName name="Excel_BuiltIn_Print_Area_27" localSheetId="29">#REF!</definedName>
    <definedName name="Excel_BuiltIn_Print_Area_27" localSheetId="30">#REF!</definedName>
    <definedName name="Excel_BuiltIn_Print_Area_27" localSheetId="31">#REF!</definedName>
    <definedName name="Excel_BuiltIn_Print_Area_27" localSheetId="32">#REF!</definedName>
    <definedName name="Excel_BuiltIn_Print_Area_27" localSheetId="33">#REF!</definedName>
    <definedName name="Excel_BuiltIn_Print_Area_27" localSheetId="34">#REF!</definedName>
    <definedName name="Excel_BuiltIn_Print_Area_27" localSheetId="35">#REF!</definedName>
    <definedName name="Excel_BuiltIn_Print_Area_27" localSheetId="36">#REF!</definedName>
    <definedName name="Excel_BuiltIn_Print_Area_27" localSheetId="37">#REF!</definedName>
    <definedName name="Excel_BuiltIn_Print_Area_27" localSheetId="38">#REF!</definedName>
    <definedName name="Excel_BuiltIn_Print_Area_27" localSheetId="39">#REF!</definedName>
    <definedName name="Excel_BuiltIn_Print_Area_27" localSheetId="40">#REF!</definedName>
    <definedName name="Excel_BuiltIn_Print_Area_27" localSheetId="41">#REF!</definedName>
    <definedName name="Excel_BuiltIn_Print_Area_27" localSheetId="42">#REF!</definedName>
    <definedName name="Excel_BuiltIn_Print_Area_27" localSheetId="43">#REF!</definedName>
    <definedName name="Excel_BuiltIn_Print_Area_27" localSheetId="44">#REF!</definedName>
    <definedName name="Excel_BuiltIn_Print_Area_27" localSheetId="45">#REF!</definedName>
    <definedName name="Excel_BuiltIn_Print_Area_27" localSheetId="46">#REF!</definedName>
    <definedName name="Excel_BuiltIn_Print_Area_27" localSheetId="47">#REF!</definedName>
    <definedName name="Excel_BuiltIn_Print_Area_27" localSheetId="48">#REF!</definedName>
    <definedName name="Excel_BuiltIn_Print_Area_27" localSheetId="49">#REF!</definedName>
    <definedName name="Excel_BuiltIn_Print_Area_27" localSheetId="50">#REF!</definedName>
    <definedName name="Excel_BuiltIn_Print_Area_27" localSheetId="51">#REF!</definedName>
    <definedName name="Excel_BuiltIn_Print_Area_27" localSheetId="52">#REF!</definedName>
    <definedName name="Excel_BuiltIn_Print_Area_27" localSheetId="53">#REF!</definedName>
    <definedName name="Excel_BuiltIn_Print_Area_27" localSheetId="54">#REF!</definedName>
    <definedName name="Excel_BuiltIn_Print_Area_27" localSheetId="55">#REF!</definedName>
    <definedName name="Excel_BuiltIn_Print_Area_27" localSheetId="56">#REF!</definedName>
    <definedName name="Excel_BuiltIn_Print_Area_27" localSheetId="57">#REF!</definedName>
    <definedName name="Excel_BuiltIn_Print_Area_27" localSheetId="58">#REF!</definedName>
    <definedName name="Excel_BuiltIn_Print_Area_27" localSheetId="59">#REF!</definedName>
    <definedName name="Excel_BuiltIn_Print_Area_27" localSheetId="60">#REF!</definedName>
    <definedName name="Excel_BuiltIn_Print_Area_27" localSheetId="61">#REF!</definedName>
    <definedName name="Excel_BuiltIn_Print_Area_27" localSheetId="62">#REF!</definedName>
    <definedName name="Excel_BuiltIn_Print_Area_27" localSheetId="63">#REF!</definedName>
    <definedName name="Excel_BuiltIn_Print_Area_27" localSheetId="64">#REF!</definedName>
    <definedName name="Excel_BuiltIn_Print_Area_27" localSheetId="65">#REF!</definedName>
    <definedName name="Excel_BuiltIn_Print_Area_27" localSheetId="66">#REF!</definedName>
    <definedName name="Excel_BuiltIn_Print_Area_27" localSheetId="67">#REF!</definedName>
    <definedName name="Excel_BuiltIn_Print_Area_27" localSheetId="68">#REF!</definedName>
    <definedName name="Excel_BuiltIn_Print_Area_27" localSheetId="69">#REF!</definedName>
    <definedName name="Excel_BuiltIn_Print_Area_27" localSheetId="70">#REF!</definedName>
    <definedName name="Excel_BuiltIn_Print_Area_27" localSheetId="71">#REF!</definedName>
    <definedName name="Excel_BuiltIn_Print_Area_27" localSheetId="72">#REF!</definedName>
    <definedName name="Excel_BuiltIn_Print_Area_27" localSheetId="73">#REF!</definedName>
    <definedName name="Excel_BuiltIn_Print_Area_27" localSheetId="74">#REF!</definedName>
    <definedName name="Excel_BuiltIn_Print_Area_27" localSheetId="75">#REF!</definedName>
    <definedName name="Excel_BuiltIn_Print_Area_27" localSheetId="76">#REF!</definedName>
    <definedName name="Excel_BuiltIn_Print_Area_27" localSheetId="77">#REF!</definedName>
    <definedName name="Excel_BuiltIn_Print_Area_27" localSheetId="78">#REF!</definedName>
    <definedName name="Excel_BuiltIn_Print_Area_27" localSheetId="79">#REF!</definedName>
    <definedName name="Excel_BuiltIn_Print_Area_27" localSheetId="80">#REF!</definedName>
    <definedName name="Excel_BuiltIn_Print_Area_27" localSheetId="81">#REF!</definedName>
    <definedName name="Excel_BuiltIn_Print_Area_27" localSheetId="82">#REF!</definedName>
    <definedName name="Excel_BuiltIn_Print_Area_27" localSheetId="83">#REF!</definedName>
    <definedName name="Excel_BuiltIn_Print_Area_27" localSheetId="84">#REF!</definedName>
    <definedName name="Excel_BuiltIn_Print_Area_27" localSheetId="85">#REF!</definedName>
    <definedName name="Excel_BuiltIn_Print_Area_27" localSheetId="86">#REF!</definedName>
    <definedName name="Excel_BuiltIn_Print_Area_27" localSheetId="87">#REF!</definedName>
    <definedName name="Excel_BuiltIn_Print_Area_27" localSheetId="88">#REF!</definedName>
    <definedName name="Excel_BuiltIn_Print_Area_27" localSheetId="89">#REF!</definedName>
    <definedName name="Excel_BuiltIn_Print_Area_27" localSheetId="90">#REF!</definedName>
    <definedName name="Excel_BuiltIn_Print_Area_27" localSheetId="91">#REF!</definedName>
    <definedName name="Excel_BuiltIn_Print_Area_27" localSheetId="92">#REF!</definedName>
    <definedName name="Excel_BuiltIn_Print_Area_27" localSheetId="93">#REF!</definedName>
    <definedName name="Excel_BuiltIn_Print_Area_27" localSheetId="94">#REF!</definedName>
    <definedName name="Excel_BuiltIn_Print_Area_27" localSheetId="95">#REF!</definedName>
    <definedName name="Excel_BuiltIn_Print_Area_27" localSheetId="96">#REF!</definedName>
    <definedName name="Excel_BuiltIn_Print_Area_27" localSheetId="97">#REF!</definedName>
    <definedName name="Excel_BuiltIn_Print_Area_27" localSheetId="98">#REF!</definedName>
    <definedName name="Excel_BuiltIn_Print_Area_27" localSheetId="99">#REF!</definedName>
    <definedName name="Excel_BuiltIn_Print_Area_27" localSheetId="100">#REF!</definedName>
    <definedName name="Excel_BuiltIn_Print_Area_27" localSheetId="101">#REF!</definedName>
    <definedName name="Excel_BuiltIn_Print_Area_27" localSheetId="102">#REF!</definedName>
    <definedName name="Excel_BuiltIn_Print_Area_27" localSheetId="103">#REF!</definedName>
    <definedName name="Excel_BuiltIn_Print_Area_27" localSheetId="104">#REF!</definedName>
    <definedName name="Excel_BuiltIn_Print_Area_27" localSheetId="105">#REF!</definedName>
    <definedName name="Excel_BuiltIn_Print_Area_27" localSheetId="106">#REF!</definedName>
    <definedName name="Excel_BuiltIn_Print_Area_27" localSheetId="107">#REF!</definedName>
    <definedName name="Excel_BuiltIn_Print_Area_27" localSheetId="108">#REF!</definedName>
    <definedName name="Excel_BuiltIn_Print_Area_27" localSheetId="109">#REF!</definedName>
    <definedName name="Excel_BuiltIn_Print_Area_27" localSheetId="110">#REF!</definedName>
    <definedName name="Excel_BuiltIn_Print_Area_27" localSheetId="111">#REF!</definedName>
    <definedName name="Excel_BuiltIn_Print_Area_27" localSheetId="112">#REF!</definedName>
    <definedName name="Excel_BuiltIn_Print_Area_27" localSheetId="113">#REF!</definedName>
    <definedName name="Excel_BuiltIn_Print_Area_27">#REF!</definedName>
    <definedName name="Excel_BuiltIn_Print_Area_28" localSheetId="27">#REF!</definedName>
    <definedName name="Excel_BuiltIn_Print_Area_28" localSheetId="28">#REF!</definedName>
    <definedName name="Excel_BuiltIn_Print_Area_28" localSheetId="29">#REF!</definedName>
    <definedName name="Excel_BuiltIn_Print_Area_28" localSheetId="30">#REF!</definedName>
    <definedName name="Excel_BuiltIn_Print_Area_28" localSheetId="31">#REF!</definedName>
    <definedName name="Excel_BuiltIn_Print_Area_28" localSheetId="32">#REF!</definedName>
    <definedName name="Excel_BuiltIn_Print_Area_28" localSheetId="33">#REF!</definedName>
    <definedName name="Excel_BuiltIn_Print_Area_28" localSheetId="34">#REF!</definedName>
    <definedName name="Excel_BuiltIn_Print_Area_28" localSheetId="35">#REF!</definedName>
    <definedName name="Excel_BuiltIn_Print_Area_28" localSheetId="36">#REF!</definedName>
    <definedName name="Excel_BuiltIn_Print_Area_28" localSheetId="37">#REF!</definedName>
    <definedName name="Excel_BuiltIn_Print_Area_28" localSheetId="38">#REF!</definedName>
    <definedName name="Excel_BuiltIn_Print_Area_28" localSheetId="39">#REF!</definedName>
    <definedName name="Excel_BuiltIn_Print_Area_28" localSheetId="40">#REF!</definedName>
    <definedName name="Excel_BuiltIn_Print_Area_28" localSheetId="41">#REF!</definedName>
    <definedName name="Excel_BuiltIn_Print_Area_28" localSheetId="42">#REF!</definedName>
    <definedName name="Excel_BuiltIn_Print_Area_28" localSheetId="43">#REF!</definedName>
    <definedName name="Excel_BuiltIn_Print_Area_28" localSheetId="44">#REF!</definedName>
    <definedName name="Excel_BuiltIn_Print_Area_28" localSheetId="45">#REF!</definedName>
    <definedName name="Excel_BuiltIn_Print_Area_28" localSheetId="46">#REF!</definedName>
    <definedName name="Excel_BuiltIn_Print_Area_28" localSheetId="47">#REF!</definedName>
    <definedName name="Excel_BuiltIn_Print_Area_28" localSheetId="48">#REF!</definedName>
    <definedName name="Excel_BuiltIn_Print_Area_28" localSheetId="49">#REF!</definedName>
    <definedName name="Excel_BuiltIn_Print_Area_28" localSheetId="50">#REF!</definedName>
    <definedName name="Excel_BuiltIn_Print_Area_28" localSheetId="51">#REF!</definedName>
    <definedName name="Excel_BuiltIn_Print_Area_28" localSheetId="52">#REF!</definedName>
    <definedName name="Excel_BuiltIn_Print_Area_28" localSheetId="53">#REF!</definedName>
    <definedName name="Excel_BuiltIn_Print_Area_28" localSheetId="54">#REF!</definedName>
    <definedName name="Excel_BuiltIn_Print_Area_28" localSheetId="55">#REF!</definedName>
    <definedName name="Excel_BuiltIn_Print_Area_28" localSheetId="56">#REF!</definedName>
    <definedName name="Excel_BuiltIn_Print_Area_28" localSheetId="57">#REF!</definedName>
    <definedName name="Excel_BuiltIn_Print_Area_28" localSheetId="58">#REF!</definedName>
    <definedName name="Excel_BuiltIn_Print_Area_28" localSheetId="59">#REF!</definedName>
    <definedName name="Excel_BuiltIn_Print_Area_28" localSheetId="60">#REF!</definedName>
    <definedName name="Excel_BuiltIn_Print_Area_28" localSheetId="61">#REF!</definedName>
    <definedName name="Excel_BuiltIn_Print_Area_28" localSheetId="62">#REF!</definedName>
    <definedName name="Excel_BuiltIn_Print_Area_28" localSheetId="63">#REF!</definedName>
    <definedName name="Excel_BuiltIn_Print_Area_28" localSheetId="64">#REF!</definedName>
    <definedName name="Excel_BuiltIn_Print_Area_28" localSheetId="65">#REF!</definedName>
    <definedName name="Excel_BuiltIn_Print_Area_28" localSheetId="66">#REF!</definedName>
    <definedName name="Excel_BuiltIn_Print_Area_28" localSheetId="67">#REF!</definedName>
    <definedName name="Excel_BuiltIn_Print_Area_28" localSheetId="68">#REF!</definedName>
    <definedName name="Excel_BuiltIn_Print_Area_28" localSheetId="69">#REF!</definedName>
    <definedName name="Excel_BuiltIn_Print_Area_28" localSheetId="70">#REF!</definedName>
    <definedName name="Excel_BuiltIn_Print_Area_28" localSheetId="71">#REF!</definedName>
    <definedName name="Excel_BuiltIn_Print_Area_28" localSheetId="72">#REF!</definedName>
    <definedName name="Excel_BuiltIn_Print_Area_28" localSheetId="73">#REF!</definedName>
    <definedName name="Excel_BuiltIn_Print_Area_28" localSheetId="74">#REF!</definedName>
    <definedName name="Excel_BuiltIn_Print_Area_28" localSheetId="75">#REF!</definedName>
    <definedName name="Excel_BuiltIn_Print_Area_28" localSheetId="76">#REF!</definedName>
    <definedName name="Excel_BuiltIn_Print_Area_28" localSheetId="77">#REF!</definedName>
    <definedName name="Excel_BuiltIn_Print_Area_28" localSheetId="78">#REF!</definedName>
    <definedName name="Excel_BuiltIn_Print_Area_28" localSheetId="79">#REF!</definedName>
    <definedName name="Excel_BuiltIn_Print_Area_28" localSheetId="80">#REF!</definedName>
    <definedName name="Excel_BuiltIn_Print_Area_28" localSheetId="81">#REF!</definedName>
    <definedName name="Excel_BuiltIn_Print_Area_28" localSheetId="82">#REF!</definedName>
    <definedName name="Excel_BuiltIn_Print_Area_28" localSheetId="83">#REF!</definedName>
    <definedName name="Excel_BuiltIn_Print_Area_28" localSheetId="84">#REF!</definedName>
    <definedName name="Excel_BuiltIn_Print_Area_28" localSheetId="85">#REF!</definedName>
    <definedName name="Excel_BuiltIn_Print_Area_28" localSheetId="86">#REF!</definedName>
    <definedName name="Excel_BuiltIn_Print_Area_28" localSheetId="87">#REF!</definedName>
    <definedName name="Excel_BuiltIn_Print_Area_28" localSheetId="88">#REF!</definedName>
    <definedName name="Excel_BuiltIn_Print_Area_28" localSheetId="89">#REF!</definedName>
    <definedName name="Excel_BuiltIn_Print_Area_28" localSheetId="90">#REF!</definedName>
    <definedName name="Excel_BuiltIn_Print_Area_28" localSheetId="91">#REF!</definedName>
    <definedName name="Excel_BuiltIn_Print_Area_28" localSheetId="92">#REF!</definedName>
    <definedName name="Excel_BuiltIn_Print_Area_28" localSheetId="93">#REF!</definedName>
    <definedName name="Excel_BuiltIn_Print_Area_28" localSheetId="94">#REF!</definedName>
    <definedName name="Excel_BuiltIn_Print_Area_28" localSheetId="95">#REF!</definedName>
    <definedName name="Excel_BuiltIn_Print_Area_28" localSheetId="96">#REF!</definedName>
    <definedName name="Excel_BuiltIn_Print_Area_28" localSheetId="97">#REF!</definedName>
    <definedName name="Excel_BuiltIn_Print_Area_28" localSheetId="98">#REF!</definedName>
    <definedName name="Excel_BuiltIn_Print_Area_28" localSheetId="99">#REF!</definedName>
    <definedName name="Excel_BuiltIn_Print_Area_28" localSheetId="100">#REF!</definedName>
    <definedName name="Excel_BuiltIn_Print_Area_28" localSheetId="101">#REF!</definedName>
    <definedName name="Excel_BuiltIn_Print_Area_28" localSheetId="102">#REF!</definedName>
    <definedName name="Excel_BuiltIn_Print_Area_28" localSheetId="103">#REF!</definedName>
    <definedName name="Excel_BuiltIn_Print_Area_28" localSheetId="104">#REF!</definedName>
    <definedName name="Excel_BuiltIn_Print_Area_28" localSheetId="105">#REF!</definedName>
    <definedName name="Excel_BuiltIn_Print_Area_28" localSheetId="106">#REF!</definedName>
    <definedName name="Excel_BuiltIn_Print_Area_28" localSheetId="107">#REF!</definedName>
    <definedName name="Excel_BuiltIn_Print_Area_28" localSheetId="108">#REF!</definedName>
    <definedName name="Excel_BuiltIn_Print_Area_28" localSheetId="109">#REF!</definedName>
    <definedName name="Excel_BuiltIn_Print_Area_28" localSheetId="110">#REF!</definedName>
    <definedName name="Excel_BuiltIn_Print_Area_28" localSheetId="111">#REF!</definedName>
    <definedName name="Excel_BuiltIn_Print_Area_28" localSheetId="112">#REF!</definedName>
    <definedName name="Excel_BuiltIn_Print_Area_28" localSheetId="113">#REF!</definedName>
    <definedName name="Excel_BuiltIn_Print_Area_28">#REF!</definedName>
    <definedName name="Excel_BuiltIn_Print_Area_29" localSheetId="27">#REF!</definedName>
    <definedName name="Excel_BuiltIn_Print_Area_29" localSheetId="28">#REF!</definedName>
    <definedName name="Excel_BuiltIn_Print_Area_29" localSheetId="29">#REF!</definedName>
    <definedName name="Excel_BuiltIn_Print_Area_29" localSheetId="30">#REF!</definedName>
    <definedName name="Excel_BuiltIn_Print_Area_29" localSheetId="31">#REF!</definedName>
    <definedName name="Excel_BuiltIn_Print_Area_29" localSheetId="32">#REF!</definedName>
    <definedName name="Excel_BuiltIn_Print_Area_29" localSheetId="33">#REF!</definedName>
    <definedName name="Excel_BuiltIn_Print_Area_29" localSheetId="34">#REF!</definedName>
    <definedName name="Excel_BuiltIn_Print_Area_29" localSheetId="35">#REF!</definedName>
    <definedName name="Excel_BuiltIn_Print_Area_29" localSheetId="36">#REF!</definedName>
    <definedName name="Excel_BuiltIn_Print_Area_29" localSheetId="37">#REF!</definedName>
    <definedName name="Excel_BuiltIn_Print_Area_29" localSheetId="38">#REF!</definedName>
    <definedName name="Excel_BuiltIn_Print_Area_29" localSheetId="39">#REF!</definedName>
    <definedName name="Excel_BuiltIn_Print_Area_29" localSheetId="40">#REF!</definedName>
    <definedName name="Excel_BuiltIn_Print_Area_29" localSheetId="41">#REF!</definedName>
    <definedName name="Excel_BuiltIn_Print_Area_29" localSheetId="42">#REF!</definedName>
    <definedName name="Excel_BuiltIn_Print_Area_29" localSheetId="43">#REF!</definedName>
    <definedName name="Excel_BuiltIn_Print_Area_29" localSheetId="44">#REF!</definedName>
    <definedName name="Excel_BuiltIn_Print_Area_29" localSheetId="45">#REF!</definedName>
    <definedName name="Excel_BuiltIn_Print_Area_29" localSheetId="46">#REF!</definedName>
    <definedName name="Excel_BuiltIn_Print_Area_29" localSheetId="47">#REF!</definedName>
    <definedName name="Excel_BuiltIn_Print_Area_29" localSheetId="48">#REF!</definedName>
    <definedName name="Excel_BuiltIn_Print_Area_29" localSheetId="49">#REF!</definedName>
    <definedName name="Excel_BuiltIn_Print_Area_29" localSheetId="50">#REF!</definedName>
    <definedName name="Excel_BuiltIn_Print_Area_29" localSheetId="51">#REF!</definedName>
    <definedName name="Excel_BuiltIn_Print_Area_29" localSheetId="52">#REF!</definedName>
    <definedName name="Excel_BuiltIn_Print_Area_29" localSheetId="53">#REF!</definedName>
    <definedName name="Excel_BuiltIn_Print_Area_29" localSheetId="54">#REF!</definedName>
    <definedName name="Excel_BuiltIn_Print_Area_29" localSheetId="55">#REF!</definedName>
    <definedName name="Excel_BuiltIn_Print_Area_29" localSheetId="56">#REF!</definedName>
    <definedName name="Excel_BuiltIn_Print_Area_29" localSheetId="57">#REF!</definedName>
    <definedName name="Excel_BuiltIn_Print_Area_29" localSheetId="58">#REF!</definedName>
    <definedName name="Excel_BuiltIn_Print_Area_29" localSheetId="59">#REF!</definedName>
    <definedName name="Excel_BuiltIn_Print_Area_29" localSheetId="60">#REF!</definedName>
    <definedName name="Excel_BuiltIn_Print_Area_29" localSheetId="61">#REF!</definedName>
    <definedName name="Excel_BuiltIn_Print_Area_29" localSheetId="62">#REF!</definedName>
    <definedName name="Excel_BuiltIn_Print_Area_29" localSheetId="63">#REF!</definedName>
    <definedName name="Excel_BuiltIn_Print_Area_29" localSheetId="64">#REF!</definedName>
    <definedName name="Excel_BuiltIn_Print_Area_29" localSheetId="65">#REF!</definedName>
    <definedName name="Excel_BuiltIn_Print_Area_29" localSheetId="66">#REF!</definedName>
    <definedName name="Excel_BuiltIn_Print_Area_29" localSheetId="67">#REF!</definedName>
    <definedName name="Excel_BuiltIn_Print_Area_29" localSheetId="68">#REF!</definedName>
    <definedName name="Excel_BuiltIn_Print_Area_29" localSheetId="69">#REF!</definedName>
    <definedName name="Excel_BuiltIn_Print_Area_29" localSheetId="70">#REF!</definedName>
    <definedName name="Excel_BuiltIn_Print_Area_29" localSheetId="71">#REF!</definedName>
    <definedName name="Excel_BuiltIn_Print_Area_29" localSheetId="72">#REF!</definedName>
    <definedName name="Excel_BuiltIn_Print_Area_29" localSheetId="73">#REF!</definedName>
    <definedName name="Excel_BuiltIn_Print_Area_29" localSheetId="74">#REF!</definedName>
    <definedName name="Excel_BuiltIn_Print_Area_29" localSheetId="75">#REF!</definedName>
    <definedName name="Excel_BuiltIn_Print_Area_29" localSheetId="76">#REF!</definedName>
    <definedName name="Excel_BuiltIn_Print_Area_29" localSheetId="77">#REF!</definedName>
    <definedName name="Excel_BuiltIn_Print_Area_29" localSheetId="78">#REF!</definedName>
    <definedName name="Excel_BuiltIn_Print_Area_29" localSheetId="79">#REF!</definedName>
    <definedName name="Excel_BuiltIn_Print_Area_29" localSheetId="80">#REF!</definedName>
    <definedName name="Excel_BuiltIn_Print_Area_29" localSheetId="81">#REF!</definedName>
    <definedName name="Excel_BuiltIn_Print_Area_29" localSheetId="82">#REF!</definedName>
    <definedName name="Excel_BuiltIn_Print_Area_29" localSheetId="83">#REF!</definedName>
    <definedName name="Excel_BuiltIn_Print_Area_29" localSheetId="84">#REF!</definedName>
    <definedName name="Excel_BuiltIn_Print_Area_29" localSheetId="85">#REF!</definedName>
    <definedName name="Excel_BuiltIn_Print_Area_29" localSheetId="86">#REF!</definedName>
    <definedName name="Excel_BuiltIn_Print_Area_29" localSheetId="87">#REF!</definedName>
    <definedName name="Excel_BuiltIn_Print_Area_29" localSheetId="88">#REF!</definedName>
    <definedName name="Excel_BuiltIn_Print_Area_29" localSheetId="89">#REF!</definedName>
    <definedName name="Excel_BuiltIn_Print_Area_29" localSheetId="90">#REF!</definedName>
    <definedName name="Excel_BuiltIn_Print_Area_29" localSheetId="91">#REF!</definedName>
    <definedName name="Excel_BuiltIn_Print_Area_29" localSheetId="92">#REF!</definedName>
    <definedName name="Excel_BuiltIn_Print_Area_29" localSheetId="93">#REF!</definedName>
    <definedName name="Excel_BuiltIn_Print_Area_29" localSheetId="94">#REF!</definedName>
    <definedName name="Excel_BuiltIn_Print_Area_29" localSheetId="95">#REF!</definedName>
    <definedName name="Excel_BuiltIn_Print_Area_29" localSheetId="96">#REF!</definedName>
    <definedName name="Excel_BuiltIn_Print_Area_29" localSheetId="97">#REF!</definedName>
    <definedName name="Excel_BuiltIn_Print_Area_29" localSheetId="98">#REF!</definedName>
    <definedName name="Excel_BuiltIn_Print_Area_29" localSheetId="99">#REF!</definedName>
    <definedName name="Excel_BuiltIn_Print_Area_29" localSheetId="100">#REF!</definedName>
    <definedName name="Excel_BuiltIn_Print_Area_29" localSheetId="101">#REF!</definedName>
    <definedName name="Excel_BuiltIn_Print_Area_29" localSheetId="102">#REF!</definedName>
    <definedName name="Excel_BuiltIn_Print_Area_29" localSheetId="103">#REF!</definedName>
    <definedName name="Excel_BuiltIn_Print_Area_29" localSheetId="104">#REF!</definedName>
    <definedName name="Excel_BuiltIn_Print_Area_29" localSheetId="105">#REF!</definedName>
    <definedName name="Excel_BuiltIn_Print_Area_29" localSheetId="106">#REF!</definedName>
    <definedName name="Excel_BuiltIn_Print_Area_29" localSheetId="107">#REF!</definedName>
    <definedName name="Excel_BuiltIn_Print_Area_29" localSheetId="108">#REF!</definedName>
    <definedName name="Excel_BuiltIn_Print_Area_29" localSheetId="109">#REF!</definedName>
    <definedName name="Excel_BuiltIn_Print_Area_29" localSheetId="110">#REF!</definedName>
    <definedName name="Excel_BuiltIn_Print_Area_29" localSheetId="111">#REF!</definedName>
    <definedName name="Excel_BuiltIn_Print_Area_29" localSheetId="112">#REF!</definedName>
    <definedName name="Excel_BuiltIn_Print_Area_29" localSheetId="113">#REF!</definedName>
    <definedName name="Excel_BuiltIn_Print_Area_29">#REF!</definedName>
    <definedName name="Excel_BuiltIn_Print_Area_29_1" localSheetId="27">#REF!</definedName>
    <definedName name="Excel_BuiltIn_Print_Area_29_1" localSheetId="28">#REF!</definedName>
    <definedName name="Excel_BuiltIn_Print_Area_29_1" localSheetId="29">#REF!</definedName>
    <definedName name="Excel_BuiltIn_Print_Area_29_1" localSheetId="30">#REF!</definedName>
    <definedName name="Excel_BuiltIn_Print_Area_29_1" localSheetId="31">#REF!</definedName>
    <definedName name="Excel_BuiltIn_Print_Area_29_1" localSheetId="32">#REF!</definedName>
    <definedName name="Excel_BuiltIn_Print_Area_29_1" localSheetId="33">#REF!</definedName>
    <definedName name="Excel_BuiltIn_Print_Area_29_1" localSheetId="34">#REF!</definedName>
    <definedName name="Excel_BuiltIn_Print_Area_29_1" localSheetId="35">#REF!</definedName>
    <definedName name="Excel_BuiltIn_Print_Area_29_1" localSheetId="36">#REF!</definedName>
    <definedName name="Excel_BuiltIn_Print_Area_29_1" localSheetId="37">#REF!</definedName>
    <definedName name="Excel_BuiltIn_Print_Area_29_1" localSheetId="38">#REF!</definedName>
    <definedName name="Excel_BuiltIn_Print_Area_29_1" localSheetId="39">#REF!</definedName>
    <definedName name="Excel_BuiltIn_Print_Area_29_1" localSheetId="40">#REF!</definedName>
    <definedName name="Excel_BuiltIn_Print_Area_29_1" localSheetId="41">#REF!</definedName>
    <definedName name="Excel_BuiltIn_Print_Area_29_1" localSheetId="42">#REF!</definedName>
    <definedName name="Excel_BuiltIn_Print_Area_29_1" localSheetId="43">#REF!</definedName>
    <definedName name="Excel_BuiltIn_Print_Area_29_1" localSheetId="44">#REF!</definedName>
    <definedName name="Excel_BuiltIn_Print_Area_29_1" localSheetId="45">#REF!</definedName>
    <definedName name="Excel_BuiltIn_Print_Area_29_1" localSheetId="46">#REF!</definedName>
    <definedName name="Excel_BuiltIn_Print_Area_29_1" localSheetId="47">#REF!</definedName>
    <definedName name="Excel_BuiltIn_Print_Area_29_1" localSheetId="48">#REF!</definedName>
    <definedName name="Excel_BuiltIn_Print_Area_29_1" localSheetId="49">#REF!</definedName>
    <definedName name="Excel_BuiltIn_Print_Area_29_1" localSheetId="50">#REF!</definedName>
    <definedName name="Excel_BuiltIn_Print_Area_29_1" localSheetId="51">#REF!</definedName>
    <definedName name="Excel_BuiltIn_Print_Area_29_1" localSheetId="52">#REF!</definedName>
    <definedName name="Excel_BuiltIn_Print_Area_29_1" localSheetId="53">#REF!</definedName>
    <definedName name="Excel_BuiltIn_Print_Area_29_1" localSheetId="54">#REF!</definedName>
    <definedName name="Excel_BuiltIn_Print_Area_29_1" localSheetId="55">#REF!</definedName>
    <definedName name="Excel_BuiltIn_Print_Area_29_1" localSheetId="56">#REF!</definedName>
    <definedName name="Excel_BuiltIn_Print_Area_29_1" localSheetId="57">#REF!</definedName>
    <definedName name="Excel_BuiltIn_Print_Area_29_1" localSheetId="58">#REF!</definedName>
    <definedName name="Excel_BuiltIn_Print_Area_29_1" localSheetId="59">#REF!</definedName>
    <definedName name="Excel_BuiltIn_Print_Area_29_1" localSheetId="60">#REF!</definedName>
    <definedName name="Excel_BuiltIn_Print_Area_29_1" localSheetId="61">#REF!</definedName>
    <definedName name="Excel_BuiltIn_Print_Area_29_1" localSheetId="62">#REF!</definedName>
    <definedName name="Excel_BuiltIn_Print_Area_29_1" localSheetId="63">#REF!</definedName>
    <definedName name="Excel_BuiltIn_Print_Area_29_1" localSheetId="64">#REF!</definedName>
    <definedName name="Excel_BuiltIn_Print_Area_29_1" localSheetId="65">#REF!</definedName>
    <definedName name="Excel_BuiltIn_Print_Area_29_1" localSheetId="66">#REF!</definedName>
    <definedName name="Excel_BuiltIn_Print_Area_29_1" localSheetId="67">#REF!</definedName>
    <definedName name="Excel_BuiltIn_Print_Area_29_1" localSheetId="68">#REF!</definedName>
    <definedName name="Excel_BuiltIn_Print_Area_29_1" localSheetId="69">#REF!</definedName>
    <definedName name="Excel_BuiltIn_Print_Area_29_1" localSheetId="70">#REF!</definedName>
    <definedName name="Excel_BuiltIn_Print_Area_29_1" localSheetId="71">#REF!</definedName>
    <definedName name="Excel_BuiltIn_Print_Area_29_1" localSheetId="72">#REF!</definedName>
    <definedName name="Excel_BuiltIn_Print_Area_29_1" localSheetId="73">#REF!</definedName>
    <definedName name="Excel_BuiltIn_Print_Area_29_1" localSheetId="74">#REF!</definedName>
    <definedName name="Excel_BuiltIn_Print_Area_29_1" localSheetId="75">#REF!</definedName>
    <definedName name="Excel_BuiltIn_Print_Area_29_1" localSheetId="76">#REF!</definedName>
    <definedName name="Excel_BuiltIn_Print_Area_29_1" localSheetId="77">#REF!</definedName>
    <definedName name="Excel_BuiltIn_Print_Area_29_1" localSheetId="78">#REF!</definedName>
    <definedName name="Excel_BuiltIn_Print_Area_29_1" localSheetId="79">#REF!</definedName>
    <definedName name="Excel_BuiltIn_Print_Area_29_1" localSheetId="80">#REF!</definedName>
    <definedName name="Excel_BuiltIn_Print_Area_29_1" localSheetId="81">#REF!</definedName>
    <definedName name="Excel_BuiltIn_Print_Area_29_1" localSheetId="82">#REF!</definedName>
    <definedName name="Excel_BuiltIn_Print_Area_29_1" localSheetId="83">#REF!</definedName>
    <definedName name="Excel_BuiltIn_Print_Area_29_1" localSheetId="84">#REF!</definedName>
    <definedName name="Excel_BuiltIn_Print_Area_29_1" localSheetId="85">#REF!</definedName>
    <definedName name="Excel_BuiltIn_Print_Area_29_1" localSheetId="86">#REF!</definedName>
    <definedName name="Excel_BuiltIn_Print_Area_29_1" localSheetId="87">#REF!</definedName>
    <definedName name="Excel_BuiltIn_Print_Area_29_1" localSheetId="88">#REF!</definedName>
    <definedName name="Excel_BuiltIn_Print_Area_29_1" localSheetId="89">#REF!</definedName>
    <definedName name="Excel_BuiltIn_Print_Area_29_1" localSheetId="90">#REF!</definedName>
    <definedName name="Excel_BuiltIn_Print_Area_29_1" localSheetId="91">#REF!</definedName>
    <definedName name="Excel_BuiltIn_Print_Area_29_1" localSheetId="92">#REF!</definedName>
    <definedName name="Excel_BuiltIn_Print_Area_29_1" localSheetId="93">#REF!</definedName>
    <definedName name="Excel_BuiltIn_Print_Area_29_1" localSheetId="94">#REF!</definedName>
    <definedName name="Excel_BuiltIn_Print_Area_29_1" localSheetId="95">#REF!</definedName>
    <definedName name="Excel_BuiltIn_Print_Area_29_1" localSheetId="96">#REF!</definedName>
    <definedName name="Excel_BuiltIn_Print_Area_29_1" localSheetId="97">#REF!</definedName>
    <definedName name="Excel_BuiltIn_Print_Area_29_1" localSheetId="98">#REF!</definedName>
    <definedName name="Excel_BuiltIn_Print_Area_29_1" localSheetId="99">#REF!</definedName>
    <definedName name="Excel_BuiltIn_Print_Area_29_1" localSheetId="100">#REF!</definedName>
    <definedName name="Excel_BuiltIn_Print_Area_29_1" localSheetId="101">#REF!</definedName>
    <definedName name="Excel_BuiltIn_Print_Area_29_1" localSheetId="102">#REF!</definedName>
    <definedName name="Excel_BuiltIn_Print_Area_29_1" localSheetId="103">#REF!</definedName>
    <definedName name="Excel_BuiltIn_Print_Area_29_1" localSheetId="104">#REF!</definedName>
    <definedName name="Excel_BuiltIn_Print_Area_29_1" localSheetId="105">#REF!</definedName>
    <definedName name="Excel_BuiltIn_Print_Area_29_1" localSheetId="106">#REF!</definedName>
    <definedName name="Excel_BuiltIn_Print_Area_29_1" localSheetId="107">#REF!</definedName>
    <definedName name="Excel_BuiltIn_Print_Area_29_1" localSheetId="108">#REF!</definedName>
    <definedName name="Excel_BuiltIn_Print_Area_29_1" localSheetId="109">#REF!</definedName>
    <definedName name="Excel_BuiltIn_Print_Area_29_1" localSheetId="110">#REF!</definedName>
    <definedName name="Excel_BuiltIn_Print_Area_29_1" localSheetId="111">#REF!</definedName>
    <definedName name="Excel_BuiltIn_Print_Area_29_1" localSheetId="112">#REF!</definedName>
    <definedName name="Excel_BuiltIn_Print_Area_29_1" localSheetId="113">#REF!</definedName>
    <definedName name="Excel_BuiltIn_Print_Area_29_1">#REF!</definedName>
    <definedName name="Excel_BuiltIn_Print_Area_29_1_31" localSheetId="27">#REF!</definedName>
    <definedName name="Excel_BuiltIn_Print_Area_29_1_31" localSheetId="28">#REF!</definedName>
    <definedName name="Excel_BuiltIn_Print_Area_29_1_31" localSheetId="29">#REF!</definedName>
    <definedName name="Excel_BuiltIn_Print_Area_29_1_31" localSheetId="30">#REF!</definedName>
    <definedName name="Excel_BuiltIn_Print_Area_29_1_31" localSheetId="31">#REF!</definedName>
    <definedName name="Excel_BuiltIn_Print_Area_29_1_31" localSheetId="32">#REF!</definedName>
    <definedName name="Excel_BuiltIn_Print_Area_29_1_31" localSheetId="33">#REF!</definedName>
    <definedName name="Excel_BuiltIn_Print_Area_29_1_31" localSheetId="34">#REF!</definedName>
    <definedName name="Excel_BuiltIn_Print_Area_29_1_31" localSheetId="35">#REF!</definedName>
    <definedName name="Excel_BuiltIn_Print_Area_29_1_31" localSheetId="36">#REF!</definedName>
    <definedName name="Excel_BuiltIn_Print_Area_29_1_31" localSheetId="37">#REF!</definedName>
    <definedName name="Excel_BuiltIn_Print_Area_29_1_31" localSheetId="38">#REF!</definedName>
    <definedName name="Excel_BuiltIn_Print_Area_29_1_31" localSheetId="39">#REF!</definedName>
    <definedName name="Excel_BuiltIn_Print_Area_29_1_31" localSheetId="40">#REF!</definedName>
    <definedName name="Excel_BuiltIn_Print_Area_29_1_31" localSheetId="41">#REF!</definedName>
    <definedName name="Excel_BuiltIn_Print_Area_29_1_31" localSheetId="42">#REF!</definedName>
    <definedName name="Excel_BuiltIn_Print_Area_29_1_31" localSheetId="43">#REF!</definedName>
    <definedName name="Excel_BuiltIn_Print_Area_29_1_31" localSheetId="44">#REF!</definedName>
    <definedName name="Excel_BuiltIn_Print_Area_29_1_31" localSheetId="45">#REF!</definedName>
    <definedName name="Excel_BuiltIn_Print_Area_29_1_31" localSheetId="46">#REF!</definedName>
    <definedName name="Excel_BuiltIn_Print_Area_29_1_31" localSheetId="47">#REF!</definedName>
    <definedName name="Excel_BuiltIn_Print_Area_29_1_31" localSheetId="48">#REF!</definedName>
    <definedName name="Excel_BuiltIn_Print_Area_29_1_31" localSheetId="49">#REF!</definedName>
    <definedName name="Excel_BuiltIn_Print_Area_29_1_31" localSheetId="50">#REF!</definedName>
    <definedName name="Excel_BuiltIn_Print_Area_29_1_31" localSheetId="51">#REF!</definedName>
    <definedName name="Excel_BuiltIn_Print_Area_29_1_31" localSheetId="52">#REF!</definedName>
    <definedName name="Excel_BuiltIn_Print_Area_29_1_31" localSheetId="53">#REF!</definedName>
    <definedName name="Excel_BuiltIn_Print_Area_29_1_31" localSheetId="54">#REF!</definedName>
    <definedName name="Excel_BuiltIn_Print_Area_29_1_31" localSheetId="55">#REF!</definedName>
    <definedName name="Excel_BuiltIn_Print_Area_29_1_31" localSheetId="56">#REF!</definedName>
    <definedName name="Excel_BuiltIn_Print_Area_29_1_31" localSheetId="57">#REF!</definedName>
    <definedName name="Excel_BuiltIn_Print_Area_29_1_31" localSheetId="58">#REF!</definedName>
    <definedName name="Excel_BuiltIn_Print_Area_29_1_31" localSheetId="59">#REF!</definedName>
    <definedName name="Excel_BuiltIn_Print_Area_29_1_31" localSheetId="60">#REF!</definedName>
    <definedName name="Excel_BuiltIn_Print_Area_29_1_31" localSheetId="61">#REF!</definedName>
    <definedName name="Excel_BuiltIn_Print_Area_29_1_31" localSheetId="62">#REF!</definedName>
    <definedName name="Excel_BuiltIn_Print_Area_29_1_31" localSheetId="63">#REF!</definedName>
    <definedName name="Excel_BuiltIn_Print_Area_29_1_31" localSheetId="64">#REF!</definedName>
    <definedName name="Excel_BuiltIn_Print_Area_29_1_31" localSheetId="65">#REF!</definedName>
    <definedName name="Excel_BuiltIn_Print_Area_29_1_31" localSheetId="66">#REF!</definedName>
    <definedName name="Excel_BuiltIn_Print_Area_29_1_31" localSheetId="67">#REF!</definedName>
    <definedName name="Excel_BuiltIn_Print_Area_29_1_31" localSheetId="68">#REF!</definedName>
    <definedName name="Excel_BuiltIn_Print_Area_29_1_31" localSheetId="69">#REF!</definedName>
    <definedName name="Excel_BuiltIn_Print_Area_29_1_31" localSheetId="70">#REF!</definedName>
    <definedName name="Excel_BuiltIn_Print_Area_29_1_31" localSheetId="71">#REF!</definedName>
    <definedName name="Excel_BuiltIn_Print_Area_29_1_31" localSheetId="72">#REF!</definedName>
    <definedName name="Excel_BuiltIn_Print_Area_29_1_31" localSheetId="73">#REF!</definedName>
    <definedName name="Excel_BuiltIn_Print_Area_29_1_31" localSheetId="74">#REF!</definedName>
    <definedName name="Excel_BuiltIn_Print_Area_29_1_31" localSheetId="75">#REF!</definedName>
    <definedName name="Excel_BuiltIn_Print_Area_29_1_31" localSheetId="76">#REF!</definedName>
    <definedName name="Excel_BuiltIn_Print_Area_29_1_31" localSheetId="77">#REF!</definedName>
    <definedName name="Excel_BuiltIn_Print_Area_29_1_31" localSheetId="78">#REF!</definedName>
    <definedName name="Excel_BuiltIn_Print_Area_29_1_31" localSheetId="79">#REF!</definedName>
    <definedName name="Excel_BuiltIn_Print_Area_29_1_31" localSheetId="80">#REF!</definedName>
    <definedName name="Excel_BuiltIn_Print_Area_29_1_31" localSheetId="81">#REF!</definedName>
    <definedName name="Excel_BuiltIn_Print_Area_29_1_31" localSheetId="82">#REF!</definedName>
    <definedName name="Excel_BuiltIn_Print_Area_29_1_31" localSheetId="83">#REF!</definedName>
    <definedName name="Excel_BuiltIn_Print_Area_29_1_31" localSheetId="84">#REF!</definedName>
    <definedName name="Excel_BuiltIn_Print_Area_29_1_31" localSheetId="85">#REF!</definedName>
    <definedName name="Excel_BuiltIn_Print_Area_29_1_31" localSheetId="86">#REF!</definedName>
    <definedName name="Excel_BuiltIn_Print_Area_29_1_31" localSheetId="87">#REF!</definedName>
    <definedName name="Excel_BuiltIn_Print_Area_29_1_31" localSheetId="88">#REF!</definedName>
    <definedName name="Excel_BuiltIn_Print_Area_29_1_31" localSheetId="89">#REF!</definedName>
    <definedName name="Excel_BuiltIn_Print_Area_29_1_31" localSheetId="90">#REF!</definedName>
    <definedName name="Excel_BuiltIn_Print_Area_29_1_31" localSheetId="91">#REF!</definedName>
    <definedName name="Excel_BuiltIn_Print_Area_29_1_31" localSheetId="92">#REF!</definedName>
    <definedName name="Excel_BuiltIn_Print_Area_29_1_31" localSheetId="93">#REF!</definedName>
    <definedName name="Excel_BuiltIn_Print_Area_29_1_31" localSheetId="94">#REF!</definedName>
    <definedName name="Excel_BuiltIn_Print_Area_29_1_31" localSheetId="95">#REF!</definedName>
    <definedName name="Excel_BuiltIn_Print_Area_29_1_31" localSheetId="96">#REF!</definedName>
    <definedName name="Excel_BuiltIn_Print_Area_29_1_31" localSheetId="97">#REF!</definedName>
    <definedName name="Excel_BuiltIn_Print_Area_29_1_31" localSheetId="98">#REF!</definedName>
    <definedName name="Excel_BuiltIn_Print_Area_29_1_31" localSheetId="99">#REF!</definedName>
    <definedName name="Excel_BuiltIn_Print_Area_29_1_31" localSheetId="100">#REF!</definedName>
    <definedName name="Excel_BuiltIn_Print_Area_29_1_31" localSheetId="101">#REF!</definedName>
    <definedName name="Excel_BuiltIn_Print_Area_29_1_31" localSheetId="102">#REF!</definedName>
    <definedName name="Excel_BuiltIn_Print_Area_29_1_31" localSheetId="103">#REF!</definedName>
    <definedName name="Excel_BuiltIn_Print_Area_29_1_31" localSheetId="104">#REF!</definedName>
    <definedName name="Excel_BuiltIn_Print_Area_29_1_31" localSheetId="105">#REF!</definedName>
    <definedName name="Excel_BuiltIn_Print_Area_29_1_31" localSheetId="106">#REF!</definedName>
    <definedName name="Excel_BuiltIn_Print_Area_29_1_31" localSheetId="107">#REF!</definedName>
    <definedName name="Excel_BuiltIn_Print_Area_29_1_31" localSheetId="108">#REF!</definedName>
    <definedName name="Excel_BuiltIn_Print_Area_29_1_31" localSheetId="109">#REF!</definedName>
    <definedName name="Excel_BuiltIn_Print_Area_29_1_31" localSheetId="110">#REF!</definedName>
    <definedName name="Excel_BuiltIn_Print_Area_29_1_31" localSheetId="111">#REF!</definedName>
    <definedName name="Excel_BuiltIn_Print_Area_29_1_31" localSheetId="112">#REF!</definedName>
    <definedName name="Excel_BuiltIn_Print_Area_29_1_31" localSheetId="113">#REF!</definedName>
    <definedName name="Excel_BuiltIn_Print_Area_29_1_31">#REF!</definedName>
    <definedName name="Excel_BuiltIn_Print_Area_29_1_33" localSheetId="27">#REF!</definedName>
    <definedName name="Excel_BuiltIn_Print_Area_29_1_33" localSheetId="28">#REF!</definedName>
    <definedName name="Excel_BuiltIn_Print_Area_29_1_33" localSheetId="29">#REF!</definedName>
    <definedName name="Excel_BuiltIn_Print_Area_29_1_33" localSheetId="30">#REF!</definedName>
    <definedName name="Excel_BuiltIn_Print_Area_29_1_33" localSheetId="31">#REF!</definedName>
    <definedName name="Excel_BuiltIn_Print_Area_29_1_33" localSheetId="32">#REF!</definedName>
    <definedName name="Excel_BuiltIn_Print_Area_29_1_33" localSheetId="33">#REF!</definedName>
    <definedName name="Excel_BuiltIn_Print_Area_29_1_33" localSheetId="34">#REF!</definedName>
    <definedName name="Excel_BuiltIn_Print_Area_29_1_33" localSheetId="35">#REF!</definedName>
    <definedName name="Excel_BuiltIn_Print_Area_29_1_33" localSheetId="36">#REF!</definedName>
    <definedName name="Excel_BuiltIn_Print_Area_29_1_33" localSheetId="37">#REF!</definedName>
    <definedName name="Excel_BuiltIn_Print_Area_29_1_33" localSheetId="38">#REF!</definedName>
    <definedName name="Excel_BuiltIn_Print_Area_29_1_33" localSheetId="39">#REF!</definedName>
    <definedName name="Excel_BuiltIn_Print_Area_29_1_33" localSheetId="40">#REF!</definedName>
    <definedName name="Excel_BuiltIn_Print_Area_29_1_33" localSheetId="41">#REF!</definedName>
    <definedName name="Excel_BuiltIn_Print_Area_29_1_33" localSheetId="42">#REF!</definedName>
    <definedName name="Excel_BuiltIn_Print_Area_29_1_33" localSheetId="43">#REF!</definedName>
    <definedName name="Excel_BuiltIn_Print_Area_29_1_33" localSheetId="44">#REF!</definedName>
    <definedName name="Excel_BuiltIn_Print_Area_29_1_33" localSheetId="45">#REF!</definedName>
    <definedName name="Excel_BuiltIn_Print_Area_29_1_33" localSheetId="46">#REF!</definedName>
    <definedName name="Excel_BuiltIn_Print_Area_29_1_33" localSheetId="47">#REF!</definedName>
    <definedName name="Excel_BuiltIn_Print_Area_29_1_33" localSheetId="48">#REF!</definedName>
    <definedName name="Excel_BuiltIn_Print_Area_29_1_33" localSheetId="49">#REF!</definedName>
    <definedName name="Excel_BuiltIn_Print_Area_29_1_33" localSheetId="50">#REF!</definedName>
    <definedName name="Excel_BuiltIn_Print_Area_29_1_33" localSheetId="51">#REF!</definedName>
    <definedName name="Excel_BuiltIn_Print_Area_29_1_33" localSheetId="52">#REF!</definedName>
    <definedName name="Excel_BuiltIn_Print_Area_29_1_33" localSheetId="53">#REF!</definedName>
    <definedName name="Excel_BuiltIn_Print_Area_29_1_33" localSheetId="54">#REF!</definedName>
    <definedName name="Excel_BuiltIn_Print_Area_29_1_33" localSheetId="55">#REF!</definedName>
    <definedName name="Excel_BuiltIn_Print_Area_29_1_33" localSheetId="56">#REF!</definedName>
    <definedName name="Excel_BuiltIn_Print_Area_29_1_33" localSheetId="57">#REF!</definedName>
    <definedName name="Excel_BuiltIn_Print_Area_29_1_33" localSheetId="58">#REF!</definedName>
    <definedName name="Excel_BuiltIn_Print_Area_29_1_33" localSheetId="59">#REF!</definedName>
    <definedName name="Excel_BuiltIn_Print_Area_29_1_33" localSheetId="60">#REF!</definedName>
    <definedName name="Excel_BuiltIn_Print_Area_29_1_33" localSheetId="61">#REF!</definedName>
    <definedName name="Excel_BuiltIn_Print_Area_29_1_33" localSheetId="62">#REF!</definedName>
    <definedName name="Excel_BuiltIn_Print_Area_29_1_33" localSheetId="63">#REF!</definedName>
    <definedName name="Excel_BuiltIn_Print_Area_29_1_33" localSheetId="64">#REF!</definedName>
    <definedName name="Excel_BuiltIn_Print_Area_29_1_33" localSheetId="65">#REF!</definedName>
    <definedName name="Excel_BuiltIn_Print_Area_29_1_33" localSheetId="66">#REF!</definedName>
    <definedName name="Excel_BuiltIn_Print_Area_29_1_33" localSheetId="67">#REF!</definedName>
    <definedName name="Excel_BuiltIn_Print_Area_29_1_33" localSheetId="68">#REF!</definedName>
    <definedName name="Excel_BuiltIn_Print_Area_29_1_33" localSheetId="69">#REF!</definedName>
    <definedName name="Excel_BuiltIn_Print_Area_29_1_33" localSheetId="70">#REF!</definedName>
    <definedName name="Excel_BuiltIn_Print_Area_29_1_33" localSheetId="71">#REF!</definedName>
    <definedName name="Excel_BuiltIn_Print_Area_29_1_33" localSheetId="72">#REF!</definedName>
    <definedName name="Excel_BuiltIn_Print_Area_29_1_33" localSheetId="73">#REF!</definedName>
    <definedName name="Excel_BuiltIn_Print_Area_29_1_33" localSheetId="74">#REF!</definedName>
    <definedName name="Excel_BuiltIn_Print_Area_29_1_33" localSheetId="75">#REF!</definedName>
    <definedName name="Excel_BuiltIn_Print_Area_29_1_33" localSheetId="76">#REF!</definedName>
    <definedName name="Excel_BuiltIn_Print_Area_29_1_33" localSheetId="77">#REF!</definedName>
    <definedName name="Excel_BuiltIn_Print_Area_29_1_33" localSheetId="78">#REF!</definedName>
    <definedName name="Excel_BuiltIn_Print_Area_29_1_33" localSheetId="79">#REF!</definedName>
    <definedName name="Excel_BuiltIn_Print_Area_29_1_33" localSheetId="80">#REF!</definedName>
    <definedName name="Excel_BuiltIn_Print_Area_29_1_33" localSheetId="81">#REF!</definedName>
    <definedName name="Excel_BuiltIn_Print_Area_29_1_33" localSheetId="82">#REF!</definedName>
    <definedName name="Excel_BuiltIn_Print_Area_29_1_33" localSheetId="83">#REF!</definedName>
    <definedName name="Excel_BuiltIn_Print_Area_29_1_33" localSheetId="84">#REF!</definedName>
    <definedName name="Excel_BuiltIn_Print_Area_29_1_33" localSheetId="85">#REF!</definedName>
    <definedName name="Excel_BuiltIn_Print_Area_29_1_33" localSheetId="86">#REF!</definedName>
    <definedName name="Excel_BuiltIn_Print_Area_29_1_33" localSheetId="87">#REF!</definedName>
    <definedName name="Excel_BuiltIn_Print_Area_29_1_33" localSheetId="88">#REF!</definedName>
    <definedName name="Excel_BuiltIn_Print_Area_29_1_33" localSheetId="89">#REF!</definedName>
    <definedName name="Excel_BuiltIn_Print_Area_29_1_33" localSheetId="90">#REF!</definedName>
    <definedName name="Excel_BuiltIn_Print_Area_29_1_33" localSheetId="91">#REF!</definedName>
    <definedName name="Excel_BuiltIn_Print_Area_29_1_33" localSheetId="92">#REF!</definedName>
    <definedName name="Excel_BuiltIn_Print_Area_29_1_33" localSheetId="93">#REF!</definedName>
    <definedName name="Excel_BuiltIn_Print_Area_29_1_33" localSheetId="94">#REF!</definedName>
    <definedName name="Excel_BuiltIn_Print_Area_29_1_33" localSheetId="95">#REF!</definedName>
    <definedName name="Excel_BuiltIn_Print_Area_29_1_33" localSheetId="96">#REF!</definedName>
    <definedName name="Excel_BuiltIn_Print_Area_29_1_33" localSheetId="97">#REF!</definedName>
    <definedName name="Excel_BuiltIn_Print_Area_29_1_33" localSheetId="98">#REF!</definedName>
    <definedName name="Excel_BuiltIn_Print_Area_29_1_33" localSheetId="99">#REF!</definedName>
    <definedName name="Excel_BuiltIn_Print_Area_29_1_33" localSheetId="100">#REF!</definedName>
    <definedName name="Excel_BuiltIn_Print_Area_29_1_33" localSheetId="101">#REF!</definedName>
    <definedName name="Excel_BuiltIn_Print_Area_29_1_33" localSheetId="102">#REF!</definedName>
    <definedName name="Excel_BuiltIn_Print_Area_29_1_33" localSheetId="103">#REF!</definedName>
    <definedName name="Excel_BuiltIn_Print_Area_29_1_33" localSheetId="104">#REF!</definedName>
    <definedName name="Excel_BuiltIn_Print_Area_29_1_33" localSheetId="105">#REF!</definedName>
    <definedName name="Excel_BuiltIn_Print_Area_29_1_33" localSheetId="106">#REF!</definedName>
    <definedName name="Excel_BuiltIn_Print_Area_29_1_33" localSheetId="107">#REF!</definedName>
    <definedName name="Excel_BuiltIn_Print_Area_29_1_33" localSheetId="108">#REF!</definedName>
    <definedName name="Excel_BuiltIn_Print_Area_29_1_33" localSheetId="109">#REF!</definedName>
    <definedName name="Excel_BuiltIn_Print_Area_29_1_33" localSheetId="110">#REF!</definedName>
    <definedName name="Excel_BuiltIn_Print_Area_29_1_33" localSheetId="111">#REF!</definedName>
    <definedName name="Excel_BuiltIn_Print_Area_29_1_33" localSheetId="112">#REF!</definedName>
    <definedName name="Excel_BuiltIn_Print_Area_29_1_33" localSheetId="113">#REF!</definedName>
    <definedName name="Excel_BuiltIn_Print_Area_29_1_33">#REF!</definedName>
    <definedName name="Excel_BuiltIn_Print_Area_29_1_35" localSheetId="27">#REF!</definedName>
    <definedName name="Excel_BuiltIn_Print_Area_29_1_35" localSheetId="28">#REF!</definedName>
    <definedName name="Excel_BuiltIn_Print_Area_29_1_35" localSheetId="29">#REF!</definedName>
    <definedName name="Excel_BuiltIn_Print_Area_29_1_35" localSheetId="30">#REF!</definedName>
    <definedName name="Excel_BuiltIn_Print_Area_29_1_35" localSheetId="31">#REF!</definedName>
    <definedName name="Excel_BuiltIn_Print_Area_29_1_35" localSheetId="32">#REF!</definedName>
    <definedName name="Excel_BuiltIn_Print_Area_29_1_35" localSheetId="33">#REF!</definedName>
    <definedName name="Excel_BuiltIn_Print_Area_29_1_35" localSheetId="34">#REF!</definedName>
    <definedName name="Excel_BuiltIn_Print_Area_29_1_35" localSheetId="35">#REF!</definedName>
    <definedName name="Excel_BuiltIn_Print_Area_29_1_35" localSheetId="36">#REF!</definedName>
    <definedName name="Excel_BuiltIn_Print_Area_29_1_35" localSheetId="37">#REF!</definedName>
    <definedName name="Excel_BuiltIn_Print_Area_29_1_35" localSheetId="38">#REF!</definedName>
    <definedName name="Excel_BuiltIn_Print_Area_29_1_35" localSheetId="39">#REF!</definedName>
    <definedName name="Excel_BuiltIn_Print_Area_29_1_35" localSheetId="40">#REF!</definedName>
    <definedName name="Excel_BuiltIn_Print_Area_29_1_35" localSheetId="41">#REF!</definedName>
    <definedName name="Excel_BuiltIn_Print_Area_29_1_35" localSheetId="42">#REF!</definedName>
    <definedName name="Excel_BuiltIn_Print_Area_29_1_35" localSheetId="43">#REF!</definedName>
    <definedName name="Excel_BuiltIn_Print_Area_29_1_35" localSheetId="44">#REF!</definedName>
    <definedName name="Excel_BuiltIn_Print_Area_29_1_35" localSheetId="45">#REF!</definedName>
    <definedName name="Excel_BuiltIn_Print_Area_29_1_35" localSheetId="46">#REF!</definedName>
    <definedName name="Excel_BuiltIn_Print_Area_29_1_35" localSheetId="47">#REF!</definedName>
    <definedName name="Excel_BuiltIn_Print_Area_29_1_35" localSheetId="48">#REF!</definedName>
    <definedName name="Excel_BuiltIn_Print_Area_29_1_35" localSheetId="49">#REF!</definedName>
    <definedName name="Excel_BuiltIn_Print_Area_29_1_35" localSheetId="50">#REF!</definedName>
    <definedName name="Excel_BuiltIn_Print_Area_29_1_35" localSheetId="51">#REF!</definedName>
    <definedName name="Excel_BuiltIn_Print_Area_29_1_35" localSheetId="52">#REF!</definedName>
    <definedName name="Excel_BuiltIn_Print_Area_29_1_35" localSheetId="53">#REF!</definedName>
    <definedName name="Excel_BuiltIn_Print_Area_29_1_35" localSheetId="54">#REF!</definedName>
    <definedName name="Excel_BuiltIn_Print_Area_29_1_35" localSheetId="55">#REF!</definedName>
    <definedName name="Excel_BuiltIn_Print_Area_29_1_35" localSheetId="56">#REF!</definedName>
    <definedName name="Excel_BuiltIn_Print_Area_29_1_35" localSheetId="57">#REF!</definedName>
    <definedName name="Excel_BuiltIn_Print_Area_29_1_35" localSheetId="58">#REF!</definedName>
    <definedName name="Excel_BuiltIn_Print_Area_29_1_35" localSheetId="59">#REF!</definedName>
    <definedName name="Excel_BuiltIn_Print_Area_29_1_35" localSheetId="60">#REF!</definedName>
    <definedName name="Excel_BuiltIn_Print_Area_29_1_35" localSheetId="61">#REF!</definedName>
    <definedName name="Excel_BuiltIn_Print_Area_29_1_35" localSheetId="62">#REF!</definedName>
    <definedName name="Excel_BuiltIn_Print_Area_29_1_35" localSheetId="63">#REF!</definedName>
    <definedName name="Excel_BuiltIn_Print_Area_29_1_35" localSheetId="64">#REF!</definedName>
    <definedName name="Excel_BuiltIn_Print_Area_29_1_35" localSheetId="65">#REF!</definedName>
    <definedName name="Excel_BuiltIn_Print_Area_29_1_35" localSheetId="66">#REF!</definedName>
    <definedName name="Excel_BuiltIn_Print_Area_29_1_35" localSheetId="67">#REF!</definedName>
    <definedName name="Excel_BuiltIn_Print_Area_29_1_35" localSheetId="68">#REF!</definedName>
    <definedName name="Excel_BuiltIn_Print_Area_29_1_35" localSheetId="69">#REF!</definedName>
    <definedName name="Excel_BuiltIn_Print_Area_29_1_35" localSheetId="70">#REF!</definedName>
    <definedName name="Excel_BuiltIn_Print_Area_29_1_35" localSheetId="71">#REF!</definedName>
    <definedName name="Excel_BuiltIn_Print_Area_29_1_35" localSheetId="72">#REF!</definedName>
    <definedName name="Excel_BuiltIn_Print_Area_29_1_35" localSheetId="73">#REF!</definedName>
    <definedName name="Excel_BuiltIn_Print_Area_29_1_35" localSheetId="74">#REF!</definedName>
    <definedName name="Excel_BuiltIn_Print_Area_29_1_35" localSheetId="75">#REF!</definedName>
    <definedName name="Excel_BuiltIn_Print_Area_29_1_35" localSheetId="76">#REF!</definedName>
    <definedName name="Excel_BuiltIn_Print_Area_29_1_35" localSheetId="77">#REF!</definedName>
    <definedName name="Excel_BuiltIn_Print_Area_29_1_35" localSheetId="78">#REF!</definedName>
    <definedName name="Excel_BuiltIn_Print_Area_29_1_35" localSheetId="79">#REF!</definedName>
    <definedName name="Excel_BuiltIn_Print_Area_29_1_35" localSheetId="80">#REF!</definedName>
    <definedName name="Excel_BuiltIn_Print_Area_29_1_35" localSheetId="81">#REF!</definedName>
    <definedName name="Excel_BuiltIn_Print_Area_29_1_35" localSheetId="82">#REF!</definedName>
    <definedName name="Excel_BuiltIn_Print_Area_29_1_35" localSheetId="83">#REF!</definedName>
    <definedName name="Excel_BuiltIn_Print_Area_29_1_35" localSheetId="84">#REF!</definedName>
    <definedName name="Excel_BuiltIn_Print_Area_29_1_35" localSheetId="85">#REF!</definedName>
    <definedName name="Excel_BuiltIn_Print_Area_29_1_35" localSheetId="86">#REF!</definedName>
    <definedName name="Excel_BuiltIn_Print_Area_29_1_35" localSheetId="87">#REF!</definedName>
    <definedName name="Excel_BuiltIn_Print_Area_29_1_35" localSheetId="88">#REF!</definedName>
    <definedName name="Excel_BuiltIn_Print_Area_29_1_35" localSheetId="89">#REF!</definedName>
    <definedName name="Excel_BuiltIn_Print_Area_29_1_35" localSheetId="90">#REF!</definedName>
    <definedName name="Excel_BuiltIn_Print_Area_29_1_35" localSheetId="91">#REF!</definedName>
    <definedName name="Excel_BuiltIn_Print_Area_29_1_35" localSheetId="92">#REF!</definedName>
    <definedName name="Excel_BuiltIn_Print_Area_29_1_35" localSheetId="93">#REF!</definedName>
    <definedName name="Excel_BuiltIn_Print_Area_29_1_35" localSheetId="94">#REF!</definedName>
    <definedName name="Excel_BuiltIn_Print_Area_29_1_35" localSheetId="95">#REF!</definedName>
    <definedName name="Excel_BuiltIn_Print_Area_29_1_35" localSheetId="96">#REF!</definedName>
    <definedName name="Excel_BuiltIn_Print_Area_29_1_35" localSheetId="97">#REF!</definedName>
    <definedName name="Excel_BuiltIn_Print_Area_29_1_35" localSheetId="98">#REF!</definedName>
    <definedName name="Excel_BuiltIn_Print_Area_29_1_35" localSheetId="99">#REF!</definedName>
    <definedName name="Excel_BuiltIn_Print_Area_29_1_35" localSheetId="100">#REF!</definedName>
    <definedName name="Excel_BuiltIn_Print_Area_29_1_35" localSheetId="101">#REF!</definedName>
    <definedName name="Excel_BuiltIn_Print_Area_29_1_35" localSheetId="102">#REF!</definedName>
    <definedName name="Excel_BuiltIn_Print_Area_29_1_35" localSheetId="103">#REF!</definedName>
    <definedName name="Excel_BuiltIn_Print_Area_29_1_35" localSheetId="104">#REF!</definedName>
    <definedName name="Excel_BuiltIn_Print_Area_29_1_35" localSheetId="105">#REF!</definedName>
    <definedName name="Excel_BuiltIn_Print_Area_29_1_35" localSheetId="106">#REF!</definedName>
    <definedName name="Excel_BuiltIn_Print_Area_29_1_35" localSheetId="107">#REF!</definedName>
    <definedName name="Excel_BuiltIn_Print_Area_29_1_35" localSheetId="108">#REF!</definedName>
    <definedName name="Excel_BuiltIn_Print_Area_29_1_35" localSheetId="109">#REF!</definedName>
    <definedName name="Excel_BuiltIn_Print_Area_29_1_35" localSheetId="110">#REF!</definedName>
    <definedName name="Excel_BuiltIn_Print_Area_29_1_35" localSheetId="111">#REF!</definedName>
    <definedName name="Excel_BuiltIn_Print_Area_29_1_35" localSheetId="112">#REF!</definedName>
    <definedName name="Excel_BuiltIn_Print_Area_29_1_35" localSheetId="113">#REF!</definedName>
    <definedName name="Excel_BuiltIn_Print_Area_29_1_35">#REF!</definedName>
    <definedName name="Excel_BuiltIn_Print_Area_29_1_37" localSheetId="27">#REF!</definedName>
    <definedName name="Excel_BuiltIn_Print_Area_29_1_37" localSheetId="28">#REF!</definedName>
    <definedName name="Excel_BuiltIn_Print_Area_29_1_37" localSheetId="29">#REF!</definedName>
    <definedName name="Excel_BuiltIn_Print_Area_29_1_37" localSheetId="30">#REF!</definedName>
    <definedName name="Excel_BuiltIn_Print_Area_29_1_37" localSheetId="31">#REF!</definedName>
    <definedName name="Excel_BuiltIn_Print_Area_29_1_37" localSheetId="32">#REF!</definedName>
    <definedName name="Excel_BuiltIn_Print_Area_29_1_37" localSheetId="33">#REF!</definedName>
    <definedName name="Excel_BuiltIn_Print_Area_29_1_37" localSheetId="34">#REF!</definedName>
    <definedName name="Excel_BuiltIn_Print_Area_29_1_37" localSheetId="35">#REF!</definedName>
    <definedName name="Excel_BuiltIn_Print_Area_29_1_37" localSheetId="36">#REF!</definedName>
    <definedName name="Excel_BuiltIn_Print_Area_29_1_37" localSheetId="37">#REF!</definedName>
    <definedName name="Excel_BuiltIn_Print_Area_29_1_37" localSheetId="38">#REF!</definedName>
    <definedName name="Excel_BuiltIn_Print_Area_29_1_37" localSheetId="39">#REF!</definedName>
    <definedName name="Excel_BuiltIn_Print_Area_29_1_37" localSheetId="40">#REF!</definedName>
    <definedName name="Excel_BuiltIn_Print_Area_29_1_37" localSheetId="41">#REF!</definedName>
    <definedName name="Excel_BuiltIn_Print_Area_29_1_37" localSheetId="42">#REF!</definedName>
    <definedName name="Excel_BuiltIn_Print_Area_29_1_37" localSheetId="43">#REF!</definedName>
    <definedName name="Excel_BuiltIn_Print_Area_29_1_37" localSheetId="44">#REF!</definedName>
    <definedName name="Excel_BuiltIn_Print_Area_29_1_37" localSheetId="45">#REF!</definedName>
    <definedName name="Excel_BuiltIn_Print_Area_29_1_37" localSheetId="46">#REF!</definedName>
    <definedName name="Excel_BuiltIn_Print_Area_29_1_37" localSheetId="47">#REF!</definedName>
    <definedName name="Excel_BuiltIn_Print_Area_29_1_37" localSheetId="48">#REF!</definedName>
    <definedName name="Excel_BuiltIn_Print_Area_29_1_37" localSheetId="49">#REF!</definedName>
    <definedName name="Excel_BuiltIn_Print_Area_29_1_37" localSheetId="50">#REF!</definedName>
    <definedName name="Excel_BuiltIn_Print_Area_29_1_37" localSheetId="51">#REF!</definedName>
    <definedName name="Excel_BuiltIn_Print_Area_29_1_37" localSheetId="52">#REF!</definedName>
    <definedName name="Excel_BuiltIn_Print_Area_29_1_37" localSheetId="53">#REF!</definedName>
    <definedName name="Excel_BuiltIn_Print_Area_29_1_37" localSheetId="54">#REF!</definedName>
    <definedName name="Excel_BuiltIn_Print_Area_29_1_37" localSheetId="55">#REF!</definedName>
    <definedName name="Excel_BuiltIn_Print_Area_29_1_37" localSheetId="56">#REF!</definedName>
    <definedName name="Excel_BuiltIn_Print_Area_29_1_37" localSheetId="57">#REF!</definedName>
    <definedName name="Excel_BuiltIn_Print_Area_29_1_37" localSheetId="58">#REF!</definedName>
    <definedName name="Excel_BuiltIn_Print_Area_29_1_37" localSheetId="59">#REF!</definedName>
    <definedName name="Excel_BuiltIn_Print_Area_29_1_37" localSheetId="60">#REF!</definedName>
    <definedName name="Excel_BuiltIn_Print_Area_29_1_37" localSheetId="61">#REF!</definedName>
    <definedName name="Excel_BuiltIn_Print_Area_29_1_37" localSheetId="62">#REF!</definedName>
    <definedName name="Excel_BuiltIn_Print_Area_29_1_37" localSheetId="63">#REF!</definedName>
    <definedName name="Excel_BuiltIn_Print_Area_29_1_37" localSheetId="64">#REF!</definedName>
    <definedName name="Excel_BuiltIn_Print_Area_29_1_37" localSheetId="65">#REF!</definedName>
    <definedName name="Excel_BuiltIn_Print_Area_29_1_37" localSheetId="66">#REF!</definedName>
    <definedName name="Excel_BuiltIn_Print_Area_29_1_37" localSheetId="67">#REF!</definedName>
    <definedName name="Excel_BuiltIn_Print_Area_29_1_37" localSheetId="68">#REF!</definedName>
    <definedName name="Excel_BuiltIn_Print_Area_29_1_37" localSheetId="69">#REF!</definedName>
    <definedName name="Excel_BuiltIn_Print_Area_29_1_37" localSheetId="70">#REF!</definedName>
    <definedName name="Excel_BuiltIn_Print_Area_29_1_37" localSheetId="71">#REF!</definedName>
    <definedName name="Excel_BuiltIn_Print_Area_29_1_37" localSheetId="72">#REF!</definedName>
    <definedName name="Excel_BuiltIn_Print_Area_29_1_37" localSheetId="73">#REF!</definedName>
    <definedName name="Excel_BuiltIn_Print_Area_29_1_37" localSheetId="74">#REF!</definedName>
    <definedName name="Excel_BuiltIn_Print_Area_29_1_37" localSheetId="75">#REF!</definedName>
    <definedName name="Excel_BuiltIn_Print_Area_29_1_37" localSheetId="76">#REF!</definedName>
    <definedName name="Excel_BuiltIn_Print_Area_29_1_37" localSheetId="77">#REF!</definedName>
    <definedName name="Excel_BuiltIn_Print_Area_29_1_37" localSheetId="78">#REF!</definedName>
    <definedName name="Excel_BuiltIn_Print_Area_29_1_37" localSheetId="79">#REF!</definedName>
    <definedName name="Excel_BuiltIn_Print_Area_29_1_37" localSheetId="80">#REF!</definedName>
    <definedName name="Excel_BuiltIn_Print_Area_29_1_37" localSheetId="81">#REF!</definedName>
    <definedName name="Excel_BuiltIn_Print_Area_29_1_37" localSheetId="82">#REF!</definedName>
    <definedName name="Excel_BuiltIn_Print_Area_29_1_37" localSheetId="83">#REF!</definedName>
    <definedName name="Excel_BuiltIn_Print_Area_29_1_37" localSheetId="84">#REF!</definedName>
    <definedName name="Excel_BuiltIn_Print_Area_29_1_37" localSheetId="85">#REF!</definedName>
    <definedName name="Excel_BuiltIn_Print_Area_29_1_37" localSheetId="86">#REF!</definedName>
    <definedName name="Excel_BuiltIn_Print_Area_29_1_37" localSheetId="87">#REF!</definedName>
    <definedName name="Excel_BuiltIn_Print_Area_29_1_37" localSheetId="88">#REF!</definedName>
    <definedName name="Excel_BuiltIn_Print_Area_29_1_37" localSheetId="89">#REF!</definedName>
    <definedName name="Excel_BuiltIn_Print_Area_29_1_37" localSheetId="90">#REF!</definedName>
    <definedName name="Excel_BuiltIn_Print_Area_29_1_37" localSheetId="91">#REF!</definedName>
    <definedName name="Excel_BuiltIn_Print_Area_29_1_37" localSheetId="92">#REF!</definedName>
    <definedName name="Excel_BuiltIn_Print_Area_29_1_37" localSheetId="93">#REF!</definedName>
    <definedName name="Excel_BuiltIn_Print_Area_29_1_37" localSheetId="94">#REF!</definedName>
    <definedName name="Excel_BuiltIn_Print_Area_29_1_37" localSheetId="95">#REF!</definedName>
    <definedName name="Excel_BuiltIn_Print_Area_29_1_37" localSheetId="96">#REF!</definedName>
    <definedName name="Excel_BuiltIn_Print_Area_29_1_37" localSheetId="97">#REF!</definedName>
    <definedName name="Excel_BuiltIn_Print_Area_29_1_37" localSheetId="98">#REF!</definedName>
    <definedName name="Excel_BuiltIn_Print_Area_29_1_37" localSheetId="99">#REF!</definedName>
    <definedName name="Excel_BuiltIn_Print_Area_29_1_37" localSheetId="100">#REF!</definedName>
    <definedName name="Excel_BuiltIn_Print_Area_29_1_37" localSheetId="101">#REF!</definedName>
    <definedName name="Excel_BuiltIn_Print_Area_29_1_37" localSheetId="102">#REF!</definedName>
    <definedName name="Excel_BuiltIn_Print_Area_29_1_37" localSheetId="103">#REF!</definedName>
    <definedName name="Excel_BuiltIn_Print_Area_29_1_37" localSheetId="104">#REF!</definedName>
    <definedName name="Excel_BuiltIn_Print_Area_29_1_37" localSheetId="105">#REF!</definedName>
    <definedName name="Excel_BuiltIn_Print_Area_29_1_37" localSheetId="106">#REF!</definedName>
    <definedName name="Excel_BuiltIn_Print_Area_29_1_37" localSheetId="107">#REF!</definedName>
    <definedName name="Excel_BuiltIn_Print_Area_29_1_37" localSheetId="108">#REF!</definedName>
    <definedName name="Excel_BuiltIn_Print_Area_29_1_37" localSheetId="109">#REF!</definedName>
    <definedName name="Excel_BuiltIn_Print_Area_29_1_37" localSheetId="110">#REF!</definedName>
    <definedName name="Excel_BuiltIn_Print_Area_29_1_37" localSheetId="111">#REF!</definedName>
    <definedName name="Excel_BuiltIn_Print_Area_29_1_37" localSheetId="112">#REF!</definedName>
    <definedName name="Excel_BuiltIn_Print_Area_29_1_37" localSheetId="113">#REF!</definedName>
    <definedName name="Excel_BuiltIn_Print_Area_29_1_37">#REF!</definedName>
    <definedName name="Excel_BuiltIn_Print_Area_29_1_39" localSheetId="27">#REF!</definedName>
    <definedName name="Excel_BuiltIn_Print_Area_29_1_39" localSheetId="28">#REF!</definedName>
    <definedName name="Excel_BuiltIn_Print_Area_29_1_39" localSheetId="29">#REF!</definedName>
    <definedName name="Excel_BuiltIn_Print_Area_29_1_39" localSheetId="30">#REF!</definedName>
    <definedName name="Excel_BuiltIn_Print_Area_29_1_39" localSheetId="31">#REF!</definedName>
    <definedName name="Excel_BuiltIn_Print_Area_29_1_39" localSheetId="32">#REF!</definedName>
    <definedName name="Excel_BuiltIn_Print_Area_29_1_39" localSheetId="33">#REF!</definedName>
    <definedName name="Excel_BuiltIn_Print_Area_29_1_39" localSheetId="34">#REF!</definedName>
    <definedName name="Excel_BuiltIn_Print_Area_29_1_39" localSheetId="35">#REF!</definedName>
    <definedName name="Excel_BuiltIn_Print_Area_29_1_39" localSheetId="36">#REF!</definedName>
    <definedName name="Excel_BuiltIn_Print_Area_29_1_39" localSheetId="37">#REF!</definedName>
    <definedName name="Excel_BuiltIn_Print_Area_29_1_39" localSheetId="38">#REF!</definedName>
    <definedName name="Excel_BuiltIn_Print_Area_29_1_39" localSheetId="39">#REF!</definedName>
    <definedName name="Excel_BuiltIn_Print_Area_29_1_39" localSheetId="40">#REF!</definedName>
    <definedName name="Excel_BuiltIn_Print_Area_29_1_39" localSheetId="41">#REF!</definedName>
    <definedName name="Excel_BuiltIn_Print_Area_29_1_39" localSheetId="42">#REF!</definedName>
    <definedName name="Excel_BuiltIn_Print_Area_29_1_39" localSheetId="43">#REF!</definedName>
    <definedName name="Excel_BuiltIn_Print_Area_29_1_39" localSheetId="44">#REF!</definedName>
    <definedName name="Excel_BuiltIn_Print_Area_29_1_39" localSheetId="45">#REF!</definedName>
    <definedName name="Excel_BuiltIn_Print_Area_29_1_39" localSheetId="46">#REF!</definedName>
    <definedName name="Excel_BuiltIn_Print_Area_29_1_39" localSheetId="47">#REF!</definedName>
    <definedName name="Excel_BuiltIn_Print_Area_29_1_39" localSheetId="48">#REF!</definedName>
    <definedName name="Excel_BuiltIn_Print_Area_29_1_39" localSheetId="49">#REF!</definedName>
    <definedName name="Excel_BuiltIn_Print_Area_29_1_39" localSheetId="50">#REF!</definedName>
    <definedName name="Excel_BuiltIn_Print_Area_29_1_39" localSheetId="51">#REF!</definedName>
    <definedName name="Excel_BuiltIn_Print_Area_29_1_39" localSheetId="52">#REF!</definedName>
    <definedName name="Excel_BuiltIn_Print_Area_29_1_39" localSheetId="53">#REF!</definedName>
    <definedName name="Excel_BuiltIn_Print_Area_29_1_39" localSheetId="54">#REF!</definedName>
    <definedName name="Excel_BuiltIn_Print_Area_29_1_39" localSheetId="55">#REF!</definedName>
    <definedName name="Excel_BuiltIn_Print_Area_29_1_39" localSheetId="56">#REF!</definedName>
    <definedName name="Excel_BuiltIn_Print_Area_29_1_39" localSheetId="57">#REF!</definedName>
    <definedName name="Excel_BuiltIn_Print_Area_29_1_39" localSheetId="58">#REF!</definedName>
    <definedName name="Excel_BuiltIn_Print_Area_29_1_39" localSheetId="59">#REF!</definedName>
    <definedName name="Excel_BuiltIn_Print_Area_29_1_39" localSheetId="60">#REF!</definedName>
    <definedName name="Excel_BuiltIn_Print_Area_29_1_39" localSheetId="61">#REF!</definedName>
    <definedName name="Excel_BuiltIn_Print_Area_29_1_39" localSheetId="62">#REF!</definedName>
    <definedName name="Excel_BuiltIn_Print_Area_29_1_39" localSheetId="63">#REF!</definedName>
    <definedName name="Excel_BuiltIn_Print_Area_29_1_39" localSheetId="64">#REF!</definedName>
    <definedName name="Excel_BuiltIn_Print_Area_29_1_39" localSheetId="65">#REF!</definedName>
    <definedName name="Excel_BuiltIn_Print_Area_29_1_39" localSheetId="66">#REF!</definedName>
    <definedName name="Excel_BuiltIn_Print_Area_29_1_39" localSheetId="67">#REF!</definedName>
    <definedName name="Excel_BuiltIn_Print_Area_29_1_39" localSheetId="68">#REF!</definedName>
    <definedName name="Excel_BuiltIn_Print_Area_29_1_39" localSheetId="69">#REF!</definedName>
    <definedName name="Excel_BuiltIn_Print_Area_29_1_39" localSheetId="70">#REF!</definedName>
    <definedName name="Excel_BuiltIn_Print_Area_29_1_39" localSheetId="71">#REF!</definedName>
    <definedName name="Excel_BuiltIn_Print_Area_29_1_39" localSheetId="72">#REF!</definedName>
    <definedName name="Excel_BuiltIn_Print_Area_29_1_39" localSheetId="73">#REF!</definedName>
    <definedName name="Excel_BuiltIn_Print_Area_29_1_39" localSheetId="74">#REF!</definedName>
    <definedName name="Excel_BuiltIn_Print_Area_29_1_39" localSheetId="75">#REF!</definedName>
    <definedName name="Excel_BuiltIn_Print_Area_29_1_39" localSheetId="76">#REF!</definedName>
    <definedName name="Excel_BuiltIn_Print_Area_29_1_39" localSheetId="77">#REF!</definedName>
    <definedName name="Excel_BuiltIn_Print_Area_29_1_39" localSheetId="78">#REF!</definedName>
    <definedName name="Excel_BuiltIn_Print_Area_29_1_39" localSheetId="79">#REF!</definedName>
    <definedName name="Excel_BuiltIn_Print_Area_29_1_39" localSheetId="80">#REF!</definedName>
    <definedName name="Excel_BuiltIn_Print_Area_29_1_39" localSheetId="81">#REF!</definedName>
    <definedName name="Excel_BuiltIn_Print_Area_29_1_39" localSheetId="82">#REF!</definedName>
    <definedName name="Excel_BuiltIn_Print_Area_29_1_39" localSheetId="83">#REF!</definedName>
    <definedName name="Excel_BuiltIn_Print_Area_29_1_39" localSheetId="84">#REF!</definedName>
    <definedName name="Excel_BuiltIn_Print_Area_29_1_39" localSheetId="85">#REF!</definedName>
    <definedName name="Excel_BuiltIn_Print_Area_29_1_39" localSheetId="86">#REF!</definedName>
    <definedName name="Excel_BuiltIn_Print_Area_29_1_39" localSheetId="87">#REF!</definedName>
    <definedName name="Excel_BuiltIn_Print_Area_29_1_39" localSheetId="88">#REF!</definedName>
    <definedName name="Excel_BuiltIn_Print_Area_29_1_39" localSheetId="89">#REF!</definedName>
    <definedName name="Excel_BuiltIn_Print_Area_29_1_39" localSheetId="90">#REF!</definedName>
    <definedName name="Excel_BuiltIn_Print_Area_29_1_39" localSheetId="91">#REF!</definedName>
    <definedName name="Excel_BuiltIn_Print_Area_29_1_39" localSheetId="92">#REF!</definedName>
    <definedName name="Excel_BuiltIn_Print_Area_29_1_39" localSheetId="93">#REF!</definedName>
    <definedName name="Excel_BuiltIn_Print_Area_29_1_39" localSheetId="94">#REF!</definedName>
    <definedName name="Excel_BuiltIn_Print_Area_29_1_39" localSheetId="95">#REF!</definedName>
    <definedName name="Excel_BuiltIn_Print_Area_29_1_39" localSheetId="96">#REF!</definedName>
    <definedName name="Excel_BuiltIn_Print_Area_29_1_39" localSheetId="97">#REF!</definedName>
    <definedName name="Excel_BuiltIn_Print_Area_29_1_39" localSheetId="98">#REF!</definedName>
    <definedName name="Excel_BuiltIn_Print_Area_29_1_39" localSheetId="99">#REF!</definedName>
    <definedName name="Excel_BuiltIn_Print_Area_29_1_39" localSheetId="100">#REF!</definedName>
    <definedName name="Excel_BuiltIn_Print_Area_29_1_39" localSheetId="101">#REF!</definedName>
    <definedName name="Excel_BuiltIn_Print_Area_29_1_39" localSheetId="102">#REF!</definedName>
    <definedName name="Excel_BuiltIn_Print_Area_29_1_39" localSheetId="103">#REF!</definedName>
    <definedName name="Excel_BuiltIn_Print_Area_29_1_39" localSheetId="104">#REF!</definedName>
    <definedName name="Excel_BuiltIn_Print_Area_29_1_39" localSheetId="105">#REF!</definedName>
    <definedName name="Excel_BuiltIn_Print_Area_29_1_39" localSheetId="106">#REF!</definedName>
    <definedName name="Excel_BuiltIn_Print_Area_29_1_39" localSheetId="107">#REF!</definedName>
    <definedName name="Excel_BuiltIn_Print_Area_29_1_39" localSheetId="108">#REF!</definedName>
    <definedName name="Excel_BuiltIn_Print_Area_29_1_39" localSheetId="109">#REF!</definedName>
    <definedName name="Excel_BuiltIn_Print_Area_29_1_39" localSheetId="110">#REF!</definedName>
    <definedName name="Excel_BuiltIn_Print_Area_29_1_39" localSheetId="111">#REF!</definedName>
    <definedName name="Excel_BuiltIn_Print_Area_29_1_39" localSheetId="112">#REF!</definedName>
    <definedName name="Excel_BuiltIn_Print_Area_29_1_39" localSheetId="113">#REF!</definedName>
    <definedName name="Excel_BuiltIn_Print_Area_29_1_39">#REF!</definedName>
    <definedName name="Excel_BuiltIn_Print_Area_29_1_42" localSheetId="27">#REF!</definedName>
    <definedName name="Excel_BuiltIn_Print_Area_29_1_42" localSheetId="28">#REF!</definedName>
    <definedName name="Excel_BuiltIn_Print_Area_29_1_42" localSheetId="29">#REF!</definedName>
    <definedName name="Excel_BuiltIn_Print_Area_29_1_42" localSheetId="30">#REF!</definedName>
    <definedName name="Excel_BuiltIn_Print_Area_29_1_42" localSheetId="31">#REF!</definedName>
    <definedName name="Excel_BuiltIn_Print_Area_29_1_42" localSheetId="32">#REF!</definedName>
    <definedName name="Excel_BuiltIn_Print_Area_29_1_42" localSheetId="33">#REF!</definedName>
    <definedName name="Excel_BuiltIn_Print_Area_29_1_42" localSheetId="34">#REF!</definedName>
    <definedName name="Excel_BuiltIn_Print_Area_29_1_42" localSheetId="35">#REF!</definedName>
    <definedName name="Excel_BuiltIn_Print_Area_29_1_42" localSheetId="36">#REF!</definedName>
    <definedName name="Excel_BuiltIn_Print_Area_29_1_42" localSheetId="37">#REF!</definedName>
    <definedName name="Excel_BuiltIn_Print_Area_29_1_42" localSheetId="38">#REF!</definedName>
    <definedName name="Excel_BuiltIn_Print_Area_29_1_42" localSheetId="39">#REF!</definedName>
    <definedName name="Excel_BuiltIn_Print_Area_29_1_42" localSheetId="40">#REF!</definedName>
    <definedName name="Excel_BuiltIn_Print_Area_29_1_42" localSheetId="41">#REF!</definedName>
    <definedName name="Excel_BuiltIn_Print_Area_29_1_42" localSheetId="42">#REF!</definedName>
    <definedName name="Excel_BuiltIn_Print_Area_29_1_42" localSheetId="43">#REF!</definedName>
    <definedName name="Excel_BuiltIn_Print_Area_29_1_42" localSheetId="44">#REF!</definedName>
    <definedName name="Excel_BuiltIn_Print_Area_29_1_42" localSheetId="45">#REF!</definedName>
    <definedName name="Excel_BuiltIn_Print_Area_29_1_42" localSheetId="46">#REF!</definedName>
    <definedName name="Excel_BuiltIn_Print_Area_29_1_42" localSheetId="47">#REF!</definedName>
    <definedName name="Excel_BuiltIn_Print_Area_29_1_42" localSheetId="48">#REF!</definedName>
    <definedName name="Excel_BuiltIn_Print_Area_29_1_42" localSheetId="49">#REF!</definedName>
    <definedName name="Excel_BuiltIn_Print_Area_29_1_42" localSheetId="50">#REF!</definedName>
    <definedName name="Excel_BuiltIn_Print_Area_29_1_42" localSheetId="51">#REF!</definedName>
    <definedName name="Excel_BuiltIn_Print_Area_29_1_42" localSheetId="52">#REF!</definedName>
    <definedName name="Excel_BuiltIn_Print_Area_29_1_42" localSheetId="53">#REF!</definedName>
    <definedName name="Excel_BuiltIn_Print_Area_29_1_42" localSheetId="54">#REF!</definedName>
    <definedName name="Excel_BuiltIn_Print_Area_29_1_42" localSheetId="55">#REF!</definedName>
    <definedName name="Excel_BuiltIn_Print_Area_29_1_42" localSheetId="56">#REF!</definedName>
    <definedName name="Excel_BuiltIn_Print_Area_29_1_42" localSheetId="57">#REF!</definedName>
    <definedName name="Excel_BuiltIn_Print_Area_29_1_42" localSheetId="58">#REF!</definedName>
    <definedName name="Excel_BuiltIn_Print_Area_29_1_42" localSheetId="59">#REF!</definedName>
    <definedName name="Excel_BuiltIn_Print_Area_29_1_42" localSheetId="60">#REF!</definedName>
    <definedName name="Excel_BuiltIn_Print_Area_29_1_42" localSheetId="61">#REF!</definedName>
    <definedName name="Excel_BuiltIn_Print_Area_29_1_42" localSheetId="62">#REF!</definedName>
    <definedName name="Excel_BuiltIn_Print_Area_29_1_42" localSheetId="63">#REF!</definedName>
    <definedName name="Excel_BuiltIn_Print_Area_29_1_42" localSheetId="64">#REF!</definedName>
    <definedName name="Excel_BuiltIn_Print_Area_29_1_42" localSheetId="65">#REF!</definedName>
    <definedName name="Excel_BuiltIn_Print_Area_29_1_42" localSheetId="66">#REF!</definedName>
    <definedName name="Excel_BuiltIn_Print_Area_29_1_42" localSheetId="67">#REF!</definedName>
    <definedName name="Excel_BuiltIn_Print_Area_29_1_42" localSheetId="68">#REF!</definedName>
    <definedName name="Excel_BuiltIn_Print_Area_29_1_42" localSheetId="69">#REF!</definedName>
    <definedName name="Excel_BuiltIn_Print_Area_29_1_42" localSheetId="70">#REF!</definedName>
    <definedName name="Excel_BuiltIn_Print_Area_29_1_42" localSheetId="71">#REF!</definedName>
    <definedName name="Excel_BuiltIn_Print_Area_29_1_42" localSheetId="72">#REF!</definedName>
    <definedName name="Excel_BuiltIn_Print_Area_29_1_42" localSheetId="73">#REF!</definedName>
    <definedName name="Excel_BuiltIn_Print_Area_29_1_42" localSheetId="74">#REF!</definedName>
    <definedName name="Excel_BuiltIn_Print_Area_29_1_42" localSheetId="75">#REF!</definedName>
    <definedName name="Excel_BuiltIn_Print_Area_29_1_42" localSheetId="76">#REF!</definedName>
    <definedName name="Excel_BuiltIn_Print_Area_29_1_42" localSheetId="77">#REF!</definedName>
    <definedName name="Excel_BuiltIn_Print_Area_29_1_42" localSheetId="78">#REF!</definedName>
    <definedName name="Excel_BuiltIn_Print_Area_29_1_42" localSheetId="79">#REF!</definedName>
    <definedName name="Excel_BuiltIn_Print_Area_29_1_42" localSheetId="80">#REF!</definedName>
    <definedName name="Excel_BuiltIn_Print_Area_29_1_42" localSheetId="81">#REF!</definedName>
    <definedName name="Excel_BuiltIn_Print_Area_29_1_42" localSheetId="82">#REF!</definedName>
    <definedName name="Excel_BuiltIn_Print_Area_29_1_42" localSheetId="83">#REF!</definedName>
    <definedName name="Excel_BuiltIn_Print_Area_29_1_42" localSheetId="84">#REF!</definedName>
    <definedName name="Excel_BuiltIn_Print_Area_29_1_42" localSheetId="85">#REF!</definedName>
    <definedName name="Excel_BuiltIn_Print_Area_29_1_42" localSheetId="86">#REF!</definedName>
    <definedName name="Excel_BuiltIn_Print_Area_29_1_42" localSheetId="87">#REF!</definedName>
    <definedName name="Excel_BuiltIn_Print_Area_29_1_42" localSheetId="88">#REF!</definedName>
    <definedName name="Excel_BuiltIn_Print_Area_29_1_42" localSheetId="89">#REF!</definedName>
    <definedName name="Excel_BuiltIn_Print_Area_29_1_42" localSheetId="90">#REF!</definedName>
    <definedName name="Excel_BuiltIn_Print_Area_29_1_42" localSheetId="91">#REF!</definedName>
    <definedName name="Excel_BuiltIn_Print_Area_29_1_42" localSheetId="92">#REF!</definedName>
    <definedName name="Excel_BuiltIn_Print_Area_29_1_42" localSheetId="93">#REF!</definedName>
    <definedName name="Excel_BuiltIn_Print_Area_29_1_42" localSheetId="94">#REF!</definedName>
    <definedName name="Excel_BuiltIn_Print_Area_29_1_42" localSheetId="95">#REF!</definedName>
    <definedName name="Excel_BuiltIn_Print_Area_29_1_42" localSheetId="96">#REF!</definedName>
    <definedName name="Excel_BuiltIn_Print_Area_29_1_42" localSheetId="97">#REF!</definedName>
    <definedName name="Excel_BuiltIn_Print_Area_29_1_42" localSheetId="98">#REF!</definedName>
    <definedName name="Excel_BuiltIn_Print_Area_29_1_42" localSheetId="99">#REF!</definedName>
    <definedName name="Excel_BuiltIn_Print_Area_29_1_42" localSheetId="100">#REF!</definedName>
    <definedName name="Excel_BuiltIn_Print_Area_29_1_42" localSheetId="101">#REF!</definedName>
    <definedName name="Excel_BuiltIn_Print_Area_29_1_42" localSheetId="102">#REF!</definedName>
    <definedName name="Excel_BuiltIn_Print_Area_29_1_42" localSheetId="103">#REF!</definedName>
    <definedName name="Excel_BuiltIn_Print_Area_29_1_42" localSheetId="104">#REF!</definedName>
    <definedName name="Excel_BuiltIn_Print_Area_29_1_42" localSheetId="105">#REF!</definedName>
    <definedName name="Excel_BuiltIn_Print_Area_29_1_42" localSheetId="106">#REF!</definedName>
    <definedName name="Excel_BuiltIn_Print_Area_29_1_42" localSheetId="107">#REF!</definedName>
    <definedName name="Excel_BuiltIn_Print_Area_29_1_42" localSheetId="108">#REF!</definedName>
    <definedName name="Excel_BuiltIn_Print_Area_29_1_42" localSheetId="109">#REF!</definedName>
    <definedName name="Excel_BuiltIn_Print_Area_29_1_42" localSheetId="110">#REF!</definedName>
    <definedName name="Excel_BuiltIn_Print_Area_29_1_42" localSheetId="111">#REF!</definedName>
    <definedName name="Excel_BuiltIn_Print_Area_29_1_42" localSheetId="112">#REF!</definedName>
    <definedName name="Excel_BuiltIn_Print_Area_29_1_42" localSheetId="113">#REF!</definedName>
    <definedName name="Excel_BuiltIn_Print_Area_29_1_42">#REF!</definedName>
    <definedName name="Excel_BuiltIn_Print_Area_29_1_44" localSheetId="27">#REF!</definedName>
    <definedName name="Excel_BuiltIn_Print_Area_29_1_44" localSheetId="28">#REF!</definedName>
    <definedName name="Excel_BuiltIn_Print_Area_29_1_44" localSheetId="29">#REF!</definedName>
    <definedName name="Excel_BuiltIn_Print_Area_29_1_44" localSheetId="30">#REF!</definedName>
    <definedName name="Excel_BuiltIn_Print_Area_29_1_44" localSheetId="31">#REF!</definedName>
    <definedName name="Excel_BuiltIn_Print_Area_29_1_44" localSheetId="32">#REF!</definedName>
    <definedName name="Excel_BuiltIn_Print_Area_29_1_44" localSheetId="33">#REF!</definedName>
    <definedName name="Excel_BuiltIn_Print_Area_29_1_44" localSheetId="34">#REF!</definedName>
    <definedName name="Excel_BuiltIn_Print_Area_29_1_44" localSheetId="35">#REF!</definedName>
    <definedName name="Excel_BuiltIn_Print_Area_29_1_44" localSheetId="36">#REF!</definedName>
    <definedName name="Excel_BuiltIn_Print_Area_29_1_44" localSheetId="37">#REF!</definedName>
    <definedName name="Excel_BuiltIn_Print_Area_29_1_44" localSheetId="38">#REF!</definedName>
    <definedName name="Excel_BuiltIn_Print_Area_29_1_44" localSheetId="39">#REF!</definedName>
    <definedName name="Excel_BuiltIn_Print_Area_29_1_44" localSheetId="40">#REF!</definedName>
    <definedName name="Excel_BuiltIn_Print_Area_29_1_44" localSheetId="41">#REF!</definedName>
    <definedName name="Excel_BuiltIn_Print_Area_29_1_44" localSheetId="42">#REF!</definedName>
    <definedName name="Excel_BuiltIn_Print_Area_29_1_44" localSheetId="43">#REF!</definedName>
    <definedName name="Excel_BuiltIn_Print_Area_29_1_44" localSheetId="44">#REF!</definedName>
    <definedName name="Excel_BuiltIn_Print_Area_29_1_44" localSheetId="45">#REF!</definedName>
    <definedName name="Excel_BuiltIn_Print_Area_29_1_44" localSheetId="46">#REF!</definedName>
    <definedName name="Excel_BuiltIn_Print_Area_29_1_44" localSheetId="47">#REF!</definedName>
    <definedName name="Excel_BuiltIn_Print_Area_29_1_44" localSheetId="48">#REF!</definedName>
    <definedName name="Excel_BuiltIn_Print_Area_29_1_44" localSheetId="49">#REF!</definedName>
    <definedName name="Excel_BuiltIn_Print_Area_29_1_44" localSheetId="50">#REF!</definedName>
    <definedName name="Excel_BuiltIn_Print_Area_29_1_44" localSheetId="51">#REF!</definedName>
    <definedName name="Excel_BuiltIn_Print_Area_29_1_44" localSheetId="52">#REF!</definedName>
    <definedName name="Excel_BuiltIn_Print_Area_29_1_44" localSheetId="53">#REF!</definedName>
    <definedName name="Excel_BuiltIn_Print_Area_29_1_44" localSheetId="54">#REF!</definedName>
    <definedName name="Excel_BuiltIn_Print_Area_29_1_44" localSheetId="55">#REF!</definedName>
    <definedName name="Excel_BuiltIn_Print_Area_29_1_44" localSheetId="56">#REF!</definedName>
    <definedName name="Excel_BuiltIn_Print_Area_29_1_44" localSheetId="57">#REF!</definedName>
    <definedName name="Excel_BuiltIn_Print_Area_29_1_44" localSheetId="58">#REF!</definedName>
    <definedName name="Excel_BuiltIn_Print_Area_29_1_44" localSheetId="59">#REF!</definedName>
    <definedName name="Excel_BuiltIn_Print_Area_29_1_44" localSheetId="60">#REF!</definedName>
    <definedName name="Excel_BuiltIn_Print_Area_29_1_44" localSheetId="61">#REF!</definedName>
    <definedName name="Excel_BuiltIn_Print_Area_29_1_44" localSheetId="62">#REF!</definedName>
    <definedName name="Excel_BuiltIn_Print_Area_29_1_44" localSheetId="63">#REF!</definedName>
    <definedName name="Excel_BuiltIn_Print_Area_29_1_44" localSheetId="64">#REF!</definedName>
    <definedName name="Excel_BuiltIn_Print_Area_29_1_44" localSheetId="65">#REF!</definedName>
    <definedName name="Excel_BuiltIn_Print_Area_29_1_44" localSheetId="66">#REF!</definedName>
    <definedName name="Excel_BuiltIn_Print_Area_29_1_44" localSheetId="67">#REF!</definedName>
    <definedName name="Excel_BuiltIn_Print_Area_29_1_44" localSheetId="68">#REF!</definedName>
    <definedName name="Excel_BuiltIn_Print_Area_29_1_44" localSheetId="69">#REF!</definedName>
    <definedName name="Excel_BuiltIn_Print_Area_29_1_44" localSheetId="70">#REF!</definedName>
    <definedName name="Excel_BuiltIn_Print_Area_29_1_44" localSheetId="71">#REF!</definedName>
    <definedName name="Excel_BuiltIn_Print_Area_29_1_44" localSheetId="72">#REF!</definedName>
    <definedName name="Excel_BuiltIn_Print_Area_29_1_44" localSheetId="73">#REF!</definedName>
    <definedName name="Excel_BuiltIn_Print_Area_29_1_44" localSheetId="74">#REF!</definedName>
    <definedName name="Excel_BuiltIn_Print_Area_29_1_44" localSheetId="75">#REF!</definedName>
    <definedName name="Excel_BuiltIn_Print_Area_29_1_44" localSheetId="76">#REF!</definedName>
    <definedName name="Excel_BuiltIn_Print_Area_29_1_44" localSheetId="77">#REF!</definedName>
    <definedName name="Excel_BuiltIn_Print_Area_29_1_44" localSheetId="78">#REF!</definedName>
    <definedName name="Excel_BuiltIn_Print_Area_29_1_44" localSheetId="79">#REF!</definedName>
    <definedName name="Excel_BuiltIn_Print_Area_29_1_44" localSheetId="80">#REF!</definedName>
    <definedName name="Excel_BuiltIn_Print_Area_29_1_44" localSheetId="81">#REF!</definedName>
    <definedName name="Excel_BuiltIn_Print_Area_29_1_44" localSheetId="82">#REF!</definedName>
    <definedName name="Excel_BuiltIn_Print_Area_29_1_44" localSheetId="83">#REF!</definedName>
    <definedName name="Excel_BuiltIn_Print_Area_29_1_44" localSheetId="84">#REF!</definedName>
    <definedName name="Excel_BuiltIn_Print_Area_29_1_44" localSheetId="85">#REF!</definedName>
    <definedName name="Excel_BuiltIn_Print_Area_29_1_44" localSheetId="86">#REF!</definedName>
    <definedName name="Excel_BuiltIn_Print_Area_29_1_44" localSheetId="87">#REF!</definedName>
    <definedName name="Excel_BuiltIn_Print_Area_29_1_44" localSheetId="88">#REF!</definedName>
    <definedName name="Excel_BuiltIn_Print_Area_29_1_44" localSheetId="89">#REF!</definedName>
    <definedName name="Excel_BuiltIn_Print_Area_29_1_44" localSheetId="90">#REF!</definedName>
    <definedName name="Excel_BuiltIn_Print_Area_29_1_44" localSheetId="91">#REF!</definedName>
    <definedName name="Excel_BuiltIn_Print_Area_29_1_44" localSheetId="92">#REF!</definedName>
    <definedName name="Excel_BuiltIn_Print_Area_29_1_44" localSheetId="93">#REF!</definedName>
    <definedName name="Excel_BuiltIn_Print_Area_29_1_44" localSheetId="94">#REF!</definedName>
    <definedName name="Excel_BuiltIn_Print_Area_29_1_44" localSheetId="95">#REF!</definedName>
    <definedName name="Excel_BuiltIn_Print_Area_29_1_44" localSheetId="96">#REF!</definedName>
    <definedName name="Excel_BuiltIn_Print_Area_29_1_44" localSheetId="97">#REF!</definedName>
    <definedName name="Excel_BuiltIn_Print_Area_29_1_44" localSheetId="98">#REF!</definedName>
    <definedName name="Excel_BuiltIn_Print_Area_29_1_44" localSheetId="99">#REF!</definedName>
    <definedName name="Excel_BuiltIn_Print_Area_29_1_44" localSheetId="100">#REF!</definedName>
    <definedName name="Excel_BuiltIn_Print_Area_29_1_44" localSheetId="101">#REF!</definedName>
    <definedName name="Excel_BuiltIn_Print_Area_29_1_44" localSheetId="102">#REF!</definedName>
    <definedName name="Excel_BuiltIn_Print_Area_29_1_44" localSheetId="103">#REF!</definedName>
    <definedName name="Excel_BuiltIn_Print_Area_29_1_44" localSheetId="104">#REF!</definedName>
    <definedName name="Excel_BuiltIn_Print_Area_29_1_44" localSheetId="105">#REF!</definedName>
    <definedName name="Excel_BuiltIn_Print_Area_29_1_44" localSheetId="106">#REF!</definedName>
    <definedName name="Excel_BuiltIn_Print_Area_29_1_44" localSheetId="107">#REF!</definedName>
    <definedName name="Excel_BuiltIn_Print_Area_29_1_44" localSheetId="108">#REF!</definedName>
    <definedName name="Excel_BuiltIn_Print_Area_29_1_44" localSheetId="109">#REF!</definedName>
    <definedName name="Excel_BuiltIn_Print_Area_29_1_44" localSheetId="110">#REF!</definedName>
    <definedName name="Excel_BuiltIn_Print_Area_29_1_44" localSheetId="111">#REF!</definedName>
    <definedName name="Excel_BuiltIn_Print_Area_29_1_44" localSheetId="112">#REF!</definedName>
    <definedName name="Excel_BuiltIn_Print_Area_29_1_44" localSheetId="113">#REF!</definedName>
    <definedName name="Excel_BuiltIn_Print_Area_29_1_44">#REF!</definedName>
    <definedName name="Excel_BuiltIn_Print_Area_3" localSheetId="27">#REF!</definedName>
    <definedName name="Excel_BuiltIn_Print_Area_3" localSheetId="28">#REF!</definedName>
    <definedName name="Excel_BuiltIn_Print_Area_3" localSheetId="29">#REF!</definedName>
    <definedName name="Excel_BuiltIn_Print_Area_3" localSheetId="30">#REF!</definedName>
    <definedName name="Excel_BuiltIn_Print_Area_3" localSheetId="31">#REF!</definedName>
    <definedName name="Excel_BuiltIn_Print_Area_3" localSheetId="32">#REF!</definedName>
    <definedName name="Excel_BuiltIn_Print_Area_3" localSheetId="33">#REF!</definedName>
    <definedName name="Excel_BuiltIn_Print_Area_3" localSheetId="34">#REF!</definedName>
    <definedName name="Excel_BuiltIn_Print_Area_3" localSheetId="35">#REF!</definedName>
    <definedName name="Excel_BuiltIn_Print_Area_3" localSheetId="36">#REF!</definedName>
    <definedName name="Excel_BuiltIn_Print_Area_3" localSheetId="37">#REF!</definedName>
    <definedName name="Excel_BuiltIn_Print_Area_3" localSheetId="38">#REF!</definedName>
    <definedName name="Excel_BuiltIn_Print_Area_3" localSheetId="39">#REF!</definedName>
    <definedName name="Excel_BuiltIn_Print_Area_3" localSheetId="40">#REF!</definedName>
    <definedName name="Excel_BuiltIn_Print_Area_3" localSheetId="41">#REF!</definedName>
    <definedName name="Excel_BuiltIn_Print_Area_3" localSheetId="42">#REF!</definedName>
    <definedName name="Excel_BuiltIn_Print_Area_3" localSheetId="43">#REF!</definedName>
    <definedName name="Excel_BuiltIn_Print_Area_3" localSheetId="44">#REF!</definedName>
    <definedName name="Excel_BuiltIn_Print_Area_3" localSheetId="45">#REF!</definedName>
    <definedName name="Excel_BuiltIn_Print_Area_3" localSheetId="46">#REF!</definedName>
    <definedName name="Excel_BuiltIn_Print_Area_3" localSheetId="47">#REF!</definedName>
    <definedName name="Excel_BuiltIn_Print_Area_3" localSheetId="48">#REF!</definedName>
    <definedName name="Excel_BuiltIn_Print_Area_3" localSheetId="49">#REF!</definedName>
    <definedName name="Excel_BuiltIn_Print_Area_3" localSheetId="50">#REF!</definedName>
    <definedName name="Excel_BuiltIn_Print_Area_3" localSheetId="51">#REF!</definedName>
    <definedName name="Excel_BuiltIn_Print_Area_3" localSheetId="52">#REF!</definedName>
    <definedName name="Excel_BuiltIn_Print_Area_3" localSheetId="53">#REF!</definedName>
    <definedName name="Excel_BuiltIn_Print_Area_3" localSheetId="54">#REF!</definedName>
    <definedName name="Excel_BuiltIn_Print_Area_3" localSheetId="55">#REF!</definedName>
    <definedName name="Excel_BuiltIn_Print_Area_3" localSheetId="56">#REF!</definedName>
    <definedName name="Excel_BuiltIn_Print_Area_3" localSheetId="57">#REF!</definedName>
    <definedName name="Excel_BuiltIn_Print_Area_3" localSheetId="58">#REF!</definedName>
    <definedName name="Excel_BuiltIn_Print_Area_3" localSheetId="59">#REF!</definedName>
    <definedName name="Excel_BuiltIn_Print_Area_3" localSheetId="60">#REF!</definedName>
    <definedName name="Excel_BuiltIn_Print_Area_3" localSheetId="61">#REF!</definedName>
    <definedName name="Excel_BuiltIn_Print_Area_3" localSheetId="62">#REF!</definedName>
    <definedName name="Excel_BuiltIn_Print_Area_3" localSheetId="63">#REF!</definedName>
    <definedName name="Excel_BuiltIn_Print_Area_3" localSheetId="64">#REF!</definedName>
    <definedName name="Excel_BuiltIn_Print_Area_3" localSheetId="65">#REF!</definedName>
    <definedName name="Excel_BuiltIn_Print_Area_3" localSheetId="66">#REF!</definedName>
    <definedName name="Excel_BuiltIn_Print_Area_3" localSheetId="67">#REF!</definedName>
    <definedName name="Excel_BuiltIn_Print_Area_3" localSheetId="68">#REF!</definedName>
    <definedName name="Excel_BuiltIn_Print_Area_3" localSheetId="69">#REF!</definedName>
    <definedName name="Excel_BuiltIn_Print_Area_3" localSheetId="70">#REF!</definedName>
    <definedName name="Excel_BuiltIn_Print_Area_3" localSheetId="71">#REF!</definedName>
    <definedName name="Excel_BuiltIn_Print_Area_3" localSheetId="72">#REF!</definedName>
    <definedName name="Excel_BuiltIn_Print_Area_3" localSheetId="73">#REF!</definedName>
    <definedName name="Excel_BuiltIn_Print_Area_3" localSheetId="74">#REF!</definedName>
    <definedName name="Excel_BuiltIn_Print_Area_3" localSheetId="75">#REF!</definedName>
    <definedName name="Excel_BuiltIn_Print_Area_3" localSheetId="76">#REF!</definedName>
    <definedName name="Excel_BuiltIn_Print_Area_3" localSheetId="77">#REF!</definedName>
    <definedName name="Excel_BuiltIn_Print_Area_3" localSheetId="78">#REF!</definedName>
    <definedName name="Excel_BuiltIn_Print_Area_3" localSheetId="79">#REF!</definedName>
    <definedName name="Excel_BuiltIn_Print_Area_3" localSheetId="80">#REF!</definedName>
    <definedName name="Excel_BuiltIn_Print_Area_3" localSheetId="81">#REF!</definedName>
    <definedName name="Excel_BuiltIn_Print_Area_3" localSheetId="82">#REF!</definedName>
    <definedName name="Excel_BuiltIn_Print_Area_3" localSheetId="83">#REF!</definedName>
    <definedName name="Excel_BuiltIn_Print_Area_3" localSheetId="84">#REF!</definedName>
    <definedName name="Excel_BuiltIn_Print_Area_3" localSheetId="85">#REF!</definedName>
    <definedName name="Excel_BuiltIn_Print_Area_3" localSheetId="86">#REF!</definedName>
    <definedName name="Excel_BuiltIn_Print_Area_3" localSheetId="87">#REF!</definedName>
    <definedName name="Excel_BuiltIn_Print_Area_3" localSheetId="88">#REF!</definedName>
    <definedName name="Excel_BuiltIn_Print_Area_3" localSheetId="89">#REF!</definedName>
    <definedName name="Excel_BuiltIn_Print_Area_3" localSheetId="90">#REF!</definedName>
    <definedName name="Excel_BuiltIn_Print_Area_3" localSheetId="91">#REF!</definedName>
    <definedName name="Excel_BuiltIn_Print_Area_3" localSheetId="92">#REF!</definedName>
    <definedName name="Excel_BuiltIn_Print_Area_3" localSheetId="93">#REF!</definedName>
    <definedName name="Excel_BuiltIn_Print_Area_3" localSheetId="94">#REF!</definedName>
    <definedName name="Excel_BuiltIn_Print_Area_3" localSheetId="95">#REF!</definedName>
    <definedName name="Excel_BuiltIn_Print_Area_3" localSheetId="96">#REF!</definedName>
    <definedName name="Excel_BuiltIn_Print_Area_3" localSheetId="97">#REF!</definedName>
    <definedName name="Excel_BuiltIn_Print_Area_3" localSheetId="98">#REF!</definedName>
    <definedName name="Excel_BuiltIn_Print_Area_3" localSheetId="99">#REF!</definedName>
    <definedName name="Excel_BuiltIn_Print_Area_3" localSheetId="100">#REF!</definedName>
    <definedName name="Excel_BuiltIn_Print_Area_3" localSheetId="101">#REF!</definedName>
    <definedName name="Excel_BuiltIn_Print_Area_3" localSheetId="102">#REF!</definedName>
    <definedName name="Excel_BuiltIn_Print_Area_3" localSheetId="103">#REF!</definedName>
    <definedName name="Excel_BuiltIn_Print_Area_3" localSheetId="104">#REF!</definedName>
    <definedName name="Excel_BuiltIn_Print_Area_3" localSheetId="105">#REF!</definedName>
    <definedName name="Excel_BuiltIn_Print_Area_3" localSheetId="106">#REF!</definedName>
    <definedName name="Excel_BuiltIn_Print_Area_3" localSheetId="107">#REF!</definedName>
    <definedName name="Excel_BuiltIn_Print_Area_3" localSheetId="108">#REF!</definedName>
    <definedName name="Excel_BuiltIn_Print_Area_3" localSheetId="109">#REF!</definedName>
    <definedName name="Excel_BuiltIn_Print_Area_3" localSheetId="110">#REF!</definedName>
    <definedName name="Excel_BuiltIn_Print_Area_3" localSheetId="111">#REF!</definedName>
    <definedName name="Excel_BuiltIn_Print_Area_3" localSheetId="112">#REF!</definedName>
    <definedName name="Excel_BuiltIn_Print_Area_3" localSheetId="113">#REF!</definedName>
    <definedName name="Excel_BuiltIn_Print_Area_3">#REF!</definedName>
    <definedName name="Excel_BuiltIn_Print_Area_30" localSheetId="27">#REF!</definedName>
    <definedName name="Excel_BuiltIn_Print_Area_30" localSheetId="28">#REF!</definedName>
    <definedName name="Excel_BuiltIn_Print_Area_30" localSheetId="29">#REF!</definedName>
    <definedName name="Excel_BuiltIn_Print_Area_30" localSheetId="30">#REF!</definedName>
    <definedName name="Excel_BuiltIn_Print_Area_30" localSheetId="31">#REF!</definedName>
    <definedName name="Excel_BuiltIn_Print_Area_30" localSheetId="32">#REF!</definedName>
    <definedName name="Excel_BuiltIn_Print_Area_30" localSheetId="33">#REF!</definedName>
    <definedName name="Excel_BuiltIn_Print_Area_30" localSheetId="34">#REF!</definedName>
    <definedName name="Excel_BuiltIn_Print_Area_30" localSheetId="35">#REF!</definedName>
    <definedName name="Excel_BuiltIn_Print_Area_30" localSheetId="36">#REF!</definedName>
    <definedName name="Excel_BuiltIn_Print_Area_30" localSheetId="37">#REF!</definedName>
    <definedName name="Excel_BuiltIn_Print_Area_30" localSheetId="38">#REF!</definedName>
    <definedName name="Excel_BuiltIn_Print_Area_30" localSheetId="39">#REF!</definedName>
    <definedName name="Excel_BuiltIn_Print_Area_30" localSheetId="40">#REF!</definedName>
    <definedName name="Excel_BuiltIn_Print_Area_30" localSheetId="41">#REF!</definedName>
    <definedName name="Excel_BuiltIn_Print_Area_30" localSheetId="42">#REF!</definedName>
    <definedName name="Excel_BuiltIn_Print_Area_30" localSheetId="43">#REF!</definedName>
    <definedName name="Excel_BuiltIn_Print_Area_30" localSheetId="44">#REF!</definedName>
    <definedName name="Excel_BuiltIn_Print_Area_30" localSheetId="45">#REF!</definedName>
    <definedName name="Excel_BuiltIn_Print_Area_30" localSheetId="46">#REF!</definedName>
    <definedName name="Excel_BuiltIn_Print_Area_30" localSheetId="47">#REF!</definedName>
    <definedName name="Excel_BuiltIn_Print_Area_30" localSheetId="48">#REF!</definedName>
    <definedName name="Excel_BuiltIn_Print_Area_30" localSheetId="49">#REF!</definedName>
    <definedName name="Excel_BuiltIn_Print_Area_30" localSheetId="50">#REF!</definedName>
    <definedName name="Excel_BuiltIn_Print_Area_30" localSheetId="51">#REF!</definedName>
    <definedName name="Excel_BuiltIn_Print_Area_30" localSheetId="52">#REF!</definedName>
    <definedName name="Excel_BuiltIn_Print_Area_30" localSheetId="53">#REF!</definedName>
    <definedName name="Excel_BuiltIn_Print_Area_30" localSheetId="54">#REF!</definedName>
    <definedName name="Excel_BuiltIn_Print_Area_30" localSheetId="55">#REF!</definedName>
    <definedName name="Excel_BuiltIn_Print_Area_30" localSheetId="56">#REF!</definedName>
    <definedName name="Excel_BuiltIn_Print_Area_30" localSheetId="57">#REF!</definedName>
    <definedName name="Excel_BuiltIn_Print_Area_30" localSheetId="58">#REF!</definedName>
    <definedName name="Excel_BuiltIn_Print_Area_30" localSheetId="59">#REF!</definedName>
    <definedName name="Excel_BuiltIn_Print_Area_30" localSheetId="60">#REF!</definedName>
    <definedName name="Excel_BuiltIn_Print_Area_30" localSheetId="61">#REF!</definedName>
    <definedName name="Excel_BuiltIn_Print_Area_30" localSheetId="62">#REF!</definedName>
    <definedName name="Excel_BuiltIn_Print_Area_30" localSheetId="63">#REF!</definedName>
    <definedName name="Excel_BuiltIn_Print_Area_30" localSheetId="64">#REF!</definedName>
    <definedName name="Excel_BuiltIn_Print_Area_30" localSheetId="65">#REF!</definedName>
    <definedName name="Excel_BuiltIn_Print_Area_30" localSheetId="66">#REF!</definedName>
    <definedName name="Excel_BuiltIn_Print_Area_30" localSheetId="67">#REF!</definedName>
    <definedName name="Excel_BuiltIn_Print_Area_30" localSheetId="68">#REF!</definedName>
    <definedName name="Excel_BuiltIn_Print_Area_30" localSheetId="69">#REF!</definedName>
    <definedName name="Excel_BuiltIn_Print_Area_30" localSheetId="70">#REF!</definedName>
    <definedName name="Excel_BuiltIn_Print_Area_30" localSheetId="71">#REF!</definedName>
    <definedName name="Excel_BuiltIn_Print_Area_30" localSheetId="72">#REF!</definedName>
    <definedName name="Excel_BuiltIn_Print_Area_30" localSheetId="73">#REF!</definedName>
    <definedName name="Excel_BuiltIn_Print_Area_30" localSheetId="74">#REF!</definedName>
    <definedName name="Excel_BuiltIn_Print_Area_30" localSheetId="75">#REF!</definedName>
    <definedName name="Excel_BuiltIn_Print_Area_30" localSheetId="76">#REF!</definedName>
    <definedName name="Excel_BuiltIn_Print_Area_30" localSheetId="77">#REF!</definedName>
    <definedName name="Excel_BuiltIn_Print_Area_30" localSheetId="78">#REF!</definedName>
    <definedName name="Excel_BuiltIn_Print_Area_30" localSheetId="79">#REF!</definedName>
    <definedName name="Excel_BuiltIn_Print_Area_30" localSheetId="80">#REF!</definedName>
    <definedName name="Excel_BuiltIn_Print_Area_30" localSheetId="81">#REF!</definedName>
    <definedName name="Excel_BuiltIn_Print_Area_30" localSheetId="82">#REF!</definedName>
    <definedName name="Excel_BuiltIn_Print_Area_30" localSheetId="83">#REF!</definedName>
    <definedName name="Excel_BuiltIn_Print_Area_30" localSheetId="84">#REF!</definedName>
    <definedName name="Excel_BuiltIn_Print_Area_30" localSheetId="85">#REF!</definedName>
    <definedName name="Excel_BuiltIn_Print_Area_30" localSheetId="86">#REF!</definedName>
    <definedName name="Excel_BuiltIn_Print_Area_30" localSheetId="87">#REF!</definedName>
    <definedName name="Excel_BuiltIn_Print_Area_30" localSheetId="88">#REF!</definedName>
    <definedName name="Excel_BuiltIn_Print_Area_30" localSheetId="89">#REF!</definedName>
    <definedName name="Excel_BuiltIn_Print_Area_30" localSheetId="90">#REF!</definedName>
    <definedName name="Excel_BuiltIn_Print_Area_30" localSheetId="91">#REF!</definedName>
    <definedName name="Excel_BuiltIn_Print_Area_30" localSheetId="92">#REF!</definedName>
    <definedName name="Excel_BuiltIn_Print_Area_30" localSheetId="93">#REF!</definedName>
    <definedName name="Excel_BuiltIn_Print_Area_30" localSheetId="94">#REF!</definedName>
    <definedName name="Excel_BuiltIn_Print_Area_30" localSheetId="95">#REF!</definedName>
    <definedName name="Excel_BuiltIn_Print_Area_30" localSheetId="96">#REF!</definedName>
    <definedName name="Excel_BuiltIn_Print_Area_30" localSheetId="97">#REF!</definedName>
    <definedName name="Excel_BuiltIn_Print_Area_30" localSheetId="98">#REF!</definedName>
    <definedName name="Excel_BuiltIn_Print_Area_30" localSheetId="99">#REF!</definedName>
    <definedName name="Excel_BuiltIn_Print_Area_30" localSheetId="100">#REF!</definedName>
    <definedName name="Excel_BuiltIn_Print_Area_30" localSheetId="101">#REF!</definedName>
    <definedName name="Excel_BuiltIn_Print_Area_30" localSheetId="102">#REF!</definedName>
    <definedName name="Excel_BuiltIn_Print_Area_30" localSheetId="103">#REF!</definedName>
    <definedName name="Excel_BuiltIn_Print_Area_30" localSheetId="104">#REF!</definedName>
    <definedName name="Excel_BuiltIn_Print_Area_30" localSheetId="105">#REF!</definedName>
    <definedName name="Excel_BuiltIn_Print_Area_30" localSheetId="106">#REF!</definedName>
    <definedName name="Excel_BuiltIn_Print_Area_30" localSheetId="107">#REF!</definedName>
    <definedName name="Excel_BuiltIn_Print_Area_30" localSheetId="108">#REF!</definedName>
    <definedName name="Excel_BuiltIn_Print_Area_30" localSheetId="109">#REF!</definedName>
    <definedName name="Excel_BuiltIn_Print_Area_30" localSheetId="110">#REF!</definedName>
    <definedName name="Excel_BuiltIn_Print_Area_30" localSheetId="111">#REF!</definedName>
    <definedName name="Excel_BuiltIn_Print_Area_30" localSheetId="112">#REF!</definedName>
    <definedName name="Excel_BuiltIn_Print_Area_30" localSheetId="113">#REF!</definedName>
    <definedName name="Excel_BuiltIn_Print_Area_30">#REF!</definedName>
    <definedName name="Excel_BuiltIn_Print_Area_31" localSheetId="27">#REF!</definedName>
    <definedName name="Excel_BuiltIn_Print_Area_31" localSheetId="28">#REF!</definedName>
    <definedName name="Excel_BuiltIn_Print_Area_31" localSheetId="29">#REF!</definedName>
    <definedName name="Excel_BuiltIn_Print_Area_31" localSheetId="30">#REF!</definedName>
    <definedName name="Excel_BuiltIn_Print_Area_31" localSheetId="31">#REF!</definedName>
    <definedName name="Excel_BuiltIn_Print_Area_31" localSheetId="32">#REF!</definedName>
    <definedName name="Excel_BuiltIn_Print_Area_31" localSheetId="33">#REF!</definedName>
    <definedName name="Excel_BuiltIn_Print_Area_31" localSheetId="34">#REF!</definedName>
    <definedName name="Excel_BuiltIn_Print_Area_31" localSheetId="35">#REF!</definedName>
    <definedName name="Excel_BuiltIn_Print_Area_31" localSheetId="36">#REF!</definedName>
    <definedName name="Excel_BuiltIn_Print_Area_31" localSheetId="37">#REF!</definedName>
    <definedName name="Excel_BuiltIn_Print_Area_31" localSheetId="38">#REF!</definedName>
    <definedName name="Excel_BuiltIn_Print_Area_31" localSheetId="39">#REF!</definedName>
    <definedName name="Excel_BuiltIn_Print_Area_31" localSheetId="40">#REF!</definedName>
    <definedName name="Excel_BuiltIn_Print_Area_31" localSheetId="41">#REF!</definedName>
    <definedName name="Excel_BuiltIn_Print_Area_31" localSheetId="42">#REF!</definedName>
    <definedName name="Excel_BuiltIn_Print_Area_31" localSheetId="43">#REF!</definedName>
    <definedName name="Excel_BuiltIn_Print_Area_31" localSheetId="44">#REF!</definedName>
    <definedName name="Excel_BuiltIn_Print_Area_31" localSheetId="45">#REF!</definedName>
    <definedName name="Excel_BuiltIn_Print_Area_31" localSheetId="46">#REF!</definedName>
    <definedName name="Excel_BuiltIn_Print_Area_31" localSheetId="47">#REF!</definedName>
    <definedName name="Excel_BuiltIn_Print_Area_31" localSheetId="48">#REF!</definedName>
    <definedName name="Excel_BuiltIn_Print_Area_31" localSheetId="49">#REF!</definedName>
    <definedName name="Excel_BuiltIn_Print_Area_31" localSheetId="50">#REF!</definedName>
    <definedName name="Excel_BuiltIn_Print_Area_31" localSheetId="51">#REF!</definedName>
    <definedName name="Excel_BuiltIn_Print_Area_31" localSheetId="52">#REF!</definedName>
    <definedName name="Excel_BuiltIn_Print_Area_31" localSheetId="53">#REF!</definedName>
    <definedName name="Excel_BuiltIn_Print_Area_31" localSheetId="54">#REF!</definedName>
    <definedName name="Excel_BuiltIn_Print_Area_31" localSheetId="55">#REF!</definedName>
    <definedName name="Excel_BuiltIn_Print_Area_31" localSheetId="56">#REF!</definedName>
    <definedName name="Excel_BuiltIn_Print_Area_31" localSheetId="57">#REF!</definedName>
    <definedName name="Excel_BuiltIn_Print_Area_31" localSheetId="58">#REF!</definedName>
    <definedName name="Excel_BuiltIn_Print_Area_31" localSheetId="59">#REF!</definedName>
    <definedName name="Excel_BuiltIn_Print_Area_31" localSheetId="60">#REF!</definedName>
    <definedName name="Excel_BuiltIn_Print_Area_31" localSheetId="61">#REF!</definedName>
    <definedName name="Excel_BuiltIn_Print_Area_31" localSheetId="62">#REF!</definedName>
    <definedName name="Excel_BuiltIn_Print_Area_31" localSheetId="63">#REF!</definedName>
    <definedName name="Excel_BuiltIn_Print_Area_31" localSheetId="64">#REF!</definedName>
    <definedName name="Excel_BuiltIn_Print_Area_31" localSheetId="65">#REF!</definedName>
    <definedName name="Excel_BuiltIn_Print_Area_31" localSheetId="66">#REF!</definedName>
    <definedName name="Excel_BuiltIn_Print_Area_31" localSheetId="67">#REF!</definedName>
    <definedName name="Excel_BuiltIn_Print_Area_31" localSheetId="68">#REF!</definedName>
    <definedName name="Excel_BuiltIn_Print_Area_31" localSheetId="69">#REF!</definedName>
    <definedName name="Excel_BuiltIn_Print_Area_31" localSheetId="70">#REF!</definedName>
    <definedName name="Excel_BuiltIn_Print_Area_31" localSheetId="71">#REF!</definedName>
    <definedName name="Excel_BuiltIn_Print_Area_31" localSheetId="72">#REF!</definedName>
    <definedName name="Excel_BuiltIn_Print_Area_31" localSheetId="73">#REF!</definedName>
    <definedName name="Excel_BuiltIn_Print_Area_31" localSheetId="74">#REF!</definedName>
    <definedName name="Excel_BuiltIn_Print_Area_31" localSheetId="75">#REF!</definedName>
    <definedName name="Excel_BuiltIn_Print_Area_31" localSheetId="76">#REF!</definedName>
    <definedName name="Excel_BuiltIn_Print_Area_31" localSheetId="77">#REF!</definedName>
    <definedName name="Excel_BuiltIn_Print_Area_31" localSheetId="78">#REF!</definedName>
    <definedName name="Excel_BuiltIn_Print_Area_31" localSheetId="79">#REF!</definedName>
    <definedName name="Excel_BuiltIn_Print_Area_31" localSheetId="80">#REF!</definedName>
    <definedName name="Excel_BuiltIn_Print_Area_31" localSheetId="81">#REF!</definedName>
    <definedName name="Excel_BuiltIn_Print_Area_31" localSheetId="82">#REF!</definedName>
    <definedName name="Excel_BuiltIn_Print_Area_31" localSheetId="83">#REF!</definedName>
    <definedName name="Excel_BuiltIn_Print_Area_31" localSheetId="84">#REF!</definedName>
    <definedName name="Excel_BuiltIn_Print_Area_31" localSheetId="85">#REF!</definedName>
    <definedName name="Excel_BuiltIn_Print_Area_31" localSheetId="86">#REF!</definedName>
    <definedName name="Excel_BuiltIn_Print_Area_31" localSheetId="87">#REF!</definedName>
    <definedName name="Excel_BuiltIn_Print_Area_31" localSheetId="88">#REF!</definedName>
    <definedName name="Excel_BuiltIn_Print_Area_31" localSheetId="89">#REF!</definedName>
    <definedName name="Excel_BuiltIn_Print_Area_31" localSheetId="90">#REF!</definedName>
    <definedName name="Excel_BuiltIn_Print_Area_31" localSheetId="91">#REF!</definedName>
    <definedName name="Excel_BuiltIn_Print_Area_31" localSheetId="92">#REF!</definedName>
    <definedName name="Excel_BuiltIn_Print_Area_31" localSheetId="93">#REF!</definedName>
    <definedName name="Excel_BuiltIn_Print_Area_31" localSheetId="94">#REF!</definedName>
    <definedName name="Excel_BuiltIn_Print_Area_31" localSheetId="95">#REF!</definedName>
    <definedName name="Excel_BuiltIn_Print_Area_31" localSheetId="96">#REF!</definedName>
    <definedName name="Excel_BuiltIn_Print_Area_31" localSheetId="97">#REF!</definedName>
    <definedName name="Excel_BuiltIn_Print_Area_31" localSheetId="98">#REF!</definedName>
    <definedName name="Excel_BuiltIn_Print_Area_31" localSheetId="99">#REF!</definedName>
    <definedName name="Excel_BuiltIn_Print_Area_31" localSheetId="100">#REF!</definedName>
    <definedName name="Excel_BuiltIn_Print_Area_31" localSheetId="101">#REF!</definedName>
    <definedName name="Excel_BuiltIn_Print_Area_31" localSheetId="102">#REF!</definedName>
    <definedName name="Excel_BuiltIn_Print_Area_31" localSheetId="103">#REF!</definedName>
    <definedName name="Excel_BuiltIn_Print_Area_31" localSheetId="104">#REF!</definedName>
    <definedName name="Excel_BuiltIn_Print_Area_31" localSheetId="105">#REF!</definedName>
    <definedName name="Excel_BuiltIn_Print_Area_31" localSheetId="106">#REF!</definedName>
    <definedName name="Excel_BuiltIn_Print_Area_31" localSheetId="107">#REF!</definedName>
    <definedName name="Excel_BuiltIn_Print_Area_31" localSheetId="108">#REF!</definedName>
    <definedName name="Excel_BuiltIn_Print_Area_31" localSheetId="109">#REF!</definedName>
    <definedName name="Excel_BuiltIn_Print_Area_31" localSheetId="110">#REF!</definedName>
    <definedName name="Excel_BuiltIn_Print_Area_31" localSheetId="111">#REF!</definedName>
    <definedName name="Excel_BuiltIn_Print_Area_31" localSheetId="112">#REF!</definedName>
    <definedName name="Excel_BuiltIn_Print_Area_31" localSheetId="113">#REF!</definedName>
    <definedName name="Excel_BuiltIn_Print_Area_31">#REF!</definedName>
    <definedName name="Excel_BuiltIn_Print_Area_32" localSheetId="27">#REF!</definedName>
    <definedName name="Excel_BuiltIn_Print_Area_32" localSheetId="28">#REF!</definedName>
    <definedName name="Excel_BuiltIn_Print_Area_32" localSheetId="29">#REF!</definedName>
    <definedName name="Excel_BuiltIn_Print_Area_32" localSheetId="30">#REF!</definedName>
    <definedName name="Excel_BuiltIn_Print_Area_32" localSheetId="31">#REF!</definedName>
    <definedName name="Excel_BuiltIn_Print_Area_32" localSheetId="32">#REF!</definedName>
    <definedName name="Excel_BuiltIn_Print_Area_32" localSheetId="33">#REF!</definedName>
    <definedName name="Excel_BuiltIn_Print_Area_32" localSheetId="34">#REF!</definedName>
    <definedName name="Excel_BuiltIn_Print_Area_32" localSheetId="35">#REF!</definedName>
    <definedName name="Excel_BuiltIn_Print_Area_32" localSheetId="36">#REF!</definedName>
    <definedName name="Excel_BuiltIn_Print_Area_32" localSheetId="37">#REF!</definedName>
    <definedName name="Excel_BuiltIn_Print_Area_32" localSheetId="38">#REF!</definedName>
    <definedName name="Excel_BuiltIn_Print_Area_32" localSheetId="39">#REF!</definedName>
    <definedName name="Excel_BuiltIn_Print_Area_32" localSheetId="40">#REF!</definedName>
    <definedName name="Excel_BuiltIn_Print_Area_32" localSheetId="41">#REF!</definedName>
    <definedName name="Excel_BuiltIn_Print_Area_32" localSheetId="42">#REF!</definedName>
    <definedName name="Excel_BuiltIn_Print_Area_32" localSheetId="43">#REF!</definedName>
    <definedName name="Excel_BuiltIn_Print_Area_32" localSheetId="44">#REF!</definedName>
    <definedName name="Excel_BuiltIn_Print_Area_32" localSheetId="45">#REF!</definedName>
    <definedName name="Excel_BuiltIn_Print_Area_32" localSheetId="46">#REF!</definedName>
    <definedName name="Excel_BuiltIn_Print_Area_32" localSheetId="47">#REF!</definedName>
    <definedName name="Excel_BuiltIn_Print_Area_32" localSheetId="48">#REF!</definedName>
    <definedName name="Excel_BuiltIn_Print_Area_32" localSheetId="49">#REF!</definedName>
    <definedName name="Excel_BuiltIn_Print_Area_32" localSheetId="50">#REF!</definedName>
    <definedName name="Excel_BuiltIn_Print_Area_32" localSheetId="51">#REF!</definedName>
    <definedName name="Excel_BuiltIn_Print_Area_32" localSheetId="52">#REF!</definedName>
    <definedName name="Excel_BuiltIn_Print_Area_32" localSheetId="53">#REF!</definedName>
    <definedName name="Excel_BuiltIn_Print_Area_32" localSheetId="54">#REF!</definedName>
    <definedName name="Excel_BuiltIn_Print_Area_32" localSheetId="55">#REF!</definedName>
    <definedName name="Excel_BuiltIn_Print_Area_32" localSheetId="56">#REF!</definedName>
    <definedName name="Excel_BuiltIn_Print_Area_32" localSheetId="57">#REF!</definedName>
    <definedName name="Excel_BuiltIn_Print_Area_32" localSheetId="58">#REF!</definedName>
    <definedName name="Excel_BuiltIn_Print_Area_32" localSheetId="59">#REF!</definedName>
    <definedName name="Excel_BuiltIn_Print_Area_32" localSheetId="60">#REF!</definedName>
    <definedName name="Excel_BuiltIn_Print_Area_32" localSheetId="61">#REF!</definedName>
    <definedName name="Excel_BuiltIn_Print_Area_32" localSheetId="62">#REF!</definedName>
    <definedName name="Excel_BuiltIn_Print_Area_32" localSheetId="63">#REF!</definedName>
    <definedName name="Excel_BuiltIn_Print_Area_32" localSheetId="64">#REF!</definedName>
    <definedName name="Excel_BuiltIn_Print_Area_32" localSheetId="65">#REF!</definedName>
    <definedName name="Excel_BuiltIn_Print_Area_32" localSheetId="66">#REF!</definedName>
    <definedName name="Excel_BuiltIn_Print_Area_32" localSheetId="67">#REF!</definedName>
    <definedName name="Excel_BuiltIn_Print_Area_32" localSheetId="68">#REF!</definedName>
    <definedName name="Excel_BuiltIn_Print_Area_32" localSheetId="69">#REF!</definedName>
    <definedName name="Excel_BuiltIn_Print_Area_32" localSheetId="70">#REF!</definedName>
    <definedName name="Excel_BuiltIn_Print_Area_32" localSheetId="71">#REF!</definedName>
    <definedName name="Excel_BuiltIn_Print_Area_32" localSheetId="72">#REF!</definedName>
    <definedName name="Excel_BuiltIn_Print_Area_32" localSheetId="73">#REF!</definedName>
    <definedName name="Excel_BuiltIn_Print_Area_32" localSheetId="74">#REF!</definedName>
    <definedName name="Excel_BuiltIn_Print_Area_32" localSheetId="75">#REF!</definedName>
    <definedName name="Excel_BuiltIn_Print_Area_32" localSheetId="76">#REF!</definedName>
    <definedName name="Excel_BuiltIn_Print_Area_32" localSheetId="77">#REF!</definedName>
    <definedName name="Excel_BuiltIn_Print_Area_32" localSheetId="78">#REF!</definedName>
    <definedName name="Excel_BuiltIn_Print_Area_32" localSheetId="79">#REF!</definedName>
    <definedName name="Excel_BuiltIn_Print_Area_32" localSheetId="80">#REF!</definedName>
    <definedName name="Excel_BuiltIn_Print_Area_32" localSheetId="81">#REF!</definedName>
    <definedName name="Excel_BuiltIn_Print_Area_32" localSheetId="82">#REF!</definedName>
    <definedName name="Excel_BuiltIn_Print_Area_32" localSheetId="83">#REF!</definedName>
    <definedName name="Excel_BuiltIn_Print_Area_32" localSheetId="84">#REF!</definedName>
    <definedName name="Excel_BuiltIn_Print_Area_32" localSheetId="85">#REF!</definedName>
    <definedName name="Excel_BuiltIn_Print_Area_32" localSheetId="86">#REF!</definedName>
    <definedName name="Excel_BuiltIn_Print_Area_32" localSheetId="87">#REF!</definedName>
    <definedName name="Excel_BuiltIn_Print_Area_32" localSheetId="88">#REF!</definedName>
    <definedName name="Excel_BuiltIn_Print_Area_32" localSheetId="89">#REF!</definedName>
    <definedName name="Excel_BuiltIn_Print_Area_32" localSheetId="90">#REF!</definedName>
    <definedName name="Excel_BuiltIn_Print_Area_32" localSheetId="91">#REF!</definedName>
    <definedName name="Excel_BuiltIn_Print_Area_32" localSheetId="92">#REF!</definedName>
    <definedName name="Excel_BuiltIn_Print_Area_32" localSheetId="93">#REF!</definedName>
    <definedName name="Excel_BuiltIn_Print_Area_32" localSheetId="94">#REF!</definedName>
    <definedName name="Excel_BuiltIn_Print_Area_32" localSheetId="95">#REF!</definedName>
    <definedName name="Excel_BuiltIn_Print_Area_32" localSheetId="96">#REF!</definedName>
    <definedName name="Excel_BuiltIn_Print_Area_32" localSheetId="97">#REF!</definedName>
    <definedName name="Excel_BuiltIn_Print_Area_32" localSheetId="98">#REF!</definedName>
    <definedName name="Excel_BuiltIn_Print_Area_32" localSheetId="99">#REF!</definedName>
    <definedName name="Excel_BuiltIn_Print_Area_32" localSheetId="100">#REF!</definedName>
    <definedName name="Excel_BuiltIn_Print_Area_32" localSheetId="101">#REF!</definedName>
    <definedName name="Excel_BuiltIn_Print_Area_32" localSheetId="102">#REF!</definedName>
    <definedName name="Excel_BuiltIn_Print_Area_32" localSheetId="103">#REF!</definedName>
    <definedName name="Excel_BuiltIn_Print_Area_32" localSheetId="104">#REF!</definedName>
    <definedName name="Excel_BuiltIn_Print_Area_32" localSheetId="105">#REF!</definedName>
    <definedName name="Excel_BuiltIn_Print_Area_32" localSheetId="106">#REF!</definedName>
    <definedName name="Excel_BuiltIn_Print_Area_32" localSheetId="107">#REF!</definedName>
    <definedName name="Excel_BuiltIn_Print_Area_32" localSheetId="108">#REF!</definedName>
    <definedName name="Excel_BuiltIn_Print_Area_32" localSheetId="109">#REF!</definedName>
    <definedName name="Excel_BuiltIn_Print_Area_32" localSheetId="110">#REF!</definedName>
    <definedName name="Excel_BuiltIn_Print_Area_32" localSheetId="111">#REF!</definedName>
    <definedName name="Excel_BuiltIn_Print_Area_32" localSheetId="112">#REF!</definedName>
    <definedName name="Excel_BuiltIn_Print_Area_32" localSheetId="113">#REF!</definedName>
    <definedName name="Excel_BuiltIn_Print_Area_32">#REF!</definedName>
    <definedName name="Excel_BuiltIn_Print_Area_33" localSheetId="27">#REF!</definedName>
    <definedName name="Excel_BuiltIn_Print_Area_33" localSheetId="28">#REF!</definedName>
    <definedName name="Excel_BuiltIn_Print_Area_33" localSheetId="29">#REF!</definedName>
    <definedName name="Excel_BuiltIn_Print_Area_33" localSheetId="30">#REF!</definedName>
    <definedName name="Excel_BuiltIn_Print_Area_33" localSheetId="31">#REF!</definedName>
    <definedName name="Excel_BuiltIn_Print_Area_33" localSheetId="32">#REF!</definedName>
    <definedName name="Excel_BuiltIn_Print_Area_33" localSheetId="33">#REF!</definedName>
    <definedName name="Excel_BuiltIn_Print_Area_33" localSheetId="34">#REF!</definedName>
    <definedName name="Excel_BuiltIn_Print_Area_33" localSheetId="35">#REF!</definedName>
    <definedName name="Excel_BuiltIn_Print_Area_33" localSheetId="36">#REF!</definedName>
    <definedName name="Excel_BuiltIn_Print_Area_33" localSheetId="37">#REF!</definedName>
    <definedName name="Excel_BuiltIn_Print_Area_33" localSheetId="38">#REF!</definedName>
    <definedName name="Excel_BuiltIn_Print_Area_33" localSheetId="39">#REF!</definedName>
    <definedName name="Excel_BuiltIn_Print_Area_33" localSheetId="40">#REF!</definedName>
    <definedName name="Excel_BuiltIn_Print_Area_33" localSheetId="41">#REF!</definedName>
    <definedName name="Excel_BuiltIn_Print_Area_33" localSheetId="42">#REF!</definedName>
    <definedName name="Excel_BuiltIn_Print_Area_33" localSheetId="43">#REF!</definedName>
    <definedName name="Excel_BuiltIn_Print_Area_33" localSheetId="44">#REF!</definedName>
    <definedName name="Excel_BuiltIn_Print_Area_33" localSheetId="45">#REF!</definedName>
    <definedName name="Excel_BuiltIn_Print_Area_33" localSheetId="46">#REF!</definedName>
    <definedName name="Excel_BuiltIn_Print_Area_33" localSheetId="47">#REF!</definedName>
    <definedName name="Excel_BuiltIn_Print_Area_33" localSheetId="48">#REF!</definedName>
    <definedName name="Excel_BuiltIn_Print_Area_33" localSheetId="49">#REF!</definedName>
    <definedName name="Excel_BuiltIn_Print_Area_33" localSheetId="50">#REF!</definedName>
    <definedName name="Excel_BuiltIn_Print_Area_33" localSheetId="51">#REF!</definedName>
    <definedName name="Excel_BuiltIn_Print_Area_33" localSheetId="52">#REF!</definedName>
    <definedName name="Excel_BuiltIn_Print_Area_33" localSheetId="53">#REF!</definedName>
    <definedName name="Excel_BuiltIn_Print_Area_33" localSheetId="54">#REF!</definedName>
    <definedName name="Excel_BuiltIn_Print_Area_33" localSheetId="55">#REF!</definedName>
    <definedName name="Excel_BuiltIn_Print_Area_33" localSheetId="56">#REF!</definedName>
    <definedName name="Excel_BuiltIn_Print_Area_33" localSheetId="57">#REF!</definedName>
    <definedName name="Excel_BuiltIn_Print_Area_33" localSheetId="58">#REF!</definedName>
    <definedName name="Excel_BuiltIn_Print_Area_33" localSheetId="59">#REF!</definedName>
    <definedName name="Excel_BuiltIn_Print_Area_33" localSheetId="60">#REF!</definedName>
    <definedName name="Excel_BuiltIn_Print_Area_33" localSheetId="61">#REF!</definedName>
    <definedName name="Excel_BuiltIn_Print_Area_33" localSheetId="62">#REF!</definedName>
    <definedName name="Excel_BuiltIn_Print_Area_33" localSheetId="63">#REF!</definedName>
    <definedName name="Excel_BuiltIn_Print_Area_33" localSheetId="64">#REF!</definedName>
    <definedName name="Excel_BuiltIn_Print_Area_33" localSheetId="65">#REF!</definedName>
    <definedName name="Excel_BuiltIn_Print_Area_33" localSheetId="66">#REF!</definedName>
    <definedName name="Excel_BuiltIn_Print_Area_33" localSheetId="67">#REF!</definedName>
    <definedName name="Excel_BuiltIn_Print_Area_33" localSheetId="68">#REF!</definedName>
    <definedName name="Excel_BuiltIn_Print_Area_33" localSheetId="69">#REF!</definedName>
    <definedName name="Excel_BuiltIn_Print_Area_33" localSheetId="70">#REF!</definedName>
    <definedName name="Excel_BuiltIn_Print_Area_33" localSheetId="71">#REF!</definedName>
    <definedName name="Excel_BuiltIn_Print_Area_33" localSheetId="72">#REF!</definedName>
    <definedName name="Excel_BuiltIn_Print_Area_33" localSheetId="73">#REF!</definedName>
    <definedName name="Excel_BuiltIn_Print_Area_33" localSheetId="74">#REF!</definedName>
    <definedName name="Excel_BuiltIn_Print_Area_33" localSheetId="75">#REF!</definedName>
    <definedName name="Excel_BuiltIn_Print_Area_33" localSheetId="76">#REF!</definedName>
    <definedName name="Excel_BuiltIn_Print_Area_33" localSheetId="77">#REF!</definedName>
    <definedName name="Excel_BuiltIn_Print_Area_33" localSheetId="78">#REF!</definedName>
    <definedName name="Excel_BuiltIn_Print_Area_33" localSheetId="79">#REF!</definedName>
    <definedName name="Excel_BuiltIn_Print_Area_33" localSheetId="80">#REF!</definedName>
    <definedName name="Excel_BuiltIn_Print_Area_33" localSheetId="81">#REF!</definedName>
    <definedName name="Excel_BuiltIn_Print_Area_33" localSheetId="82">#REF!</definedName>
    <definedName name="Excel_BuiltIn_Print_Area_33" localSheetId="83">#REF!</definedName>
    <definedName name="Excel_BuiltIn_Print_Area_33" localSheetId="84">#REF!</definedName>
    <definedName name="Excel_BuiltIn_Print_Area_33" localSheetId="85">#REF!</definedName>
    <definedName name="Excel_BuiltIn_Print_Area_33" localSheetId="86">#REF!</definedName>
    <definedName name="Excel_BuiltIn_Print_Area_33" localSheetId="87">#REF!</definedName>
    <definedName name="Excel_BuiltIn_Print_Area_33" localSheetId="88">#REF!</definedName>
    <definedName name="Excel_BuiltIn_Print_Area_33" localSheetId="89">#REF!</definedName>
    <definedName name="Excel_BuiltIn_Print_Area_33" localSheetId="90">#REF!</definedName>
    <definedName name="Excel_BuiltIn_Print_Area_33" localSheetId="91">#REF!</definedName>
    <definedName name="Excel_BuiltIn_Print_Area_33" localSheetId="92">#REF!</definedName>
    <definedName name="Excel_BuiltIn_Print_Area_33" localSheetId="93">#REF!</definedName>
    <definedName name="Excel_BuiltIn_Print_Area_33" localSheetId="94">#REF!</definedName>
    <definedName name="Excel_BuiltIn_Print_Area_33" localSheetId="95">#REF!</definedName>
    <definedName name="Excel_BuiltIn_Print_Area_33" localSheetId="96">#REF!</definedName>
    <definedName name="Excel_BuiltIn_Print_Area_33" localSheetId="97">#REF!</definedName>
    <definedName name="Excel_BuiltIn_Print_Area_33" localSheetId="98">#REF!</definedName>
    <definedName name="Excel_BuiltIn_Print_Area_33" localSheetId="99">#REF!</definedName>
    <definedName name="Excel_BuiltIn_Print_Area_33" localSheetId="100">#REF!</definedName>
    <definedName name="Excel_BuiltIn_Print_Area_33" localSheetId="101">#REF!</definedName>
    <definedName name="Excel_BuiltIn_Print_Area_33" localSheetId="102">#REF!</definedName>
    <definedName name="Excel_BuiltIn_Print_Area_33" localSheetId="103">#REF!</definedName>
    <definedName name="Excel_BuiltIn_Print_Area_33" localSheetId="104">#REF!</definedName>
    <definedName name="Excel_BuiltIn_Print_Area_33" localSheetId="105">#REF!</definedName>
    <definedName name="Excel_BuiltIn_Print_Area_33" localSheetId="106">#REF!</definedName>
    <definedName name="Excel_BuiltIn_Print_Area_33" localSheetId="107">#REF!</definedName>
    <definedName name="Excel_BuiltIn_Print_Area_33" localSheetId="108">#REF!</definedName>
    <definedName name="Excel_BuiltIn_Print_Area_33" localSheetId="109">#REF!</definedName>
    <definedName name="Excel_BuiltIn_Print_Area_33" localSheetId="110">#REF!</definedName>
    <definedName name="Excel_BuiltIn_Print_Area_33" localSheetId="111">#REF!</definedName>
    <definedName name="Excel_BuiltIn_Print_Area_33" localSheetId="112">#REF!</definedName>
    <definedName name="Excel_BuiltIn_Print_Area_33" localSheetId="113">#REF!</definedName>
    <definedName name="Excel_BuiltIn_Print_Area_33">#REF!</definedName>
    <definedName name="Excel_BuiltIn_Print_Area_34" localSheetId="27">#REF!</definedName>
    <definedName name="Excel_BuiltIn_Print_Area_34" localSheetId="28">#REF!</definedName>
    <definedName name="Excel_BuiltIn_Print_Area_34" localSheetId="29">#REF!</definedName>
    <definedName name="Excel_BuiltIn_Print_Area_34" localSheetId="30">#REF!</definedName>
    <definedName name="Excel_BuiltIn_Print_Area_34" localSheetId="31">#REF!</definedName>
    <definedName name="Excel_BuiltIn_Print_Area_34" localSheetId="32">#REF!</definedName>
    <definedName name="Excel_BuiltIn_Print_Area_34" localSheetId="33">#REF!</definedName>
    <definedName name="Excel_BuiltIn_Print_Area_34" localSheetId="34">#REF!</definedName>
    <definedName name="Excel_BuiltIn_Print_Area_34" localSheetId="35">#REF!</definedName>
    <definedName name="Excel_BuiltIn_Print_Area_34" localSheetId="36">#REF!</definedName>
    <definedName name="Excel_BuiltIn_Print_Area_34" localSheetId="37">#REF!</definedName>
    <definedName name="Excel_BuiltIn_Print_Area_34" localSheetId="38">#REF!</definedName>
    <definedName name="Excel_BuiltIn_Print_Area_34" localSheetId="39">#REF!</definedName>
    <definedName name="Excel_BuiltIn_Print_Area_34" localSheetId="40">#REF!</definedName>
    <definedName name="Excel_BuiltIn_Print_Area_34" localSheetId="41">#REF!</definedName>
    <definedName name="Excel_BuiltIn_Print_Area_34" localSheetId="42">#REF!</definedName>
    <definedName name="Excel_BuiltIn_Print_Area_34" localSheetId="43">#REF!</definedName>
    <definedName name="Excel_BuiltIn_Print_Area_34" localSheetId="44">#REF!</definedName>
    <definedName name="Excel_BuiltIn_Print_Area_34" localSheetId="45">#REF!</definedName>
    <definedName name="Excel_BuiltIn_Print_Area_34" localSheetId="46">#REF!</definedName>
    <definedName name="Excel_BuiltIn_Print_Area_34" localSheetId="47">#REF!</definedName>
    <definedName name="Excel_BuiltIn_Print_Area_34" localSheetId="48">#REF!</definedName>
    <definedName name="Excel_BuiltIn_Print_Area_34" localSheetId="49">#REF!</definedName>
    <definedName name="Excel_BuiltIn_Print_Area_34" localSheetId="50">#REF!</definedName>
    <definedName name="Excel_BuiltIn_Print_Area_34" localSheetId="51">#REF!</definedName>
    <definedName name="Excel_BuiltIn_Print_Area_34" localSheetId="52">#REF!</definedName>
    <definedName name="Excel_BuiltIn_Print_Area_34" localSheetId="53">#REF!</definedName>
    <definedName name="Excel_BuiltIn_Print_Area_34" localSheetId="54">#REF!</definedName>
    <definedName name="Excel_BuiltIn_Print_Area_34" localSheetId="55">#REF!</definedName>
    <definedName name="Excel_BuiltIn_Print_Area_34" localSheetId="56">#REF!</definedName>
    <definedName name="Excel_BuiltIn_Print_Area_34" localSheetId="57">#REF!</definedName>
    <definedName name="Excel_BuiltIn_Print_Area_34" localSheetId="58">#REF!</definedName>
    <definedName name="Excel_BuiltIn_Print_Area_34" localSheetId="59">#REF!</definedName>
    <definedName name="Excel_BuiltIn_Print_Area_34" localSheetId="60">#REF!</definedName>
    <definedName name="Excel_BuiltIn_Print_Area_34" localSheetId="61">#REF!</definedName>
    <definedName name="Excel_BuiltIn_Print_Area_34" localSheetId="62">#REF!</definedName>
    <definedName name="Excel_BuiltIn_Print_Area_34" localSheetId="63">#REF!</definedName>
    <definedName name="Excel_BuiltIn_Print_Area_34" localSheetId="64">#REF!</definedName>
    <definedName name="Excel_BuiltIn_Print_Area_34" localSheetId="65">#REF!</definedName>
    <definedName name="Excel_BuiltIn_Print_Area_34" localSheetId="66">#REF!</definedName>
    <definedName name="Excel_BuiltIn_Print_Area_34" localSheetId="67">#REF!</definedName>
    <definedName name="Excel_BuiltIn_Print_Area_34" localSheetId="68">#REF!</definedName>
    <definedName name="Excel_BuiltIn_Print_Area_34" localSheetId="69">#REF!</definedName>
    <definedName name="Excel_BuiltIn_Print_Area_34" localSheetId="70">#REF!</definedName>
    <definedName name="Excel_BuiltIn_Print_Area_34" localSheetId="71">#REF!</definedName>
    <definedName name="Excel_BuiltIn_Print_Area_34" localSheetId="72">#REF!</definedName>
    <definedName name="Excel_BuiltIn_Print_Area_34" localSheetId="73">#REF!</definedName>
    <definedName name="Excel_BuiltIn_Print_Area_34" localSheetId="74">#REF!</definedName>
    <definedName name="Excel_BuiltIn_Print_Area_34" localSheetId="75">#REF!</definedName>
    <definedName name="Excel_BuiltIn_Print_Area_34" localSheetId="76">#REF!</definedName>
    <definedName name="Excel_BuiltIn_Print_Area_34" localSheetId="77">#REF!</definedName>
    <definedName name="Excel_BuiltIn_Print_Area_34" localSheetId="78">#REF!</definedName>
    <definedName name="Excel_BuiltIn_Print_Area_34" localSheetId="79">#REF!</definedName>
    <definedName name="Excel_BuiltIn_Print_Area_34" localSheetId="80">#REF!</definedName>
    <definedName name="Excel_BuiltIn_Print_Area_34" localSheetId="81">#REF!</definedName>
    <definedName name="Excel_BuiltIn_Print_Area_34" localSheetId="82">#REF!</definedName>
    <definedName name="Excel_BuiltIn_Print_Area_34" localSheetId="83">#REF!</definedName>
    <definedName name="Excel_BuiltIn_Print_Area_34" localSheetId="84">#REF!</definedName>
    <definedName name="Excel_BuiltIn_Print_Area_34" localSheetId="85">#REF!</definedName>
    <definedName name="Excel_BuiltIn_Print_Area_34" localSheetId="86">#REF!</definedName>
    <definedName name="Excel_BuiltIn_Print_Area_34" localSheetId="87">#REF!</definedName>
    <definedName name="Excel_BuiltIn_Print_Area_34" localSheetId="88">#REF!</definedName>
    <definedName name="Excel_BuiltIn_Print_Area_34" localSheetId="89">#REF!</definedName>
    <definedName name="Excel_BuiltIn_Print_Area_34" localSheetId="90">#REF!</definedName>
    <definedName name="Excel_BuiltIn_Print_Area_34" localSheetId="91">#REF!</definedName>
    <definedName name="Excel_BuiltIn_Print_Area_34" localSheetId="92">#REF!</definedName>
    <definedName name="Excel_BuiltIn_Print_Area_34" localSheetId="93">#REF!</definedName>
    <definedName name="Excel_BuiltIn_Print_Area_34" localSheetId="94">#REF!</definedName>
    <definedName name="Excel_BuiltIn_Print_Area_34" localSheetId="95">#REF!</definedName>
    <definedName name="Excel_BuiltIn_Print_Area_34" localSheetId="96">#REF!</definedName>
    <definedName name="Excel_BuiltIn_Print_Area_34" localSheetId="97">#REF!</definedName>
    <definedName name="Excel_BuiltIn_Print_Area_34" localSheetId="98">#REF!</definedName>
    <definedName name="Excel_BuiltIn_Print_Area_34" localSheetId="99">#REF!</definedName>
    <definedName name="Excel_BuiltIn_Print_Area_34" localSheetId="100">#REF!</definedName>
    <definedName name="Excel_BuiltIn_Print_Area_34" localSheetId="101">#REF!</definedName>
    <definedName name="Excel_BuiltIn_Print_Area_34" localSheetId="102">#REF!</definedName>
    <definedName name="Excel_BuiltIn_Print_Area_34" localSheetId="103">#REF!</definedName>
    <definedName name="Excel_BuiltIn_Print_Area_34" localSheetId="104">#REF!</definedName>
    <definedName name="Excel_BuiltIn_Print_Area_34" localSheetId="105">#REF!</definedName>
    <definedName name="Excel_BuiltIn_Print_Area_34" localSheetId="106">#REF!</definedName>
    <definedName name="Excel_BuiltIn_Print_Area_34" localSheetId="107">#REF!</definedName>
    <definedName name="Excel_BuiltIn_Print_Area_34" localSheetId="108">#REF!</definedName>
    <definedName name="Excel_BuiltIn_Print_Area_34" localSheetId="109">#REF!</definedName>
    <definedName name="Excel_BuiltIn_Print_Area_34" localSheetId="110">#REF!</definedName>
    <definedName name="Excel_BuiltIn_Print_Area_34" localSheetId="111">#REF!</definedName>
    <definedName name="Excel_BuiltIn_Print_Area_34" localSheetId="112">#REF!</definedName>
    <definedName name="Excel_BuiltIn_Print_Area_34" localSheetId="113">#REF!</definedName>
    <definedName name="Excel_BuiltIn_Print_Area_34">#REF!</definedName>
    <definedName name="Excel_BuiltIn_Print_Area_35" localSheetId="27">#REF!</definedName>
    <definedName name="Excel_BuiltIn_Print_Area_35" localSheetId="28">#REF!</definedName>
    <definedName name="Excel_BuiltIn_Print_Area_35" localSheetId="29">#REF!</definedName>
    <definedName name="Excel_BuiltIn_Print_Area_35" localSheetId="30">#REF!</definedName>
    <definedName name="Excel_BuiltIn_Print_Area_35" localSheetId="31">#REF!</definedName>
    <definedName name="Excel_BuiltIn_Print_Area_35" localSheetId="32">#REF!</definedName>
    <definedName name="Excel_BuiltIn_Print_Area_35" localSheetId="33">#REF!</definedName>
    <definedName name="Excel_BuiltIn_Print_Area_35" localSheetId="34">#REF!</definedName>
    <definedName name="Excel_BuiltIn_Print_Area_35" localSheetId="35">#REF!</definedName>
    <definedName name="Excel_BuiltIn_Print_Area_35" localSheetId="36">#REF!</definedName>
    <definedName name="Excel_BuiltIn_Print_Area_35" localSheetId="37">#REF!</definedName>
    <definedName name="Excel_BuiltIn_Print_Area_35" localSheetId="38">#REF!</definedName>
    <definedName name="Excel_BuiltIn_Print_Area_35" localSheetId="39">#REF!</definedName>
    <definedName name="Excel_BuiltIn_Print_Area_35" localSheetId="40">#REF!</definedName>
    <definedName name="Excel_BuiltIn_Print_Area_35" localSheetId="41">#REF!</definedName>
    <definedName name="Excel_BuiltIn_Print_Area_35" localSheetId="42">#REF!</definedName>
    <definedName name="Excel_BuiltIn_Print_Area_35" localSheetId="43">#REF!</definedName>
    <definedName name="Excel_BuiltIn_Print_Area_35" localSheetId="44">#REF!</definedName>
    <definedName name="Excel_BuiltIn_Print_Area_35" localSheetId="45">#REF!</definedName>
    <definedName name="Excel_BuiltIn_Print_Area_35" localSheetId="46">#REF!</definedName>
    <definedName name="Excel_BuiltIn_Print_Area_35" localSheetId="47">#REF!</definedName>
    <definedName name="Excel_BuiltIn_Print_Area_35" localSheetId="48">#REF!</definedName>
    <definedName name="Excel_BuiltIn_Print_Area_35" localSheetId="49">#REF!</definedName>
    <definedName name="Excel_BuiltIn_Print_Area_35" localSheetId="50">#REF!</definedName>
    <definedName name="Excel_BuiltIn_Print_Area_35" localSheetId="51">#REF!</definedName>
    <definedName name="Excel_BuiltIn_Print_Area_35" localSheetId="52">#REF!</definedName>
    <definedName name="Excel_BuiltIn_Print_Area_35" localSheetId="53">#REF!</definedName>
    <definedName name="Excel_BuiltIn_Print_Area_35" localSheetId="54">#REF!</definedName>
    <definedName name="Excel_BuiltIn_Print_Area_35" localSheetId="55">#REF!</definedName>
    <definedName name="Excel_BuiltIn_Print_Area_35" localSheetId="56">#REF!</definedName>
    <definedName name="Excel_BuiltIn_Print_Area_35" localSheetId="57">#REF!</definedName>
    <definedName name="Excel_BuiltIn_Print_Area_35" localSheetId="58">#REF!</definedName>
    <definedName name="Excel_BuiltIn_Print_Area_35" localSheetId="59">#REF!</definedName>
    <definedName name="Excel_BuiltIn_Print_Area_35" localSheetId="60">#REF!</definedName>
    <definedName name="Excel_BuiltIn_Print_Area_35" localSheetId="61">#REF!</definedName>
    <definedName name="Excel_BuiltIn_Print_Area_35" localSheetId="62">#REF!</definedName>
    <definedName name="Excel_BuiltIn_Print_Area_35" localSheetId="63">#REF!</definedName>
    <definedName name="Excel_BuiltIn_Print_Area_35" localSheetId="64">#REF!</definedName>
    <definedName name="Excel_BuiltIn_Print_Area_35" localSheetId="65">#REF!</definedName>
    <definedName name="Excel_BuiltIn_Print_Area_35" localSheetId="66">#REF!</definedName>
    <definedName name="Excel_BuiltIn_Print_Area_35" localSheetId="67">#REF!</definedName>
    <definedName name="Excel_BuiltIn_Print_Area_35" localSheetId="68">#REF!</definedName>
    <definedName name="Excel_BuiltIn_Print_Area_35" localSheetId="69">#REF!</definedName>
    <definedName name="Excel_BuiltIn_Print_Area_35" localSheetId="70">#REF!</definedName>
    <definedName name="Excel_BuiltIn_Print_Area_35" localSheetId="71">#REF!</definedName>
    <definedName name="Excel_BuiltIn_Print_Area_35" localSheetId="72">#REF!</definedName>
    <definedName name="Excel_BuiltIn_Print_Area_35" localSheetId="73">#REF!</definedName>
    <definedName name="Excel_BuiltIn_Print_Area_35" localSheetId="74">#REF!</definedName>
    <definedName name="Excel_BuiltIn_Print_Area_35" localSheetId="75">#REF!</definedName>
    <definedName name="Excel_BuiltIn_Print_Area_35" localSheetId="76">#REF!</definedName>
    <definedName name="Excel_BuiltIn_Print_Area_35" localSheetId="77">#REF!</definedName>
    <definedName name="Excel_BuiltIn_Print_Area_35" localSheetId="78">#REF!</definedName>
    <definedName name="Excel_BuiltIn_Print_Area_35" localSheetId="79">#REF!</definedName>
    <definedName name="Excel_BuiltIn_Print_Area_35" localSheetId="80">#REF!</definedName>
    <definedName name="Excel_BuiltIn_Print_Area_35" localSheetId="81">#REF!</definedName>
    <definedName name="Excel_BuiltIn_Print_Area_35" localSheetId="82">#REF!</definedName>
    <definedName name="Excel_BuiltIn_Print_Area_35" localSheetId="83">#REF!</definedName>
    <definedName name="Excel_BuiltIn_Print_Area_35" localSheetId="84">#REF!</definedName>
    <definedName name="Excel_BuiltIn_Print_Area_35" localSheetId="85">#REF!</definedName>
    <definedName name="Excel_BuiltIn_Print_Area_35" localSheetId="86">#REF!</definedName>
    <definedName name="Excel_BuiltIn_Print_Area_35" localSheetId="87">#REF!</definedName>
    <definedName name="Excel_BuiltIn_Print_Area_35" localSheetId="88">#REF!</definedName>
    <definedName name="Excel_BuiltIn_Print_Area_35" localSheetId="89">#REF!</definedName>
    <definedName name="Excel_BuiltIn_Print_Area_35" localSheetId="90">#REF!</definedName>
    <definedName name="Excel_BuiltIn_Print_Area_35" localSheetId="91">#REF!</definedName>
    <definedName name="Excel_BuiltIn_Print_Area_35" localSheetId="92">#REF!</definedName>
    <definedName name="Excel_BuiltIn_Print_Area_35" localSheetId="93">#REF!</definedName>
    <definedName name="Excel_BuiltIn_Print_Area_35" localSheetId="94">#REF!</definedName>
    <definedName name="Excel_BuiltIn_Print_Area_35" localSheetId="95">#REF!</definedName>
    <definedName name="Excel_BuiltIn_Print_Area_35" localSheetId="96">#REF!</definedName>
    <definedName name="Excel_BuiltIn_Print_Area_35" localSheetId="97">#REF!</definedName>
    <definedName name="Excel_BuiltIn_Print_Area_35" localSheetId="98">#REF!</definedName>
    <definedName name="Excel_BuiltIn_Print_Area_35" localSheetId="99">#REF!</definedName>
    <definedName name="Excel_BuiltIn_Print_Area_35" localSheetId="100">#REF!</definedName>
    <definedName name="Excel_BuiltIn_Print_Area_35" localSheetId="101">#REF!</definedName>
    <definedName name="Excel_BuiltIn_Print_Area_35" localSheetId="102">#REF!</definedName>
    <definedName name="Excel_BuiltIn_Print_Area_35" localSheetId="103">#REF!</definedName>
    <definedName name="Excel_BuiltIn_Print_Area_35" localSheetId="104">#REF!</definedName>
    <definedName name="Excel_BuiltIn_Print_Area_35" localSheetId="105">#REF!</definedName>
    <definedName name="Excel_BuiltIn_Print_Area_35" localSheetId="106">#REF!</definedName>
    <definedName name="Excel_BuiltIn_Print_Area_35" localSheetId="107">#REF!</definedName>
    <definedName name="Excel_BuiltIn_Print_Area_35" localSheetId="108">#REF!</definedName>
    <definedName name="Excel_BuiltIn_Print_Area_35" localSheetId="109">#REF!</definedName>
    <definedName name="Excel_BuiltIn_Print_Area_35" localSheetId="110">#REF!</definedName>
    <definedName name="Excel_BuiltIn_Print_Area_35" localSheetId="111">#REF!</definedName>
    <definedName name="Excel_BuiltIn_Print_Area_35" localSheetId="112">#REF!</definedName>
    <definedName name="Excel_BuiltIn_Print_Area_35" localSheetId="113">#REF!</definedName>
    <definedName name="Excel_BuiltIn_Print_Area_35">#REF!</definedName>
    <definedName name="Excel_BuiltIn_Print_Area_36" localSheetId="27">#REF!</definedName>
    <definedName name="Excel_BuiltIn_Print_Area_36" localSheetId="28">#REF!</definedName>
    <definedName name="Excel_BuiltIn_Print_Area_36" localSheetId="29">#REF!</definedName>
    <definedName name="Excel_BuiltIn_Print_Area_36" localSheetId="30">#REF!</definedName>
    <definedName name="Excel_BuiltIn_Print_Area_36" localSheetId="31">#REF!</definedName>
    <definedName name="Excel_BuiltIn_Print_Area_36" localSheetId="32">#REF!</definedName>
    <definedName name="Excel_BuiltIn_Print_Area_36" localSheetId="33">#REF!</definedName>
    <definedName name="Excel_BuiltIn_Print_Area_36" localSheetId="34">#REF!</definedName>
    <definedName name="Excel_BuiltIn_Print_Area_36" localSheetId="35">#REF!</definedName>
    <definedName name="Excel_BuiltIn_Print_Area_36" localSheetId="36">#REF!</definedName>
    <definedName name="Excel_BuiltIn_Print_Area_36" localSheetId="37">#REF!</definedName>
    <definedName name="Excel_BuiltIn_Print_Area_36" localSheetId="38">#REF!</definedName>
    <definedName name="Excel_BuiltIn_Print_Area_36" localSheetId="39">#REF!</definedName>
    <definedName name="Excel_BuiltIn_Print_Area_36" localSheetId="40">#REF!</definedName>
    <definedName name="Excel_BuiltIn_Print_Area_36" localSheetId="41">#REF!</definedName>
    <definedName name="Excel_BuiltIn_Print_Area_36" localSheetId="42">#REF!</definedName>
    <definedName name="Excel_BuiltIn_Print_Area_36" localSheetId="43">#REF!</definedName>
    <definedName name="Excel_BuiltIn_Print_Area_36" localSheetId="44">#REF!</definedName>
    <definedName name="Excel_BuiltIn_Print_Area_36" localSheetId="45">#REF!</definedName>
    <definedName name="Excel_BuiltIn_Print_Area_36" localSheetId="46">#REF!</definedName>
    <definedName name="Excel_BuiltIn_Print_Area_36" localSheetId="47">#REF!</definedName>
    <definedName name="Excel_BuiltIn_Print_Area_36" localSheetId="48">#REF!</definedName>
    <definedName name="Excel_BuiltIn_Print_Area_36" localSheetId="49">#REF!</definedName>
    <definedName name="Excel_BuiltIn_Print_Area_36" localSheetId="50">#REF!</definedName>
    <definedName name="Excel_BuiltIn_Print_Area_36" localSheetId="51">#REF!</definedName>
    <definedName name="Excel_BuiltIn_Print_Area_36" localSheetId="52">#REF!</definedName>
    <definedName name="Excel_BuiltIn_Print_Area_36" localSheetId="53">#REF!</definedName>
    <definedName name="Excel_BuiltIn_Print_Area_36" localSheetId="54">#REF!</definedName>
    <definedName name="Excel_BuiltIn_Print_Area_36" localSheetId="55">#REF!</definedName>
    <definedName name="Excel_BuiltIn_Print_Area_36" localSheetId="56">#REF!</definedName>
    <definedName name="Excel_BuiltIn_Print_Area_36" localSheetId="57">#REF!</definedName>
    <definedName name="Excel_BuiltIn_Print_Area_36" localSheetId="58">#REF!</definedName>
    <definedName name="Excel_BuiltIn_Print_Area_36" localSheetId="59">#REF!</definedName>
    <definedName name="Excel_BuiltIn_Print_Area_36" localSheetId="60">#REF!</definedName>
    <definedName name="Excel_BuiltIn_Print_Area_36" localSheetId="61">#REF!</definedName>
    <definedName name="Excel_BuiltIn_Print_Area_36" localSheetId="62">#REF!</definedName>
    <definedName name="Excel_BuiltIn_Print_Area_36" localSheetId="63">#REF!</definedName>
    <definedName name="Excel_BuiltIn_Print_Area_36" localSheetId="64">#REF!</definedName>
    <definedName name="Excel_BuiltIn_Print_Area_36" localSheetId="65">#REF!</definedName>
    <definedName name="Excel_BuiltIn_Print_Area_36" localSheetId="66">#REF!</definedName>
    <definedName name="Excel_BuiltIn_Print_Area_36" localSheetId="67">#REF!</definedName>
    <definedName name="Excel_BuiltIn_Print_Area_36" localSheetId="68">#REF!</definedName>
    <definedName name="Excel_BuiltIn_Print_Area_36" localSheetId="69">#REF!</definedName>
    <definedName name="Excel_BuiltIn_Print_Area_36" localSheetId="70">#REF!</definedName>
    <definedName name="Excel_BuiltIn_Print_Area_36" localSheetId="71">#REF!</definedName>
    <definedName name="Excel_BuiltIn_Print_Area_36" localSheetId="72">#REF!</definedName>
    <definedName name="Excel_BuiltIn_Print_Area_36" localSheetId="73">#REF!</definedName>
    <definedName name="Excel_BuiltIn_Print_Area_36" localSheetId="74">#REF!</definedName>
    <definedName name="Excel_BuiltIn_Print_Area_36" localSheetId="75">#REF!</definedName>
    <definedName name="Excel_BuiltIn_Print_Area_36" localSheetId="76">#REF!</definedName>
    <definedName name="Excel_BuiltIn_Print_Area_36" localSheetId="77">#REF!</definedName>
    <definedName name="Excel_BuiltIn_Print_Area_36" localSheetId="78">#REF!</definedName>
    <definedName name="Excel_BuiltIn_Print_Area_36" localSheetId="79">#REF!</definedName>
    <definedName name="Excel_BuiltIn_Print_Area_36" localSheetId="80">#REF!</definedName>
    <definedName name="Excel_BuiltIn_Print_Area_36" localSheetId="81">#REF!</definedName>
    <definedName name="Excel_BuiltIn_Print_Area_36" localSheetId="82">#REF!</definedName>
    <definedName name="Excel_BuiltIn_Print_Area_36" localSheetId="83">#REF!</definedName>
    <definedName name="Excel_BuiltIn_Print_Area_36" localSheetId="84">#REF!</definedName>
    <definedName name="Excel_BuiltIn_Print_Area_36" localSheetId="85">#REF!</definedName>
    <definedName name="Excel_BuiltIn_Print_Area_36" localSheetId="86">#REF!</definedName>
    <definedName name="Excel_BuiltIn_Print_Area_36" localSheetId="87">#REF!</definedName>
    <definedName name="Excel_BuiltIn_Print_Area_36" localSheetId="88">#REF!</definedName>
    <definedName name="Excel_BuiltIn_Print_Area_36" localSheetId="89">#REF!</definedName>
    <definedName name="Excel_BuiltIn_Print_Area_36" localSheetId="90">#REF!</definedName>
    <definedName name="Excel_BuiltIn_Print_Area_36" localSheetId="91">#REF!</definedName>
    <definedName name="Excel_BuiltIn_Print_Area_36" localSheetId="92">#REF!</definedName>
    <definedName name="Excel_BuiltIn_Print_Area_36" localSheetId="93">#REF!</definedName>
    <definedName name="Excel_BuiltIn_Print_Area_36" localSheetId="94">#REF!</definedName>
    <definedName name="Excel_BuiltIn_Print_Area_36" localSheetId="95">#REF!</definedName>
    <definedName name="Excel_BuiltIn_Print_Area_36" localSheetId="96">#REF!</definedName>
    <definedName name="Excel_BuiltIn_Print_Area_36" localSheetId="97">#REF!</definedName>
    <definedName name="Excel_BuiltIn_Print_Area_36" localSheetId="98">#REF!</definedName>
    <definedName name="Excel_BuiltIn_Print_Area_36" localSheetId="99">#REF!</definedName>
    <definedName name="Excel_BuiltIn_Print_Area_36" localSheetId="100">#REF!</definedName>
    <definedName name="Excel_BuiltIn_Print_Area_36" localSheetId="101">#REF!</definedName>
    <definedName name="Excel_BuiltIn_Print_Area_36" localSheetId="102">#REF!</definedName>
    <definedName name="Excel_BuiltIn_Print_Area_36" localSheetId="103">#REF!</definedName>
    <definedName name="Excel_BuiltIn_Print_Area_36" localSheetId="104">#REF!</definedName>
    <definedName name="Excel_BuiltIn_Print_Area_36" localSheetId="105">#REF!</definedName>
    <definedName name="Excel_BuiltIn_Print_Area_36" localSheetId="106">#REF!</definedName>
    <definedName name="Excel_BuiltIn_Print_Area_36" localSheetId="107">#REF!</definedName>
    <definedName name="Excel_BuiltIn_Print_Area_36" localSheetId="108">#REF!</definedName>
    <definedName name="Excel_BuiltIn_Print_Area_36" localSheetId="109">#REF!</definedName>
    <definedName name="Excel_BuiltIn_Print_Area_36" localSheetId="110">#REF!</definedName>
    <definedName name="Excel_BuiltIn_Print_Area_36" localSheetId="111">#REF!</definedName>
    <definedName name="Excel_BuiltIn_Print_Area_36" localSheetId="112">#REF!</definedName>
    <definedName name="Excel_BuiltIn_Print_Area_36" localSheetId="113">#REF!</definedName>
    <definedName name="Excel_BuiltIn_Print_Area_36">#REF!</definedName>
    <definedName name="Excel_BuiltIn_Print_Area_37" localSheetId="27">#REF!</definedName>
    <definedName name="Excel_BuiltIn_Print_Area_37" localSheetId="28">#REF!</definedName>
    <definedName name="Excel_BuiltIn_Print_Area_37" localSheetId="29">#REF!</definedName>
    <definedName name="Excel_BuiltIn_Print_Area_37" localSheetId="30">#REF!</definedName>
    <definedName name="Excel_BuiltIn_Print_Area_37" localSheetId="31">#REF!</definedName>
    <definedName name="Excel_BuiltIn_Print_Area_37" localSheetId="32">#REF!</definedName>
    <definedName name="Excel_BuiltIn_Print_Area_37" localSheetId="33">#REF!</definedName>
    <definedName name="Excel_BuiltIn_Print_Area_37" localSheetId="34">#REF!</definedName>
    <definedName name="Excel_BuiltIn_Print_Area_37" localSheetId="35">#REF!</definedName>
    <definedName name="Excel_BuiltIn_Print_Area_37" localSheetId="36">#REF!</definedName>
    <definedName name="Excel_BuiltIn_Print_Area_37" localSheetId="37">#REF!</definedName>
    <definedName name="Excel_BuiltIn_Print_Area_37" localSheetId="38">#REF!</definedName>
    <definedName name="Excel_BuiltIn_Print_Area_37" localSheetId="39">#REF!</definedName>
    <definedName name="Excel_BuiltIn_Print_Area_37" localSheetId="40">#REF!</definedName>
    <definedName name="Excel_BuiltIn_Print_Area_37" localSheetId="41">#REF!</definedName>
    <definedName name="Excel_BuiltIn_Print_Area_37" localSheetId="42">#REF!</definedName>
    <definedName name="Excel_BuiltIn_Print_Area_37" localSheetId="43">#REF!</definedName>
    <definedName name="Excel_BuiltIn_Print_Area_37" localSheetId="44">#REF!</definedName>
    <definedName name="Excel_BuiltIn_Print_Area_37" localSheetId="45">#REF!</definedName>
    <definedName name="Excel_BuiltIn_Print_Area_37" localSheetId="46">#REF!</definedName>
    <definedName name="Excel_BuiltIn_Print_Area_37" localSheetId="47">#REF!</definedName>
    <definedName name="Excel_BuiltIn_Print_Area_37" localSheetId="48">#REF!</definedName>
    <definedName name="Excel_BuiltIn_Print_Area_37" localSheetId="49">#REF!</definedName>
    <definedName name="Excel_BuiltIn_Print_Area_37" localSheetId="50">#REF!</definedName>
    <definedName name="Excel_BuiltIn_Print_Area_37" localSheetId="51">#REF!</definedName>
    <definedName name="Excel_BuiltIn_Print_Area_37" localSheetId="52">#REF!</definedName>
    <definedName name="Excel_BuiltIn_Print_Area_37" localSheetId="53">#REF!</definedName>
    <definedName name="Excel_BuiltIn_Print_Area_37" localSheetId="54">#REF!</definedName>
    <definedName name="Excel_BuiltIn_Print_Area_37" localSheetId="55">#REF!</definedName>
    <definedName name="Excel_BuiltIn_Print_Area_37" localSheetId="56">#REF!</definedName>
    <definedName name="Excel_BuiltIn_Print_Area_37" localSheetId="57">#REF!</definedName>
    <definedName name="Excel_BuiltIn_Print_Area_37" localSheetId="58">#REF!</definedName>
    <definedName name="Excel_BuiltIn_Print_Area_37" localSheetId="59">#REF!</definedName>
    <definedName name="Excel_BuiltIn_Print_Area_37" localSheetId="60">#REF!</definedName>
    <definedName name="Excel_BuiltIn_Print_Area_37" localSheetId="61">#REF!</definedName>
    <definedName name="Excel_BuiltIn_Print_Area_37" localSheetId="62">#REF!</definedName>
    <definedName name="Excel_BuiltIn_Print_Area_37" localSheetId="63">#REF!</definedName>
    <definedName name="Excel_BuiltIn_Print_Area_37" localSheetId="64">#REF!</definedName>
    <definedName name="Excel_BuiltIn_Print_Area_37" localSheetId="65">#REF!</definedName>
    <definedName name="Excel_BuiltIn_Print_Area_37" localSheetId="66">#REF!</definedName>
    <definedName name="Excel_BuiltIn_Print_Area_37" localSheetId="67">#REF!</definedName>
    <definedName name="Excel_BuiltIn_Print_Area_37" localSheetId="68">#REF!</definedName>
    <definedName name="Excel_BuiltIn_Print_Area_37" localSheetId="69">#REF!</definedName>
    <definedName name="Excel_BuiltIn_Print_Area_37" localSheetId="70">#REF!</definedName>
    <definedName name="Excel_BuiltIn_Print_Area_37" localSheetId="71">#REF!</definedName>
    <definedName name="Excel_BuiltIn_Print_Area_37" localSheetId="72">#REF!</definedName>
    <definedName name="Excel_BuiltIn_Print_Area_37" localSheetId="73">#REF!</definedName>
    <definedName name="Excel_BuiltIn_Print_Area_37" localSheetId="74">#REF!</definedName>
    <definedName name="Excel_BuiltIn_Print_Area_37" localSheetId="75">#REF!</definedName>
    <definedName name="Excel_BuiltIn_Print_Area_37" localSheetId="76">#REF!</definedName>
    <definedName name="Excel_BuiltIn_Print_Area_37" localSheetId="77">#REF!</definedName>
    <definedName name="Excel_BuiltIn_Print_Area_37" localSheetId="78">#REF!</definedName>
    <definedName name="Excel_BuiltIn_Print_Area_37" localSheetId="79">#REF!</definedName>
    <definedName name="Excel_BuiltIn_Print_Area_37" localSheetId="80">#REF!</definedName>
    <definedName name="Excel_BuiltIn_Print_Area_37" localSheetId="81">#REF!</definedName>
    <definedName name="Excel_BuiltIn_Print_Area_37" localSheetId="82">#REF!</definedName>
    <definedName name="Excel_BuiltIn_Print_Area_37" localSheetId="83">#REF!</definedName>
    <definedName name="Excel_BuiltIn_Print_Area_37" localSheetId="84">#REF!</definedName>
    <definedName name="Excel_BuiltIn_Print_Area_37" localSheetId="85">#REF!</definedName>
    <definedName name="Excel_BuiltIn_Print_Area_37" localSheetId="86">#REF!</definedName>
    <definedName name="Excel_BuiltIn_Print_Area_37" localSheetId="87">#REF!</definedName>
    <definedName name="Excel_BuiltIn_Print_Area_37" localSheetId="88">#REF!</definedName>
    <definedName name="Excel_BuiltIn_Print_Area_37" localSheetId="89">#REF!</definedName>
    <definedName name="Excel_BuiltIn_Print_Area_37" localSheetId="90">#REF!</definedName>
    <definedName name="Excel_BuiltIn_Print_Area_37" localSheetId="91">#REF!</definedName>
    <definedName name="Excel_BuiltIn_Print_Area_37" localSheetId="92">#REF!</definedName>
    <definedName name="Excel_BuiltIn_Print_Area_37" localSheetId="93">#REF!</definedName>
    <definedName name="Excel_BuiltIn_Print_Area_37" localSheetId="94">#REF!</definedName>
    <definedName name="Excel_BuiltIn_Print_Area_37" localSheetId="95">#REF!</definedName>
    <definedName name="Excel_BuiltIn_Print_Area_37" localSheetId="96">#REF!</definedName>
    <definedName name="Excel_BuiltIn_Print_Area_37" localSheetId="97">#REF!</definedName>
    <definedName name="Excel_BuiltIn_Print_Area_37" localSheetId="98">#REF!</definedName>
    <definedName name="Excel_BuiltIn_Print_Area_37" localSheetId="99">#REF!</definedName>
    <definedName name="Excel_BuiltIn_Print_Area_37" localSheetId="100">#REF!</definedName>
    <definedName name="Excel_BuiltIn_Print_Area_37" localSheetId="101">#REF!</definedName>
    <definedName name="Excel_BuiltIn_Print_Area_37" localSheetId="102">#REF!</definedName>
    <definedName name="Excel_BuiltIn_Print_Area_37" localSheetId="103">#REF!</definedName>
    <definedName name="Excel_BuiltIn_Print_Area_37" localSheetId="104">#REF!</definedName>
    <definedName name="Excel_BuiltIn_Print_Area_37" localSheetId="105">#REF!</definedName>
    <definedName name="Excel_BuiltIn_Print_Area_37" localSheetId="106">#REF!</definedName>
    <definedName name="Excel_BuiltIn_Print_Area_37" localSheetId="107">#REF!</definedName>
    <definedName name="Excel_BuiltIn_Print_Area_37" localSheetId="108">#REF!</definedName>
    <definedName name="Excel_BuiltIn_Print_Area_37" localSheetId="109">#REF!</definedName>
    <definedName name="Excel_BuiltIn_Print_Area_37" localSheetId="110">#REF!</definedName>
    <definedName name="Excel_BuiltIn_Print_Area_37" localSheetId="111">#REF!</definedName>
    <definedName name="Excel_BuiltIn_Print_Area_37" localSheetId="112">#REF!</definedName>
    <definedName name="Excel_BuiltIn_Print_Area_37" localSheetId="113">#REF!</definedName>
    <definedName name="Excel_BuiltIn_Print_Area_37">#REF!</definedName>
    <definedName name="Excel_BuiltIn_Print_Area_38" localSheetId="27">#REF!</definedName>
    <definedName name="Excel_BuiltIn_Print_Area_38" localSheetId="28">#REF!</definedName>
    <definedName name="Excel_BuiltIn_Print_Area_38" localSheetId="29">#REF!</definedName>
    <definedName name="Excel_BuiltIn_Print_Area_38" localSheetId="30">#REF!</definedName>
    <definedName name="Excel_BuiltIn_Print_Area_38" localSheetId="31">#REF!</definedName>
    <definedName name="Excel_BuiltIn_Print_Area_38" localSheetId="32">#REF!</definedName>
    <definedName name="Excel_BuiltIn_Print_Area_38" localSheetId="33">#REF!</definedName>
    <definedName name="Excel_BuiltIn_Print_Area_38" localSheetId="34">#REF!</definedName>
    <definedName name="Excel_BuiltIn_Print_Area_38" localSheetId="35">#REF!</definedName>
    <definedName name="Excel_BuiltIn_Print_Area_38" localSheetId="36">#REF!</definedName>
    <definedName name="Excel_BuiltIn_Print_Area_38" localSheetId="37">#REF!</definedName>
    <definedName name="Excel_BuiltIn_Print_Area_38" localSheetId="38">#REF!</definedName>
    <definedName name="Excel_BuiltIn_Print_Area_38" localSheetId="39">#REF!</definedName>
    <definedName name="Excel_BuiltIn_Print_Area_38" localSheetId="40">#REF!</definedName>
    <definedName name="Excel_BuiltIn_Print_Area_38" localSheetId="41">#REF!</definedName>
    <definedName name="Excel_BuiltIn_Print_Area_38" localSheetId="42">#REF!</definedName>
    <definedName name="Excel_BuiltIn_Print_Area_38" localSheetId="43">#REF!</definedName>
    <definedName name="Excel_BuiltIn_Print_Area_38" localSheetId="44">#REF!</definedName>
    <definedName name="Excel_BuiltIn_Print_Area_38" localSheetId="45">#REF!</definedName>
    <definedName name="Excel_BuiltIn_Print_Area_38" localSheetId="46">#REF!</definedName>
    <definedName name="Excel_BuiltIn_Print_Area_38" localSheetId="47">#REF!</definedName>
    <definedName name="Excel_BuiltIn_Print_Area_38" localSheetId="48">#REF!</definedName>
    <definedName name="Excel_BuiltIn_Print_Area_38" localSheetId="49">#REF!</definedName>
    <definedName name="Excel_BuiltIn_Print_Area_38" localSheetId="50">#REF!</definedName>
    <definedName name="Excel_BuiltIn_Print_Area_38" localSheetId="51">#REF!</definedName>
    <definedName name="Excel_BuiltIn_Print_Area_38" localSheetId="52">#REF!</definedName>
    <definedName name="Excel_BuiltIn_Print_Area_38" localSheetId="53">#REF!</definedName>
    <definedName name="Excel_BuiltIn_Print_Area_38" localSheetId="54">#REF!</definedName>
    <definedName name="Excel_BuiltIn_Print_Area_38" localSheetId="55">#REF!</definedName>
    <definedName name="Excel_BuiltIn_Print_Area_38" localSheetId="56">#REF!</definedName>
    <definedName name="Excel_BuiltIn_Print_Area_38" localSheetId="57">#REF!</definedName>
    <definedName name="Excel_BuiltIn_Print_Area_38" localSheetId="58">#REF!</definedName>
    <definedName name="Excel_BuiltIn_Print_Area_38" localSheetId="59">#REF!</definedName>
    <definedName name="Excel_BuiltIn_Print_Area_38" localSheetId="60">#REF!</definedName>
    <definedName name="Excel_BuiltIn_Print_Area_38" localSheetId="61">#REF!</definedName>
    <definedName name="Excel_BuiltIn_Print_Area_38" localSheetId="62">#REF!</definedName>
    <definedName name="Excel_BuiltIn_Print_Area_38" localSheetId="63">#REF!</definedName>
    <definedName name="Excel_BuiltIn_Print_Area_38" localSheetId="64">#REF!</definedName>
    <definedName name="Excel_BuiltIn_Print_Area_38" localSheetId="65">#REF!</definedName>
    <definedName name="Excel_BuiltIn_Print_Area_38" localSheetId="66">#REF!</definedName>
    <definedName name="Excel_BuiltIn_Print_Area_38" localSheetId="67">#REF!</definedName>
    <definedName name="Excel_BuiltIn_Print_Area_38" localSheetId="68">#REF!</definedName>
    <definedName name="Excel_BuiltIn_Print_Area_38" localSheetId="69">#REF!</definedName>
    <definedName name="Excel_BuiltIn_Print_Area_38" localSheetId="70">#REF!</definedName>
    <definedName name="Excel_BuiltIn_Print_Area_38" localSheetId="71">#REF!</definedName>
    <definedName name="Excel_BuiltIn_Print_Area_38" localSheetId="72">#REF!</definedName>
    <definedName name="Excel_BuiltIn_Print_Area_38" localSheetId="73">#REF!</definedName>
    <definedName name="Excel_BuiltIn_Print_Area_38" localSheetId="74">#REF!</definedName>
    <definedName name="Excel_BuiltIn_Print_Area_38" localSheetId="75">#REF!</definedName>
    <definedName name="Excel_BuiltIn_Print_Area_38" localSheetId="76">#REF!</definedName>
    <definedName name="Excel_BuiltIn_Print_Area_38" localSheetId="77">#REF!</definedName>
    <definedName name="Excel_BuiltIn_Print_Area_38" localSheetId="78">#REF!</definedName>
    <definedName name="Excel_BuiltIn_Print_Area_38" localSheetId="79">#REF!</definedName>
    <definedName name="Excel_BuiltIn_Print_Area_38" localSheetId="80">#REF!</definedName>
    <definedName name="Excel_BuiltIn_Print_Area_38" localSheetId="81">#REF!</definedName>
    <definedName name="Excel_BuiltIn_Print_Area_38" localSheetId="82">#REF!</definedName>
    <definedName name="Excel_BuiltIn_Print_Area_38" localSheetId="83">#REF!</definedName>
    <definedName name="Excel_BuiltIn_Print_Area_38" localSheetId="84">#REF!</definedName>
    <definedName name="Excel_BuiltIn_Print_Area_38" localSheetId="85">#REF!</definedName>
    <definedName name="Excel_BuiltIn_Print_Area_38" localSheetId="86">#REF!</definedName>
    <definedName name="Excel_BuiltIn_Print_Area_38" localSheetId="87">#REF!</definedName>
    <definedName name="Excel_BuiltIn_Print_Area_38" localSheetId="88">#REF!</definedName>
    <definedName name="Excel_BuiltIn_Print_Area_38" localSheetId="89">#REF!</definedName>
    <definedName name="Excel_BuiltIn_Print_Area_38" localSheetId="90">#REF!</definedName>
    <definedName name="Excel_BuiltIn_Print_Area_38" localSheetId="91">#REF!</definedName>
    <definedName name="Excel_BuiltIn_Print_Area_38" localSheetId="92">#REF!</definedName>
    <definedName name="Excel_BuiltIn_Print_Area_38" localSheetId="93">#REF!</definedName>
    <definedName name="Excel_BuiltIn_Print_Area_38" localSheetId="94">#REF!</definedName>
    <definedName name="Excel_BuiltIn_Print_Area_38" localSheetId="95">#REF!</definedName>
    <definedName name="Excel_BuiltIn_Print_Area_38" localSheetId="96">#REF!</definedName>
    <definedName name="Excel_BuiltIn_Print_Area_38" localSheetId="97">#REF!</definedName>
    <definedName name="Excel_BuiltIn_Print_Area_38" localSheetId="98">#REF!</definedName>
    <definedName name="Excel_BuiltIn_Print_Area_38" localSheetId="99">#REF!</definedName>
    <definedName name="Excel_BuiltIn_Print_Area_38" localSheetId="100">#REF!</definedName>
    <definedName name="Excel_BuiltIn_Print_Area_38" localSheetId="101">#REF!</definedName>
    <definedName name="Excel_BuiltIn_Print_Area_38" localSheetId="102">#REF!</definedName>
    <definedName name="Excel_BuiltIn_Print_Area_38" localSheetId="103">#REF!</definedName>
    <definedName name="Excel_BuiltIn_Print_Area_38" localSheetId="104">#REF!</definedName>
    <definedName name="Excel_BuiltIn_Print_Area_38" localSheetId="105">#REF!</definedName>
    <definedName name="Excel_BuiltIn_Print_Area_38" localSheetId="106">#REF!</definedName>
    <definedName name="Excel_BuiltIn_Print_Area_38" localSheetId="107">#REF!</definedName>
    <definedName name="Excel_BuiltIn_Print_Area_38" localSheetId="108">#REF!</definedName>
    <definedName name="Excel_BuiltIn_Print_Area_38" localSheetId="109">#REF!</definedName>
    <definedName name="Excel_BuiltIn_Print_Area_38" localSheetId="110">#REF!</definedName>
    <definedName name="Excel_BuiltIn_Print_Area_38" localSheetId="111">#REF!</definedName>
    <definedName name="Excel_BuiltIn_Print_Area_38" localSheetId="112">#REF!</definedName>
    <definedName name="Excel_BuiltIn_Print_Area_38" localSheetId="113">#REF!</definedName>
    <definedName name="Excel_BuiltIn_Print_Area_38">#REF!</definedName>
    <definedName name="Excel_BuiltIn_Print_Area_39" localSheetId="27">#REF!</definedName>
    <definedName name="Excel_BuiltIn_Print_Area_39" localSheetId="28">#REF!</definedName>
    <definedName name="Excel_BuiltIn_Print_Area_39" localSheetId="29">#REF!</definedName>
    <definedName name="Excel_BuiltIn_Print_Area_39" localSheetId="30">#REF!</definedName>
    <definedName name="Excel_BuiltIn_Print_Area_39" localSheetId="31">#REF!</definedName>
    <definedName name="Excel_BuiltIn_Print_Area_39" localSheetId="32">#REF!</definedName>
    <definedName name="Excel_BuiltIn_Print_Area_39" localSheetId="33">#REF!</definedName>
    <definedName name="Excel_BuiltIn_Print_Area_39" localSheetId="34">#REF!</definedName>
    <definedName name="Excel_BuiltIn_Print_Area_39" localSheetId="35">#REF!</definedName>
    <definedName name="Excel_BuiltIn_Print_Area_39" localSheetId="36">#REF!</definedName>
    <definedName name="Excel_BuiltIn_Print_Area_39" localSheetId="37">#REF!</definedName>
    <definedName name="Excel_BuiltIn_Print_Area_39" localSheetId="38">#REF!</definedName>
    <definedName name="Excel_BuiltIn_Print_Area_39" localSheetId="39">#REF!</definedName>
    <definedName name="Excel_BuiltIn_Print_Area_39" localSheetId="40">#REF!</definedName>
    <definedName name="Excel_BuiltIn_Print_Area_39" localSheetId="41">#REF!</definedName>
    <definedName name="Excel_BuiltIn_Print_Area_39" localSheetId="42">#REF!</definedName>
    <definedName name="Excel_BuiltIn_Print_Area_39" localSheetId="43">#REF!</definedName>
    <definedName name="Excel_BuiltIn_Print_Area_39" localSheetId="44">#REF!</definedName>
    <definedName name="Excel_BuiltIn_Print_Area_39" localSheetId="45">#REF!</definedName>
    <definedName name="Excel_BuiltIn_Print_Area_39" localSheetId="46">#REF!</definedName>
    <definedName name="Excel_BuiltIn_Print_Area_39" localSheetId="47">#REF!</definedName>
    <definedName name="Excel_BuiltIn_Print_Area_39" localSheetId="48">#REF!</definedName>
    <definedName name="Excel_BuiltIn_Print_Area_39" localSheetId="49">#REF!</definedName>
    <definedName name="Excel_BuiltIn_Print_Area_39" localSheetId="50">#REF!</definedName>
    <definedName name="Excel_BuiltIn_Print_Area_39" localSheetId="51">#REF!</definedName>
    <definedName name="Excel_BuiltIn_Print_Area_39" localSheetId="52">#REF!</definedName>
    <definedName name="Excel_BuiltIn_Print_Area_39" localSheetId="53">#REF!</definedName>
    <definedName name="Excel_BuiltIn_Print_Area_39" localSheetId="54">#REF!</definedName>
    <definedName name="Excel_BuiltIn_Print_Area_39" localSheetId="55">#REF!</definedName>
    <definedName name="Excel_BuiltIn_Print_Area_39" localSheetId="56">#REF!</definedName>
    <definedName name="Excel_BuiltIn_Print_Area_39" localSheetId="57">#REF!</definedName>
    <definedName name="Excel_BuiltIn_Print_Area_39" localSheetId="58">#REF!</definedName>
    <definedName name="Excel_BuiltIn_Print_Area_39" localSheetId="59">#REF!</definedName>
    <definedName name="Excel_BuiltIn_Print_Area_39" localSheetId="60">#REF!</definedName>
    <definedName name="Excel_BuiltIn_Print_Area_39" localSheetId="61">#REF!</definedName>
    <definedName name="Excel_BuiltIn_Print_Area_39" localSheetId="62">#REF!</definedName>
    <definedName name="Excel_BuiltIn_Print_Area_39" localSheetId="63">#REF!</definedName>
    <definedName name="Excel_BuiltIn_Print_Area_39" localSheetId="64">#REF!</definedName>
    <definedName name="Excel_BuiltIn_Print_Area_39" localSheetId="65">#REF!</definedName>
    <definedName name="Excel_BuiltIn_Print_Area_39" localSheetId="66">#REF!</definedName>
    <definedName name="Excel_BuiltIn_Print_Area_39" localSheetId="67">#REF!</definedName>
    <definedName name="Excel_BuiltIn_Print_Area_39" localSheetId="68">#REF!</definedName>
    <definedName name="Excel_BuiltIn_Print_Area_39" localSheetId="69">#REF!</definedName>
    <definedName name="Excel_BuiltIn_Print_Area_39" localSheetId="70">#REF!</definedName>
    <definedName name="Excel_BuiltIn_Print_Area_39" localSheetId="71">#REF!</definedName>
    <definedName name="Excel_BuiltIn_Print_Area_39" localSheetId="72">#REF!</definedName>
    <definedName name="Excel_BuiltIn_Print_Area_39" localSheetId="73">#REF!</definedName>
    <definedName name="Excel_BuiltIn_Print_Area_39" localSheetId="74">#REF!</definedName>
    <definedName name="Excel_BuiltIn_Print_Area_39" localSheetId="75">#REF!</definedName>
    <definedName name="Excel_BuiltIn_Print_Area_39" localSheetId="76">#REF!</definedName>
    <definedName name="Excel_BuiltIn_Print_Area_39" localSheetId="77">#REF!</definedName>
    <definedName name="Excel_BuiltIn_Print_Area_39" localSheetId="78">#REF!</definedName>
    <definedName name="Excel_BuiltIn_Print_Area_39" localSheetId="79">#REF!</definedName>
    <definedName name="Excel_BuiltIn_Print_Area_39" localSheetId="80">#REF!</definedName>
    <definedName name="Excel_BuiltIn_Print_Area_39" localSheetId="81">#REF!</definedName>
    <definedName name="Excel_BuiltIn_Print_Area_39" localSheetId="82">#REF!</definedName>
    <definedName name="Excel_BuiltIn_Print_Area_39" localSheetId="83">#REF!</definedName>
    <definedName name="Excel_BuiltIn_Print_Area_39" localSheetId="84">#REF!</definedName>
    <definedName name="Excel_BuiltIn_Print_Area_39" localSheetId="85">#REF!</definedName>
    <definedName name="Excel_BuiltIn_Print_Area_39" localSheetId="86">#REF!</definedName>
    <definedName name="Excel_BuiltIn_Print_Area_39" localSheetId="87">#REF!</definedName>
    <definedName name="Excel_BuiltIn_Print_Area_39" localSheetId="88">#REF!</definedName>
    <definedName name="Excel_BuiltIn_Print_Area_39" localSheetId="89">#REF!</definedName>
    <definedName name="Excel_BuiltIn_Print_Area_39" localSheetId="90">#REF!</definedName>
    <definedName name="Excel_BuiltIn_Print_Area_39" localSheetId="91">#REF!</definedName>
    <definedName name="Excel_BuiltIn_Print_Area_39" localSheetId="92">#REF!</definedName>
    <definedName name="Excel_BuiltIn_Print_Area_39" localSheetId="93">#REF!</definedName>
    <definedName name="Excel_BuiltIn_Print_Area_39" localSheetId="94">#REF!</definedName>
    <definedName name="Excel_BuiltIn_Print_Area_39" localSheetId="95">#REF!</definedName>
    <definedName name="Excel_BuiltIn_Print_Area_39" localSheetId="96">#REF!</definedName>
    <definedName name="Excel_BuiltIn_Print_Area_39" localSheetId="97">#REF!</definedName>
    <definedName name="Excel_BuiltIn_Print_Area_39" localSheetId="98">#REF!</definedName>
    <definedName name="Excel_BuiltIn_Print_Area_39" localSheetId="99">#REF!</definedName>
    <definedName name="Excel_BuiltIn_Print_Area_39" localSheetId="100">#REF!</definedName>
    <definedName name="Excel_BuiltIn_Print_Area_39" localSheetId="101">#REF!</definedName>
    <definedName name="Excel_BuiltIn_Print_Area_39" localSheetId="102">#REF!</definedName>
    <definedName name="Excel_BuiltIn_Print_Area_39" localSheetId="103">#REF!</definedName>
    <definedName name="Excel_BuiltIn_Print_Area_39" localSheetId="104">#REF!</definedName>
    <definedName name="Excel_BuiltIn_Print_Area_39" localSheetId="105">#REF!</definedName>
    <definedName name="Excel_BuiltIn_Print_Area_39" localSheetId="106">#REF!</definedName>
    <definedName name="Excel_BuiltIn_Print_Area_39" localSheetId="107">#REF!</definedName>
    <definedName name="Excel_BuiltIn_Print_Area_39" localSheetId="108">#REF!</definedName>
    <definedName name="Excel_BuiltIn_Print_Area_39" localSheetId="109">#REF!</definedName>
    <definedName name="Excel_BuiltIn_Print_Area_39" localSheetId="110">#REF!</definedName>
    <definedName name="Excel_BuiltIn_Print_Area_39" localSheetId="111">#REF!</definedName>
    <definedName name="Excel_BuiltIn_Print_Area_39" localSheetId="112">#REF!</definedName>
    <definedName name="Excel_BuiltIn_Print_Area_39" localSheetId="113">#REF!</definedName>
    <definedName name="Excel_BuiltIn_Print_Area_39">#REF!</definedName>
    <definedName name="Excel_BuiltIn_Print_Area_4" localSheetId="27">#REF!</definedName>
    <definedName name="Excel_BuiltIn_Print_Area_4" localSheetId="28">#REF!</definedName>
    <definedName name="Excel_BuiltIn_Print_Area_4" localSheetId="29">#REF!</definedName>
    <definedName name="Excel_BuiltIn_Print_Area_4" localSheetId="30">#REF!</definedName>
    <definedName name="Excel_BuiltIn_Print_Area_4" localSheetId="31">#REF!</definedName>
    <definedName name="Excel_BuiltIn_Print_Area_4" localSheetId="32">#REF!</definedName>
    <definedName name="Excel_BuiltIn_Print_Area_4" localSheetId="33">#REF!</definedName>
    <definedName name="Excel_BuiltIn_Print_Area_4" localSheetId="34">#REF!</definedName>
    <definedName name="Excel_BuiltIn_Print_Area_4" localSheetId="35">#REF!</definedName>
    <definedName name="Excel_BuiltIn_Print_Area_4" localSheetId="36">#REF!</definedName>
    <definedName name="Excel_BuiltIn_Print_Area_4" localSheetId="37">#REF!</definedName>
    <definedName name="Excel_BuiltIn_Print_Area_4" localSheetId="38">#REF!</definedName>
    <definedName name="Excel_BuiltIn_Print_Area_4" localSheetId="39">#REF!</definedName>
    <definedName name="Excel_BuiltIn_Print_Area_4" localSheetId="40">#REF!</definedName>
    <definedName name="Excel_BuiltIn_Print_Area_4" localSheetId="41">#REF!</definedName>
    <definedName name="Excel_BuiltIn_Print_Area_4" localSheetId="42">#REF!</definedName>
    <definedName name="Excel_BuiltIn_Print_Area_4" localSheetId="43">#REF!</definedName>
    <definedName name="Excel_BuiltIn_Print_Area_4" localSheetId="44">#REF!</definedName>
    <definedName name="Excel_BuiltIn_Print_Area_4" localSheetId="45">#REF!</definedName>
    <definedName name="Excel_BuiltIn_Print_Area_4" localSheetId="46">#REF!</definedName>
    <definedName name="Excel_BuiltIn_Print_Area_4" localSheetId="47">#REF!</definedName>
    <definedName name="Excel_BuiltIn_Print_Area_4" localSheetId="48">#REF!</definedName>
    <definedName name="Excel_BuiltIn_Print_Area_4" localSheetId="49">#REF!</definedName>
    <definedName name="Excel_BuiltIn_Print_Area_4" localSheetId="50">#REF!</definedName>
    <definedName name="Excel_BuiltIn_Print_Area_4" localSheetId="51">#REF!</definedName>
    <definedName name="Excel_BuiltIn_Print_Area_4" localSheetId="52">#REF!</definedName>
    <definedName name="Excel_BuiltIn_Print_Area_4" localSheetId="53">#REF!</definedName>
    <definedName name="Excel_BuiltIn_Print_Area_4" localSheetId="54">#REF!</definedName>
    <definedName name="Excel_BuiltIn_Print_Area_4" localSheetId="55">#REF!</definedName>
    <definedName name="Excel_BuiltIn_Print_Area_4" localSheetId="56">#REF!</definedName>
    <definedName name="Excel_BuiltIn_Print_Area_4" localSheetId="57">#REF!</definedName>
    <definedName name="Excel_BuiltIn_Print_Area_4" localSheetId="58">#REF!</definedName>
    <definedName name="Excel_BuiltIn_Print_Area_4" localSheetId="59">#REF!</definedName>
    <definedName name="Excel_BuiltIn_Print_Area_4" localSheetId="60">#REF!</definedName>
    <definedName name="Excel_BuiltIn_Print_Area_4" localSheetId="61">#REF!</definedName>
    <definedName name="Excel_BuiltIn_Print_Area_4" localSheetId="62">#REF!</definedName>
    <definedName name="Excel_BuiltIn_Print_Area_4" localSheetId="63">#REF!</definedName>
    <definedName name="Excel_BuiltIn_Print_Area_4" localSheetId="64">#REF!</definedName>
    <definedName name="Excel_BuiltIn_Print_Area_4" localSheetId="65">#REF!</definedName>
    <definedName name="Excel_BuiltIn_Print_Area_4" localSheetId="66">#REF!</definedName>
    <definedName name="Excel_BuiltIn_Print_Area_4" localSheetId="67">#REF!</definedName>
    <definedName name="Excel_BuiltIn_Print_Area_4" localSheetId="68">#REF!</definedName>
    <definedName name="Excel_BuiltIn_Print_Area_4" localSheetId="69">#REF!</definedName>
    <definedName name="Excel_BuiltIn_Print_Area_4" localSheetId="70">#REF!</definedName>
    <definedName name="Excel_BuiltIn_Print_Area_4" localSheetId="71">#REF!</definedName>
    <definedName name="Excel_BuiltIn_Print_Area_4" localSheetId="72">#REF!</definedName>
    <definedName name="Excel_BuiltIn_Print_Area_4" localSheetId="73">#REF!</definedName>
    <definedName name="Excel_BuiltIn_Print_Area_4" localSheetId="74">#REF!</definedName>
    <definedName name="Excel_BuiltIn_Print_Area_4" localSheetId="75">#REF!</definedName>
    <definedName name="Excel_BuiltIn_Print_Area_4" localSheetId="76">#REF!</definedName>
    <definedName name="Excel_BuiltIn_Print_Area_4" localSheetId="77">#REF!</definedName>
    <definedName name="Excel_BuiltIn_Print_Area_4" localSheetId="78">#REF!</definedName>
    <definedName name="Excel_BuiltIn_Print_Area_4" localSheetId="79">#REF!</definedName>
    <definedName name="Excel_BuiltIn_Print_Area_4" localSheetId="80">#REF!</definedName>
    <definedName name="Excel_BuiltIn_Print_Area_4" localSheetId="81">#REF!</definedName>
    <definedName name="Excel_BuiltIn_Print_Area_4" localSheetId="82">#REF!</definedName>
    <definedName name="Excel_BuiltIn_Print_Area_4" localSheetId="83">#REF!</definedName>
    <definedName name="Excel_BuiltIn_Print_Area_4" localSheetId="84">#REF!</definedName>
    <definedName name="Excel_BuiltIn_Print_Area_4" localSheetId="85">#REF!</definedName>
    <definedName name="Excel_BuiltIn_Print_Area_4" localSheetId="86">#REF!</definedName>
    <definedName name="Excel_BuiltIn_Print_Area_4" localSheetId="87">#REF!</definedName>
    <definedName name="Excel_BuiltIn_Print_Area_4" localSheetId="88">#REF!</definedName>
    <definedName name="Excel_BuiltIn_Print_Area_4" localSheetId="89">#REF!</definedName>
    <definedName name="Excel_BuiltIn_Print_Area_4" localSheetId="90">#REF!</definedName>
    <definedName name="Excel_BuiltIn_Print_Area_4" localSheetId="91">#REF!</definedName>
    <definedName name="Excel_BuiltIn_Print_Area_4" localSheetId="92">#REF!</definedName>
    <definedName name="Excel_BuiltIn_Print_Area_4" localSheetId="93">#REF!</definedName>
    <definedName name="Excel_BuiltIn_Print_Area_4" localSheetId="94">#REF!</definedName>
    <definedName name="Excel_BuiltIn_Print_Area_4" localSheetId="95">#REF!</definedName>
    <definedName name="Excel_BuiltIn_Print_Area_4" localSheetId="96">#REF!</definedName>
    <definedName name="Excel_BuiltIn_Print_Area_4" localSheetId="97">#REF!</definedName>
    <definedName name="Excel_BuiltIn_Print_Area_4" localSheetId="98">#REF!</definedName>
    <definedName name="Excel_BuiltIn_Print_Area_4" localSheetId="99">#REF!</definedName>
    <definedName name="Excel_BuiltIn_Print_Area_4" localSheetId="100">#REF!</definedName>
    <definedName name="Excel_BuiltIn_Print_Area_4" localSheetId="101">#REF!</definedName>
    <definedName name="Excel_BuiltIn_Print_Area_4" localSheetId="102">#REF!</definedName>
    <definedName name="Excel_BuiltIn_Print_Area_4" localSheetId="103">#REF!</definedName>
    <definedName name="Excel_BuiltIn_Print_Area_4" localSheetId="104">#REF!</definedName>
    <definedName name="Excel_BuiltIn_Print_Area_4" localSheetId="105">#REF!</definedName>
    <definedName name="Excel_BuiltIn_Print_Area_4" localSheetId="106">#REF!</definedName>
    <definedName name="Excel_BuiltIn_Print_Area_4" localSheetId="107">#REF!</definedName>
    <definedName name="Excel_BuiltIn_Print_Area_4" localSheetId="108">#REF!</definedName>
    <definedName name="Excel_BuiltIn_Print_Area_4" localSheetId="109">#REF!</definedName>
    <definedName name="Excel_BuiltIn_Print_Area_4" localSheetId="110">#REF!</definedName>
    <definedName name="Excel_BuiltIn_Print_Area_4" localSheetId="111">#REF!</definedName>
    <definedName name="Excel_BuiltIn_Print_Area_4" localSheetId="112">#REF!</definedName>
    <definedName name="Excel_BuiltIn_Print_Area_4" localSheetId="113">#REF!</definedName>
    <definedName name="Excel_BuiltIn_Print_Area_4">#REF!</definedName>
    <definedName name="Excel_BuiltIn_Print_Area_40" localSheetId="27">#REF!</definedName>
    <definedName name="Excel_BuiltIn_Print_Area_40" localSheetId="28">#REF!</definedName>
    <definedName name="Excel_BuiltIn_Print_Area_40" localSheetId="29">#REF!</definedName>
    <definedName name="Excel_BuiltIn_Print_Area_40" localSheetId="30">#REF!</definedName>
    <definedName name="Excel_BuiltIn_Print_Area_40" localSheetId="31">#REF!</definedName>
    <definedName name="Excel_BuiltIn_Print_Area_40" localSheetId="32">#REF!</definedName>
    <definedName name="Excel_BuiltIn_Print_Area_40" localSheetId="33">#REF!</definedName>
    <definedName name="Excel_BuiltIn_Print_Area_40" localSheetId="34">#REF!</definedName>
    <definedName name="Excel_BuiltIn_Print_Area_40" localSheetId="35">#REF!</definedName>
    <definedName name="Excel_BuiltIn_Print_Area_40" localSheetId="36">#REF!</definedName>
    <definedName name="Excel_BuiltIn_Print_Area_40" localSheetId="37">#REF!</definedName>
    <definedName name="Excel_BuiltIn_Print_Area_40" localSheetId="38">#REF!</definedName>
    <definedName name="Excel_BuiltIn_Print_Area_40" localSheetId="39">#REF!</definedName>
    <definedName name="Excel_BuiltIn_Print_Area_40" localSheetId="40">#REF!</definedName>
    <definedName name="Excel_BuiltIn_Print_Area_40" localSheetId="41">#REF!</definedName>
    <definedName name="Excel_BuiltIn_Print_Area_40" localSheetId="42">#REF!</definedName>
    <definedName name="Excel_BuiltIn_Print_Area_40" localSheetId="43">#REF!</definedName>
    <definedName name="Excel_BuiltIn_Print_Area_40" localSheetId="44">#REF!</definedName>
    <definedName name="Excel_BuiltIn_Print_Area_40" localSheetId="45">#REF!</definedName>
    <definedName name="Excel_BuiltIn_Print_Area_40" localSheetId="46">#REF!</definedName>
    <definedName name="Excel_BuiltIn_Print_Area_40" localSheetId="47">#REF!</definedName>
    <definedName name="Excel_BuiltIn_Print_Area_40" localSheetId="48">#REF!</definedName>
    <definedName name="Excel_BuiltIn_Print_Area_40" localSheetId="49">#REF!</definedName>
    <definedName name="Excel_BuiltIn_Print_Area_40" localSheetId="50">#REF!</definedName>
    <definedName name="Excel_BuiltIn_Print_Area_40" localSheetId="51">#REF!</definedName>
    <definedName name="Excel_BuiltIn_Print_Area_40" localSheetId="52">#REF!</definedName>
    <definedName name="Excel_BuiltIn_Print_Area_40" localSheetId="53">#REF!</definedName>
    <definedName name="Excel_BuiltIn_Print_Area_40" localSheetId="54">#REF!</definedName>
    <definedName name="Excel_BuiltIn_Print_Area_40" localSheetId="55">#REF!</definedName>
    <definedName name="Excel_BuiltIn_Print_Area_40" localSheetId="56">#REF!</definedName>
    <definedName name="Excel_BuiltIn_Print_Area_40" localSheetId="57">#REF!</definedName>
    <definedName name="Excel_BuiltIn_Print_Area_40" localSheetId="58">#REF!</definedName>
    <definedName name="Excel_BuiltIn_Print_Area_40" localSheetId="59">#REF!</definedName>
    <definedName name="Excel_BuiltIn_Print_Area_40" localSheetId="60">#REF!</definedName>
    <definedName name="Excel_BuiltIn_Print_Area_40" localSheetId="61">#REF!</definedName>
    <definedName name="Excel_BuiltIn_Print_Area_40" localSheetId="62">#REF!</definedName>
    <definedName name="Excel_BuiltIn_Print_Area_40" localSheetId="63">#REF!</definedName>
    <definedName name="Excel_BuiltIn_Print_Area_40" localSheetId="64">#REF!</definedName>
    <definedName name="Excel_BuiltIn_Print_Area_40" localSheetId="65">#REF!</definedName>
    <definedName name="Excel_BuiltIn_Print_Area_40" localSheetId="66">#REF!</definedName>
    <definedName name="Excel_BuiltIn_Print_Area_40" localSheetId="67">#REF!</definedName>
    <definedName name="Excel_BuiltIn_Print_Area_40" localSheetId="68">#REF!</definedName>
    <definedName name="Excel_BuiltIn_Print_Area_40" localSheetId="69">#REF!</definedName>
    <definedName name="Excel_BuiltIn_Print_Area_40" localSheetId="70">#REF!</definedName>
    <definedName name="Excel_BuiltIn_Print_Area_40" localSheetId="71">#REF!</definedName>
    <definedName name="Excel_BuiltIn_Print_Area_40" localSheetId="72">#REF!</definedName>
    <definedName name="Excel_BuiltIn_Print_Area_40" localSheetId="73">#REF!</definedName>
    <definedName name="Excel_BuiltIn_Print_Area_40" localSheetId="74">#REF!</definedName>
    <definedName name="Excel_BuiltIn_Print_Area_40" localSheetId="75">#REF!</definedName>
    <definedName name="Excel_BuiltIn_Print_Area_40" localSheetId="76">#REF!</definedName>
    <definedName name="Excel_BuiltIn_Print_Area_40" localSheetId="77">#REF!</definedName>
    <definedName name="Excel_BuiltIn_Print_Area_40" localSheetId="78">#REF!</definedName>
    <definedName name="Excel_BuiltIn_Print_Area_40" localSheetId="79">#REF!</definedName>
    <definedName name="Excel_BuiltIn_Print_Area_40" localSheetId="80">#REF!</definedName>
    <definedName name="Excel_BuiltIn_Print_Area_40" localSheetId="81">#REF!</definedName>
    <definedName name="Excel_BuiltIn_Print_Area_40" localSheetId="82">#REF!</definedName>
    <definedName name="Excel_BuiltIn_Print_Area_40" localSheetId="83">#REF!</definedName>
    <definedName name="Excel_BuiltIn_Print_Area_40" localSheetId="84">#REF!</definedName>
    <definedName name="Excel_BuiltIn_Print_Area_40" localSheetId="85">#REF!</definedName>
    <definedName name="Excel_BuiltIn_Print_Area_40" localSheetId="86">#REF!</definedName>
    <definedName name="Excel_BuiltIn_Print_Area_40" localSheetId="87">#REF!</definedName>
    <definedName name="Excel_BuiltIn_Print_Area_40" localSheetId="88">#REF!</definedName>
    <definedName name="Excel_BuiltIn_Print_Area_40" localSheetId="89">#REF!</definedName>
    <definedName name="Excel_BuiltIn_Print_Area_40" localSheetId="90">#REF!</definedName>
    <definedName name="Excel_BuiltIn_Print_Area_40" localSheetId="91">#REF!</definedName>
    <definedName name="Excel_BuiltIn_Print_Area_40" localSheetId="92">#REF!</definedName>
    <definedName name="Excel_BuiltIn_Print_Area_40" localSheetId="93">#REF!</definedName>
    <definedName name="Excel_BuiltIn_Print_Area_40" localSheetId="94">#REF!</definedName>
    <definedName name="Excel_BuiltIn_Print_Area_40" localSheetId="95">#REF!</definedName>
    <definedName name="Excel_BuiltIn_Print_Area_40" localSheetId="96">#REF!</definedName>
    <definedName name="Excel_BuiltIn_Print_Area_40" localSheetId="97">#REF!</definedName>
    <definedName name="Excel_BuiltIn_Print_Area_40" localSheetId="98">#REF!</definedName>
    <definedName name="Excel_BuiltIn_Print_Area_40" localSheetId="99">#REF!</definedName>
    <definedName name="Excel_BuiltIn_Print_Area_40" localSheetId="100">#REF!</definedName>
    <definedName name="Excel_BuiltIn_Print_Area_40" localSheetId="101">#REF!</definedName>
    <definedName name="Excel_BuiltIn_Print_Area_40" localSheetId="102">#REF!</definedName>
    <definedName name="Excel_BuiltIn_Print_Area_40" localSheetId="103">#REF!</definedName>
    <definedName name="Excel_BuiltIn_Print_Area_40" localSheetId="104">#REF!</definedName>
    <definedName name="Excel_BuiltIn_Print_Area_40" localSheetId="105">#REF!</definedName>
    <definedName name="Excel_BuiltIn_Print_Area_40" localSheetId="106">#REF!</definedName>
    <definedName name="Excel_BuiltIn_Print_Area_40" localSheetId="107">#REF!</definedName>
    <definedName name="Excel_BuiltIn_Print_Area_40" localSheetId="108">#REF!</definedName>
    <definedName name="Excel_BuiltIn_Print_Area_40" localSheetId="109">#REF!</definedName>
    <definedName name="Excel_BuiltIn_Print_Area_40" localSheetId="110">#REF!</definedName>
    <definedName name="Excel_BuiltIn_Print_Area_40" localSheetId="111">#REF!</definedName>
    <definedName name="Excel_BuiltIn_Print_Area_40" localSheetId="112">#REF!</definedName>
    <definedName name="Excel_BuiltIn_Print_Area_40" localSheetId="113">#REF!</definedName>
    <definedName name="Excel_BuiltIn_Print_Area_40">#REF!</definedName>
    <definedName name="Excel_BuiltIn_Print_Area_41" localSheetId="27">#REF!</definedName>
    <definedName name="Excel_BuiltIn_Print_Area_41" localSheetId="28">#REF!</definedName>
    <definedName name="Excel_BuiltIn_Print_Area_41" localSheetId="29">#REF!</definedName>
    <definedName name="Excel_BuiltIn_Print_Area_41" localSheetId="30">#REF!</definedName>
    <definedName name="Excel_BuiltIn_Print_Area_41" localSheetId="31">#REF!</definedName>
    <definedName name="Excel_BuiltIn_Print_Area_41" localSheetId="32">#REF!</definedName>
    <definedName name="Excel_BuiltIn_Print_Area_41" localSheetId="33">#REF!</definedName>
    <definedName name="Excel_BuiltIn_Print_Area_41" localSheetId="34">#REF!</definedName>
    <definedName name="Excel_BuiltIn_Print_Area_41" localSheetId="35">#REF!</definedName>
    <definedName name="Excel_BuiltIn_Print_Area_41" localSheetId="36">#REF!</definedName>
    <definedName name="Excel_BuiltIn_Print_Area_41" localSheetId="37">#REF!</definedName>
    <definedName name="Excel_BuiltIn_Print_Area_41" localSheetId="38">#REF!</definedName>
    <definedName name="Excel_BuiltIn_Print_Area_41" localSheetId="39">#REF!</definedName>
    <definedName name="Excel_BuiltIn_Print_Area_41" localSheetId="40">#REF!</definedName>
    <definedName name="Excel_BuiltIn_Print_Area_41" localSheetId="41">#REF!</definedName>
    <definedName name="Excel_BuiltIn_Print_Area_41" localSheetId="42">#REF!</definedName>
    <definedName name="Excel_BuiltIn_Print_Area_41" localSheetId="43">#REF!</definedName>
    <definedName name="Excel_BuiltIn_Print_Area_41" localSheetId="44">#REF!</definedName>
    <definedName name="Excel_BuiltIn_Print_Area_41" localSheetId="45">#REF!</definedName>
    <definedName name="Excel_BuiltIn_Print_Area_41" localSheetId="46">#REF!</definedName>
    <definedName name="Excel_BuiltIn_Print_Area_41" localSheetId="47">#REF!</definedName>
    <definedName name="Excel_BuiltIn_Print_Area_41" localSheetId="48">#REF!</definedName>
    <definedName name="Excel_BuiltIn_Print_Area_41" localSheetId="49">#REF!</definedName>
    <definedName name="Excel_BuiltIn_Print_Area_41" localSheetId="50">#REF!</definedName>
    <definedName name="Excel_BuiltIn_Print_Area_41" localSheetId="51">#REF!</definedName>
    <definedName name="Excel_BuiltIn_Print_Area_41" localSheetId="52">#REF!</definedName>
    <definedName name="Excel_BuiltIn_Print_Area_41" localSheetId="53">#REF!</definedName>
    <definedName name="Excel_BuiltIn_Print_Area_41" localSheetId="54">#REF!</definedName>
    <definedName name="Excel_BuiltIn_Print_Area_41" localSheetId="55">#REF!</definedName>
    <definedName name="Excel_BuiltIn_Print_Area_41" localSheetId="56">#REF!</definedName>
    <definedName name="Excel_BuiltIn_Print_Area_41" localSheetId="57">#REF!</definedName>
    <definedName name="Excel_BuiltIn_Print_Area_41" localSheetId="58">#REF!</definedName>
    <definedName name="Excel_BuiltIn_Print_Area_41" localSheetId="59">#REF!</definedName>
    <definedName name="Excel_BuiltIn_Print_Area_41" localSheetId="60">#REF!</definedName>
    <definedName name="Excel_BuiltIn_Print_Area_41" localSheetId="61">#REF!</definedName>
    <definedName name="Excel_BuiltIn_Print_Area_41" localSheetId="62">#REF!</definedName>
    <definedName name="Excel_BuiltIn_Print_Area_41" localSheetId="63">#REF!</definedName>
    <definedName name="Excel_BuiltIn_Print_Area_41" localSheetId="64">#REF!</definedName>
    <definedName name="Excel_BuiltIn_Print_Area_41" localSheetId="65">#REF!</definedName>
    <definedName name="Excel_BuiltIn_Print_Area_41" localSheetId="66">#REF!</definedName>
    <definedName name="Excel_BuiltIn_Print_Area_41" localSheetId="67">#REF!</definedName>
    <definedName name="Excel_BuiltIn_Print_Area_41" localSheetId="68">#REF!</definedName>
    <definedName name="Excel_BuiltIn_Print_Area_41" localSheetId="69">#REF!</definedName>
    <definedName name="Excel_BuiltIn_Print_Area_41" localSheetId="70">#REF!</definedName>
    <definedName name="Excel_BuiltIn_Print_Area_41" localSheetId="71">#REF!</definedName>
    <definedName name="Excel_BuiltIn_Print_Area_41" localSheetId="72">#REF!</definedName>
    <definedName name="Excel_BuiltIn_Print_Area_41" localSheetId="73">#REF!</definedName>
    <definedName name="Excel_BuiltIn_Print_Area_41" localSheetId="74">#REF!</definedName>
    <definedName name="Excel_BuiltIn_Print_Area_41" localSheetId="75">#REF!</definedName>
    <definedName name="Excel_BuiltIn_Print_Area_41" localSheetId="76">#REF!</definedName>
    <definedName name="Excel_BuiltIn_Print_Area_41" localSheetId="77">#REF!</definedName>
    <definedName name="Excel_BuiltIn_Print_Area_41" localSheetId="78">#REF!</definedName>
    <definedName name="Excel_BuiltIn_Print_Area_41" localSheetId="79">#REF!</definedName>
    <definedName name="Excel_BuiltIn_Print_Area_41" localSheetId="80">#REF!</definedName>
    <definedName name="Excel_BuiltIn_Print_Area_41" localSheetId="81">#REF!</definedName>
    <definedName name="Excel_BuiltIn_Print_Area_41" localSheetId="82">#REF!</definedName>
    <definedName name="Excel_BuiltIn_Print_Area_41" localSheetId="83">#REF!</definedName>
    <definedName name="Excel_BuiltIn_Print_Area_41" localSheetId="84">#REF!</definedName>
    <definedName name="Excel_BuiltIn_Print_Area_41" localSheetId="85">#REF!</definedName>
    <definedName name="Excel_BuiltIn_Print_Area_41" localSheetId="86">#REF!</definedName>
    <definedName name="Excel_BuiltIn_Print_Area_41" localSheetId="87">#REF!</definedName>
    <definedName name="Excel_BuiltIn_Print_Area_41" localSheetId="88">#REF!</definedName>
    <definedName name="Excel_BuiltIn_Print_Area_41" localSheetId="89">#REF!</definedName>
    <definedName name="Excel_BuiltIn_Print_Area_41" localSheetId="90">#REF!</definedName>
    <definedName name="Excel_BuiltIn_Print_Area_41" localSheetId="91">#REF!</definedName>
    <definedName name="Excel_BuiltIn_Print_Area_41" localSheetId="92">#REF!</definedName>
    <definedName name="Excel_BuiltIn_Print_Area_41" localSheetId="93">#REF!</definedName>
    <definedName name="Excel_BuiltIn_Print_Area_41" localSheetId="94">#REF!</definedName>
    <definedName name="Excel_BuiltIn_Print_Area_41" localSheetId="95">#REF!</definedName>
    <definedName name="Excel_BuiltIn_Print_Area_41" localSheetId="96">#REF!</definedName>
    <definedName name="Excel_BuiltIn_Print_Area_41" localSheetId="97">#REF!</definedName>
    <definedName name="Excel_BuiltIn_Print_Area_41" localSheetId="98">#REF!</definedName>
    <definedName name="Excel_BuiltIn_Print_Area_41" localSheetId="99">#REF!</definedName>
    <definedName name="Excel_BuiltIn_Print_Area_41" localSheetId="100">#REF!</definedName>
    <definedName name="Excel_BuiltIn_Print_Area_41" localSheetId="101">#REF!</definedName>
    <definedName name="Excel_BuiltIn_Print_Area_41" localSheetId="102">#REF!</definedName>
    <definedName name="Excel_BuiltIn_Print_Area_41" localSheetId="103">#REF!</definedName>
    <definedName name="Excel_BuiltIn_Print_Area_41" localSheetId="104">#REF!</definedName>
    <definedName name="Excel_BuiltIn_Print_Area_41" localSheetId="105">#REF!</definedName>
    <definedName name="Excel_BuiltIn_Print_Area_41" localSheetId="106">#REF!</definedName>
    <definedName name="Excel_BuiltIn_Print_Area_41" localSheetId="107">#REF!</definedName>
    <definedName name="Excel_BuiltIn_Print_Area_41" localSheetId="108">#REF!</definedName>
    <definedName name="Excel_BuiltIn_Print_Area_41" localSheetId="109">#REF!</definedName>
    <definedName name="Excel_BuiltIn_Print_Area_41" localSheetId="110">#REF!</definedName>
    <definedName name="Excel_BuiltIn_Print_Area_41" localSheetId="111">#REF!</definedName>
    <definedName name="Excel_BuiltIn_Print_Area_41" localSheetId="112">#REF!</definedName>
    <definedName name="Excel_BuiltIn_Print_Area_41" localSheetId="113">#REF!</definedName>
    <definedName name="Excel_BuiltIn_Print_Area_41">#REF!</definedName>
    <definedName name="Excel_BuiltIn_Print_Area_42" localSheetId="27">#REF!</definedName>
    <definedName name="Excel_BuiltIn_Print_Area_42" localSheetId="28">#REF!</definedName>
    <definedName name="Excel_BuiltIn_Print_Area_42" localSheetId="29">#REF!</definedName>
    <definedName name="Excel_BuiltIn_Print_Area_42" localSheetId="30">#REF!</definedName>
    <definedName name="Excel_BuiltIn_Print_Area_42" localSheetId="31">#REF!</definedName>
    <definedName name="Excel_BuiltIn_Print_Area_42" localSheetId="32">#REF!</definedName>
    <definedName name="Excel_BuiltIn_Print_Area_42" localSheetId="33">#REF!</definedName>
    <definedName name="Excel_BuiltIn_Print_Area_42" localSheetId="34">#REF!</definedName>
    <definedName name="Excel_BuiltIn_Print_Area_42" localSheetId="35">#REF!</definedName>
    <definedName name="Excel_BuiltIn_Print_Area_42" localSheetId="36">#REF!</definedName>
    <definedName name="Excel_BuiltIn_Print_Area_42" localSheetId="37">#REF!</definedName>
    <definedName name="Excel_BuiltIn_Print_Area_42" localSheetId="38">#REF!</definedName>
    <definedName name="Excel_BuiltIn_Print_Area_42" localSheetId="39">#REF!</definedName>
    <definedName name="Excel_BuiltIn_Print_Area_42" localSheetId="40">#REF!</definedName>
    <definedName name="Excel_BuiltIn_Print_Area_42" localSheetId="41">#REF!</definedName>
    <definedName name="Excel_BuiltIn_Print_Area_42" localSheetId="42">#REF!</definedName>
    <definedName name="Excel_BuiltIn_Print_Area_42" localSheetId="43">#REF!</definedName>
    <definedName name="Excel_BuiltIn_Print_Area_42" localSheetId="44">#REF!</definedName>
    <definedName name="Excel_BuiltIn_Print_Area_42" localSheetId="45">#REF!</definedName>
    <definedName name="Excel_BuiltIn_Print_Area_42" localSheetId="46">#REF!</definedName>
    <definedName name="Excel_BuiltIn_Print_Area_42" localSheetId="47">#REF!</definedName>
    <definedName name="Excel_BuiltIn_Print_Area_42" localSheetId="48">#REF!</definedName>
    <definedName name="Excel_BuiltIn_Print_Area_42" localSheetId="49">#REF!</definedName>
    <definedName name="Excel_BuiltIn_Print_Area_42" localSheetId="50">#REF!</definedName>
    <definedName name="Excel_BuiltIn_Print_Area_42" localSheetId="51">#REF!</definedName>
    <definedName name="Excel_BuiltIn_Print_Area_42" localSheetId="52">#REF!</definedName>
    <definedName name="Excel_BuiltIn_Print_Area_42" localSheetId="53">#REF!</definedName>
    <definedName name="Excel_BuiltIn_Print_Area_42" localSheetId="54">#REF!</definedName>
    <definedName name="Excel_BuiltIn_Print_Area_42" localSheetId="55">#REF!</definedName>
    <definedName name="Excel_BuiltIn_Print_Area_42" localSheetId="56">#REF!</definedName>
    <definedName name="Excel_BuiltIn_Print_Area_42" localSheetId="57">#REF!</definedName>
    <definedName name="Excel_BuiltIn_Print_Area_42" localSheetId="58">#REF!</definedName>
    <definedName name="Excel_BuiltIn_Print_Area_42" localSheetId="59">#REF!</definedName>
    <definedName name="Excel_BuiltIn_Print_Area_42" localSheetId="60">#REF!</definedName>
    <definedName name="Excel_BuiltIn_Print_Area_42" localSheetId="61">#REF!</definedName>
    <definedName name="Excel_BuiltIn_Print_Area_42" localSheetId="62">#REF!</definedName>
    <definedName name="Excel_BuiltIn_Print_Area_42" localSheetId="63">#REF!</definedName>
    <definedName name="Excel_BuiltIn_Print_Area_42" localSheetId="64">#REF!</definedName>
    <definedName name="Excel_BuiltIn_Print_Area_42" localSheetId="65">#REF!</definedName>
    <definedName name="Excel_BuiltIn_Print_Area_42" localSheetId="66">#REF!</definedName>
    <definedName name="Excel_BuiltIn_Print_Area_42" localSheetId="67">#REF!</definedName>
    <definedName name="Excel_BuiltIn_Print_Area_42" localSheetId="68">#REF!</definedName>
    <definedName name="Excel_BuiltIn_Print_Area_42" localSheetId="69">#REF!</definedName>
    <definedName name="Excel_BuiltIn_Print_Area_42" localSheetId="70">#REF!</definedName>
    <definedName name="Excel_BuiltIn_Print_Area_42" localSheetId="71">#REF!</definedName>
    <definedName name="Excel_BuiltIn_Print_Area_42" localSheetId="72">#REF!</definedName>
    <definedName name="Excel_BuiltIn_Print_Area_42" localSheetId="73">#REF!</definedName>
    <definedName name="Excel_BuiltIn_Print_Area_42" localSheetId="74">#REF!</definedName>
    <definedName name="Excel_BuiltIn_Print_Area_42" localSheetId="75">#REF!</definedName>
    <definedName name="Excel_BuiltIn_Print_Area_42" localSheetId="76">#REF!</definedName>
    <definedName name="Excel_BuiltIn_Print_Area_42" localSheetId="77">#REF!</definedName>
    <definedName name="Excel_BuiltIn_Print_Area_42" localSheetId="78">#REF!</definedName>
    <definedName name="Excel_BuiltIn_Print_Area_42" localSheetId="79">#REF!</definedName>
    <definedName name="Excel_BuiltIn_Print_Area_42" localSheetId="80">#REF!</definedName>
    <definedName name="Excel_BuiltIn_Print_Area_42" localSheetId="81">#REF!</definedName>
    <definedName name="Excel_BuiltIn_Print_Area_42" localSheetId="82">#REF!</definedName>
    <definedName name="Excel_BuiltIn_Print_Area_42" localSheetId="83">#REF!</definedName>
    <definedName name="Excel_BuiltIn_Print_Area_42" localSheetId="84">#REF!</definedName>
    <definedName name="Excel_BuiltIn_Print_Area_42" localSheetId="85">#REF!</definedName>
    <definedName name="Excel_BuiltIn_Print_Area_42" localSheetId="86">#REF!</definedName>
    <definedName name="Excel_BuiltIn_Print_Area_42" localSheetId="87">#REF!</definedName>
    <definedName name="Excel_BuiltIn_Print_Area_42" localSheetId="88">#REF!</definedName>
    <definedName name="Excel_BuiltIn_Print_Area_42" localSheetId="89">#REF!</definedName>
    <definedName name="Excel_BuiltIn_Print_Area_42" localSheetId="90">#REF!</definedName>
    <definedName name="Excel_BuiltIn_Print_Area_42" localSheetId="91">#REF!</definedName>
    <definedName name="Excel_BuiltIn_Print_Area_42" localSheetId="92">#REF!</definedName>
    <definedName name="Excel_BuiltIn_Print_Area_42" localSheetId="93">#REF!</definedName>
    <definedName name="Excel_BuiltIn_Print_Area_42" localSheetId="94">#REF!</definedName>
    <definedName name="Excel_BuiltIn_Print_Area_42" localSheetId="95">#REF!</definedName>
    <definedName name="Excel_BuiltIn_Print_Area_42" localSheetId="96">#REF!</definedName>
    <definedName name="Excel_BuiltIn_Print_Area_42" localSheetId="97">#REF!</definedName>
    <definedName name="Excel_BuiltIn_Print_Area_42" localSheetId="98">#REF!</definedName>
    <definedName name="Excel_BuiltIn_Print_Area_42" localSheetId="99">#REF!</definedName>
    <definedName name="Excel_BuiltIn_Print_Area_42" localSheetId="100">#REF!</definedName>
    <definedName name="Excel_BuiltIn_Print_Area_42" localSheetId="101">#REF!</definedName>
    <definedName name="Excel_BuiltIn_Print_Area_42" localSheetId="102">#REF!</definedName>
    <definedName name="Excel_BuiltIn_Print_Area_42" localSheetId="103">#REF!</definedName>
    <definedName name="Excel_BuiltIn_Print_Area_42" localSheetId="104">#REF!</definedName>
    <definedName name="Excel_BuiltIn_Print_Area_42" localSheetId="105">#REF!</definedName>
    <definedName name="Excel_BuiltIn_Print_Area_42" localSheetId="106">#REF!</definedName>
    <definedName name="Excel_BuiltIn_Print_Area_42" localSheetId="107">#REF!</definedName>
    <definedName name="Excel_BuiltIn_Print_Area_42" localSheetId="108">#REF!</definedName>
    <definedName name="Excel_BuiltIn_Print_Area_42" localSheetId="109">#REF!</definedName>
    <definedName name="Excel_BuiltIn_Print_Area_42" localSheetId="110">#REF!</definedName>
    <definedName name="Excel_BuiltIn_Print_Area_42" localSheetId="111">#REF!</definedName>
    <definedName name="Excel_BuiltIn_Print_Area_42" localSheetId="112">#REF!</definedName>
    <definedName name="Excel_BuiltIn_Print_Area_42" localSheetId="113">#REF!</definedName>
    <definedName name="Excel_BuiltIn_Print_Area_42">#REF!</definedName>
    <definedName name="Excel_BuiltIn_Print_Area_43" localSheetId="27">#REF!</definedName>
    <definedName name="Excel_BuiltIn_Print_Area_43" localSheetId="28">#REF!</definedName>
    <definedName name="Excel_BuiltIn_Print_Area_43" localSheetId="29">#REF!</definedName>
    <definedName name="Excel_BuiltIn_Print_Area_43" localSheetId="30">#REF!</definedName>
    <definedName name="Excel_BuiltIn_Print_Area_43" localSheetId="31">#REF!</definedName>
    <definedName name="Excel_BuiltIn_Print_Area_43" localSheetId="32">#REF!</definedName>
    <definedName name="Excel_BuiltIn_Print_Area_43" localSheetId="33">#REF!</definedName>
    <definedName name="Excel_BuiltIn_Print_Area_43" localSheetId="34">#REF!</definedName>
    <definedName name="Excel_BuiltIn_Print_Area_43" localSheetId="35">#REF!</definedName>
    <definedName name="Excel_BuiltIn_Print_Area_43" localSheetId="36">#REF!</definedName>
    <definedName name="Excel_BuiltIn_Print_Area_43" localSheetId="37">#REF!</definedName>
    <definedName name="Excel_BuiltIn_Print_Area_43" localSheetId="38">#REF!</definedName>
    <definedName name="Excel_BuiltIn_Print_Area_43" localSheetId="39">#REF!</definedName>
    <definedName name="Excel_BuiltIn_Print_Area_43" localSheetId="40">#REF!</definedName>
    <definedName name="Excel_BuiltIn_Print_Area_43" localSheetId="41">#REF!</definedName>
    <definedName name="Excel_BuiltIn_Print_Area_43" localSheetId="42">#REF!</definedName>
    <definedName name="Excel_BuiltIn_Print_Area_43" localSheetId="43">#REF!</definedName>
    <definedName name="Excel_BuiltIn_Print_Area_43" localSheetId="44">#REF!</definedName>
    <definedName name="Excel_BuiltIn_Print_Area_43" localSheetId="45">#REF!</definedName>
    <definedName name="Excel_BuiltIn_Print_Area_43" localSheetId="46">#REF!</definedName>
    <definedName name="Excel_BuiltIn_Print_Area_43" localSheetId="47">#REF!</definedName>
    <definedName name="Excel_BuiltIn_Print_Area_43" localSheetId="48">#REF!</definedName>
    <definedName name="Excel_BuiltIn_Print_Area_43" localSheetId="49">#REF!</definedName>
    <definedName name="Excel_BuiltIn_Print_Area_43" localSheetId="50">#REF!</definedName>
    <definedName name="Excel_BuiltIn_Print_Area_43" localSheetId="51">#REF!</definedName>
    <definedName name="Excel_BuiltIn_Print_Area_43" localSheetId="52">#REF!</definedName>
    <definedName name="Excel_BuiltIn_Print_Area_43" localSheetId="53">#REF!</definedName>
    <definedName name="Excel_BuiltIn_Print_Area_43" localSheetId="54">#REF!</definedName>
    <definedName name="Excel_BuiltIn_Print_Area_43" localSheetId="55">#REF!</definedName>
    <definedName name="Excel_BuiltIn_Print_Area_43" localSheetId="56">#REF!</definedName>
    <definedName name="Excel_BuiltIn_Print_Area_43" localSheetId="57">#REF!</definedName>
    <definedName name="Excel_BuiltIn_Print_Area_43" localSheetId="58">#REF!</definedName>
    <definedName name="Excel_BuiltIn_Print_Area_43" localSheetId="59">#REF!</definedName>
    <definedName name="Excel_BuiltIn_Print_Area_43" localSheetId="60">#REF!</definedName>
    <definedName name="Excel_BuiltIn_Print_Area_43" localSheetId="61">#REF!</definedName>
    <definedName name="Excel_BuiltIn_Print_Area_43" localSheetId="62">#REF!</definedName>
    <definedName name="Excel_BuiltIn_Print_Area_43" localSheetId="63">#REF!</definedName>
    <definedName name="Excel_BuiltIn_Print_Area_43" localSheetId="64">#REF!</definedName>
    <definedName name="Excel_BuiltIn_Print_Area_43" localSheetId="65">#REF!</definedName>
    <definedName name="Excel_BuiltIn_Print_Area_43" localSheetId="66">#REF!</definedName>
    <definedName name="Excel_BuiltIn_Print_Area_43" localSheetId="67">#REF!</definedName>
    <definedName name="Excel_BuiltIn_Print_Area_43" localSheetId="68">#REF!</definedName>
    <definedName name="Excel_BuiltIn_Print_Area_43" localSheetId="69">#REF!</definedName>
    <definedName name="Excel_BuiltIn_Print_Area_43" localSheetId="70">#REF!</definedName>
    <definedName name="Excel_BuiltIn_Print_Area_43" localSheetId="71">#REF!</definedName>
    <definedName name="Excel_BuiltIn_Print_Area_43" localSheetId="72">#REF!</definedName>
    <definedName name="Excel_BuiltIn_Print_Area_43" localSheetId="73">#REF!</definedName>
    <definedName name="Excel_BuiltIn_Print_Area_43" localSheetId="74">#REF!</definedName>
    <definedName name="Excel_BuiltIn_Print_Area_43" localSheetId="75">#REF!</definedName>
    <definedName name="Excel_BuiltIn_Print_Area_43" localSheetId="76">#REF!</definedName>
    <definedName name="Excel_BuiltIn_Print_Area_43" localSheetId="77">#REF!</definedName>
    <definedName name="Excel_BuiltIn_Print_Area_43" localSheetId="78">#REF!</definedName>
    <definedName name="Excel_BuiltIn_Print_Area_43" localSheetId="79">#REF!</definedName>
    <definedName name="Excel_BuiltIn_Print_Area_43" localSheetId="80">#REF!</definedName>
    <definedName name="Excel_BuiltIn_Print_Area_43" localSheetId="81">#REF!</definedName>
    <definedName name="Excel_BuiltIn_Print_Area_43" localSheetId="82">#REF!</definedName>
    <definedName name="Excel_BuiltIn_Print_Area_43" localSheetId="83">#REF!</definedName>
    <definedName name="Excel_BuiltIn_Print_Area_43" localSheetId="84">#REF!</definedName>
    <definedName name="Excel_BuiltIn_Print_Area_43" localSheetId="85">#REF!</definedName>
    <definedName name="Excel_BuiltIn_Print_Area_43" localSheetId="86">#REF!</definedName>
    <definedName name="Excel_BuiltIn_Print_Area_43" localSheetId="87">#REF!</definedName>
    <definedName name="Excel_BuiltIn_Print_Area_43" localSheetId="88">#REF!</definedName>
    <definedName name="Excel_BuiltIn_Print_Area_43" localSheetId="89">#REF!</definedName>
    <definedName name="Excel_BuiltIn_Print_Area_43" localSheetId="90">#REF!</definedName>
    <definedName name="Excel_BuiltIn_Print_Area_43" localSheetId="91">#REF!</definedName>
    <definedName name="Excel_BuiltIn_Print_Area_43" localSheetId="92">#REF!</definedName>
    <definedName name="Excel_BuiltIn_Print_Area_43" localSheetId="93">#REF!</definedName>
    <definedName name="Excel_BuiltIn_Print_Area_43" localSheetId="94">#REF!</definedName>
    <definedName name="Excel_BuiltIn_Print_Area_43" localSheetId="95">#REF!</definedName>
    <definedName name="Excel_BuiltIn_Print_Area_43" localSheetId="96">#REF!</definedName>
    <definedName name="Excel_BuiltIn_Print_Area_43" localSheetId="97">#REF!</definedName>
    <definedName name="Excel_BuiltIn_Print_Area_43" localSheetId="98">#REF!</definedName>
    <definedName name="Excel_BuiltIn_Print_Area_43" localSheetId="99">#REF!</definedName>
    <definedName name="Excel_BuiltIn_Print_Area_43" localSheetId="100">#REF!</definedName>
    <definedName name="Excel_BuiltIn_Print_Area_43" localSheetId="101">#REF!</definedName>
    <definedName name="Excel_BuiltIn_Print_Area_43" localSheetId="102">#REF!</definedName>
    <definedName name="Excel_BuiltIn_Print_Area_43" localSheetId="103">#REF!</definedName>
    <definedName name="Excel_BuiltIn_Print_Area_43" localSheetId="104">#REF!</definedName>
    <definedName name="Excel_BuiltIn_Print_Area_43" localSheetId="105">#REF!</definedName>
    <definedName name="Excel_BuiltIn_Print_Area_43" localSheetId="106">#REF!</definedName>
    <definedName name="Excel_BuiltIn_Print_Area_43" localSheetId="107">#REF!</definedName>
    <definedName name="Excel_BuiltIn_Print_Area_43" localSheetId="108">#REF!</definedName>
    <definedName name="Excel_BuiltIn_Print_Area_43" localSheetId="109">#REF!</definedName>
    <definedName name="Excel_BuiltIn_Print_Area_43" localSheetId="110">#REF!</definedName>
    <definedName name="Excel_BuiltIn_Print_Area_43" localSheetId="111">#REF!</definedName>
    <definedName name="Excel_BuiltIn_Print_Area_43" localSheetId="112">#REF!</definedName>
    <definedName name="Excel_BuiltIn_Print_Area_43" localSheetId="113">#REF!</definedName>
    <definedName name="Excel_BuiltIn_Print_Area_43">#REF!</definedName>
    <definedName name="Excel_BuiltIn_Print_Area_44" localSheetId="27">#REF!</definedName>
    <definedName name="Excel_BuiltIn_Print_Area_44" localSheetId="28">#REF!</definedName>
    <definedName name="Excel_BuiltIn_Print_Area_44" localSheetId="29">#REF!</definedName>
    <definedName name="Excel_BuiltIn_Print_Area_44" localSheetId="30">#REF!</definedName>
    <definedName name="Excel_BuiltIn_Print_Area_44" localSheetId="31">#REF!</definedName>
    <definedName name="Excel_BuiltIn_Print_Area_44" localSheetId="32">#REF!</definedName>
    <definedName name="Excel_BuiltIn_Print_Area_44" localSheetId="33">#REF!</definedName>
    <definedName name="Excel_BuiltIn_Print_Area_44" localSheetId="34">#REF!</definedName>
    <definedName name="Excel_BuiltIn_Print_Area_44" localSheetId="35">#REF!</definedName>
    <definedName name="Excel_BuiltIn_Print_Area_44" localSheetId="36">#REF!</definedName>
    <definedName name="Excel_BuiltIn_Print_Area_44" localSheetId="37">#REF!</definedName>
    <definedName name="Excel_BuiltIn_Print_Area_44" localSheetId="38">#REF!</definedName>
    <definedName name="Excel_BuiltIn_Print_Area_44" localSheetId="39">#REF!</definedName>
    <definedName name="Excel_BuiltIn_Print_Area_44" localSheetId="40">#REF!</definedName>
    <definedName name="Excel_BuiltIn_Print_Area_44" localSheetId="41">#REF!</definedName>
    <definedName name="Excel_BuiltIn_Print_Area_44" localSheetId="42">#REF!</definedName>
    <definedName name="Excel_BuiltIn_Print_Area_44" localSheetId="43">#REF!</definedName>
    <definedName name="Excel_BuiltIn_Print_Area_44" localSheetId="44">#REF!</definedName>
    <definedName name="Excel_BuiltIn_Print_Area_44" localSheetId="45">#REF!</definedName>
    <definedName name="Excel_BuiltIn_Print_Area_44" localSheetId="46">#REF!</definedName>
    <definedName name="Excel_BuiltIn_Print_Area_44" localSheetId="47">#REF!</definedName>
    <definedName name="Excel_BuiltIn_Print_Area_44" localSheetId="48">#REF!</definedName>
    <definedName name="Excel_BuiltIn_Print_Area_44" localSheetId="49">#REF!</definedName>
    <definedName name="Excel_BuiltIn_Print_Area_44" localSheetId="50">#REF!</definedName>
    <definedName name="Excel_BuiltIn_Print_Area_44" localSheetId="51">#REF!</definedName>
    <definedName name="Excel_BuiltIn_Print_Area_44" localSheetId="52">#REF!</definedName>
    <definedName name="Excel_BuiltIn_Print_Area_44" localSheetId="53">#REF!</definedName>
    <definedName name="Excel_BuiltIn_Print_Area_44" localSheetId="54">#REF!</definedName>
    <definedName name="Excel_BuiltIn_Print_Area_44" localSheetId="55">#REF!</definedName>
    <definedName name="Excel_BuiltIn_Print_Area_44" localSheetId="56">#REF!</definedName>
    <definedName name="Excel_BuiltIn_Print_Area_44" localSheetId="57">#REF!</definedName>
    <definedName name="Excel_BuiltIn_Print_Area_44" localSheetId="58">#REF!</definedName>
    <definedName name="Excel_BuiltIn_Print_Area_44" localSheetId="59">#REF!</definedName>
    <definedName name="Excel_BuiltIn_Print_Area_44" localSheetId="60">#REF!</definedName>
    <definedName name="Excel_BuiltIn_Print_Area_44" localSheetId="61">#REF!</definedName>
    <definedName name="Excel_BuiltIn_Print_Area_44" localSheetId="62">#REF!</definedName>
    <definedName name="Excel_BuiltIn_Print_Area_44" localSheetId="63">#REF!</definedName>
    <definedName name="Excel_BuiltIn_Print_Area_44" localSheetId="64">#REF!</definedName>
    <definedName name="Excel_BuiltIn_Print_Area_44" localSheetId="65">#REF!</definedName>
    <definedName name="Excel_BuiltIn_Print_Area_44" localSheetId="66">#REF!</definedName>
    <definedName name="Excel_BuiltIn_Print_Area_44" localSheetId="67">#REF!</definedName>
    <definedName name="Excel_BuiltIn_Print_Area_44" localSheetId="68">#REF!</definedName>
    <definedName name="Excel_BuiltIn_Print_Area_44" localSheetId="69">#REF!</definedName>
    <definedName name="Excel_BuiltIn_Print_Area_44" localSheetId="70">#REF!</definedName>
    <definedName name="Excel_BuiltIn_Print_Area_44" localSheetId="71">#REF!</definedName>
    <definedName name="Excel_BuiltIn_Print_Area_44" localSheetId="72">#REF!</definedName>
    <definedName name="Excel_BuiltIn_Print_Area_44" localSheetId="73">#REF!</definedName>
    <definedName name="Excel_BuiltIn_Print_Area_44" localSheetId="74">#REF!</definedName>
    <definedName name="Excel_BuiltIn_Print_Area_44" localSheetId="75">#REF!</definedName>
    <definedName name="Excel_BuiltIn_Print_Area_44" localSheetId="76">#REF!</definedName>
    <definedName name="Excel_BuiltIn_Print_Area_44" localSheetId="77">#REF!</definedName>
    <definedName name="Excel_BuiltIn_Print_Area_44" localSheetId="78">#REF!</definedName>
    <definedName name="Excel_BuiltIn_Print_Area_44" localSheetId="79">#REF!</definedName>
    <definedName name="Excel_BuiltIn_Print_Area_44" localSheetId="80">#REF!</definedName>
    <definedName name="Excel_BuiltIn_Print_Area_44" localSheetId="81">#REF!</definedName>
    <definedName name="Excel_BuiltIn_Print_Area_44" localSheetId="82">#REF!</definedName>
    <definedName name="Excel_BuiltIn_Print_Area_44" localSheetId="83">#REF!</definedName>
    <definedName name="Excel_BuiltIn_Print_Area_44" localSheetId="84">#REF!</definedName>
    <definedName name="Excel_BuiltIn_Print_Area_44" localSheetId="85">#REF!</definedName>
    <definedName name="Excel_BuiltIn_Print_Area_44" localSheetId="86">#REF!</definedName>
    <definedName name="Excel_BuiltIn_Print_Area_44" localSheetId="87">#REF!</definedName>
    <definedName name="Excel_BuiltIn_Print_Area_44" localSheetId="88">#REF!</definedName>
    <definedName name="Excel_BuiltIn_Print_Area_44" localSheetId="89">#REF!</definedName>
    <definedName name="Excel_BuiltIn_Print_Area_44" localSheetId="90">#REF!</definedName>
    <definedName name="Excel_BuiltIn_Print_Area_44" localSheetId="91">#REF!</definedName>
    <definedName name="Excel_BuiltIn_Print_Area_44" localSheetId="92">#REF!</definedName>
    <definedName name="Excel_BuiltIn_Print_Area_44" localSheetId="93">#REF!</definedName>
    <definedName name="Excel_BuiltIn_Print_Area_44" localSheetId="94">#REF!</definedName>
    <definedName name="Excel_BuiltIn_Print_Area_44" localSheetId="95">#REF!</definedName>
    <definedName name="Excel_BuiltIn_Print_Area_44" localSheetId="96">#REF!</definedName>
    <definedName name="Excel_BuiltIn_Print_Area_44" localSheetId="97">#REF!</definedName>
    <definedName name="Excel_BuiltIn_Print_Area_44" localSheetId="98">#REF!</definedName>
    <definedName name="Excel_BuiltIn_Print_Area_44" localSheetId="99">#REF!</definedName>
    <definedName name="Excel_BuiltIn_Print_Area_44" localSheetId="100">#REF!</definedName>
    <definedName name="Excel_BuiltIn_Print_Area_44" localSheetId="101">#REF!</definedName>
    <definedName name="Excel_BuiltIn_Print_Area_44" localSheetId="102">#REF!</definedName>
    <definedName name="Excel_BuiltIn_Print_Area_44" localSheetId="103">#REF!</definedName>
    <definedName name="Excel_BuiltIn_Print_Area_44" localSheetId="104">#REF!</definedName>
    <definedName name="Excel_BuiltIn_Print_Area_44" localSheetId="105">#REF!</definedName>
    <definedName name="Excel_BuiltIn_Print_Area_44" localSheetId="106">#REF!</definedName>
    <definedName name="Excel_BuiltIn_Print_Area_44" localSheetId="107">#REF!</definedName>
    <definedName name="Excel_BuiltIn_Print_Area_44" localSheetId="108">#REF!</definedName>
    <definedName name="Excel_BuiltIn_Print_Area_44" localSheetId="109">#REF!</definedName>
    <definedName name="Excel_BuiltIn_Print_Area_44" localSheetId="110">#REF!</definedName>
    <definedName name="Excel_BuiltIn_Print_Area_44" localSheetId="111">#REF!</definedName>
    <definedName name="Excel_BuiltIn_Print_Area_44" localSheetId="112">#REF!</definedName>
    <definedName name="Excel_BuiltIn_Print_Area_44" localSheetId="113">#REF!</definedName>
    <definedName name="Excel_BuiltIn_Print_Area_44">#REF!</definedName>
    <definedName name="Excel_BuiltIn_Print_Area_45" localSheetId="27">#REF!</definedName>
    <definedName name="Excel_BuiltIn_Print_Area_45" localSheetId="28">#REF!</definedName>
    <definedName name="Excel_BuiltIn_Print_Area_45" localSheetId="29">#REF!</definedName>
    <definedName name="Excel_BuiltIn_Print_Area_45" localSheetId="30">#REF!</definedName>
    <definedName name="Excel_BuiltIn_Print_Area_45" localSheetId="31">#REF!</definedName>
    <definedName name="Excel_BuiltIn_Print_Area_45" localSheetId="32">#REF!</definedName>
    <definedName name="Excel_BuiltIn_Print_Area_45" localSheetId="33">#REF!</definedName>
    <definedName name="Excel_BuiltIn_Print_Area_45" localSheetId="34">#REF!</definedName>
    <definedName name="Excel_BuiltIn_Print_Area_45" localSheetId="35">#REF!</definedName>
    <definedName name="Excel_BuiltIn_Print_Area_45" localSheetId="36">#REF!</definedName>
    <definedName name="Excel_BuiltIn_Print_Area_45" localSheetId="37">#REF!</definedName>
    <definedName name="Excel_BuiltIn_Print_Area_45" localSheetId="38">#REF!</definedName>
    <definedName name="Excel_BuiltIn_Print_Area_45" localSheetId="39">#REF!</definedName>
    <definedName name="Excel_BuiltIn_Print_Area_45" localSheetId="40">#REF!</definedName>
    <definedName name="Excel_BuiltIn_Print_Area_45" localSheetId="41">#REF!</definedName>
    <definedName name="Excel_BuiltIn_Print_Area_45" localSheetId="42">#REF!</definedName>
    <definedName name="Excel_BuiltIn_Print_Area_45" localSheetId="43">#REF!</definedName>
    <definedName name="Excel_BuiltIn_Print_Area_45" localSheetId="44">#REF!</definedName>
    <definedName name="Excel_BuiltIn_Print_Area_45" localSheetId="45">#REF!</definedName>
    <definedName name="Excel_BuiltIn_Print_Area_45" localSheetId="46">#REF!</definedName>
    <definedName name="Excel_BuiltIn_Print_Area_45" localSheetId="47">#REF!</definedName>
    <definedName name="Excel_BuiltIn_Print_Area_45" localSheetId="48">#REF!</definedName>
    <definedName name="Excel_BuiltIn_Print_Area_45" localSheetId="49">#REF!</definedName>
    <definedName name="Excel_BuiltIn_Print_Area_45" localSheetId="50">#REF!</definedName>
    <definedName name="Excel_BuiltIn_Print_Area_45" localSheetId="51">#REF!</definedName>
    <definedName name="Excel_BuiltIn_Print_Area_45" localSheetId="52">#REF!</definedName>
    <definedName name="Excel_BuiltIn_Print_Area_45" localSheetId="53">#REF!</definedName>
    <definedName name="Excel_BuiltIn_Print_Area_45" localSheetId="54">#REF!</definedName>
    <definedName name="Excel_BuiltIn_Print_Area_45" localSheetId="55">#REF!</definedName>
    <definedName name="Excel_BuiltIn_Print_Area_45" localSheetId="56">#REF!</definedName>
    <definedName name="Excel_BuiltIn_Print_Area_45" localSheetId="57">#REF!</definedName>
    <definedName name="Excel_BuiltIn_Print_Area_45" localSheetId="58">#REF!</definedName>
    <definedName name="Excel_BuiltIn_Print_Area_45" localSheetId="59">#REF!</definedName>
    <definedName name="Excel_BuiltIn_Print_Area_45" localSheetId="60">#REF!</definedName>
    <definedName name="Excel_BuiltIn_Print_Area_45" localSheetId="61">#REF!</definedName>
    <definedName name="Excel_BuiltIn_Print_Area_45" localSheetId="62">#REF!</definedName>
    <definedName name="Excel_BuiltIn_Print_Area_45" localSheetId="63">#REF!</definedName>
    <definedName name="Excel_BuiltIn_Print_Area_45" localSheetId="64">#REF!</definedName>
    <definedName name="Excel_BuiltIn_Print_Area_45" localSheetId="65">#REF!</definedName>
    <definedName name="Excel_BuiltIn_Print_Area_45" localSheetId="66">#REF!</definedName>
    <definedName name="Excel_BuiltIn_Print_Area_45" localSheetId="67">#REF!</definedName>
    <definedName name="Excel_BuiltIn_Print_Area_45" localSheetId="68">#REF!</definedName>
    <definedName name="Excel_BuiltIn_Print_Area_45" localSheetId="69">#REF!</definedName>
    <definedName name="Excel_BuiltIn_Print_Area_45" localSheetId="70">#REF!</definedName>
    <definedName name="Excel_BuiltIn_Print_Area_45" localSheetId="71">#REF!</definedName>
    <definedName name="Excel_BuiltIn_Print_Area_45" localSheetId="72">#REF!</definedName>
    <definedName name="Excel_BuiltIn_Print_Area_45" localSheetId="73">#REF!</definedName>
    <definedName name="Excel_BuiltIn_Print_Area_45" localSheetId="74">#REF!</definedName>
    <definedName name="Excel_BuiltIn_Print_Area_45" localSheetId="75">#REF!</definedName>
    <definedName name="Excel_BuiltIn_Print_Area_45" localSheetId="76">#REF!</definedName>
    <definedName name="Excel_BuiltIn_Print_Area_45" localSheetId="77">#REF!</definedName>
    <definedName name="Excel_BuiltIn_Print_Area_45" localSheetId="78">#REF!</definedName>
    <definedName name="Excel_BuiltIn_Print_Area_45" localSheetId="79">#REF!</definedName>
    <definedName name="Excel_BuiltIn_Print_Area_45" localSheetId="80">#REF!</definedName>
    <definedName name="Excel_BuiltIn_Print_Area_45" localSheetId="81">#REF!</definedName>
    <definedName name="Excel_BuiltIn_Print_Area_45" localSheetId="82">#REF!</definedName>
    <definedName name="Excel_BuiltIn_Print_Area_45" localSheetId="83">#REF!</definedName>
    <definedName name="Excel_BuiltIn_Print_Area_45" localSheetId="84">#REF!</definedName>
    <definedName name="Excel_BuiltIn_Print_Area_45" localSheetId="85">#REF!</definedName>
    <definedName name="Excel_BuiltIn_Print_Area_45" localSheetId="86">#REF!</definedName>
    <definedName name="Excel_BuiltIn_Print_Area_45" localSheetId="87">#REF!</definedName>
    <definedName name="Excel_BuiltIn_Print_Area_45" localSheetId="88">#REF!</definedName>
    <definedName name="Excel_BuiltIn_Print_Area_45" localSheetId="89">#REF!</definedName>
    <definedName name="Excel_BuiltIn_Print_Area_45" localSheetId="90">#REF!</definedName>
    <definedName name="Excel_BuiltIn_Print_Area_45" localSheetId="91">#REF!</definedName>
    <definedName name="Excel_BuiltIn_Print_Area_45" localSheetId="92">#REF!</definedName>
    <definedName name="Excel_BuiltIn_Print_Area_45" localSheetId="93">#REF!</definedName>
    <definedName name="Excel_BuiltIn_Print_Area_45" localSheetId="94">#REF!</definedName>
    <definedName name="Excel_BuiltIn_Print_Area_45" localSheetId="95">#REF!</definedName>
    <definedName name="Excel_BuiltIn_Print_Area_45" localSheetId="96">#REF!</definedName>
    <definedName name="Excel_BuiltIn_Print_Area_45" localSheetId="97">#REF!</definedName>
    <definedName name="Excel_BuiltIn_Print_Area_45" localSheetId="98">#REF!</definedName>
    <definedName name="Excel_BuiltIn_Print_Area_45" localSheetId="99">#REF!</definedName>
    <definedName name="Excel_BuiltIn_Print_Area_45" localSheetId="100">#REF!</definedName>
    <definedName name="Excel_BuiltIn_Print_Area_45" localSheetId="101">#REF!</definedName>
    <definedName name="Excel_BuiltIn_Print_Area_45" localSheetId="102">#REF!</definedName>
    <definedName name="Excel_BuiltIn_Print_Area_45" localSheetId="103">#REF!</definedName>
    <definedName name="Excel_BuiltIn_Print_Area_45" localSheetId="104">#REF!</definedName>
    <definedName name="Excel_BuiltIn_Print_Area_45" localSheetId="105">#REF!</definedName>
    <definedName name="Excel_BuiltIn_Print_Area_45" localSheetId="106">#REF!</definedName>
    <definedName name="Excel_BuiltIn_Print_Area_45" localSheetId="107">#REF!</definedName>
    <definedName name="Excel_BuiltIn_Print_Area_45" localSheetId="108">#REF!</definedName>
    <definedName name="Excel_BuiltIn_Print_Area_45" localSheetId="109">#REF!</definedName>
    <definedName name="Excel_BuiltIn_Print_Area_45" localSheetId="110">#REF!</definedName>
    <definedName name="Excel_BuiltIn_Print_Area_45" localSheetId="111">#REF!</definedName>
    <definedName name="Excel_BuiltIn_Print_Area_45" localSheetId="112">#REF!</definedName>
    <definedName name="Excel_BuiltIn_Print_Area_45" localSheetId="113">#REF!</definedName>
    <definedName name="Excel_BuiltIn_Print_Area_45">#REF!</definedName>
    <definedName name="Excel_BuiltIn_Print_Area_46" localSheetId="27">#REF!</definedName>
    <definedName name="Excel_BuiltIn_Print_Area_46" localSheetId="28">#REF!</definedName>
    <definedName name="Excel_BuiltIn_Print_Area_46" localSheetId="29">#REF!</definedName>
    <definedName name="Excel_BuiltIn_Print_Area_46" localSheetId="30">#REF!</definedName>
    <definedName name="Excel_BuiltIn_Print_Area_46" localSheetId="31">#REF!</definedName>
    <definedName name="Excel_BuiltIn_Print_Area_46" localSheetId="32">#REF!</definedName>
    <definedName name="Excel_BuiltIn_Print_Area_46" localSheetId="33">#REF!</definedName>
    <definedName name="Excel_BuiltIn_Print_Area_46" localSheetId="34">#REF!</definedName>
    <definedName name="Excel_BuiltIn_Print_Area_46" localSheetId="35">#REF!</definedName>
    <definedName name="Excel_BuiltIn_Print_Area_46" localSheetId="36">#REF!</definedName>
    <definedName name="Excel_BuiltIn_Print_Area_46" localSheetId="37">#REF!</definedName>
    <definedName name="Excel_BuiltIn_Print_Area_46" localSheetId="38">#REF!</definedName>
    <definedName name="Excel_BuiltIn_Print_Area_46" localSheetId="39">#REF!</definedName>
    <definedName name="Excel_BuiltIn_Print_Area_46" localSheetId="40">#REF!</definedName>
    <definedName name="Excel_BuiltIn_Print_Area_46" localSheetId="41">#REF!</definedName>
    <definedName name="Excel_BuiltIn_Print_Area_46" localSheetId="42">#REF!</definedName>
    <definedName name="Excel_BuiltIn_Print_Area_46" localSheetId="43">#REF!</definedName>
    <definedName name="Excel_BuiltIn_Print_Area_46" localSheetId="44">#REF!</definedName>
    <definedName name="Excel_BuiltIn_Print_Area_46" localSheetId="45">#REF!</definedName>
    <definedName name="Excel_BuiltIn_Print_Area_46" localSheetId="46">#REF!</definedName>
    <definedName name="Excel_BuiltIn_Print_Area_46" localSheetId="47">#REF!</definedName>
    <definedName name="Excel_BuiltIn_Print_Area_46" localSheetId="48">#REF!</definedName>
    <definedName name="Excel_BuiltIn_Print_Area_46" localSheetId="49">#REF!</definedName>
    <definedName name="Excel_BuiltIn_Print_Area_46" localSheetId="50">#REF!</definedName>
    <definedName name="Excel_BuiltIn_Print_Area_46" localSheetId="51">#REF!</definedName>
    <definedName name="Excel_BuiltIn_Print_Area_46" localSheetId="52">#REF!</definedName>
    <definedName name="Excel_BuiltIn_Print_Area_46" localSheetId="53">#REF!</definedName>
    <definedName name="Excel_BuiltIn_Print_Area_46" localSheetId="54">#REF!</definedName>
    <definedName name="Excel_BuiltIn_Print_Area_46" localSheetId="55">#REF!</definedName>
    <definedName name="Excel_BuiltIn_Print_Area_46" localSheetId="56">#REF!</definedName>
    <definedName name="Excel_BuiltIn_Print_Area_46" localSheetId="57">#REF!</definedName>
    <definedName name="Excel_BuiltIn_Print_Area_46" localSheetId="58">#REF!</definedName>
    <definedName name="Excel_BuiltIn_Print_Area_46" localSheetId="59">#REF!</definedName>
    <definedName name="Excel_BuiltIn_Print_Area_46" localSheetId="60">#REF!</definedName>
    <definedName name="Excel_BuiltIn_Print_Area_46" localSheetId="61">#REF!</definedName>
    <definedName name="Excel_BuiltIn_Print_Area_46" localSheetId="62">#REF!</definedName>
    <definedName name="Excel_BuiltIn_Print_Area_46" localSheetId="63">#REF!</definedName>
    <definedName name="Excel_BuiltIn_Print_Area_46" localSheetId="64">#REF!</definedName>
    <definedName name="Excel_BuiltIn_Print_Area_46" localSheetId="65">#REF!</definedName>
    <definedName name="Excel_BuiltIn_Print_Area_46" localSheetId="66">#REF!</definedName>
    <definedName name="Excel_BuiltIn_Print_Area_46" localSheetId="67">#REF!</definedName>
    <definedName name="Excel_BuiltIn_Print_Area_46" localSheetId="68">#REF!</definedName>
    <definedName name="Excel_BuiltIn_Print_Area_46" localSheetId="69">#REF!</definedName>
    <definedName name="Excel_BuiltIn_Print_Area_46" localSheetId="70">#REF!</definedName>
    <definedName name="Excel_BuiltIn_Print_Area_46" localSheetId="71">#REF!</definedName>
    <definedName name="Excel_BuiltIn_Print_Area_46" localSheetId="72">#REF!</definedName>
    <definedName name="Excel_BuiltIn_Print_Area_46" localSheetId="73">#REF!</definedName>
    <definedName name="Excel_BuiltIn_Print_Area_46" localSheetId="74">#REF!</definedName>
    <definedName name="Excel_BuiltIn_Print_Area_46" localSheetId="75">#REF!</definedName>
    <definedName name="Excel_BuiltIn_Print_Area_46" localSheetId="76">#REF!</definedName>
    <definedName name="Excel_BuiltIn_Print_Area_46" localSheetId="77">#REF!</definedName>
    <definedName name="Excel_BuiltIn_Print_Area_46" localSheetId="78">#REF!</definedName>
    <definedName name="Excel_BuiltIn_Print_Area_46" localSheetId="79">#REF!</definedName>
    <definedName name="Excel_BuiltIn_Print_Area_46" localSheetId="80">#REF!</definedName>
    <definedName name="Excel_BuiltIn_Print_Area_46" localSheetId="81">#REF!</definedName>
    <definedName name="Excel_BuiltIn_Print_Area_46" localSheetId="82">#REF!</definedName>
    <definedName name="Excel_BuiltIn_Print_Area_46" localSheetId="83">#REF!</definedName>
    <definedName name="Excel_BuiltIn_Print_Area_46" localSheetId="84">#REF!</definedName>
    <definedName name="Excel_BuiltIn_Print_Area_46" localSheetId="85">#REF!</definedName>
    <definedName name="Excel_BuiltIn_Print_Area_46" localSheetId="86">#REF!</definedName>
    <definedName name="Excel_BuiltIn_Print_Area_46" localSheetId="87">#REF!</definedName>
    <definedName name="Excel_BuiltIn_Print_Area_46" localSheetId="88">#REF!</definedName>
    <definedName name="Excel_BuiltIn_Print_Area_46" localSheetId="89">#REF!</definedName>
    <definedName name="Excel_BuiltIn_Print_Area_46" localSheetId="90">#REF!</definedName>
    <definedName name="Excel_BuiltIn_Print_Area_46" localSheetId="91">#REF!</definedName>
    <definedName name="Excel_BuiltIn_Print_Area_46" localSheetId="92">#REF!</definedName>
    <definedName name="Excel_BuiltIn_Print_Area_46" localSheetId="93">#REF!</definedName>
    <definedName name="Excel_BuiltIn_Print_Area_46" localSheetId="94">#REF!</definedName>
    <definedName name="Excel_BuiltIn_Print_Area_46" localSheetId="95">#REF!</definedName>
    <definedName name="Excel_BuiltIn_Print_Area_46" localSheetId="96">#REF!</definedName>
    <definedName name="Excel_BuiltIn_Print_Area_46" localSheetId="97">#REF!</definedName>
    <definedName name="Excel_BuiltIn_Print_Area_46" localSheetId="98">#REF!</definedName>
    <definedName name="Excel_BuiltIn_Print_Area_46" localSheetId="99">#REF!</definedName>
    <definedName name="Excel_BuiltIn_Print_Area_46" localSheetId="100">#REF!</definedName>
    <definedName name="Excel_BuiltIn_Print_Area_46" localSheetId="101">#REF!</definedName>
    <definedName name="Excel_BuiltIn_Print_Area_46" localSheetId="102">#REF!</definedName>
    <definedName name="Excel_BuiltIn_Print_Area_46" localSheetId="103">#REF!</definedName>
    <definedName name="Excel_BuiltIn_Print_Area_46" localSheetId="104">#REF!</definedName>
    <definedName name="Excel_BuiltIn_Print_Area_46" localSheetId="105">#REF!</definedName>
    <definedName name="Excel_BuiltIn_Print_Area_46" localSheetId="106">#REF!</definedName>
    <definedName name="Excel_BuiltIn_Print_Area_46" localSheetId="107">#REF!</definedName>
    <definedName name="Excel_BuiltIn_Print_Area_46" localSheetId="108">#REF!</definedName>
    <definedName name="Excel_BuiltIn_Print_Area_46" localSheetId="109">#REF!</definedName>
    <definedName name="Excel_BuiltIn_Print_Area_46" localSheetId="110">#REF!</definedName>
    <definedName name="Excel_BuiltIn_Print_Area_46" localSheetId="111">#REF!</definedName>
    <definedName name="Excel_BuiltIn_Print_Area_46" localSheetId="112">#REF!</definedName>
    <definedName name="Excel_BuiltIn_Print_Area_46" localSheetId="113">#REF!</definedName>
    <definedName name="Excel_BuiltIn_Print_Area_46">#REF!</definedName>
    <definedName name="Excel_BuiltIn_Print_Area_47" localSheetId="27">#REF!</definedName>
    <definedName name="Excel_BuiltIn_Print_Area_47" localSheetId="28">#REF!</definedName>
    <definedName name="Excel_BuiltIn_Print_Area_47" localSheetId="29">#REF!</definedName>
    <definedName name="Excel_BuiltIn_Print_Area_47" localSheetId="30">#REF!</definedName>
    <definedName name="Excel_BuiltIn_Print_Area_47" localSheetId="31">#REF!</definedName>
    <definedName name="Excel_BuiltIn_Print_Area_47" localSheetId="32">#REF!</definedName>
    <definedName name="Excel_BuiltIn_Print_Area_47" localSheetId="33">#REF!</definedName>
    <definedName name="Excel_BuiltIn_Print_Area_47" localSheetId="34">#REF!</definedName>
    <definedName name="Excel_BuiltIn_Print_Area_47" localSheetId="35">#REF!</definedName>
    <definedName name="Excel_BuiltIn_Print_Area_47" localSheetId="36">#REF!</definedName>
    <definedName name="Excel_BuiltIn_Print_Area_47" localSheetId="37">#REF!</definedName>
    <definedName name="Excel_BuiltIn_Print_Area_47" localSheetId="38">#REF!</definedName>
    <definedName name="Excel_BuiltIn_Print_Area_47" localSheetId="39">#REF!</definedName>
    <definedName name="Excel_BuiltIn_Print_Area_47" localSheetId="40">#REF!</definedName>
    <definedName name="Excel_BuiltIn_Print_Area_47" localSheetId="41">#REF!</definedName>
    <definedName name="Excel_BuiltIn_Print_Area_47" localSheetId="42">#REF!</definedName>
    <definedName name="Excel_BuiltIn_Print_Area_47" localSheetId="43">#REF!</definedName>
    <definedName name="Excel_BuiltIn_Print_Area_47" localSheetId="44">#REF!</definedName>
    <definedName name="Excel_BuiltIn_Print_Area_47" localSheetId="45">#REF!</definedName>
    <definedName name="Excel_BuiltIn_Print_Area_47" localSheetId="46">#REF!</definedName>
    <definedName name="Excel_BuiltIn_Print_Area_47" localSheetId="47">#REF!</definedName>
    <definedName name="Excel_BuiltIn_Print_Area_47" localSheetId="48">#REF!</definedName>
    <definedName name="Excel_BuiltIn_Print_Area_47" localSheetId="49">#REF!</definedName>
    <definedName name="Excel_BuiltIn_Print_Area_47" localSheetId="50">#REF!</definedName>
    <definedName name="Excel_BuiltIn_Print_Area_47" localSheetId="51">#REF!</definedName>
    <definedName name="Excel_BuiltIn_Print_Area_47" localSheetId="52">#REF!</definedName>
    <definedName name="Excel_BuiltIn_Print_Area_47" localSheetId="53">#REF!</definedName>
    <definedName name="Excel_BuiltIn_Print_Area_47" localSheetId="54">#REF!</definedName>
    <definedName name="Excel_BuiltIn_Print_Area_47" localSheetId="55">#REF!</definedName>
    <definedName name="Excel_BuiltIn_Print_Area_47" localSheetId="56">#REF!</definedName>
    <definedName name="Excel_BuiltIn_Print_Area_47" localSheetId="57">#REF!</definedName>
    <definedName name="Excel_BuiltIn_Print_Area_47" localSheetId="58">#REF!</definedName>
    <definedName name="Excel_BuiltIn_Print_Area_47" localSheetId="59">#REF!</definedName>
    <definedName name="Excel_BuiltIn_Print_Area_47" localSheetId="60">#REF!</definedName>
    <definedName name="Excel_BuiltIn_Print_Area_47" localSheetId="61">#REF!</definedName>
    <definedName name="Excel_BuiltIn_Print_Area_47" localSheetId="62">#REF!</definedName>
    <definedName name="Excel_BuiltIn_Print_Area_47" localSheetId="63">#REF!</definedName>
    <definedName name="Excel_BuiltIn_Print_Area_47" localSheetId="64">#REF!</definedName>
    <definedName name="Excel_BuiltIn_Print_Area_47" localSheetId="65">#REF!</definedName>
    <definedName name="Excel_BuiltIn_Print_Area_47" localSheetId="66">#REF!</definedName>
    <definedName name="Excel_BuiltIn_Print_Area_47" localSheetId="67">#REF!</definedName>
    <definedName name="Excel_BuiltIn_Print_Area_47" localSheetId="68">#REF!</definedName>
    <definedName name="Excel_BuiltIn_Print_Area_47" localSheetId="69">#REF!</definedName>
    <definedName name="Excel_BuiltIn_Print_Area_47" localSheetId="70">#REF!</definedName>
    <definedName name="Excel_BuiltIn_Print_Area_47" localSheetId="71">#REF!</definedName>
    <definedName name="Excel_BuiltIn_Print_Area_47" localSheetId="72">#REF!</definedName>
    <definedName name="Excel_BuiltIn_Print_Area_47" localSheetId="73">#REF!</definedName>
    <definedName name="Excel_BuiltIn_Print_Area_47" localSheetId="74">#REF!</definedName>
    <definedName name="Excel_BuiltIn_Print_Area_47" localSheetId="75">#REF!</definedName>
    <definedName name="Excel_BuiltIn_Print_Area_47" localSheetId="76">#REF!</definedName>
    <definedName name="Excel_BuiltIn_Print_Area_47" localSheetId="77">#REF!</definedName>
    <definedName name="Excel_BuiltIn_Print_Area_47" localSheetId="78">#REF!</definedName>
    <definedName name="Excel_BuiltIn_Print_Area_47" localSheetId="79">#REF!</definedName>
    <definedName name="Excel_BuiltIn_Print_Area_47" localSheetId="80">#REF!</definedName>
    <definedName name="Excel_BuiltIn_Print_Area_47" localSheetId="81">#REF!</definedName>
    <definedName name="Excel_BuiltIn_Print_Area_47" localSheetId="82">#REF!</definedName>
    <definedName name="Excel_BuiltIn_Print_Area_47" localSheetId="83">#REF!</definedName>
    <definedName name="Excel_BuiltIn_Print_Area_47" localSheetId="84">#REF!</definedName>
    <definedName name="Excel_BuiltIn_Print_Area_47" localSheetId="85">#REF!</definedName>
    <definedName name="Excel_BuiltIn_Print_Area_47" localSheetId="86">#REF!</definedName>
    <definedName name="Excel_BuiltIn_Print_Area_47" localSheetId="87">#REF!</definedName>
    <definedName name="Excel_BuiltIn_Print_Area_47" localSheetId="88">#REF!</definedName>
    <definedName name="Excel_BuiltIn_Print_Area_47" localSheetId="89">#REF!</definedName>
    <definedName name="Excel_BuiltIn_Print_Area_47" localSheetId="90">#REF!</definedName>
    <definedName name="Excel_BuiltIn_Print_Area_47" localSheetId="91">#REF!</definedName>
    <definedName name="Excel_BuiltIn_Print_Area_47" localSheetId="92">#REF!</definedName>
    <definedName name="Excel_BuiltIn_Print_Area_47" localSheetId="93">#REF!</definedName>
    <definedName name="Excel_BuiltIn_Print_Area_47" localSheetId="94">#REF!</definedName>
    <definedName name="Excel_BuiltIn_Print_Area_47" localSheetId="95">#REF!</definedName>
    <definedName name="Excel_BuiltIn_Print_Area_47" localSheetId="96">#REF!</definedName>
    <definedName name="Excel_BuiltIn_Print_Area_47" localSheetId="97">#REF!</definedName>
    <definedName name="Excel_BuiltIn_Print_Area_47" localSheetId="98">#REF!</definedName>
    <definedName name="Excel_BuiltIn_Print_Area_47" localSheetId="99">#REF!</definedName>
    <definedName name="Excel_BuiltIn_Print_Area_47" localSheetId="100">#REF!</definedName>
    <definedName name="Excel_BuiltIn_Print_Area_47" localSheetId="101">#REF!</definedName>
    <definedName name="Excel_BuiltIn_Print_Area_47" localSheetId="102">#REF!</definedName>
    <definedName name="Excel_BuiltIn_Print_Area_47" localSheetId="103">#REF!</definedName>
    <definedName name="Excel_BuiltIn_Print_Area_47" localSheetId="104">#REF!</definedName>
    <definedName name="Excel_BuiltIn_Print_Area_47" localSheetId="105">#REF!</definedName>
    <definedName name="Excel_BuiltIn_Print_Area_47" localSheetId="106">#REF!</definedName>
    <definedName name="Excel_BuiltIn_Print_Area_47" localSheetId="107">#REF!</definedName>
    <definedName name="Excel_BuiltIn_Print_Area_47" localSheetId="108">#REF!</definedName>
    <definedName name="Excel_BuiltIn_Print_Area_47" localSheetId="109">#REF!</definedName>
    <definedName name="Excel_BuiltIn_Print_Area_47" localSheetId="110">#REF!</definedName>
    <definedName name="Excel_BuiltIn_Print_Area_47" localSheetId="111">#REF!</definedName>
    <definedName name="Excel_BuiltIn_Print_Area_47" localSheetId="112">#REF!</definedName>
    <definedName name="Excel_BuiltIn_Print_Area_47" localSheetId="113">#REF!</definedName>
    <definedName name="Excel_BuiltIn_Print_Area_47">#REF!</definedName>
    <definedName name="Excel_BuiltIn_Print_Area_48" localSheetId="27">#REF!</definedName>
    <definedName name="Excel_BuiltIn_Print_Area_48" localSheetId="28">#REF!</definedName>
    <definedName name="Excel_BuiltIn_Print_Area_48" localSheetId="29">#REF!</definedName>
    <definedName name="Excel_BuiltIn_Print_Area_48" localSheetId="30">#REF!</definedName>
    <definedName name="Excel_BuiltIn_Print_Area_48" localSheetId="31">#REF!</definedName>
    <definedName name="Excel_BuiltIn_Print_Area_48" localSheetId="32">#REF!</definedName>
    <definedName name="Excel_BuiltIn_Print_Area_48" localSheetId="33">#REF!</definedName>
    <definedName name="Excel_BuiltIn_Print_Area_48" localSheetId="34">#REF!</definedName>
    <definedName name="Excel_BuiltIn_Print_Area_48" localSheetId="35">#REF!</definedName>
    <definedName name="Excel_BuiltIn_Print_Area_48" localSheetId="36">#REF!</definedName>
    <definedName name="Excel_BuiltIn_Print_Area_48" localSheetId="37">#REF!</definedName>
    <definedName name="Excel_BuiltIn_Print_Area_48" localSheetId="38">#REF!</definedName>
    <definedName name="Excel_BuiltIn_Print_Area_48" localSheetId="39">#REF!</definedName>
    <definedName name="Excel_BuiltIn_Print_Area_48" localSheetId="40">#REF!</definedName>
    <definedName name="Excel_BuiltIn_Print_Area_48" localSheetId="41">#REF!</definedName>
    <definedName name="Excel_BuiltIn_Print_Area_48" localSheetId="42">#REF!</definedName>
    <definedName name="Excel_BuiltIn_Print_Area_48" localSheetId="43">#REF!</definedName>
    <definedName name="Excel_BuiltIn_Print_Area_48" localSheetId="44">#REF!</definedName>
    <definedName name="Excel_BuiltIn_Print_Area_48" localSheetId="45">#REF!</definedName>
    <definedName name="Excel_BuiltIn_Print_Area_48" localSheetId="46">#REF!</definedName>
    <definedName name="Excel_BuiltIn_Print_Area_48" localSheetId="47">#REF!</definedName>
    <definedName name="Excel_BuiltIn_Print_Area_48" localSheetId="48">#REF!</definedName>
    <definedName name="Excel_BuiltIn_Print_Area_48" localSheetId="49">#REF!</definedName>
    <definedName name="Excel_BuiltIn_Print_Area_48" localSheetId="50">#REF!</definedName>
    <definedName name="Excel_BuiltIn_Print_Area_48" localSheetId="51">#REF!</definedName>
    <definedName name="Excel_BuiltIn_Print_Area_48" localSheetId="52">#REF!</definedName>
    <definedName name="Excel_BuiltIn_Print_Area_48" localSheetId="53">#REF!</definedName>
    <definedName name="Excel_BuiltIn_Print_Area_48" localSheetId="54">#REF!</definedName>
    <definedName name="Excel_BuiltIn_Print_Area_48" localSheetId="55">#REF!</definedName>
    <definedName name="Excel_BuiltIn_Print_Area_48" localSheetId="56">#REF!</definedName>
    <definedName name="Excel_BuiltIn_Print_Area_48" localSheetId="57">#REF!</definedName>
    <definedName name="Excel_BuiltIn_Print_Area_48" localSheetId="58">#REF!</definedName>
    <definedName name="Excel_BuiltIn_Print_Area_48" localSheetId="59">#REF!</definedName>
    <definedName name="Excel_BuiltIn_Print_Area_48" localSheetId="60">#REF!</definedName>
    <definedName name="Excel_BuiltIn_Print_Area_48" localSheetId="61">#REF!</definedName>
    <definedName name="Excel_BuiltIn_Print_Area_48" localSheetId="62">#REF!</definedName>
    <definedName name="Excel_BuiltIn_Print_Area_48" localSheetId="63">#REF!</definedName>
    <definedName name="Excel_BuiltIn_Print_Area_48" localSheetId="64">#REF!</definedName>
    <definedName name="Excel_BuiltIn_Print_Area_48" localSheetId="65">#REF!</definedName>
    <definedName name="Excel_BuiltIn_Print_Area_48" localSheetId="66">#REF!</definedName>
    <definedName name="Excel_BuiltIn_Print_Area_48" localSheetId="67">#REF!</definedName>
    <definedName name="Excel_BuiltIn_Print_Area_48" localSheetId="68">#REF!</definedName>
    <definedName name="Excel_BuiltIn_Print_Area_48" localSheetId="69">#REF!</definedName>
    <definedName name="Excel_BuiltIn_Print_Area_48" localSheetId="70">#REF!</definedName>
    <definedName name="Excel_BuiltIn_Print_Area_48" localSheetId="71">#REF!</definedName>
    <definedName name="Excel_BuiltIn_Print_Area_48" localSheetId="72">#REF!</definedName>
    <definedName name="Excel_BuiltIn_Print_Area_48" localSheetId="73">#REF!</definedName>
    <definedName name="Excel_BuiltIn_Print_Area_48" localSheetId="74">#REF!</definedName>
    <definedName name="Excel_BuiltIn_Print_Area_48" localSheetId="75">#REF!</definedName>
    <definedName name="Excel_BuiltIn_Print_Area_48" localSheetId="76">#REF!</definedName>
    <definedName name="Excel_BuiltIn_Print_Area_48" localSheetId="77">#REF!</definedName>
    <definedName name="Excel_BuiltIn_Print_Area_48" localSheetId="78">#REF!</definedName>
    <definedName name="Excel_BuiltIn_Print_Area_48" localSheetId="79">#REF!</definedName>
    <definedName name="Excel_BuiltIn_Print_Area_48" localSheetId="80">#REF!</definedName>
    <definedName name="Excel_BuiltIn_Print_Area_48" localSheetId="81">#REF!</definedName>
    <definedName name="Excel_BuiltIn_Print_Area_48" localSheetId="82">#REF!</definedName>
    <definedName name="Excel_BuiltIn_Print_Area_48" localSheetId="83">#REF!</definedName>
    <definedName name="Excel_BuiltIn_Print_Area_48" localSheetId="84">#REF!</definedName>
    <definedName name="Excel_BuiltIn_Print_Area_48" localSheetId="85">#REF!</definedName>
    <definedName name="Excel_BuiltIn_Print_Area_48" localSheetId="86">#REF!</definedName>
    <definedName name="Excel_BuiltIn_Print_Area_48" localSheetId="87">#REF!</definedName>
    <definedName name="Excel_BuiltIn_Print_Area_48" localSheetId="88">#REF!</definedName>
    <definedName name="Excel_BuiltIn_Print_Area_48" localSheetId="89">#REF!</definedName>
    <definedName name="Excel_BuiltIn_Print_Area_48" localSheetId="90">#REF!</definedName>
    <definedName name="Excel_BuiltIn_Print_Area_48" localSheetId="91">#REF!</definedName>
    <definedName name="Excel_BuiltIn_Print_Area_48" localSheetId="92">#REF!</definedName>
    <definedName name="Excel_BuiltIn_Print_Area_48" localSheetId="93">#REF!</definedName>
    <definedName name="Excel_BuiltIn_Print_Area_48" localSheetId="94">#REF!</definedName>
    <definedName name="Excel_BuiltIn_Print_Area_48" localSheetId="95">#REF!</definedName>
    <definedName name="Excel_BuiltIn_Print_Area_48" localSheetId="96">#REF!</definedName>
    <definedName name="Excel_BuiltIn_Print_Area_48" localSheetId="97">#REF!</definedName>
    <definedName name="Excel_BuiltIn_Print_Area_48" localSheetId="98">#REF!</definedName>
    <definedName name="Excel_BuiltIn_Print_Area_48" localSheetId="99">#REF!</definedName>
    <definedName name="Excel_BuiltIn_Print_Area_48" localSheetId="100">#REF!</definedName>
    <definedName name="Excel_BuiltIn_Print_Area_48" localSheetId="101">#REF!</definedName>
    <definedName name="Excel_BuiltIn_Print_Area_48" localSheetId="102">#REF!</definedName>
    <definedName name="Excel_BuiltIn_Print_Area_48" localSheetId="103">#REF!</definedName>
    <definedName name="Excel_BuiltIn_Print_Area_48" localSheetId="104">#REF!</definedName>
    <definedName name="Excel_BuiltIn_Print_Area_48" localSheetId="105">#REF!</definedName>
    <definedName name="Excel_BuiltIn_Print_Area_48" localSheetId="106">#REF!</definedName>
    <definedName name="Excel_BuiltIn_Print_Area_48" localSheetId="107">#REF!</definedName>
    <definedName name="Excel_BuiltIn_Print_Area_48" localSheetId="108">#REF!</definedName>
    <definedName name="Excel_BuiltIn_Print_Area_48" localSheetId="109">#REF!</definedName>
    <definedName name="Excel_BuiltIn_Print_Area_48" localSheetId="110">#REF!</definedName>
    <definedName name="Excel_BuiltIn_Print_Area_48" localSheetId="111">#REF!</definedName>
    <definedName name="Excel_BuiltIn_Print_Area_48" localSheetId="112">#REF!</definedName>
    <definedName name="Excel_BuiltIn_Print_Area_48" localSheetId="113">#REF!</definedName>
    <definedName name="Excel_BuiltIn_Print_Area_48">#REF!</definedName>
    <definedName name="Excel_BuiltIn_Print_Area_49" localSheetId="27">#REF!</definedName>
    <definedName name="Excel_BuiltIn_Print_Area_49" localSheetId="28">#REF!</definedName>
    <definedName name="Excel_BuiltIn_Print_Area_49" localSheetId="29">#REF!</definedName>
    <definedName name="Excel_BuiltIn_Print_Area_49" localSheetId="30">#REF!</definedName>
    <definedName name="Excel_BuiltIn_Print_Area_49" localSheetId="31">#REF!</definedName>
    <definedName name="Excel_BuiltIn_Print_Area_49" localSheetId="32">#REF!</definedName>
    <definedName name="Excel_BuiltIn_Print_Area_49" localSheetId="33">#REF!</definedName>
    <definedName name="Excel_BuiltIn_Print_Area_49" localSheetId="34">#REF!</definedName>
    <definedName name="Excel_BuiltIn_Print_Area_49" localSheetId="35">#REF!</definedName>
    <definedName name="Excel_BuiltIn_Print_Area_49" localSheetId="36">#REF!</definedName>
    <definedName name="Excel_BuiltIn_Print_Area_49" localSheetId="37">#REF!</definedName>
    <definedName name="Excel_BuiltIn_Print_Area_49" localSheetId="38">#REF!</definedName>
    <definedName name="Excel_BuiltIn_Print_Area_49" localSheetId="39">#REF!</definedName>
    <definedName name="Excel_BuiltIn_Print_Area_49" localSheetId="40">#REF!</definedName>
    <definedName name="Excel_BuiltIn_Print_Area_49" localSheetId="41">#REF!</definedName>
    <definedName name="Excel_BuiltIn_Print_Area_49" localSheetId="42">#REF!</definedName>
    <definedName name="Excel_BuiltIn_Print_Area_49" localSheetId="43">#REF!</definedName>
    <definedName name="Excel_BuiltIn_Print_Area_49" localSheetId="44">#REF!</definedName>
    <definedName name="Excel_BuiltIn_Print_Area_49" localSheetId="45">#REF!</definedName>
    <definedName name="Excel_BuiltIn_Print_Area_49" localSheetId="46">#REF!</definedName>
    <definedName name="Excel_BuiltIn_Print_Area_49" localSheetId="47">#REF!</definedName>
    <definedName name="Excel_BuiltIn_Print_Area_49" localSheetId="48">#REF!</definedName>
    <definedName name="Excel_BuiltIn_Print_Area_49" localSheetId="49">#REF!</definedName>
    <definedName name="Excel_BuiltIn_Print_Area_49" localSheetId="50">#REF!</definedName>
    <definedName name="Excel_BuiltIn_Print_Area_49" localSheetId="51">#REF!</definedName>
    <definedName name="Excel_BuiltIn_Print_Area_49" localSheetId="52">#REF!</definedName>
    <definedName name="Excel_BuiltIn_Print_Area_49" localSheetId="53">#REF!</definedName>
    <definedName name="Excel_BuiltIn_Print_Area_49" localSheetId="54">#REF!</definedName>
    <definedName name="Excel_BuiltIn_Print_Area_49" localSheetId="55">#REF!</definedName>
    <definedName name="Excel_BuiltIn_Print_Area_49" localSheetId="56">#REF!</definedName>
    <definedName name="Excel_BuiltIn_Print_Area_49" localSheetId="57">#REF!</definedName>
    <definedName name="Excel_BuiltIn_Print_Area_49" localSheetId="58">#REF!</definedName>
    <definedName name="Excel_BuiltIn_Print_Area_49" localSheetId="59">#REF!</definedName>
    <definedName name="Excel_BuiltIn_Print_Area_49" localSheetId="60">#REF!</definedName>
    <definedName name="Excel_BuiltIn_Print_Area_49" localSheetId="61">#REF!</definedName>
    <definedName name="Excel_BuiltIn_Print_Area_49" localSheetId="62">#REF!</definedName>
    <definedName name="Excel_BuiltIn_Print_Area_49" localSheetId="63">#REF!</definedName>
    <definedName name="Excel_BuiltIn_Print_Area_49" localSheetId="64">#REF!</definedName>
    <definedName name="Excel_BuiltIn_Print_Area_49" localSheetId="65">#REF!</definedName>
    <definedName name="Excel_BuiltIn_Print_Area_49" localSheetId="66">#REF!</definedName>
    <definedName name="Excel_BuiltIn_Print_Area_49" localSheetId="67">#REF!</definedName>
    <definedName name="Excel_BuiltIn_Print_Area_49" localSheetId="68">#REF!</definedName>
    <definedName name="Excel_BuiltIn_Print_Area_49" localSheetId="69">#REF!</definedName>
    <definedName name="Excel_BuiltIn_Print_Area_49" localSheetId="70">#REF!</definedName>
    <definedName name="Excel_BuiltIn_Print_Area_49" localSheetId="71">#REF!</definedName>
    <definedName name="Excel_BuiltIn_Print_Area_49" localSheetId="72">#REF!</definedName>
    <definedName name="Excel_BuiltIn_Print_Area_49" localSheetId="73">#REF!</definedName>
    <definedName name="Excel_BuiltIn_Print_Area_49" localSheetId="74">#REF!</definedName>
    <definedName name="Excel_BuiltIn_Print_Area_49" localSheetId="75">#REF!</definedName>
    <definedName name="Excel_BuiltIn_Print_Area_49" localSheetId="76">#REF!</definedName>
    <definedName name="Excel_BuiltIn_Print_Area_49" localSheetId="77">#REF!</definedName>
    <definedName name="Excel_BuiltIn_Print_Area_49" localSheetId="78">#REF!</definedName>
    <definedName name="Excel_BuiltIn_Print_Area_49" localSheetId="79">#REF!</definedName>
    <definedName name="Excel_BuiltIn_Print_Area_49" localSheetId="80">#REF!</definedName>
    <definedName name="Excel_BuiltIn_Print_Area_49" localSheetId="81">#REF!</definedName>
    <definedName name="Excel_BuiltIn_Print_Area_49" localSheetId="82">#REF!</definedName>
    <definedName name="Excel_BuiltIn_Print_Area_49" localSheetId="83">#REF!</definedName>
    <definedName name="Excel_BuiltIn_Print_Area_49" localSheetId="84">#REF!</definedName>
    <definedName name="Excel_BuiltIn_Print_Area_49" localSheetId="85">#REF!</definedName>
    <definedName name="Excel_BuiltIn_Print_Area_49" localSheetId="86">#REF!</definedName>
    <definedName name="Excel_BuiltIn_Print_Area_49" localSheetId="87">#REF!</definedName>
    <definedName name="Excel_BuiltIn_Print_Area_49" localSheetId="88">#REF!</definedName>
    <definedName name="Excel_BuiltIn_Print_Area_49" localSheetId="89">#REF!</definedName>
    <definedName name="Excel_BuiltIn_Print_Area_49" localSheetId="90">#REF!</definedName>
    <definedName name="Excel_BuiltIn_Print_Area_49" localSheetId="91">#REF!</definedName>
    <definedName name="Excel_BuiltIn_Print_Area_49" localSheetId="92">#REF!</definedName>
    <definedName name="Excel_BuiltIn_Print_Area_49" localSheetId="93">#REF!</definedName>
    <definedName name="Excel_BuiltIn_Print_Area_49" localSheetId="94">#REF!</definedName>
    <definedName name="Excel_BuiltIn_Print_Area_49" localSheetId="95">#REF!</definedName>
    <definedName name="Excel_BuiltIn_Print_Area_49" localSheetId="96">#REF!</definedName>
    <definedName name="Excel_BuiltIn_Print_Area_49" localSheetId="97">#REF!</definedName>
    <definedName name="Excel_BuiltIn_Print_Area_49" localSheetId="98">#REF!</definedName>
    <definedName name="Excel_BuiltIn_Print_Area_49" localSheetId="99">#REF!</definedName>
    <definedName name="Excel_BuiltIn_Print_Area_49" localSheetId="100">#REF!</definedName>
    <definedName name="Excel_BuiltIn_Print_Area_49" localSheetId="101">#REF!</definedName>
    <definedName name="Excel_BuiltIn_Print_Area_49" localSheetId="102">#REF!</definedName>
    <definedName name="Excel_BuiltIn_Print_Area_49" localSheetId="103">#REF!</definedName>
    <definedName name="Excel_BuiltIn_Print_Area_49" localSheetId="104">#REF!</definedName>
    <definedName name="Excel_BuiltIn_Print_Area_49" localSheetId="105">#REF!</definedName>
    <definedName name="Excel_BuiltIn_Print_Area_49" localSheetId="106">#REF!</definedName>
    <definedName name="Excel_BuiltIn_Print_Area_49" localSheetId="107">#REF!</definedName>
    <definedName name="Excel_BuiltIn_Print_Area_49" localSheetId="108">#REF!</definedName>
    <definedName name="Excel_BuiltIn_Print_Area_49" localSheetId="109">#REF!</definedName>
    <definedName name="Excel_BuiltIn_Print_Area_49" localSheetId="110">#REF!</definedName>
    <definedName name="Excel_BuiltIn_Print_Area_49" localSheetId="111">#REF!</definedName>
    <definedName name="Excel_BuiltIn_Print_Area_49" localSheetId="112">#REF!</definedName>
    <definedName name="Excel_BuiltIn_Print_Area_49" localSheetId="113">#REF!</definedName>
    <definedName name="Excel_BuiltIn_Print_Area_49">#REF!</definedName>
    <definedName name="Excel_BuiltIn_Print_Area_5" localSheetId="27">#REF!</definedName>
    <definedName name="Excel_BuiltIn_Print_Area_5" localSheetId="28">#REF!</definedName>
    <definedName name="Excel_BuiltIn_Print_Area_5" localSheetId="29">#REF!</definedName>
    <definedName name="Excel_BuiltIn_Print_Area_5" localSheetId="30">#REF!</definedName>
    <definedName name="Excel_BuiltIn_Print_Area_5" localSheetId="31">#REF!</definedName>
    <definedName name="Excel_BuiltIn_Print_Area_5" localSheetId="32">#REF!</definedName>
    <definedName name="Excel_BuiltIn_Print_Area_5" localSheetId="33">#REF!</definedName>
    <definedName name="Excel_BuiltIn_Print_Area_5" localSheetId="34">#REF!</definedName>
    <definedName name="Excel_BuiltIn_Print_Area_5" localSheetId="35">#REF!</definedName>
    <definedName name="Excel_BuiltIn_Print_Area_5" localSheetId="36">#REF!</definedName>
    <definedName name="Excel_BuiltIn_Print_Area_5" localSheetId="37">#REF!</definedName>
    <definedName name="Excel_BuiltIn_Print_Area_5" localSheetId="38">#REF!</definedName>
    <definedName name="Excel_BuiltIn_Print_Area_5" localSheetId="39">#REF!</definedName>
    <definedName name="Excel_BuiltIn_Print_Area_5" localSheetId="40">#REF!</definedName>
    <definedName name="Excel_BuiltIn_Print_Area_5" localSheetId="41">#REF!</definedName>
    <definedName name="Excel_BuiltIn_Print_Area_5" localSheetId="42">#REF!</definedName>
    <definedName name="Excel_BuiltIn_Print_Area_5" localSheetId="43">#REF!</definedName>
    <definedName name="Excel_BuiltIn_Print_Area_5" localSheetId="44">#REF!</definedName>
    <definedName name="Excel_BuiltIn_Print_Area_5" localSheetId="45">#REF!</definedName>
    <definedName name="Excel_BuiltIn_Print_Area_5" localSheetId="46">#REF!</definedName>
    <definedName name="Excel_BuiltIn_Print_Area_5" localSheetId="47">#REF!</definedName>
    <definedName name="Excel_BuiltIn_Print_Area_5" localSheetId="48">#REF!</definedName>
    <definedName name="Excel_BuiltIn_Print_Area_5" localSheetId="49">#REF!</definedName>
    <definedName name="Excel_BuiltIn_Print_Area_5" localSheetId="50">#REF!</definedName>
    <definedName name="Excel_BuiltIn_Print_Area_5" localSheetId="51">#REF!</definedName>
    <definedName name="Excel_BuiltIn_Print_Area_5" localSheetId="52">#REF!</definedName>
    <definedName name="Excel_BuiltIn_Print_Area_5" localSheetId="53">#REF!</definedName>
    <definedName name="Excel_BuiltIn_Print_Area_5" localSheetId="54">#REF!</definedName>
    <definedName name="Excel_BuiltIn_Print_Area_5" localSheetId="55">#REF!</definedName>
    <definedName name="Excel_BuiltIn_Print_Area_5" localSheetId="56">#REF!</definedName>
    <definedName name="Excel_BuiltIn_Print_Area_5" localSheetId="57">#REF!</definedName>
    <definedName name="Excel_BuiltIn_Print_Area_5" localSheetId="58">#REF!</definedName>
    <definedName name="Excel_BuiltIn_Print_Area_5" localSheetId="59">#REF!</definedName>
    <definedName name="Excel_BuiltIn_Print_Area_5" localSheetId="60">#REF!</definedName>
    <definedName name="Excel_BuiltIn_Print_Area_5" localSheetId="61">#REF!</definedName>
    <definedName name="Excel_BuiltIn_Print_Area_5" localSheetId="62">#REF!</definedName>
    <definedName name="Excel_BuiltIn_Print_Area_5" localSheetId="63">#REF!</definedName>
    <definedName name="Excel_BuiltIn_Print_Area_5" localSheetId="64">#REF!</definedName>
    <definedName name="Excel_BuiltIn_Print_Area_5" localSheetId="65">#REF!</definedName>
    <definedName name="Excel_BuiltIn_Print_Area_5" localSheetId="66">#REF!</definedName>
    <definedName name="Excel_BuiltIn_Print_Area_5" localSheetId="67">#REF!</definedName>
    <definedName name="Excel_BuiltIn_Print_Area_5" localSheetId="68">#REF!</definedName>
    <definedName name="Excel_BuiltIn_Print_Area_5" localSheetId="69">#REF!</definedName>
    <definedName name="Excel_BuiltIn_Print_Area_5" localSheetId="70">#REF!</definedName>
    <definedName name="Excel_BuiltIn_Print_Area_5" localSheetId="71">#REF!</definedName>
    <definedName name="Excel_BuiltIn_Print_Area_5" localSheetId="72">#REF!</definedName>
    <definedName name="Excel_BuiltIn_Print_Area_5" localSheetId="73">#REF!</definedName>
    <definedName name="Excel_BuiltIn_Print_Area_5" localSheetId="74">#REF!</definedName>
    <definedName name="Excel_BuiltIn_Print_Area_5" localSheetId="75">#REF!</definedName>
    <definedName name="Excel_BuiltIn_Print_Area_5" localSheetId="76">#REF!</definedName>
    <definedName name="Excel_BuiltIn_Print_Area_5" localSheetId="77">#REF!</definedName>
    <definedName name="Excel_BuiltIn_Print_Area_5" localSheetId="78">#REF!</definedName>
    <definedName name="Excel_BuiltIn_Print_Area_5" localSheetId="79">#REF!</definedName>
    <definedName name="Excel_BuiltIn_Print_Area_5" localSheetId="80">#REF!</definedName>
    <definedName name="Excel_BuiltIn_Print_Area_5" localSheetId="81">#REF!</definedName>
    <definedName name="Excel_BuiltIn_Print_Area_5" localSheetId="82">#REF!</definedName>
    <definedName name="Excel_BuiltIn_Print_Area_5" localSheetId="83">#REF!</definedName>
    <definedName name="Excel_BuiltIn_Print_Area_5" localSheetId="84">#REF!</definedName>
    <definedName name="Excel_BuiltIn_Print_Area_5" localSheetId="85">#REF!</definedName>
    <definedName name="Excel_BuiltIn_Print_Area_5" localSheetId="86">#REF!</definedName>
    <definedName name="Excel_BuiltIn_Print_Area_5" localSheetId="87">#REF!</definedName>
    <definedName name="Excel_BuiltIn_Print_Area_5" localSheetId="88">#REF!</definedName>
    <definedName name="Excel_BuiltIn_Print_Area_5" localSheetId="89">#REF!</definedName>
    <definedName name="Excel_BuiltIn_Print_Area_5" localSheetId="90">#REF!</definedName>
    <definedName name="Excel_BuiltIn_Print_Area_5" localSheetId="91">#REF!</definedName>
    <definedName name="Excel_BuiltIn_Print_Area_5" localSheetId="92">#REF!</definedName>
    <definedName name="Excel_BuiltIn_Print_Area_5" localSheetId="93">#REF!</definedName>
    <definedName name="Excel_BuiltIn_Print_Area_5" localSheetId="94">#REF!</definedName>
    <definedName name="Excel_BuiltIn_Print_Area_5" localSheetId="95">#REF!</definedName>
    <definedName name="Excel_BuiltIn_Print_Area_5" localSheetId="96">#REF!</definedName>
    <definedName name="Excel_BuiltIn_Print_Area_5" localSheetId="97">#REF!</definedName>
    <definedName name="Excel_BuiltIn_Print_Area_5" localSheetId="98">#REF!</definedName>
    <definedName name="Excel_BuiltIn_Print_Area_5" localSheetId="99">#REF!</definedName>
    <definedName name="Excel_BuiltIn_Print_Area_5" localSheetId="100">#REF!</definedName>
    <definedName name="Excel_BuiltIn_Print_Area_5" localSheetId="101">#REF!</definedName>
    <definedName name="Excel_BuiltIn_Print_Area_5" localSheetId="102">#REF!</definedName>
    <definedName name="Excel_BuiltIn_Print_Area_5" localSheetId="103">#REF!</definedName>
    <definedName name="Excel_BuiltIn_Print_Area_5" localSheetId="104">#REF!</definedName>
    <definedName name="Excel_BuiltIn_Print_Area_5" localSheetId="105">#REF!</definedName>
    <definedName name="Excel_BuiltIn_Print_Area_5" localSheetId="106">#REF!</definedName>
    <definedName name="Excel_BuiltIn_Print_Area_5" localSheetId="107">#REF!</definedName>
    <definedName name="Excel_BuiltIn_Print_Area_5" localSheetId="108">#REF!</definedName>
    <definedName name="Excel_BuiltIn_Print_Area_5" localSheetId="109">#REF!</definedName>
    <definedName name="Excel_BuiltIn_Print_Area_5" localSheetId="110">#REF!</definedName>
    <definedName name="Excel_BuiltIn_Print_Area_5" localSheetId="111">#REF!</definedName>
    <definedName name="Excel_BuiltIn_Print_Area_5" localSheetId="112">#REF!</definedName>
    <definedName name="Excel_BuiltIn_Print_Area_5" localSheetId="113">#REF!</definedName>
    <definedName name="Excel_BuiltIn_Print_Area_5">#REF!</definedName>
    <definedName name="Excel_BuiltIn_Print_Area_50" localSheetId="27">#REF!</definedName>
    <definedName name="Excel_BuiltIn_Print_Area_50" localSheetId="28">#REF!</definedName>
    <definedName name="Excel_BuiltIn_Print_Area_50" localSheetId="29">#REF!</definedName>
    <definedName name="Excel_BuiltIn_Print_Area_50" localSheetId="30">#REF!</definedName>
    <definedName name="Excel_BuiltIn_Print_Area_50" localSheetId="31">#REF!</definedName>
    <definedName name="Excel_BuiltIn_Print_Area_50" localSheetId="32">#REF!</definedName>
    <definedName name="Excel_BuiltIn_Print_Area_50" localSheetId="33">#REF!</definedName>
    <definedName name="Excel_BuiltIn_Print_Area_50" localSheetId="34">#REF!</definedName>
    <definedName name="Excel_BuiltIn_Print_Area_50" localSheetId="35">#REF!</definedName>
    <definedName name="Excel_BuiltIn_Print_Area_50" localSheetId="36">#REF!</definedName>
    <definedName name="Excel_BuiltIn_Print_Area_50" localSheetId="37">#REF!</definedName>
    <definedName name="Excel_BuiltIn_Print_Area_50" localSheetId="38">#REF!</definedName>
    <definedName name="Excel_BuiltIn_Print_Area_50" localSheetId="39">#REF!</definedName>
    <definedName name="Excel_BuiltIn_Print_Area_50" localSheetId="40">#REF!</definedName>
    <definedName name="Excel_BuiltIn_Print_Area_50" localSheetId="41">#REF!</definedName>
    <definedName name="Excel_BuiltIn_Print_Area_50" localSheetId="42">#REF!</definedName>
    <definedName name="Excel_BuiltIn_Print_Area_50" localSheetId="43">#REF!</definedName>
    <definedName name="Excel_BuiltIn_Print_Area_50" localSheetId="44">#REF!</definedName>
    <definedName name="Excel_BuiltIn_Print_Area_50" localSheetId="45">#REF!</definedName>
    <definedName name="Excel_BuiltIn_Print_Area_50" localSheetId="46">#REF!</definedName>
    <definedName name="Excel_BuiltIn_Print_Area_50" localSheetId="47">#REF!</definedName>
    <definedName name="Excel_BuiltIn_Print_Area_50" localSheetId="48">#REF!</definedName>
    <definedName name="Excel_BuiltIn_Print_Area_50" localSheetId="49">#REF!</definedName>
    <definedName name="Excel_BuiltIn_Print_Area_50" localSheetId="50">#REF!</definedName>
    <definedName name="Excel_BuiltIn_Print_Area_50" localSheetId="51">#REF!</definedName>
    <definedName name="Excel_BuiltIn_Print_Area_50" localSheetId="52">#REF!</definedName>
    <definedName name="Excel_BuiltIn_Print_Area_50" localSheetId="53">#REF!</definedName>
    <definedName name="Excel_BuiltIn_Print_Area_50" localSheetId="54">#REF!</definedName>
    <definedName name="Excel_BuiltIn_Print_Area_50" localSheetId="55">#REF!</definedName>
    <definedName name="Excel_BuiltIn_Print_Area_50" localSheetId="56">#REF!</definedName>
    <definedName name="Excel_BuiltIn_Print_Area_50" localSheetId="57">#REF!</definedName>
    <definedName name="Excel_BuiltIn_Print_Area_50" localSheetId="58">#REF!</definedName>
    <definedName name="Excel_BuiltIn_Print_Area_50" localSheetId="59">#REF!</definedName>
    <definedName name="Excel_BuiltIn_Print_Area_50" localSheetId="60">#REF!</definedName>
    <definedName name="Excel_BuiltIn_Print_Area_50" localSheetId="61">#REF!</definedName>
    <definedName name="Excel_BuiltIn_Print_Area_50" localSheetId="62">#REF!</definedName>
    <definedName name="Excel_BuiltIn_Print_Area_50" localSheetId="63">#REF!</definedName>
    <definedName name="Excel_BuiltIn_Print_Area_50" localSheetId="64">#REF!</definedName>
    <definedName name="Excel_BuiltIn_Print_Area_50" localSheetId="65">#REF!</definedName>
    <definedName name="Excel_BuiltIn_Print_Area_50" localSheetId="66">#REF!</definedName>
    <definedName name="Excel_BuiltIn_Print_Area_50" localSheetId="67">#REF!</definedName>
    <definedName name="Excel_BuiltIn_Print_Area_50" localSheetId="68">#REF!</definedName>
    <definedName name="Excel_BuiltIn_Print_Area_50" localSheetId="69">#REF!</definedName>
    <definedName name="Excel_BuiltIn_Print_Area_50" localSheetId="70">#REF!</definedName>
    <definedName name="Excel_BuiltIn_Print_Area_50" localSheetId="71">#REF!</definedName>
    <definedName name="Excel_BuiltIn_Print_Area_50" localSheetId="72">#REF!</definedName>
    <definedName name="Excel_BuiltIn_Print_Area_50" localSheetId="73">#REF!</definedName>
    <definedName name="Excel_BuiltIn_Print_Area_50" localSheetId="74">#REF!</definedName>
    <definedName name="Excel_BuiltIn_Print_Area_50" localSheetId="75">#REF!</definedName>
    <definedName name="Excel_BuiltIn_Print_Area_50" localSheetId="76">#REF!</definedName>
    <definedName name="Excel_BuiltIn_Print_Area_50" localSheetId="77">#REF!</definedName>
    <definedName name="Excel_BuiltIn_Print_Area_50" localSheetId="78">#REF!</definedName>
    <definedName name="Excel_BuiltIn_Print_Area_50" localSheetId="79">#REF!</definedName>
    <definedName name="Excel_BuiltIn_Print_Area_50" localSheetId="80">#REF!</definedName>
    <definedName name="Excel_BuiltIn_Print_Area_50" localSheetId="81">#REF!</definedName>
    <definedName name="Excel_BuiltIn_Print_Area_50" localSheetId="82">#REF!</definedName>
    <definedName name="Excel_BuiltIn_Print_Area_50" localSheetId="83">#REF!</definedName>
    <definedName name="Excel_BuiltIn_Print_Area_50" localSheetId="84">#REF!</definedName>
    <definedName name="Excel_BuiltIn_Print_Area_50" localSheetId="85">#REF!</definedName>
    <definedName name="Excel_BuiltIn_Print_Area_50" localSheetId="86">#REF!</definedName>
    <definedName name="Excel_BuiltIn_Print_Area_50" localSheetId="87">#REF!</definedName>
    <definedName name="Excel_BuiltIn_Print_Area_50" localSheetId="88">#REF!</definedName>
    <definedName name="Excel_BuiltIn_Print_Area_50" localSheetId="89">#REF!</definedName>
    <definedName name="Excel_BuiltIn_Print_Area_50" localSheetId="90">#REF!</definedName>
    <definedName name="Excel_BuiltIn_Print_Area_50" localSheetId="91">#REF!</definedName>
    <definedName name="Excel_BuiltIn_Print_Area_50" localSheetId="92">#REF!</definedName>
    <definedName name="Excel_BuiltIn_Print_Area_50" localSheetId="93">#REF!</definedName>
    <definedName name="Excel_BuiltIn_Print_Area_50" localSheetId="94">#REF!</definedName>
    <definedName name="Excel_BuiltIn_Print_Area_50" localSheetId="95">#REF!</definedName>
    <definedName name="Excel_BuiltIn_Print_Area_50" localSheetId="96">#REF!</definedName>
    <definedName name="Excel_BuiltIn_Print_Area_50" localSheetId="97">#REF!</definedName>
    <definedName name="Excel_BuiltIn_Print_Area_50" localSheetId="98">#REF!</definedName>
    <definedName name="Excel_BuiltIn_Print_Area_50" localSheetId="99">#REF!</definedName>
    <definedName name="Excel_BuiltIn_Print_Area_50" localSheetId="100">#REF!</definedName>
    <definedName name="Excel_BuiltIn_Print_Area_50" localSheetId="101">#REF!</definedName>
    <definedName name="Excel_BuiltIn_Print_Area_50" localSheetId="102">#REF!</definedName>
    <definedName name="Excel_BuiltIn_Print_Area_50" localSheetId="103">#REF!</definedName>
    <definedName name="Excel_BuiltIn_Print_Area_50" localSheetId="104">#REF!</definedName>
    <definedName name="Excel_BuiltIn_Print_Area_50" localSheetId="105">#REF!</definedName>
    <definedName name="Excel_BuiltIn_Print_Area_50" localSheetId="106">#REF!</definedName>
    <definedName name="Excel_BuiltIn_Print_Area_50" localSheetId="107">#REF!</definedName>
    <definedName name="Excel_BuiltIn_Print_Area_50" localSheetId="108">#REF!</definedName>
    <definedName name="Excel_BuiltIn_Print_Area_50" localSheetId="109">#REF!</definedName>
    <definedName name="Excel_BuiltIn_Print_Area_50" localSheetId="110">#REF!</definedName>
    <definedName name="Excel_BuiltIn_Print_Area_50" localSheetId="111">#REF!</definedName>
    <definedName name="Excel_BuiltIn_Print_Area_50" localSheetId="112">#REF!</definedName>
    <definedName name="Excel_BuiltIn_Print_Area_50" localSheetId="113">#REF!</definedName>
    <definedName name="Excel_BuiltIn_Print_Area_50">#REF!</definedName>
    <definedName name="Excel_BuiltIn_Print_Area_51" localSheetId="27">#REF!</definedName>
    <definedName name="Excel_BuiltIn_Print_Area_51" localSheetId="28">#REF!</definedName>
    <definedName name="Excel_BuiltIn_Print_Area_51" localSheetId="29">#REF!</definedName>
    <definedName name="Excel_BuiltIn_Print_Area_51" localSheetId="30">#REF!</definedName>
    <definedName name="Excel_BuiltIn_Print_Area_51" localSheetId="31">#REF!</definedName>
    <definedName name="Excel_BuiltIn_Print_Area_51" localSheetId="32">#REF!</definedName>
    <definedName name="Excel_BuiltIn_Print_Area_51" localSheetId="33">#REF!</definedName>
    <definedName name="Excel_BuiltIn_Print_Area_51" localSheetId="34">#REF!</definedName>
    <definedName name="Excel_BuiltIn_Print_Area_51" localSheetId="35">#REF!</definedName>
    <definedName name="Excel_BuiltIn_Print_Area_51" localSheetId="36">#REF!</definedName>
    <definedName name="Excel_BuiltIn_Print_Area_51" localSheetId="37">#REF!</definedName>
    <definedName name="Excel_BuiltIn_Print_Area_51" localSheetId="38">#REF!</definedName>
    <definedName name="Excel_BuiltIn_Print_Area_51" localSheetId="39">#REF!</definedName>
    <definedName name="Excel_BuiltIn_Print_Area_51" localSheetId="40">#REF!</definedName>
    <definedName name="Excel_BuiltIn_Print_Area_51" localSheetId="41">#REF!</definedName>
    <definedName name="Excel_BuiltIn_Print_Area_51" localSheetId="42">#REF!</definedName>
    <definedName name="Excel_BuiltIn_Print_Area_51" localSheetId="43">#REF!</definedName>
    <definedName name="Excel_BuiltIn_Print_Area_51" localSheetId="44">#REF!</definedName>
    <definedName name="Excel_BuiltIn_Print_Area_51" localSheetId="45">#REF!</definedName>
    <definedName name="Excel_BuiltIn_Print_Area_51" localSheetId="46">#REF!</definedName>
    <definedName name="Excel_BuiltIn_Print_Area_51" localSheetId="47">#REF!</definedName>
    <definedName name="Excel_BuiltIn_Print_Area_51" localSheetId="48">#REF!</definedName>
    <definedName name="Excel_BuiltIn_Print_Area_51" localSheetId="49">#REF!</definedName>
    <definedName name="Excel_BuiltIn_Print_Area_51" localSheetId="50">#REF!</definedName>
    <definedName name="Excel_BuiltIn_Print_Area_51" localSheetId="51">#REF!</definedName>
    <definedName name="Excel_BuiltIn_Print_Area_51" localSheetId="52">#REF!</definedName>
    <definedName name="Excel_BuiltIn_Print_Area_51" localSheetId="53">#REF!</definedName>
    <definedName name="Excel_BuiltIn_Print_Area_51" localSheetId="54">#REF!</definedName>
    <definedName name="Excel_BuiltIn_Print_Area_51" localSheetId="55">#REF!</definedName>
    <definedName name="Excel_BuiltIn_Print_Area_51" localSheetId="56">#REF!</definedName>
    <definedName name="Excel_BuiltIn_Print_Area_51" localSheetId="57">#REF!</definedName>
    <definedName name="Excel_BuiltIn_Print_Area_51" localSheetId="58">#REF!</definedName>
    <definedName name="Excel_BuiltIn_Print_Area_51" localSheetId="59">#REF!</definedName>
    <definedName name="Excel_BuiltIn_Print_Area_51" localSheetId="60">#REF!</definedName>
    <definedName name="Excel_BuiltIn_Print_Area_51" localSheetId="61">#REF!</definedName>
    <definedName name="Excel_BuiltIn_Print_Area_51" localSheetId="62">#REF!</definedName>
    <definedName name="Excel_BuiltIn_Print_Area_51" localSheetId="63">#REF!</definedName>
    <definedName name="Excel_BuiltIn_Print_Area_51" localSheetId="64">#REF!</definedName>
    <definedName name="Excel_BuiltIn_Print_Area_51" localSheetId="65">#REF!</definedName>
    <definedName name="Excel_BuiltIn_Print_Area_51" localSheetId="66">#REF!</definedName>
    <definedName name="Excel_BuiltIn_Print_Area_51" localSheetId="67">#REF!</definedName>
    <definedName name="Excel_BuiltIn_Print_Area_51" localSheetId="68">#REF!</definedName>
    <definedName name="Excel_BuiltIn_Print_Area_51" localSheetId="69">#REF!</definedName>
    <definedName name="Excel_BuiltIn_Print_Area_51" localSheetId="70">#REF!</definedName>
    <definedName name="Excel_BuiltIn_Print_Area_51" localSheetId="71">#REF!</definedName>
    <definedName name="Excel_BuiltIn_Print_Area_51" localSheetId="72">#REF!</definedName>
    <definedName name="Excel_BuiltIn_Print_Area_51" localSheetId="73">#REF!</definedName>
    <definedName name="Excel_BuiltIn_Print_Area_51" localSheetId="74">#REF!</definedName>
    <definedName name="Excel_BuiltIn_Print_Area_51" localSheetId="75">#REF!</definedName>
    <definedName name="Excel_BuiltIn_Print_Area_51" localSheetId="76">#REF!</definedName>
    <definedName name="Excel_BuiltIn_Print_Area_51" localSheetId="77">#REF!</definedName>
    <definedName name="Excel_BuiltIn_Print_Area_51" localSheetId="78">#REF!</definedName>
    <definedName name="Excel_BuiltIn_Print_Area_51" localSheetId="79">#REF!</definedName>
    <definedName name="Excel_BuiltIn_Print_Area_51" localSheetId="80">#REF!</definedName>
    <definedName name="Excel_BuiltIn_Print_Area_51" localSheetId="81">#REF!</definedName>
    <definedName name="Excel_BuiltIn_Print_Area_51" localSheetId="82">#REF!</definedName>
    <definedName name="Excel_BuiltIn_Print_Area_51" localSheetId="83">#REF!</definedName>
    <definedName name="Excel_BuiltIn_Print_Area_51" localSheetId="84">#REF!</definedName>
    <definedName name="Excel_BuiltIn_Print_Area_51" localSheetId="85">#REF!</definedName>
    <definedName name="Excel_BuiltIn_Print_Area_51" localSheetId="86">#REF!</definedName>
    <definedName name="Excel_BuiltIn_Print_Area_51" localSheetId="87">#REF!</definedName>
    <definedName name="Excel_BuiltIn_Print_Area_51" localSheetId="88">#REF!</definedName>
    <definedName name="Excel_BuiltIn_Print_Area_51" localSheetId="89">#REF!</definedName>
    <definedName name="Excel_BuiltIn_Print_Area_51" localSheetId="90">#REF!</definedName>
    <definedName name="Excel_BuiltIn_Print_Area_51" localSheetId="91">#REF!</definedName>
    <definedName name="Excel_BuiltIn_Print_Area_51" localSheetId="92">#REF!</definedName>
    <definedName name="Excel_BuiltIn_Print_Area_51" localSheetId="93">#REF!</definedName>
    <definedName name="Excel_BuiltIn_Print_Area_51" localSheetId="94">#REF!</definedName>
    <definedName name="Excel_BuiltIn_Print_Area_51" localSheetId="95">#REF!</definedName>
    <definedName name="Excel_BuiltIn_Print_Area_51" localSheetId="96">#REF!</definedName>
    <definedName name="Excel_BuiltIn_Print_Area_51" localSheetId="97">#REF!</definedName>
    <definedName name="Excel_BuiltIn_Print_Area_51" localSheetId="98">#REF!</definedName>
    <definedName name="Excel_BuiltIn_Print_Area_51" localSheetId="99">#REF!</definedName>
    <definedName name="Excel_BuiltIn_Print_Area_51" localSheetId="100">#REF!</definedName>
    <definedName name="Excel_BuiltIn_Print_Area_51" localSheetId="101">#REF!</definedName>
    <definedName name="Excel_BuiltIn_Print_Area_51" localSheetId="102">#REF!</definedName>
    <definedName name="Excel_BuiltIn_Print_Area_51" localSheetId="103">#REF!</definedName>
    <definedName name="Excel_BuiltIn_Print_Area_51" localSheetId="104">#REF!</definedName>
    <definedName name="Excel_BuiltIn_Print_Area_51" localSheetId="105">#REF!</definedName>
    <definedName name="Excel_BuiltIn_Print_Area_51" localSheetId="106">#REF!</definedName>
    <definedName name="Excel_BuiltIn_Print_Area_51" localSheetId="107">#REF!</definedName>
    <definedName name="Excel_BuiltIn_Print_Area_51" localSheetId="108">#REF!</definedName>
    <definedName name="Excel_BuiltIn_Print_Area_51" localSheetId="109">#REF!</definedName>
    <definedName name="Excel_BuiltIn_Print_Area_51" localSheetId="110">#REF!</definedName>
    <definedName name="Excel_BuiltIn_Print_Area_51" localSheetId="111">#REF!</definedName>
    <definedName name="Excel_BuiltIn_Print_Area_51" localSheetId="112">#REF!</definedName>
    <definedName name="Excel_BuiltIn_Print_Area_51" localSheetId="113">#REF!</definedName>
    <definedName name="Excel_BuiltIn_Print_Area_51">#REF!</definedName>
    <definedName name="Excel_BuiltIn_Print_Area_52" localSheetId="27">#REF!</definedName>
    <definedName name="Excel_BuiltIn_Print_Area_52" localSheetId="28">#REF!</definedName>
    <definedName name="Excel_BuiltIn_Print_Area_52" localSheetId="29">#REF!</definedName>
    <definedName name="Excel_BuiltIn_Print_Area_52" localSheetId="30">#REF!</definedName>
    <definedName name="Excel_BuiltIn_Print_Area_52" localSheetId="31">#REF!</definedName>
    <definedName name="Excel_BuiltIn_Print_Area_52" localSheetId="32">#REF!</definedName>
    <definedName name="Excel_BuiltIn_Print_Area_52" localSheetId="33">#REF!</definedName>
    <definedName name="Excel_BuiltIn_Print_Area_52" localSheetId="34">#REF!</definedName>
    <definedName name="Excel_BuiltIn_Print_Area_52" localSheetId="35">#REF!</definedName>
    <definedName name="Excel_BuiltIn_Print_Area_52" localSheetId="36">#REF!</definedName>
    <definedName name="Excel_BuiltIn_Print_Area_52" localSheetId="37">#REF!</definedName>
    <definedName name="Excel_BuiltIn_Print_Area_52" localSheetId="38">#REF!</definedName>
    <definedName name="Excel_BuiltIn_Print_Area_52" localSheetId="39">#REF!</definedName>
    <definedName name="Excel_BuiltIn_Print_Area_52" localSheetId="40">#REF!</definedName>
    <definedName name="Excel_BuiltIn_Print_Area_52" localSheetId="41">#REF!</definedName>
    <definedName name="Excel_BuiltIn_Print_Area_52" localSheetId="42">#REF!</definedName>
    <definedName name="Excel_BuiltIn_Print_Area_52" localSheetId="43">#REF!</definedName>
    <definedName name="Excel_BuiltIn_Print_Area_52" localSheetId="44">#REF!</definedName>
    <definedName name="Excel_BuiltIn_Print_Area_52" localSheetId="45">#REF!</definedName>
    <definedName name="Excel_BuiltIn_Print_Area_52" localSheetId="46">#REF!</definedName>
    <definedName name="Excel_BuiltIn_Print_Area_52" localSheetId="47">#REF!</definedName>
    <definedName name="Excel_BuiltIn_Print_Area_52" localSheetId="48">#REF!</definedName>
    <definedName name="Excel_BuiltIn_Print_Area_52" localSheetId="49">#REF!</definedName>
    <definedName name="Excel_BuiltIn_Print_Area_52" localSheetId="50">#REF!</definedName>
    <definedName name="Excel_BuiltIn_Print_Area_52" localSheetId="51">#REF!</definedName>
    <definedName name="Excel_BuiltIn_Print_Area_52" localSheetId="52">#REF!</definedName>
    <definedName name="Excel_BuiltIn_Print_Area_52" localSheetId="53">#REF!</definedName>
    <definedName name="Excel_BuiltIn_Print_Area_52" localSheetId="54">#REF!</definedName>
    <definedName name="Excel_BuiltIn_Print_Area_52" localSheetId="55">#REF!</definedName>
    <definedName name="Excel_BuiltIn_Print_Area_52" localSheetId="56">#REF!</definedName>
    <definedName name="Excel_BuiltIn_Print_Area_52" localSheetId="57">#REF!</definedName>
    <definedName name="Excel_BuiltIn_Print_Area_52" localSheetId="58">#REF!</definedName>
    <definedName name="Excel_BuiltIn_Print_Area_52" localSheetId="59">#REF!</definedName>
    <definedName name="Excel_BuiltIn_Print_Area_52" localSheetId="60">#REF!</definedName>
    <definedName name="Excel_BuiltIn_Print_Area_52" localSheetId="61">#REF!</definedName>
    <definedName name="Excel_BuiltIn_Print_Area_52" localSheetId="62">#REF!</definedName>
    <definedName name="Excel_BuiltIn_Print_Area_52" localSheetId="63">#REF!</definedName>
    <definedName name="Excel_BuiltIn_Print_Area_52" localSheetId="64">#REF!</definedName>
    <definedName name="Excel_BuiltIn_Print_Area_52" localSheetId="65">#REF!</definedName>
    <definedName name="Excel_BuiltIn_Print_Area_52" localSheetId="66">#REF!</definedName>
    <definedName name="Excel_BuiltIn_Print_Area_52" localSheetId="67">#REF!</definedName>
    <definedName name="Excel_BuiltIn_Print_Area_52" localSheetId="68">#REF!</definedName>
    <definedName name="Excel_BuiltIn_Print_Area_52" localSheetId="69">#REF!</definedName>
    <definedName name="Excel_BuiltIn_Print_Area_52" localSheetId="70">#REF!</definedName>
    <definedName name="Excel_BuiltIn_Print_Area_52" localSheetId="71">#REF!</definedName>
    <definedName name="Excel_BuiltIn_Print_Area_52" localSheetId="72">#REF!</definedName>
    <definedName name="Excel_BuiltIn_Print_Area_52" localSheetId="73">#REF!</definedName>
    <definedName name="Excel_BuiltIn_Print_Area_52" localSheetId="74">#REF!</definedName>
    <definedName name="Excel_BuiltIn_Print_Area_52" localSheetId="75">#REF!</definedName>
    <definedName name="Excel_BuiltIn_Print_Area_52" localSheetId="76">#REF!</definedName>
    <definedName name="Excel_BuiltIn_Print_Area_52" localSheetId="77">#REF!</definedName>
    <definedName name="Excel_BuiltIn_Print_Area_52" localSheetId="78">#REF!</definedName>
    <definedName name="Excel_BuiltIn_Print_Area_52" localSheetId="79">#REF!</definedName>
    <definedName name="Excel_BuiltIn_Print_Area_52" localSheetId="80">#REF!</definedName>
    <definedName name="Excel_BuiltIn_Print_Area_52" localSheetId="81">#REF!</definedName>
    <definedName name="Excel_BuiltIn_Print_Area_52" localSheetId="82">#REF!</definedName>
    <definedName name="Excel_BuiltIn_Print_Area_52" localSheetId="83">#REF!</definedName>
    <definedName name="Excel_BuiltIn_Print_Area_52" localSheetId="84">#REF!</definedName>
    <definedName name="Excel_BuiltIn_Print_Area_52" localSheetId="85">#REF!</definedName>
    <definedName name="Excel_BuiltIn_Print_Area_52" localSheetId="86">#REF!</definedName>
    <definedName name="Excel_BuiltIn_Print_Area_52" localSheetId="87">#REF!</definedName>
    <definedName name="Excel_BuiltIn_Print_Area_52" localSheetId="88">#REF!</definedName>
    <definedName name="Excel_BuiltIn_Print_Area_52" localSheetId="89">#REF!</definedName>
    <definedName name="Excel_BuiltIn_Print_Area_52" localSheetId="90">#REF!</definedName>
    <definedName name="Excel_BuiltIn_Print_Area_52" localSheetId="91">#REF!</definedName>
    <definedName name="Excel_BuiltIn_Print_Area_52" localSheetId="92">#REF!</definedName>
    <definedName name="Excel_BuiltIn_Print_Area_52" localSheetId="93">#REF!</definedName>
    <definedName name="Excel_BuiltIn_Print_Area_52" localSheetId="94">#REF!</definedName>
    <definedName name="Excel_BuiltIn_Print_Area_52" localSheetId="95">#REF!</definedName>
    <definedName name="Excel_BuiltIn_Print_Area_52" localSheetId="96">#REF!</definedName>
    <definedName name="Excel_BuiltIn_Print_Area_52" localSheetId="97">#REF!</definedName>
    <definedName name="Excel_BuiltIn_Print_Area_52" localSheetId="98">#REF!</definedName>
    <definedName name="Excel_BuiltIn_Print_Area_52" localSheetId="99">#REF!</definedName>
    <definedName name="Excel_BuiltIn_Print_Area_52" localSheetId="100">#REF!</definedName>
    <definedName name="Excel_BuiltIn_Print_Area_52" localSheetId="101">#REF!</definedName>
    <definedName name="Excel_BuiltIn_Print_Area_52" localSheetId="102">#REF!</definedName>
    <definedName name="Excel_BuiltIn_Print_Area_52" localSheetId="103">#REF!</definedName>
    <definedName name="Excel_BuiltIn_Print_Area_52" localSheetId="104">#REF!</definedName>
    <definedName name="Excel_BuiltIn_Print_Area_52" localSheetId="105">#REF!</definedName>
    <definedName name="Excel_BuiltIn_Print_Area_52" localSheetId="106">#REF!</definedName>
    <definedName name="Excel_BuiltIn_Print_Area_52" localSheetId="107">#REF!</definedName>
    <definedName name="Excel_BuiltIn_Print_Area_52" localSheetId="108">#REF!</definedName>
    <definedName name="Excel_BuiltIn_Print_Area_52" localSheetId="109">#REF!</definedName>
    <definedName name="Excel_BuiltIn_Print_Area_52" localSheetId="110">#REF!</definedName>
    <definedName name="Excel_BuiltIn_Print_Area_52" localSheetId="111">#REF!</definedName>
    <definedName name="Excel_BuiltIn_Print_Area_52" localSheetId="112">#REF!</definedName>
    <definedName name="Excel_BuiltIn_Print_Area_52" localSheetId="113">#REF!</definedName>
    <definedName name="Excel_BuiltIn_Print_Area_52">#REF!</definedName>
    <definedName name="Excel_BuiltIn_Print_Area_53" localSheetId="27">#REF!</definedName>
    <definedName name="Excel_BuiltIn_Print_Area_53" localSheetId="28">#REF!</definedName>
    <definedName name="Excel_BuiltIn_Print_Area_53" localSheetId="29">#REF!</definedName>
    <definedName name="Excel_BuiltIn_Print_Area_53" localSheetId="30">#REF!</definedName>
    <definedName name="Excel_BuiltIn_Print_Area_53" localSheetId="31">#REF!</definedName>
    <definedName name="Excel_BuiltIn_Print_Area_53" localSheetId="32">#REF!</definedName>
    <definedName name="Excel_BuiltIn_Print_Area_53" localSheetId="33">#REF!</definedName>
    <definedName name="Excel_BuiltIn_Print_Area_53" localSheetId="34">#REF!</definedName>
    <definedName name="Excel_BuiltIn_Print_Area_53" localSheetId="35">#REF!</definedName>
    <definedName name="Excel_BuiltIn_Print_Area_53" localSheetId="36">#REF!</definedName>
    <definedName name="Excel_BuiltIn_Print_Area_53" localSheetId="37">#REF!</definedName>
    <definedName name="Excel_BuiltIn_Print_Area_53" localSheetId="38">#REF!</definedName>
    <definedName name="Excel_BuiltIn_Print_Area_53" localSheetId="39">#REF!</definedName>
    <definedName name="Excel_BuiltIn_Print_Area_53" localSheetId="40">#REF!</definedName>
    <definedName name="Excel_BuiltIn_Print_Area_53" localSheetId="41">#REF!</definedName>
    <definedName name="Excel_BuiltIn_Print_Area_53" localSheetId="42">#REF!</definedName>
    <definedName name="Excel_BuiltIn_Print_Area_53" localSheetId="43">#REF!</definedName>
    <definedName name="Excel_BuiltIn_Print_Area_53" localSheetId="44">#REF!</definedName>
    <definedName name="Excel_BuiltIn_Print_Area_53" localSheetId="45">#REF!</definedName>
    <definedName name="Excel_BuiltIn_Print_Area_53" localSheetId="46">#REF!</definedName>
    <definedName name="Excel_BuiltIn_Print_Area_53" localSheetId="47">#REF!</definedName>
    <definedName name="Excel_BuiltIn_Print_Area_53" localSheetId="48">#REF!</definedName>
    <definedName name="Excel_BuiltIn_Print_Area_53" localSheetId="49">#REF!</definedName>
    <definedName name="Excel_BuiltIn_Print_Area_53" localSheetId="50">#REF!</definedName>
    <definedName name="Excel_BuiltIn_Print_Area_53" localSheetId="51">#REF!</definedName>
    <definedName name="Excel_BuiltIn_Print_Area_53" localSheetId="52">#REF!</definedName>
    <definedName name="Excel_BuiltIn_Print_Area_53" localSheetId="53">#REF!</definedName>
    <definedName name="Excel_BuiltIn_Print_Area_53" localSheetId="54">#REF!</definedName>
    <definedName name="Excel_BuiltIn_Print_Area_53" localSheetId="55">#REF!</definedName>
    <definedName name="Excel_BuiltIn_Print_Area_53" localSheetId="56">#REF!</definedName>
    <definedName name="Excel_BuiltIn_Print_Area_53" localSheetId="57">#REF!</definedName>
    <definedName name="Excel_BuiltIn_Print_Area_53" localSheetId="58">#REF!</definedName>
    <definedName name="Excel_BuiltIn_Print_Area_53" localSheetId="59">#REF!</definedName>
    <definedName name="Excel_BuiltIn_Print_Area_53" localSheetId="60">#REF!</definedName>
    <definedName name="Excel_BuiltIn_Print_Area_53" localSheetId="61">#REF!</definedName>
    <definedName name="Excel_BuiltIn_Print_Area_53" localSheetId="62">#REF!</definedName>
    <definedName name="Excel_BuiltIn_Print_Area_53" localSheetId="63">#REF!</definedName>
    <definedName name="Excel_BuiltIn_Print_Area_53" localSheetId="64">#REF!</definedName>
    <definedName name="Excel_BuiltIn_Print_Area_53" localSheetId="65">#REF!</definedName>
    <definedName name="Excel_BuiltIn_Print_Area_53" localSheetId="66">#REF!</definedName>
    <definedName name="Excel_BuiltIn_Print_Area_53" localSheetId="67">#REF!</definedName>
    <definedName name="Excel_BuiltIn_Print_Area_53" localSheetId="68">#REF!</definedName>
    <definedName name="Excel_BuiltIn_Print_Area_53" localSheetId="69">#REF!</definedName>
    <definedName name="Excel_BuiltIn_Print_Area_53" localSheetId="70">#REF!</definedName>
    <definedName name="Excel_BuiltIn_Print_Area_53" localSheetId="71">#REF!</definedName>
    <definedName name="Excel_BuiltIn_Print_Area_53" localSheetId="72">#REF!</definedName>
    <definedName name="Excel_BuiltIn_Print_Area_53" localSheetId="73">#REF!</definedName>
    <definedName name="Excel_BuiltIn_Print_Area_53" localSheetId="74">#REF!</definedName>
    <definedName name="Excel_BuiltIn_Print_Area_53" localSheetId="75">#REF!</definedName>
    <definedName name="Excel_BuiltIn_Print_Area_53" localSheetId="76">#REF!</definedName>
    <definedName name="Excel_BuiltIn_Print_Area_53" localSheetId="77">#REF!</definedName>
    <definedName name="Excel_BuiltIn_Print_Area_53" localSheetId="78">#REF!</definedName>
    <definedName name="Excel_BuiltIn_Print_Area_53" localSheetId="79">#REF!</definedName>
    <definedName name="Excel_BuiltIn_Print_Area_53" localSheetId="80">#REF!</definedName>
    <definedName name="Excel_BuiltIn_Print_Area_53" localSheetId="81">#REF!</definedName>
    <definedName name="Excel_BuiltIn_Print_Area_53" localSheetId="82">#REF!</definedName>
    <definedName name="Excel_BuiltIn_Print_Area_53" localSheetId="83">#REF!</definedName>
    <definedName name="Excel_BuiltIn_Print_Area_53" localSheetId="84">#REF!</definedName>
    <definedName name="Excel_BuiltIn_Print_Area_53" localSheetId="85">#REF!</definedName>
    <definedName name="Excel_BuiltIn_Print_Area_53" localSheetId="86">#REF!</definedName>
    <definedName name="Excel_BuiltIn_Print_Area_53" localSheetId="87">#REF!</definedName>
    <definedName name="Excel_BuiltIn_Print_Area_53" localSheetId="88">#REF!</definedName>
    <definedName name="Excel_BuiltIn_Print_Area_53" localSheetId="89">#REF!</definedName>
    <definedName name="Excel_BuiltIn_Print_Area_53" localSheetId="90">#REF!</definedName>
    <definedName name="Excel_BuiltIn_Print_Area_53" localSheetId="91">#REF!</definedName>
    <definedName name="Excel_BuiltIn_Print_Area_53" localSheetId="92">#REF!</definedName>
    <definedName name="Excel_BuiltIn_Print_Area_53" localSheetId="93">#REF!</definedName>
    <definedName name="Excel_BuiltIn_Print_Area_53" localSheetId="94">#REF!</definedName>
    <definedName name="Excel_BuiltIn_Print_Area_53" localSheetId="95">#REF!</definedName>
    <definedName name="Excel_BuiltIn_Print_Area_53" localSheetId="96">#REF!</definedName>
    <definedName name="Excel_BuiltIn_Print_Area_53" localSheetId="97">#REF!</definedName>
    <definedName name="Excel_BuiltIn_Print_Area_53" localSheetId="98">#REF!</definedName>
    <definedName name="Excel_BuiltIn_Print_Area_53" localSheetId="99">#REF!</definedName>
    <definedName name="Excel_BuiltIn_Print_Area_53" localSheetId="100">#REF!</definedName>
    <definedName name="Excel_BuiltIn_Print_Area_53" localSheetId="101">#REF!</definedName>
    <definedName name="Excel_BuiltIn_Print_Area_53" localSheetId="102">#REF!</definedName>
    <definedName name="Excel_BuiltIn_Print_Area_53" localSheetId="103">#REF!</definedName>
    <definedName name="Excel_BuiltIn_Print_Area_53" localSheetId="104">#REF!</definedName>
    <definedName name="Excel_BuiltIn_Print_Area_53" localSheetId="105">#REF!</definedName>
    <definedName name="Excel_BuiltIn_Print_Area_53" localSheetId="106">#REF!</definedName>
    <definedName name="Excel_BuiltIn_Print_Area_53" localSheetId="107">#REF!</definedName>
    <definedName name="Excel_BuiltIn_Print_Area_53" localSheetId="108">#REF!</definedName>
    <definedName name="Excel_BuiltIn_Print_Area_53" localSheetId="109">#REF!</definedName>
    <definedName name="Excel_BuiltIn_Print_Area_53" localSheetId="110">#REF!</definedName>
    <definedName name="Excel_BuiltIn_Print_Area_53" localSheetId="111">#REF!</definedName>
    <definedName name="Excel_BuiltIn_Print_Area_53" localSheetId="112">#REF!</definedName>
    <definedName name="Excel_BuiltIn_Print_Area_53" localSheetId="113">#REF!</definedName>
    <definedName name="Excel_BuiltIn_Print_Area_53">#REF!</definedName>
    <definedName name="Excel_BuiltIn_Print_Area_54" localSheetId="27">#REF!</definedName>
    <definedName name="Excel_BuiltIn_Print_Area_54" localSheetId="28">#REF!</definedName>
    <definedName name="Excel_BuiltIn_Print_Area_54" localSheetId="29">#REF!</definedName>
    <definedName name="Excel_BuiltIn_Print_Area_54" localSheetId="30">#REF!</definedName>
    <definedName name="Excel_BuiltIn_Print_Area_54" localSheetId="31">#REF!</definedName>
    <definedName name="Excel_BuiltIn_Print_Area_54" localSheetId="32">#REF!</definedName>
    <definedName name="Excel_BuiltIn_Print_Area_54" localSheetId="33">#REF!</definedName>
    <definedName name="Excel_BuiltIn_Print_Area_54" localSheetId="34">#REF!</definedName>
    <definedName name="Excel_BuiltIn_Print_Area_54" localSheetId="35">#REF!</definedName>
    <definedName name="Excel_BuiltIn_Print_Area_54" localSheetId="36">#REF!</definedName>
    <definedName name="Excel_BuiltIn_Print_Area_54" localSheetId="37">#REF!</definedName>
    <definedName name="Excel_BuiltIn_Print_Area_54" localSheetId="38">#REF!</definedName>
    <definedName name="Excel_BuiltIn_Print_Area_54" localSheetId="39">#REF!</definedName>
    <definedName name="Excel_BuiltIn_Print_Area_54" localSheetId="40">#REF!</definedName>
    <definedName name="Excel_BuiltIn_Print_Area_54" localSheetId="41">#REF!</definedName>
    <definedName name="Excel_BuiltIn_Print_Area_54" localSheetId="42">#REF!</definedName>
    <definedName name="Excel_BuiltIn_Print_Area_54" localSheetId="43">#REF!</definedName>
    <definedName name="Excel_BuiltIn_Print_Area_54" localSheetId="44">#REF!</definedName>
    <definedName name="Excel_BuiltIn_Print_Area_54" localSheetId="45">#REF!</definedName>
    <definedName name="Excel_BuiltIn_Print_Area_54" localSheetId="46">#REF!</definedName>
    <definedName name="Excel_BuiltIn_Print_Area_54" localSheetId="47">#REF!</definedName>
    <definedName name="Excel_BuiltIn_Print_Area_54" localSheetId="48">#REF!</definedName>
    <definedName name="Excel_BuiltIn_Print_Area_54" localSheetId="49">#REF!</definedName>
    <definedName name="Excel_BuiltIn_Print_Area_54" localSheetId="50">#REF!</definedName>
    <definedName name="Excel_BuiltIn_Print_Area_54" localSheetId="51">#REF!</definedName>
    <definedName name="Excel_BuiltIn_Print_Area_54" localSheetId="52">#REF!</definedName>
    <definedName name="Excel_BuiltIn_Print_Area_54" localSheetId="53">#REF!</definedName>
    <definedName name="Excel_BuiltIn_Print_Area_54" localSheetId="54">#REF!</definedName>
    <definedName name="Excel_BuiltIn_Print_Area_54" localSheetId="55">#REF!</definedName>
    <definedName name="Excel_BuiltIn_Print_Area_54" localSheetId="56">#REF!</definedName>
    <definedName name="Excel_BuiltIn_Print_Area_54" localSheetId="57">#REF!</definedName>
    <definedName name="Excel_BuiltIn_Print_Area_54" localSheetId="58">#REF!</definedName>
    <definedName name="Excel_BuiltIn_Print_Area_54" localSheetId="59">#REF!</definedName>
    <definedName name="Excel_BuiltIn_Print_Area_54" localSheetId="60">#REF!</definedName>
    <definedName name="Excel_BuiltIn_Print_Area_54" localSheetId="61">#REF!</definedName>
    <definedName name="Excel_BuiltIn_Print_Area_54" localSheetId="62">#REF!</definedName>
    <definedName name="Excel_BuiltIn_Print_Area_54" localSheetId="63">#REF!</definedName>
    <definedName name="Excel_BuiltIn_Print_Area_54" localSheetId="64">#REF!</definedName>
    <definedName name="Excel_BuiltIn_Print_Area_54" localSheetId="65">#REF!</definedName>
    <definedName name="Excel_BuiltIn_Print_Area_54" localSheetId="66">#REF!</definedName>
    <definedName name="Excel_BuiltIn_Print_Area_54" localSheetId="67">#REF!</definedName>
    <definedName name="Excel_BuiltIn_Print_Area_54" localSheetId="68">#REF!</definedName>
    <definedName name="Excel_BuiltIn_Print_Area_54" localSheetId="69">#REF!</definedName>
    <definedName name="Excel_BuiltIn_Print_Area_54" localSheetId="70">#REF!</definedName>
    <definedName name="Excel_BuiltIn_Print_Area_54" localSheetId="71">#REF!</definedName>
    <definedName name="Excel_BuiltIn_Print_Area_54" localSheetId="72">#REF!</definedName>
    <definedName name="Excel_BuiltIn_Print_Area_54" localSheetId="73">#REF!</definedName>
    <definedName name="Excel_BuiltIn_Print_Area_54" localSheetId="74">#REF!</definedName>
    <definedName name="Excel_BuiltIn_Print_Area_54" localSheetId="75">#REF!</definedName>
    <definedName name="Excel_BuiltIn_Print_Area_54" localSheetId="76">#REF!</definedName>
    <definedName name="Excel_BuiltIn_Print_Area_54" localSheetId="77">#REF!</definedName>
    <definedName name="Excel_BuiltIn_Print_Area_54" localSheetId="78">#REF!</definedName>
    <definedName name="Excel_BuiltIn_Print_Area_54" localSheetId="79">#REF!</definedName>
    <definedName name="Excel_BuiltIn_Print_Area_54" localSheetId="80">#REF!</definedName>
    <definedName name="Excel_BuiltIn_Print_Area_54" localSheetId="81">#REF!</definedName>
    <definedName name="Excel_BuiltIn_Print_Area_54" localSheetId="82">#REF!</definedName>
    <definedName name="Excel_BuiltIn_Print_Area_54" localSheetId="83">#REF!</definedName>
    <definedName name="Excel_BuiltIn_Print_Area_54" localSheetId="84">#REF!</definedName>
    <definedName name="Excel_BuiltIn_Print_Area_54" localSheetId="85">#REF!</definedName>
    <definedName name="Excel_BuiltIn_Print_Area_54" localSheetId="86">#REF!</definedName>
    <definedName name="Excel_BuiltIn_Print_Area_54" localSheetId="87">#REF!</definedName>
    <definedName name="Excel_BuiltIn_Print_Area_54" localSheetId="88">#REF!</definedName>
    <definedName name="Excel_BuiltIn_Print_Area_54" localSheetId="89">#REF!</definedName>
    <definedName name="Excel_BuiltIn_Print_Area_54" localSheetId="90">#REF!</definedName>
    <definedName name="Excel_BuiltIn_Print_Area_54" localSheetId="91">#REF!</definedName>
    <definedName name="Excel_BuiltIn_Print_Area_54" localSheetId="92">#REF!</definedName>
    <definedName name="Excel_BuiltIn_Print_Area_54" localSheetId="93">#REF!</definedName>
    <definedName name="Excel_BuiltIn_Print_Area_54" localSheetId="94">#REF!</definedName>
    <definedName name="Excel_BuiltIn_Print_Area_54" localSheetId="95">#REF!</definedName>
    <definedName name="Excel_BuiltIn_Print_Area_54" localSheetId="96">#REF!</definedName>
    <definedName name="Excel_BuiltIn_Print_Area_54" localSheetId="97">#REF!</definedName>
    <definedName name="Excel_BuiltIn_Print_Area_54" localSheetId="98">#REF!</definedName>
    <definedName name="Excel_BuiltIn_Print_Area_54" localSheetId="99">#REF!</definedName>
    <definedName name="Excel_BuiltIn_Print_Area_54" localSheetId="100">#REF!</definedName>
    <definedName name="Excel_BuiltIn_Print_Area_54" localSheetId="101">#REF!</definedName>
    <definedName name="Excel_BuiltIn_Print_Area_54" localSheetId="102">#REF!</definedName>
    <definedName name="Excel_BuiltIn_Print_Area_54" localSheetId="103">#REF!</definedName>
    <definedName name="Excel_BuiltIn_Print_Area_54" localSheetId="104">#REF!</definedName>
    <definedName name="Excel_BuiltIn_Print_Area_54" localSheetId="105">#REF!</definedName>
    <definedName name="Excel_BuiltIn_Print_Area_54" localSheetId="106">#REF!</definedName>
    <definedName name="Excel_BuiltIn_Print_Area_54" localSheetId="107">#REF!</definedName>
    <definedName name="Excel_BuiltIn_Print_Area_54" localSheetId="108">#REF!</definedName>
    <definedName name="Excel_BuiltIn_Print_Area_54" localSheetId="109">#REF!</definedName>
    <definedName name="Excel_BuiltIn_Print_Area_54" localSheetId="110">#REF!</definedName>
    <definedName name="Excel_BuiltIn_Print_Area_54" localSheetId="111">#REF!</definedName>
    <definedName name="Excel_BuiltIn_Print_Area_54" localSheetId="112">#REF!</definedName>
    <definedName name="Excel_BuiltIn_Print_Area_54" localSheetId="113">#REF!</definedName>
    <definedName name="Excel_BuiltIn_Print_Area_54">#REF!</definedName>
    <definedName name="Excel_BuiltIn_Print_Area_55" localSheetId="27">#REF!</definedName>
    <definedName name="Excel_BuiltIn_Print_Area_55" localSheetId="28">#REF!</definedName>
    <definedName name="Excel_BuiltIn_Print_Area_55" localSheetId="29">#REF!</definedName>
    <definedName name="Excel_BuiltIn_Print_Area_55" localSheetId="30">#REF!</definedName>
    <definedName name="Excel_BuiltIn_Print_Area_55" localSheetId="31">#REF!</definedName>
    <definedName name="Excel_BuiltIn_Print_Area_55" localSheetId="32">#REF!</definedName>
    <definedName name="Excel_BuiltIn_Print_Area_55" localSheetId="33">#REF!</definedName>
    <definedName name="Excel_BuiltIn_Print_Area_55" localSheetId="34">#REF!</definedName>
    <definedName name="Excel_BuiltIn_Print_Area_55" localSheetId="35">#REF!</definedName>
    <definedName name="Excel_BuiltIn_Print_Area_55" localSheetId="36">#REF!</definedName>
    <definedName name="Excel_BuiltIn_Print_Area_55" localSheetId="37">#REF!</definedName>
    <definedName name="Excel_BuiltIn_Print_Area_55" localSheetId="38">#REF!</definedName>
    <definedName name="Excel_BuiltIn_Print_Area_55" localSheetId="39">#REF!</definedName>
    <definedName name="Excel_BuiltIn_Print_Area_55" localSheetId="40">#REF!</definedName>
    <definedName name="Excel_BuiltIn_Print_Area_55" localSheetId="41">#REF!</definedName>
    <definedName name="Excel_BuiltIn_Print_Area_55" localSheetId="42">#REF!</definedName>
    <definedName name="Excel_BuiltIn_Print_Area_55" localSheetId="43">#REF!</definedName>
    <definedName name="Excel_BuiltIn_Print_Area_55" localSheetId="44">#REF!</definedName>
    <definedName name="Excel_BuiltIn_Print_Area_55" localSheetId="45">#REF!</definedName>
    <definedName name="Excel_BuiltIn_Print_Area_55" localSheetId="46">#REF!</definedName>
    <definedName name="Excel_BuiltIn_Print_Area_55" localSheetId="47">#REF!</definedName>
    <definedName name="Excel_BuiltIn_Print_Area_55" localSheetId="48">#REF!</definedName>
    <definedName name="Excel_BuiltIn_Print_Area_55" localSheetId="49">#REF!</definedName>
    <definedName name="Excel_BuiltIn_Print_Area_55" localSheetId="50">#REF!</definedName>
    <definedName name="Excel_BuiltIn_Print_Area_55" localSheetId="51">#REF!</definedName>
    <definedName name="Excel_BuiltIn_Print_Area_55" localSheetId="52">#REF!</definedName>
    <definedName name="Excel_BuiltIn_Print_Area_55" localSheetId="53">#REF!</definedName>
    <definedName name="Excel_BuiltIn_Print_Area_55" localSheetId="54">#REF!</definedName>
    <definedName name="Excel_BuiltIn_Print_Area_55" localSheetId="55">#REF!</definedName>
    <definedName name="Excel_BuiltIn_Print_Area_55" localSheetId="56">#REF!</definedName>
    <definedName name="Excel_BuiltIn_Print_Area_55" localSheetId="57">#REF!</definedName>
    <definedName name="Excel_BuiltIn_Print_Area_55" localSheetId="58">#REF!</definedName>
    <definedName name="Excel_BuiltIn_Print_Area_55" localSheetId="59">#REF!</definedName>
    <definedName name="Excel_BuiltIn_Print_Area_55" localSheetId="60">#REF!</definedName>
    <definedName name="Excel_BuiltIn_Print_Area_55" localSheetId="61">#REF!</definedName>
    <definedName name="Excel_BuiltIn_Print_Area_55" localSheetId="62">#REF!</definedName>
    <definedName name="Excel_BuiltIn_Print_Area_55" localSheetId="63">#REF!</definedName>
    <definedName name="Excel_BuiltIn_Print_Area_55" localSheetId="64">#REF!</definedName>
    <definedName name="Excel_BuiltIn_Print_Area_55" localSheetId="65">#REF!</definedName>
    <definedName name="Excel_BuiltIn_Print_Area_55" localSheetId="66">#REF!</definedName>
    <definedName name="Excel_BuiltIn_Print_Area_55" localSheetId="67">#REF!</definedName>
    <definedName name="Excel_BuiltIn_Print_Area_55" localSheetId="68">#REF!</definedName>
    <definedName name="Excel_BuiltIn_Print_Area_55" localSheetId="69">#REF!</definedName>
    <definedName name="Excel_BuiltIn_Print_Area_55" localSheetId="70">#REF!</definedName>
    <definedName name="Excel_BuiltIn_Print_Area_55" localSheetId="71">#REF!</definedName>
    <definedName name="Excel_BuiltIn_Print_Area_55" localSheetId="72">#REF!</definedName>
    <definedName name="Excel_BuiltIn_Print_Area_55" localSheetId="73">#REF!</definedName>
    <definedName name="Excel_BuiltIn_Print_Area_55" localSheetId="74">#REF!</definedName>
    <definedName name="Excel_BuiltIn_Print_Area_55" localSheetId="75">#REF!</definedName>
    <definedName name="Excel_BuiltIn_Print_Area_55" localSheetId="76">#REF!</definedName>
    <definedName name="Excel_BuiltIn_Print_Area_55" localSheetId="77">#REF!</definedName>
    <definedName name="Excel_BuiltIn_Print_Area_55" localSheetId="78">#REF!</definedName>
    <definedName name="Excel_BuiltIn_Print_Area_55" localSheetId="79">#REF!</definedName>
    <definedName name="Excel_BuiltIn_Print_Area_55" localSheetId="80">#REF!</definedName>
    <definedName name="Excel_BuiltIn_Print_Area_55" localSheetId="81">#REF!</definedName>
    <definedName name="Excel_BuiltIn_Print_Area_55" localSheetId="82">#REF!</definedName>
    <definedName name="Excel_BuiltIn_Print_Area_55" localSheetId="83">#REF!</definedName>
    <definedName name="Excel_BuiltIn_Print_Area_55" localSheetId="84">#REF!</definedName>
    <definedName name="Excel_BuiltIn_Print_Area_55" localSheetId="85">#REF!</definedName>
    <definedName name="Excel_BuiltIn_Print_Area_55" localSheetId="86">#REF!</definedName>
    <definedName name="Excel_BuiltIn_Print_Area_55" localSheetId="87">#REF!</definedName>
    <definedName name="Excel_BuiltIn_Print_Area_55" localSheetId="88">#REF!</definedName>
    <definedName name="Excel_BuiltIn_Print_Area_55" localSheetId="89">#REF!</definedName>
    <definedName name="Excel_BuiltIn_Print_Area_55" localSheetId="90">#REF!</definedName>
    <definedName name="Excel_BuiltIn_Print_Area_55" localSheetId="91">#REF!</definedName>
    <definedName name="Excel_BuiltIn_Print_Area_55" localSheetId="92">#REF!</definedName>
    <definedName name="Excel_BuiltIn_Print_Area_55" localSheetId="93">#REF!</definedName>
    <definedName name="Excel_BuiltIn_Print_Area_55" localSheetId="94">#REF!</definedName>
    <definedName name="Excel_BuiltIn_Print_Area_55" localSheetId="95">#REF!</definedName>
    <definedName name="Excel_BuiltIn_Print_Area_55" localSheetId="96">#REF!</definedName>
    <definedName name="Excel_BuiltIn_Print_Area_55" localSheetId="97">#REF!</definedName>
    <definedName name="Excel_BuiltIn_Print_Area_55" localSheetId="98">#REF!</definedName>
    <definedName name="Excel_BuiltIn_Print_Area_55" localSheetId="99">#REF!</definedName>
    <definedName name="Excel_BuiltIn_Print_Area_55" localSheetId="100">#REF!</definedName>
    <definedName name="Excel_BuiltIn_Print_Area_55" localSheetId="101">#REF!</definedName>
    <definedName name="Excel_BuiltIn_Print_Area_55" localSheetId="102">#REF!</definedName>
    <definedName name="Excel_BuiltIn_Print_Area_55" localSheetId="103">#REF!</definedName>
    <definedName name="Excel_BuiltIn_Print_Area_55" localSheetId="104">#REF!</definedName>
    <definedName name="Excel_BuiltIn_Print_Area_55" localSheetId="105">#REF!</definedName>
    <definedName name="Excel_BuiltIn_Print_Area_55" localSheetId="106">#REF!</definedName>
    <definedName name="Excel_BuiltIn_Print_Area_55" localSheetId="107">#REF!</definedName>
    <definedName name="Excel_BuiltIn_Print_Area_55" localSheetId="108">#REF!</definedName>
    <definedName name="Excel_BuiltIn_Print_Area_55" localSheetId="109">#REF!</definedName>
    <definedName name="Excel_BuiltIn_Print_Area_55" localSheetId="110">#REF!</definedName>
    <definedName name="Excel_BuiltIn_Print_Area_55" localSheetId="111">#REF!</definedName>
    <definedName name="Excel_BuiltIn_Print_Area_55" localSheetId="112">#REF!</definedName>
    <definedName name="Excel_BuiltIn_Print_Area_55" localSheetId="113">#REF!</definedName>
    <definedName name="Excel_BuiltIn_Print_Area_55">#REF!</definedName>
    <definedName name="Excel_BuiltIn_Print_Area_56" localSheetId="27">#REF!</definedName>
    <definedName name="Excel_BuiltIn_Print_Area_56" localSheetId="28">#REF!</definedName>
    <definedName name="Excel_BuiltIn_Print_Area_56" localSheetId="29">#REF!</definedName>
    <definedName name="Excel_BuiltIn_Print_Area_56" localSheetId="30">#REF!</definedName>
    <definedName name="Excel_BuiltIn_Print_Area_56" localSheetId="31">#REF!</definedName>
    <definedName name="Excel_BuiltIn_Print_Area_56" localSheetId="32">#REF!</definedName>
    <definedName name="Excel_BuiltIn_Print_Area_56" localSheetId="33">#REF!</definedName>
    <definedName name="Excel_BuiltIn_Print_Area_56" localSheetId="34">#REF!</definedName>
    <definedName name="Excel_BuiltIn_Print_Area_56" localSheetId="35">#REF!</definedName>
    <definedName name="Excel_BuiltIn_Print_Area_56" localSheetId="36">#REF!</definedName>
    <definedName name="Excel_BuiltIn_Print_Area_56" localSheetId="37">#REF!</definedName>
    <definedName name="Excel_BuiltIn_Print_Area_56" localSheetId="38">#REF!</definedName>
    <definedName name="Excel_BuiltIn_Print_Area_56" localSheetId="39">#REF!</definedName>
    <definedName name="Excel_BuiltIn_Print_Area_56" localSheetId="40">#REF!</definedName>
    <definedName name="Excel_BuiltIn_Print_Area_56" localSheetId="41">#REF!</definedName>
    <definedName name="Excel_BuiltIn_Print_Area_56" localSheetId="42">#REF!</definedName>
    <definedName name="Excel_BuiltIn_Print_Area_56" localSheetId="43">#REF!</definedName>
    <definedName name="Excel_BuiltIn_Print_Area_56" localSheetId="44">#REF!</definedName>
    <definedName name="Excel_BuiltIn_Print_Area_56" localSheetId="45">#REF!</definedName>
    <definedName name="Excel_BuiltIn_Print_Area_56" localSheetId="46">#REF!</definedName>
    <definedName name="Excel_BuiltIn_Print_Area_56" localSheetId="47">#REF!</definedName>
    <definedName name="Excel_BuiltIn_Print_Area_56" localSheetId="48">#REF!</definedName>
    <definedName name="Excel_BuiltIn_Print_Area_56" localSheetId="49">#REF!</definedName>
    <definedName name="Excel_BuiltIn_Print_Area_56" localSheetId="50">#REF!</definedName>
    <definedName name="Excel_BuiltIn_Print_Area_56" localSheetId="51">#REF!</definedName>
    <definedName name="Excel_BuiltIn_Print_Area_56" localSheetId="52">#REF!</definedName>
    <definedName name="Excel_BuiltIn_Print_Area_56" localSheetId="53">#REF!</definedName>
    <definedName name="Excel_BuiltIn_Print_Area_56" localSheetId="54">#REF!</definedName>
    <definedName name="Excel_BuiltIn_Print_Area_56" localSheetId="55">#REF!</definedName>
    <definedName name="Excel_BuiltIn_Print_Area_56" localSheetId="56">#REF!</definedName>
    <definedName name="Excel_BuiltIn_Print_Area_56" localSheetId="57">#REF!</definedName>
    <definedName name="Excel_BuiltIn_Print_Area_56" localSheetId="58">#REF!</definedName>
    <definedName name="Excel_BuiltIn_Print_Area_56" localSheetId="59">#REF!</definedName>
    <definedName name="Excel_BuiltIn_Print_Area_56" localSheetId="60">#REF!</definedName>
    <definedName name="Excel_BuiltIn_Print_Area_56" localSheetId="61">#REF!</definedName>
    <definedName name="Excel_BuiltIn_Print_Area_56" localSheetId="62">#REF!</definedName>
    <definedName name="Excel_BuiltIn_Print_Area_56" localSheetId="63">#REF!</definedName>
    <definedName name="Excel_BuiltIn_Print_Area_56" localSheetId="64">#REF!</definedName>
    <definedName name="Excel_BuiltIn_Print_Area_56" localSheetId="65">#REF!</definedName>
    <definedName name="Excel_BuiltIn_Print_Area_56" localSheetId="66">#REF!</definedName>
    <definedName name="Excel_BuiltIn_Print_Area_56" localSheetId="67">#REF!</definedName>
    <definedName name="Excel_BuiltIn_Print_Area_56" localSheetId="68">#REF!</definedName>
    <definedName name="Excel_BuiltIn_Print_Area_56" localSheetId="69">#REF!</definedName>
    <definedName name="Excel_BuiltIn_Print_Area_56" localSheetId="70">#REF!</definedName>
    <definedName name="Excel_BuiltIn_Print_Area_56" localSheetId="71">#REF!</definedName>
    <definedName name="Excel_BuiltIn_Print_Area_56" localSheetId="72">#REF!</definedName>
    <definedName name="Excel_BuiltIn_Print_Area_56" localSheetId="73">#REF!</definedName>
    <definedName name="Excel_BuiltIn_Print_Area_56" localSheetId="74">#REF!</definedName>
    <definedName name="Excel_BuiltIn_Print_Area_56" localSheetId="75">#REF!</definedName>
    <definedName name="Excel_BuiltIn_Print_Area_56" localSheetId="76">#REF!</definedName>
    <definedName name="Excel_BuiltIn_Print_Area_56" localSheetId="77">#REF!</definedName>
    <definedName name="Excel_BuiltIn_Print_Area_56" localSheetId="78">#REF!</definedName>
    <definedName name="Excel_BuiltIn_Print_Area_56" localSheetId="79">#REF!</definedName>
    <definedName name="Excel_BuiltIn_Print_Area_56" localSheetId="80">#REF!</definedName>
    <definedName name="Excel_BuiltIn_Print_Area_56" localSheetId="81">#REF!</definedName>
    <definedName name="Excel_BuiltIn_Print_Area_56" localSheetId="82">#REF!</definedName>
    <definedName name="Excel_BuiltIn_Print_Area_56" localSheetId="83">#REF!</definedName>
    <definedName name="Excel_BuiltIn_Print_Area_56" localSheetId="84">#REF!</definedName>
    <definedName name="Excel_BuiltIn_Print_Area_56" localSheetId="85">#REF!</definedName>
    <definedName name="Excel_BuiltIn_Print_Area_56" localSheetId="86">#REF!</definedName>
    <definedName name="Excel_BuiltIn_Print_Area_56" localSheetId="87">#REF!</definedName>
    <definedName name="Excel_BuiltIn_Print_Area_56" localSheetId="88">#REF!</definedName>
    <definedName name="Excel_BuiltIn_Print_Area_56" localSheetId="89">#REF!</definedName>
    <definedName name="Excel_BuiltIn_Print_Area_56" localSheetId="90">#REF!</definedName>
    <definedName name="Excel_BuiltIn_Print_Area_56" localSheetId="91">#REF!</definedName>
    <definedName name="Excel_BuiltIn_Print_Area_56" localSheetId="92">#REF!</definedName>
    <definedName name="Excel_BuiltIn_Print_Area_56" localSheetId="93">#REF!</definedName>
    <definedName name="Excel_BuiltIn_Print_Area_56" localSheetId="94">#REF!</definedName>
    <definedName name="Excel_BuiltIn_Print_Area_56" localSheetId="95">#REF!</definedName>
    <definedName name="Excel_BuiltIn_Print_Area_56" localSheetId="96">#REF!</definedName>
    <definedName name="Excel_BuiltIn_Print_Area_56" localSheetId="97">#REF!</definedName>
    <definedName name="Excel_BuiltIn_Print_Area_56" localSheetId="98">#REF!</definedName>
    <definedName name="Excel_BuiltIn_Print_Area_56" localSheetId="99">#REF!</definedName>
    <definedName name="Excel_BuiltIn_Print_Area_56" localSheetId="100">#REF!</definedName>
    <definedName name="Excel_BuiltIn_Print_Area_56" localSheetId="101">#REF!</definedName>
    <definedName name="Excel_BuiltIn_Print_Area_56" localSheetId="102">#REF!</definedName>
    <definedName name="Excel_BuiltIn_Print_Area_56" localSheetId="103">#REF!</definedName>
    <definedName name="Excel_BuiltIn_Print_Area_56" localSheetId="104">#REF!</definedName>
    <definedName name="Excel_BuiltIn_Print_Area_56" localSheetId="105">#REF!</definedName>
    <definedName name="Excel_BuiltIn_Print_Area_56" localSheetId="106">#REF!</definedName>
    <definedName name="Excel_BuiltIn_Print_Area_56" localSheetId="107">#REF!</definedName>
    <definedName name="Excel_BuiltIn_Print_Area_56" localSheetId="108">#REF!</definedName>
    <definedName name="Excel_BuiltIn_Print_Area_56" localSheetId="109">#REF!</definedName>
    <definedName name="Excel_BuiltIn_Print_Area_56" localSheetId="110">#REF!</definedName>
    <definedName name="Excel_BuiltIn_Print_Area_56" localSheetId="111">#REF!</definedName>
    <definedName name="Excel_BuiltIn_Print_Area_56" localSheetId="112">#REF!</definedName>
    <definedName name="Excel_BuiltIn_Print_Area_56" localSheetId="113">#REF!</definedName>
    <definedName name="Excel_BuiltIn_Print_Area_56">#REF!</definedName>
    <definedName name="Excel_BuiltIn_Print_Area_57" localSheetId="27">#REF!</definedName>
    <definedName name="Excel_BuiltIn_Print_Area_57" localSheetId="28">#REF!</definedName>
    <definedName name="Excel_BuiltIn_Print_Area_57" localSheetId="29">#REF!</definedName>
    <definedName name="Excel_BuiltIn_Print_Area_57" localSheetId="30">#REF!</definedName>
    <definedName name="Excel_BuiltIn_Print_Area_57" localSheetId="31">#REF!</definedName>
    <definedName name="Excel_BuiltIn_Print_Area_57" localSheetId="32">#REF!</definedName>
    <definedName name="Excel_BuiltIn_Print_Area_57" localSheetId="33">#REF!</definedName>
    <definedName name="Excel_BuiltIn_Print_Area_57" localSheetId="34">#REF!</definedName>
    <definedName name="Excel_BuiltIn_Print_Area_57" localSheetId="35">#REF!</definedName>
    <definedName name="Excel_BuiltIn_Print_Area_57" localSheetId="36">#REF!</definedName>
    <definedName name="Excel_BuiltIn_Print_Area_57" localSheetId="37">#REF!</definedName>
    <definedName name="Excel_BuiltIn_Print_Area_57" localSheetId="38">#REF!</definedName>
    <definedName name="Excel_BuiltIn_Print_Area_57" localSheetId="39">#REF!</definedName>
    <definedName name="Excel_BuiltIn_Print_Area_57" localSheetId="40">#REF!</definedName>
    <definedName name="Excel_BuiltIn_Print_Area_57" localSheetId="41">#REF!</definedName>
    <definedName name="Excel_BuiltIn_Print_Area_57" localSheetId="42">#REF!</definedName>
    <definedName name="Excel_BuiltIn_Print_Area_57" localSheetId="43">#REF!</definedName>
    <definedName name="Excel_BuiltIn_Print_Area_57" localSheetId="44">#REF!</definedName>
    <definedName name="Excel_BuiltIn_Print_Area_57" localSheetId="45">#REF!</definedName>
    <definedName name="Excel_BuiltIn_Print_Area_57" localSheetId="46">#REF!</definedName>
    <definedName name="Excel_BuiltIn_Print_Area_57" localSheetId="47">#REF!</definedName>
    <definedName name="Excel_BuiltIn_Print_Area_57" localSheetId="48">#REF!</definedName>
    <definedName name="Excel_BuiltIn_Print_Area_57" localSheetId="49">#REF!</definedName>
    <definedName name="Excel_BuiltIn_Print_Area_57" localSheetId="50">#REF!</definedName>
    <definedName name="Excel_BuiltIn_Print_Area_57" localSheetId="51">#REF!</definedName>
    <definedName name="Excel_BuiltIn_Print_Area_57" localSheetId="52">#REF!</definedName>
    <definedName name="Excel_BuiltIn_Print_Area_57" localSheetId="53">#REF!</definedName>
    <definedName name="Excel_BuiltIn_Print_Area_57" localSheetId="54">#REF!</definedName>
    <definedName name="Excel_BuiltIn_Print_Area_57" localSheetId="55">#REF!</definedName>
    <definedName name="Excel_BuiltIn_Print_Area_57" localSheetId="56">#REF!</definedName>
    <definedName name="Excel_BuiltIn_Print_Area_57" localSheetId="57">#REF!</definedName>
    <definedName name="Excel_BuiltIn_Print_Area_57" localSheetId="58">#REF!</definedName>
    <definedName name="Excel_BuiltIn_Print_Area_57" localSheetId="59">#REF!</definedName>
    <definedName name="Excel_BuiltIn_Print_Area_57" localSheetId="60">#REF!</definedName>
    <definedName name="Excel_BuiltIn_Print_Area_57" localSheetId="61">#REF!</definedName>
    <definedName name="Excel_BuiltIn_Print_Area_57" localSheetId="62">#REF!</definedName>
    <definedName name="Excel_BuiltIn_Print_Area_57" localSheetId="63">#REF!</definedName>
    <definedName name="Excel_BuiltIn_Print_Area_57" localSheetId="64">#REF!</definedName>
    <definedName name="Excel_BuiltIn_Print_Area_57" localSheetId="65">#REF!</definedName>
    <definedName name="Excel_BuiltIn_Print_Area_57" localSheetId="66">#REF!</definedName>
    <definedName name="Excel_BuiltIn_Print_Area_57" localSheetId="67">#REF!</definedName>
    <definedName name="Excel_BuiltIn_Print_Area_57" localSheetId="68">#REF!</definedName>
    <definedName name="Excel_BuiltIn_Print_Area_57" localSheetId="69">#REF!</definedName>
    <definedName name="Excel_BuiltIn_Print_Area_57" localSheetId="70">#REF!</definedName>
    <definedName name="Excel_BuiltIn_Print_Area_57" localSheetId="71">#REF!</definedName>
    <definedName name="Excel_BuiltIn_Print_Area_57" localSheetId="72">#REF!</definedName>
    <definedName name="Excel_BuiltIn_Print_Area_57" localSheetId="73">#REF!</definedName>
    <definedName name="Excel_BuiltIn_Print_Area_57" localSheetId="74">#REF!</definedName>
    <definedName name="Excel_BuiltIn_Print_Area_57" localSheetId="75">#REF!</definedName>
    <definedName name="Excel_BuiltIn_Print_Area_57" localSheetId="76">#REF!</definedName>
    <definedName name="Excel_BuiltIn_Print_Area_57" localSheetId="77">#REF!</definedName>
    <definedName name="Excel_BuiltIn_Print_Area_57" localSheetId="78">#REF!</definedName>
    <definedName name="Excel_BuiltIn_Print_Area_57" localSheetId="79">#REF!</definedName>
    <definedName name="Excel_BuiltIn_Print_Area_57" localSheetId="80">#REF!</definedName>
    <definedName name="Excel_BuiltIn_Print_Area_57" localSheetId="81">#REF!</definedName>
    <definedName name="Excel_BuiltIn_Print_Area_57" localSheetId="82">#REF!</definedName>
    <definedName name="Excel_BuiltIn_Print_Area_57" localSheetId="83">#REF!</definedName>
    <definedName name="Excel_BuiltIn_Print_Area_57" localSheetId="84">#REF!</definedName>
    <definedName name="Excel_BuiltIn_Print_Area_57" localSheetId="85">#REF!</definedName>
    <definedName name="Excel_BuiltIn_Print_Area_57" localSheetId="86">#REF!</definedName>
    <definedName name="Excel_BuiltIn_Print_Area_57" localSheetId="87">#REF!</definedName>
    <definedName name="Excel_BuiltIn_Print_Area_57" localSheetId="88">#REF!</definedName>
    <definedName name="Excel_BuiltIn_Print_Area_57" localSheetId="89">#REF!</definedName>
    <definedName name="Excel_BuiltIn_Print_Area_57" localSheetId="90">#REF!</definedName>
    <definedName name="Excel_BuiltIn_Print_Area_57" localSheetId="91">#REF!</definedName>
    <definedName name="Excel_BuiltIn_Print_Area_57" localSheetId="92">#REF!</definedName>
    <definedName name="Excel_BuiltIn_Print_Area_57" localSheetId="93">#REF!</definedName>
    <definedName name="Excel_BuiltIn_Print_Area_57" localSheetId="94">#REF!</definedName>
    <definedName name="Excel_BuiltIn_Print_Area_57" localSheetId="95">#REF!</definedName>
    <definedName name="Excel_BuiltIn_Print_Area_57" localSheetId="96">#REF!</definedName>
    <definedName name="Excel_BuiltIn_Print_Area_57" localSheetId="97">#REF!</definedName>
    <definedName name="Excel_BuiltIn_Print_Area_57" localSheetId="98">#REF!</definedName>
    <definedName name="Excel_BuiltIn_Print_Area_57" localSheetId="99">#REF!</definedName>
    <definedName name="Excel_BuiltIn_Print_Area_57" localSheetId="100">#REF!</definedName>
    <definedName name="Excel_BuiltIn_Print_Area_57" localSheetId="101">#REF!</definedName>
    <definedName name="Excel_BuiltIn_Print_Area_57" localSheetId="102">#REF!</definedName>
    <definedName name="Excel_BuiltIn_Print_Area_57" localSheetId="103">#REF!</definedName>
    <definedName name="Excel_BuiltIn_Print_Area_57" localSheetId="104">#REF!</definedName>
    <definedName name="Excel_BuiltIn_Print_Area_57" localSheetId="105">#REF!</definedName>
    <definedName name="Excel_BuiltIn_Print_Area_57" localSheetId="106">#REF!</definedName>
    <definedName name="Excel_BuiltIn_Print_Area_57" localSheetId="107">#REF!</definedName>
    <definedName name="Excel_BuiltIn_Print_Area_57" localSheetId="108">#REF!</definedName>
    <definedName name="Excel_BuiltIn_Print_Area_57" localSheetId="109">#REF!</definedName>
    <definedName name="Excel_BuiltIn_Print_Area_57" localSheetId="110">#REF!</definedName>
    <definedName name="Excel_BuiltIn_Print_Area_57" localSheetId="111">#REF!</definedName>
    <definedName name="Excel_BuiltIn_Print_Area_57" localSheetId="112">#REF!</definedName>
    <definedName name="Excel_BuiltIn_Print_Area_57" localSheetId="113">#REF!</definedName>
    <definedName name="Excel_BuiltIn_Print_Area_57">#REF!</definedName>
    <definedName name="Excel_BuiltIn_Print_Area_58" localSheetId="27">#REF!</definedName>
    <definedName name="Excel_BuiltIn_Print_Area_58" localSheetId="28">#REF!</definedName>
    <definedName name="Excel_BuiltIn_Print_Area_58" localSheetId="29">#REF!</definedName>
    <definedName name="Excel_BuiltIn_Print_Area_58" localSheetId="30">#REF!</definedName>
    <definedName name="Excel_BuiltIn_Print_Area_58" localSheetId="31">#REF!</definedName>
    <definedName name="Excel_BuiltIn_Print_Area_58" localSheetId="32">#REF!</definedName>
    <definedName name="Excel_BuiltIn_Print_Area_58" localSheetId="33">#REF!</definedName>
    <definedName name="Excel_BuiltIn_Print_Area_58" localSheetId="34">#REF!</definedName>
    <definedName name="Excel_BuiltIn_Print_Area_58" localSheetId="35">#REF!</definedName>
    <definedName name="Excel_BuiltIn_Print_Area_58" localSheetId="36">#REF!</definedName>
    <definedName name="Excel_BuiltIn_Print_Area_58" localSheetId="37">#REF!</definedName>
    <definedName name="Excel_BuiltIn_Print_Area_58" localSheetId="38">#REF!</definedName>
    <definedName name="Excel_BuiltIn_Print_Area_58" localSheetId="39">#REF!</definedName>
    <definedName name="Excel_BuiltIn_Print_Area_58" localSheetId="40">#REF!</definedName>
    <definedName name="Excel_BuiltIn_Print_Area_58" localSheetId="41">#REF!</definedName>
    <definedName name="Excel_BuiltIn_Print_Area_58" localSheetId="42">#REF!</definedName>
    <definedName name="Excel_BuiltIn_Print_Area_58" localSheetId="43">#REF!</definedName>
    <definedName name="Excel_BuiltIn_Print_Area_58" localSheetId="44">#REF!</definedName>
    <definedName name="Excel_BuiltIn_Print_Area_58" localSheetId="45">#REF!</definedName>
    <definedName name="Excel_BuiltIn_Print_Area_58" localSheetId="46">#REF!</definedName>
    <definedName name="Excel_BuiltIn_Print_Area_58" localSheetId="47">#REF!</definedName>
    <definedName name="Excel_BuiltIn_Print_Area_58" localSheetId="48">#REF!</definedName>
    <definedName name="Excel_BuiltIn_Print_Area_58" localSheetId="49">#REF!</definedName>
    <definedName name="Excel_BuiltIn_Print_Area_58" localSheetId="50">#REF!</definedName>
    <definedName name="Excel_BuiltIn_Print_Area_58" localSheetId="51">#REF!</definedName>
    <definedName name="Excel_BuiltIn_Print_Area_58" localSheetId="52">#REF!</definedName>
    <definedName name="Excel_BuiltIn_Print_Area_58" localSheetId="53">#REF!</definedName>
    <definedName name="Excel_BuiltIn_Print_Area_58" localSheetId="54">#REF!</definedName>
    <definedName name="Excel_BuiltIn_Print_Area_58" localSheetId="55">#REF!</definedName>
    <definedName name="Excel_BuiltIn_Print_Area_58" localSheetId="56">#REF!</definedName>
    <definedName name="Excel_BuiltIn_Print_Area_58" localSheetId="57">#REF!</definedName>
    <definedName name="Excel_BuiltIn_Print_Area_58" localSheetId="58">#REF!</definedName>
    <definedName name="Excel_BuiltIn_Print_Area_58" localSheetId="59">#REF!</definedName>
    <definedName name="Excel_BuiltIn_Print_Area_58" localSheetId="60">#REF!</definedName>
    <definedName name="Excel_BuiltIn_Print_Area_58" localSheetId="61">#REF!</definedName>
    <definedName name="Excel_BuiltIn_Print_Area_58" localSheetId="62">#REF!</definedName>
    <definedName name="Excel_BuiltIn_Print_Area_58" localSheetId="63">#REF!</definedName>
    <definedName name="Excel_BuiltIn_Print_Area_58" localSheetId="64">#REF!</definedName>
    <definedName name="Excel_BuiltIn_Print_Area_58" localSheetId="65">#REF!</definedName>
    <definedName name="Excel_BuiltIn_Print_Area_58" localSheetId="66">#REF!</definedName>
    <definedName name="Excel_BuiltIn_Print_Area_58" localSheetId="67">#REF!</definedName>
    <definedName name="Excel_BuiltIn_Print_Area_58" localSheetId="68">#REF!</definedName>
    <definedName name="Excel_BuiltIn_Print_Area_58" localSheetId="69">#REF!</definedName>
    <definedName name="Excel_BuiltIn_Print_Area_58" localSheetId="70">#REF!</definedName>
    <definedName name="Excel_BuiltIn_Print_Area_58" localSheetId="71">#REF!</definedName>
    <definedName name="Excel_BuiltIn_Print_Area_58" localSheetId="72">#REF!</definedName>
    <definedName name="Excel_BuiltIn_Print_Area_58" localSheetId="73">#REF!</definedName>
    <definedName name="Excel_BuiltIn_Print_Area_58" localSheetId="74">#REF!</definedName>
    <definedName name="Excel_BuiltIn_Print_Area_58" localSheetId="75">#REF!</definedName>
    <definedName name="Excel_BuiltIn_Print_Area_58" localSheetId="76">#REF!</definedName>
    <definedName name="Excel_BuiltIn_Print_Area_58" localSheetId="77">#REF!</definedName>
    <definedName name="Excel_BuiltIn_Print_Area_58" localSheetId="78">#REF!</definedName>
    <definedName name="Excel_BuiltIn_Print_Area_58" localSheetId="79">#REF!</definedName>
    <definedName name="Excel_BuiltIn_Print_Area_58" localSheetId="80">#REF!</definedName>
    <definedName name="Excel_BuiltIn_Print_Area_58" localSheetId="81">#REF!</definedName>
    <definedName name="Excel_BuiltIn_Print_Area_58" localSheetId="82">#REF!</definedName>
    <definedName name="Excel_BuiltIn_Print_Area_58" localSheetId="83">#REF!</definedName>
    <definedName name="Excel_BuiltIn_Print_Area_58" localSheetId="84">#REF!</definedName>
    <definedName name="Excel_BuiltIn_Print_Area_58" localSheetId="85">#REF!</definedName>
    <definedName name="Excel_BuiltIn_Print_Area_58" localSheetId="86">#REF!</definedName>
    <definedName name="Excel_BuiltIn_Print_Area_58" localSheetId="87">#REF!</definedName>
    <definedName name="Excel_BuiltIn_Print_Area_58" localSheetId="88">#REF!</definedName>
    <definedName name="Excel_BuiltIn_Print_Area_58" localSheetId="89">#REF!</definedName>
    <definedName name="Excel_BuiltIn_Print_Area_58" localSheetId="90">#REF!</definedName>
    <definedName name="Excel_BuiltIn_Print_Area_58" localSheetId="91">#REF!</definedName>
    <definedName name="Excel_BuiltIn_Print_Area_58" localSheetId="92">#REF!</definedName>
    <definedName name="Excel_BuiltIn_Print_Area_58" localSheetId="93">#REF!</definedName>
    <definedName name="Excel_BuiltIn_Print_Area_58" localSheetId="94">#REF!</definedName>
    <definedName name="Excel_BuiltIn_Print_Area_58" localSheetId="95">#REF!</definedName>
    <definedName name="Excel_BuiltIn_Print_Area_58" localSheetId="96">#REF!</definedName>
    <definedName name="Excel_BuiltIn_Print_Area_58" localSheetId="97">#REF!</definedName>
    <definedName name="Excel_BuiltIn_Print_Area_58" localSheetId="98">#REF!</definedName>
    <definedName name="Excel_BuiltIn_Print_Area_58" localSheetId="99">#REF!</definedName>
    <definedName name="Excel_BuiltIn_Print_Area_58" localSheetId="100">#REF!</definedName>
    <definedName name="Excel_BuiltIn_Print_Area_58" localSheetId="101">#REF!</definedName>
    <definedName name="Excel_BuiltIn_Print_Area_58" localSheetId="102">#REF!</definedName>
    <definedName name="Excel_BuiltIn_Print_Area_58" localSheetId="103">#REF!</definedName>
    <definedName name="Excel_BuiltIn_Print_Area_58" localSheetId="104">#REF!</definedName>
    <definedName name="Excel_BuiltIn_Print_Area_58" localSheetId="105">#REF!</definedName>
    <definedName name="Excel_BuiltIn_Print_Area_58" localSheetId="106">#REF!</definedName>
    <definedName name="Excel_BuiltIn_Print_Area_58" localSheetId="107">#REF!</definedName>
    <definedName name="Excel_BuiltIn_Print_Area_58" localSheetId="108">#REF!</definedName>
    <definedName name="Excel_BuiltIn_Print_Area_58" localSheetId="109">#REF!</definedName>
    <definedName name="Excel_BuiltIn_Print_Area_58" localSheetId="110">#REF!</definedName>
    <definedName name="Excel_BuiltIn_Print_Area_58" localSheetId="111">#REF!</definedName>
    <definedName name="Excel_BuiltIn_Print_Area_58" localSheetId="112">#REF!</definedName>
    <definedName name="Excel_BuiltIn_Print_Area_58" localSheetId="113">#REF!</definedName>
    <definedName name="Excel_BuiltIn_Print_Area_58">#REF!</definedName>
    <definedName name="Excel_BuiltIn_Print_Area_6" localSheetId="27">#REF!</definedName>
    <definedName name="Excel_BuiltIn_Print_Area_6" localSheetId="28">#REF!</definedName>
    <definedName name="Excel_BuiltIn_Print_Area_6" localSheetId="29">#REF!</definedName>
    <definedName name="Excel_BuiltIn_Print_Area_6" localSheetId="30">#REF!</definedName>
    <definedName name="Excel_BuiltIn_Print_Area_6" localSheetId="31">#REF!</definedName>
    <definedName name="Excel_BuiltIn_Print_Area_6" localSheetId="32">#REF!</definedName>
    <definedName name="Excel_BuiltIn_Print_Area_6" localSheetId="33">#REF!</definedName>
    <definedName name="Excel_BuiltIn_Print_Area_6" localSheetId="34">#REF!</definedName>
    <definedName name="Excel_BuiltIn_Print_Area_6" localSheetId="35">#REF!</definedName>
    <definedName name="Excel_BuiltIn_Print_Area_6" localSheetId="36">#REF!</definedName>
    <definedName name="Excel_BuiltIn_Print_Area_6" localSheetId="37">#REF!</definedName>
    <definedName name="Excel_BuiltIn_Print_Area_6" localSheetId="38">#REF!</definedName>
    <definedName name="Excel_BuiltIn_Print_Area_6" localSheetId="39">#REF!</definedName>
    <definedName name="Excel_BuiltIn_Print_Area_6" localSheetId="40">#REF!</definedName>
    <definedName name="Excel_BuiltIn_Print_Area_6" localSheetId="41">#REF!</definedName>
    <definedName name="Excel_BuiltIn_Print_Area_6" localSheetId="42">#REF!</definedName>
    <definedName name="Excel_BuiltIn_Print_Area_6" localSheetId="43">#REF!</definedName>
    <definedName name="Excel_BuiltIn_Print_Area_6" localSheetId="44">#REF!</definedName>
    <definedName name="Excel_BuiltIn_Print_Area_6" localSheetId="45">#REF!</definedName>
    <definedName name="Excel_BuiltIn_Print_Area_6" localSheetId="46">#REF!</definedName>
    <definedName name="Excel_BuiltIn_Print_Area_6" localSheetId="47">#REF!</definedName>
    <definedName name="Excel_BuiltIn_Print_Area_6" localSheetId="48">#REF!</definedName>
    <definedName name="Excel_BuiltIn_Print_Area_6" localSheetId="49">#REF!</definedName>
    <definedName name="Excel_BuiltIn_Print_Area_6" localSheetId="50">#REF!</definedName>
    <definedName name="Excel_BuiltIn_Print_Area_6" localSheetId="51">#REF!</definedName>
    <definedName name="Excel_BuiltIn_Print_Area_6" localSheetId="52">#REF!</definedName>
    <definedName name="Excel_BuiltIn_Print_Area_6" localSheetId="53">#REF!</definedName>
    <definedName name="Excel_BuiltIn_Print_Area_6" localSheetId="54">#REF!</definedName>
    <definedName name="Excel_BuiltIn_Print_Area_6" localSheetId="55">#REF!</definedName>
    <definedName name="Excel_BuiltIn_Print_Area_6" localSheetId="56">#REF!</definedName>
    <definedName name="Excel_BuiltIn_Print_Area_6" localSheetId="57">#REF!</definedName>
    <definedName name="Excel_BuiltIn_Print_Area_6" localSheetId="58">#REF!</definedName>
    <definedName name="Excel_BuiltIn_Print_Area_6" localSheetId="59">#REF!</definedName>
    <definedName name="Excel_BuiltIn_Print_Area_6" localSheetId="60">#REF!</definedName>
    <definedName name="Excel_BuiltIn_Print_Area_6" localSheetId="61">#REF!</definedName>
    <definedName name="Excel_BuiltIn_Print_Area_6" localSheetId="62">#REF!</definedName>
    <definedName name="Excel_BuiltIn_Print_Area_6" localSheetId="63">#REF!</definedName>
    <definedName name="Excel_BuiltIn_Print_Area_6" localSheetId="64">#REF!</definedName>
    <definedName name="Excel_BuiltIn_Print_Area_6" localSheetId="65">#REF!</definedName>
    <definedName name="Excel_BuiltIn_Print_Area_6" localSheetId="66">#REF!</definedName>
    <definedName name="Excel_BuiltIn_Print_Area_6" localSheetId="67">#REF!</definedName>
    <definedName name="Excel_BuiltIn_Print_Area_6" localSheetId="68">#REF!</definedName>
    <definedName name="Excel_BuiltIn_Print_Area_6" localSheetId="69">#REF!</definedName>
    <definedName name="Excel_BuiltIn_Print_Area_6" localSheetId="70">#REF!</definedName>
    <definedName name="Excel_BuiltIn_Print_Area_6" localSheetId="71">#REF!</definedName>
    <definedName name="Excel_BuiltIn_Print_Area_6" localSheetId="72">#REF!</definedName>
    <definedName name="Excel_BuiltIn_Print_Area_6" localSheetId="73">#REF!</definedName>
    <definedName name="Excel_BuiltIn_Print_Area_6" localSheetId="74">#REF!</definedName>
    <definedName name="Excel_BuiltIn_Print_Area_6" localSheetId="75">#REF!</definedName>
    <definedName name="Excel_BuiltIn_Print_Area_6" localSheetId="76">#REF!</definedName>
    <definedName name="Excel_BuiltIn_Print_Area_6" localSheetId="77">#REF!</definedName>
    <definedName name="Excel_BuiltIn_Print_Area_6" localSheetId="78">#REF!</definedName>
    <definedName name="Excel_BuiltIn_Print_Area_6" localSheetId="79">#REF!</definedName>
    <definedName name="Excel_BuiltIn_Print_Area_6" localSheetId="80">#REF!</definedName>
    <definedName name="Excel_BuiltIn_Print_Area_6" localSheetId="81">#REF!</definedName>
    <definedName name="Excel_BuiltIn_Print_Area_6" localSheetId="82">#REF!</definedName>
    <definedName name="Excel_BuiltIn_Print_Area_6" localSheetId="83">#REF!</definedName>
    <definedName name="Excel_BuiltIn_Print_Area_6" localSheetId="84">#REF!</definedName>
    <definedName name="Excel_BuiltIn_Print_Area_6" localSheetId="85">#REF!</definedName>
    <definedName name="Excel_BuiltIn_Print_Area_6" localSheetId="86">#REF!</definedName>
    <definedName name="Excel_BuiltIn_Print_Area_6" localSheetId="87">#REF!</definedName>
    <definedName name="Excel_BuiltIn_Print_Area_6" localSheetId="88">#REF!</definedName>
    <definedName name="Excel_BuiltIn_Print_Area_6" localSheetId="89">#REF!</definedName>
    <definedName name="Excel_BuiltIn_Print_Area_6" localSheetId="90">#REF!</definedName>
    <definedName name="Excel_BuiltIn_Print_Area_6" localSheetId="91">#REF!</definedName>
    <definedName name="Excel_BuiltIn_Print_Area_6" localSheetId="92">#REF!</definedName>
    <definedName name="Excel_BuiltIn_Print_Area_6" localSheetId="93">#REF!</definedName>
    <definedName name="Excel_BuiltIn_Print_Area_6" localSheetId="94">#REF!</definedName>
    <definedName name="Excel_BuiltIn_Print_Area_6" localSheetId="95">#REF!</definedName>
    <definedName name="Excel_BuiltIn_Print_Area_6" localSheetId="96">#REF!</definedName>
    <definedName name="Excel_BuiltIn_Print_Area_6" localSheetId="97">#REF!</definedName>
    <definedName name="Excel_BuiltIn_Print_Area_6" localSheetId="98">#REF!</definedName>
    <definedName name="Excel_BuiltIn_Print_Area_6" localSheetId="99">#REF!</definedName>
    <definedName name="Excel_BuiltIn_Print_Area_6" localSheetId="100">#REF!</definedName>
    <definedName name="Excel_BuiltIn_Print_Area_6" localSheetId="101">#REF!</definedName>
    <definedName name="Excel_BuiltIn_Print_Area_6" localSheetId="102">#REF!</definedName>
    <definedName name="Excel_BuiltIn_Print_Area_6" localSheetId="103">#REF!</definedName>
    <definedName name="Excel_BuiltIn_Print_Area_6" localSheetId="104">#REF!</definedName>
    <definedName name="Excel_BuiltIn_Print_Area_6" localSheetId="105">#REF!</definedName>
    <definedName name="Excel_BuiltIn_Print_Area_6" localSheetId="106">#REF!</definedName>
    <definedName name="Excel_BuiltIn_Print_Area_6" localSheetId="107">#REF!</definedName>
    <definedName name="Excel_BuiltIn_Print_Area_6" localSheetId="108">#REF!</definedName>
    <definedName name="Excel_BuiltIn_Print_Area_6" localSheetId="109">#REF!</definedName>
    <definedName name="Excel_BuiltIn_Print_Area_6" localSheetId="110">#REF!</definedName>
    <definedName name="Excel_BuiltIn_Print_Area_6" localSheetId="111">#REF!</definedName>
    <definedName name="Excel_BuiltIn_Print_Area_6" localSheetId="112">#REF!</definedName>
    <definedName name="Excel_BuiltIn_Print_Area_6" localSheetId="113">#REF!</definedName>
    <definedName name="Excel_BuiltIn_Print_Area_6">#REF!</definedName>
    <definedName name="Excel_BuiltIn_Print_Area_60">"$GEN.$#REF!$#REF!:$#REF!$#REF!"</definedName>
    <definedName name="Excel_BuiltIn_Print_Area_7" localSheetId="27">#REF!</definedName>
    <definedName name="Excel_BuiltIn_Print_Area_7" localSheetId="28">#REF!</definedName>
    <definedName name="Excel_BuiltIn_Print_Area_7" localSheetId="29">#REF!</definedName>
    <definedName name="Excel_BuiltIn_Print_Area_7" localSheetId="30">#REF!</definedName>
    <definedName name="Excel_BuiltIn_Print_Area_7" localSheetId="31">#REF!</definedName>
    <definedName name="Excel_BuiltIn_Print_Area_7" localSheetId="32">#REF!</definedName>
    <definedName name="Excel_BuiltIn_Print_Area_7" localSheetId="33">#REF!</definedName>
    <definedName name="Excel_BuiltIn_Print_Area_7" localSheetId="34">#REF!</definedName>
    <definedName name="Excel_BuiltIn_Print_Area_7" localSheetId="35">#REF!</definedName>
    <definedName name="Excel_BuiltIn_Print_Area_7" localSheetId="36">#REF!</definedName>
    <definedName name="Excel_BuiltIn_Print_Area_7" localSheetId="37">#REF!</definedName>
    <definedName name="Excel_BuiltIn_Print_Area_7" localSheetId="38">#REF!</definedName>
    <definedName name="Excel_BuiltIn_Print_Area_7" localSheetId="39">#REF!</definedName>
    <definedName name="Excel_BuiltIn_Print_Area_7" localSheetId="40">#REF!</definedName>
    <definedName name="Excel_BuiltIn_Print_Area_7" localSheetId="41">#REF!</definedName>
    <definedName name="Excel_BuiltIn_Print_Area_7" localSheetId="42">#REF!</definedName>
    <definedName name="Excel_BuiltIn_Print_Area_7" localSheetId="43">#REF!</definedName>
    <definedName name="Excel_BuiltIn_Print_Area_7" localSheetId="44">#REF!</definedName>
    <definedName name="Excel_BuiltIn_Print_Area_7" localSheetId="45">#REF!</definedName>
    <definedName name="Excel_BuiltIn_Print_Area_7" localSheetId="46">#REF!</definedName>
    <definedName name="Excel_BuiltIn_Print_Area_7" localSheetId="47">#REF!</definedName>
    <definedName name="Excel_BuiltIn_Print_Area_7" localSheetId="48">#REF!</definedName>
    <definedName name="Excel_BuiltIn_Print_Area_7" localSheetId="49">#REF!</definedName>
    <definedName name="Excel_BuiltIn_Print_Area_7" localSheetId="50">#REF!</definedName>
    <definedName name="Excel_BuiltIn_Print_Area_7" localSheetId="51">#REF!</definedName>
    <definedName name="Excel_BuiltIn_Print_Area_7" localSheetId="52">#REF!</definedName>
    <definedName name="Excel_BuiltIn_Print_Area_7" localSheetId="53">#REF!</definedName>
    <definedName name="Excel_BuiltIn_Print_Area_7" localSheetId="54">#REF!</definedName>
    <definedName name="Excel_BuiltIn_Print_Area_7" localSheetId="55">#REF!</definedName>
    <definedName name="Excel_BuiltIn_Print_Area_7" localSheetId="56">#REF!</definedName>
    <definedName name="Excel_BuiltIn_Print_Area_7" localSheetId="57">#REF!</definedName>
    <definedName name="Excel_BuiltIn_Print_Area_7" localSheetId="58">#REF!</definedName>
    <definedName name="Excel_BuiltIn_Print_Area_7" localSheetId="59">#REF!</definedName>
    <definedName name="Excel_BuiltIn_Print_Area_7" localSheetId="60">#REF!</definedName>
    <definedName name="Excel_BuiltIn_Print_Area_7" localSheetId="61">#REF!</definedName>
    <definedName name="Excel_BuiltIn_Print_Area_7" localSheetId="62">#REF!</definedName>
    <definedName name="Excel_BuiltIn_Print_Area_7" localSheetId="63">#REF!</definedName>
    <definedName name="Excel_BuiltIn_Print_Area_7" localSheetId="64">#REF!</definedName>
    <definedName name="Excel_BuiltIn_Print_Area_7" localSheetId="65">#REF!</definedName>
    <definedName name="Excel_BuiltIn_Print_Area_7" localSheetId="66">#REF!</definedName>
    <definedName name="Excel_BuiltIn_Print_Area_7" localSheetId="67">#REF!</definedName>
    <definedName name="Excel_BuiltIn_Print_Area_7" localSheetId="68">#REF!</definedName>
    <definedName name="Excel_BuiltIn_Print_Area_7" localSheetId="69">#REF!</definedName>
    <definedName name="Excel_BuiltIn_Print_Area_7" localSheetId="70">#REF!</definedName>
    <definedName name="Excel_BuiltIn_Print_Area_7" localSheetId="71">#REF!</definedName>
    <definedName name="Excel_BuiltIn_Print_Area_7" localSheetId="72">#REF!</definedName>
    <definedName name="Excel_BuiltIn_Print_Area_7" localSheetId="73">#REF!</definedName>
    <definedName name="Excel_BuiltIn_Print_Area_7" localSheetId="74">#REF!</definedName>
    <definedName name="Excel_BuiltIn_Print_Area_7" localSheetId="75">#REF!</definedName>
    <definedName name="Excel_BuiltIn_Print_Area_7" localSheetId="76">#REF!</definedName>
    <definedName name="Excel_BuiltIn_Print_Area_7" localSheetId="77">#REF!</definedName>
    <definedName name="Excel_BuiltIn_Print_Area_7" localSheetId="78">#REF!</definedName>
    <definedName name="Excel_BuiltIn_Print_Area_7" localSheetId="79">#REF!</definedName>
    <definedName name="Excel_BuiltIn_Print_Area_7" localSheetId="80">#REF!</definedName>
    <definedName name="Excel_BuiltIn_Print_Area_7" localSheetId="81">#REF!</definedName>
    <definedName name="Excel_BuiltIn_Print_Area_7" localSheetId="82">#REF!</definedName>
    <definedName name="Excel_BuiltIn_Print_Area_7" localSheetId="83">#REF!</definedName>
    <definedName name="Excel_BuiltIn_Print_Area_7" localSheetId="84">#REF!</definedName>
    <definedName name="Excel_BuiltIn_Print_Area_7" localSheetId="85">#REF!</definedName>
    <definedName name="Excel_BuiltIn_Print_Area_7" localSheetId="86">#REF!</definedName>
    <definedName name="Excel_BuiltIn_Print_Area_7" localSheetId="87">#REF!</definedName>
    <definedName name="Excel_BuiltIn_Print_Area_7" localSheetId="88">#REF!</definedName>
    <definedName name="Excel_BuiltIn_Print_Area_7" localSheetId="89">#REF!</definedName>
    <definedName name="Excel_BuiltIn_Print_Area_7" localSheetId="90">#REF!</definedName>
    <definedName name="Excel_BuiltIn_Print_Area_7" localSheetId="91">#REF!</definedName>
    <definedName name="Excel_BuiltIn_Print_Area_7" localSheetId="92">#REF!</definedName>
    <definedName name="Excel_BuiltIn_Print_Area_7" localSheetId="93">#REF!</definedName>
    <definedName name="Excel_BuiltIn_Print_Area_7" localSheetId="94">#REF!</definedName>
    <definedName name="Excel_BuiltIn_Print_Area_7" localSheetId="95">#REF!</definedName>
    <definedName name="Excel_BuiltIn_Print_Area_7" localSheetId="96">#REF!</definedName>
    <definedName name="Excel_BuiltIn_Print_Area_7" localSheetId="97">#REF!</definedName>
    <definedName name="Excel_BuiltIn_Print_Area_7" localSheetId="98">#REF!</definedName>
    <definedName name="Excel_BuiltIn_Print_Area_7" localSheetId="99">#REF!</definedName>
    <definedName name="Excel_BuiltIn_Print_Area_7" localSheetId="100">#REF!</definedName>
    <definedName name="Excel_BuiltIn_Print_Area_7" localSheetId="101">#REF!</definedName>
    <definedName name="Excel_BuiltIn_Print_Area_7" localSheetId="102">#REF!</definedName>
    <definedName name="Excel_BuiltIn_Print_Area_7" localSheetId="103">#REF!</definedName>
    <definedName name="Excel_BuiltIn_Print_Area_7" localSheetId="104">#REF!</definedName>
    <definedName name="Excel_BuiltIn_Print_Area_7" localSheetId="105">#REF!</definedName>
    <definedName name="Excel_BuiltIn_Print_Area_7" localSheetId="106">#REF!</definedName>
    <definedName name="Excel_BuiltIn_Print_Area_7" localSheetId="107">#REF!</definedName>
    <definedName name="Excel_BuiltIn_Print_Area_7" localSheetId="108">#REF!</definedName>
    <definedName name="Excel_BuiltIn_Print_Area_7" localSheetId="109">#REF!</definedName>
    <definedName name="Excel_BuiltIn_Print_Area_7" localSheetId="110">#REF!</definedName>
    <definedName name="Excel_BuiltIn_Print_Area_7" localSheetId="111">#REF!</definedName>
    <definedName name="Excel_BuiltIn_Print_Area_7" localSheetId="112">#REF!</definedName>
    <definedName name="Excel_BuiltIn_Print_Area_7" localSheetId="113">#REF!</definedName>
    <definedName name="Excel_BuiltIn_Print_Area_7">#REF!</definedName>
    <definedName name="Excel_BuiltIn_Print_Area_8" localSheetId="27">#REF!</definedName>
    <definedName name="Excel_BuiltIn_Print_Area_8" localSheetId="28">#REF!</definedName>
    <definedName name="Excel_BuiltIn_Print_Area_8" localSheetId="29">#REF!</definedName>
    <definedName name="Excel_BuiltIn_Print_Area_8" localSheetId="30">#REF!</definedName>
    <definedName name="Excel_BuiltIn_Print_Area_8" localSheetId="31">#REF!</definedName>
    <definedName name="Excel_BuiltIn_Print_Area_8" localSheetId="32">#REF!</definedName>
    <definedName name="Excel_BuiltIn_Print_Area_8" localSheetId="33">#REF!</definedName>
    <definedName name="Excel_BuiltIn_Print_Area_8" localSheetId="34">#REF!</definedName>
    <definedName name="Excel_BuiltIn_Print_Area_8" localSheetId="35">#REF!</definedName>
    <definedName name="Excel_BuiltIn_Print_Area_8" localSheetId="36">#REF!</definedName>
    <definedName name="Excel_BuiltIn_Print_Area_8" localSheetId="37">#REF!</definedName>
    <definedName name="Excel_BuiltIn_Print_Area_8" localSheetId="38">#REF!</definedName>
    <definedName name="Excel_BuiltIn_Print_Area_8" localSheetId="39">#REF!</definedName>
    <definedName name="Excel_BuiltIn_Print_Area_8" localSheetId="40">#REF!</definedName>
    <definedName name="Excel_BuiltIn_Print_Area_8" localSheetId="41">#REF!</definedName>
    <definedName name="Excel_BuiltIn_Print_Area_8" localSheetId="42">#REF!</definedName>
    <definedName name="Excel_BuiltIn_Print_Area_8" localSheetId="43">#REF!</definedName>
    <definedName name="Excel_BuiltIn_Print_Area_8" localSheetId="44">#REF!</definedName>
    <definedName name="Excel_BuiltIn_Print_Area_8" localSheetId="45">#REF!</definedName>
    <definedName name="Excel_BuiltIn_Print_Area_8" localSheetId="46">#REF!</definedName>
    <definedName name="Excel_BuiltIn_Print_Area_8" localSheetId="47">#REF!</definedName>
    <definedName name="Excel_BuiltIn_Print_Area_8" localSheetId="48">#REF!</definedName>
    <definedName name="Excel_BuiltIn_Print_Area_8" localSheetId="49">#REF!</definedName>
    <definedName name="Excel_BuiltIn_Print_Area_8" localSheetId="50">#REF!</definedName>
    <definedName name="Excel_BuiltIn_Print_Area_8" localSheetId="51">#REF!</definedName>
    <definedName name="Excel_BuiltIn_Print_Area_8" localSheetId="52">#REF!</definedName>
    <definedName name="Excel_BuiltIn_Print_Area_8" localSheetId="53">#REF!</definedName>
    <definedName name="Excel_BuiltIn_Print_Area_8" localSheetId="54">#REF!</definedName>
    <definedName name="Excel_BuiltIn_Print_Area_8" localSheetId="55">#REF!</definedName>
    <definedName name="Excel_BuiltIn_Print_Area_8" localSheetId="56">#REF!</definedName>
    <definedName name="Excel_BuiltIn_Print_Area_8" localSheetId="57">#REF!</definedName>
    <definedName name="Excel_BuiltIn_Print_Area_8" localSheetId="58">#REF!</definedName>
    <definedName name="Excel_BuiltIn_Print_Area_8" localSheetId="59">#REF!</definedName>
    <definedName name="Excel_BuiltIn_Print_Area_8" localSheetId="60">#REF!</definedName>
    <definedName name="Excel_BuiltIn_Print_Area_8" localSheetId="61">#REF!</definedName>
    <definedName name="Excel_BuiltIn_Print_Area_8" localSheetId="62">#REF!</definedName>
    <definedName name="Excel_BuiltIn_Print_Area_8" localSheetId="63">#REF!</definedName>
    <definedName name="Excel_BuiltIn_Print_Area_8" localSheetId="64">#REF!</definedName>
    <definedName name="Excel_BuiltIn_Print_Area_8" localSheetId="65">#REF!</definedName>
    <definedName name="Excel_BuiltIn_Print_Area_8" localSheetId="66">#REF!</definedName>
    <definedName name="Excel_BuiltIn_Print_Area_8" localSheetId="67">#REF!</definedName>
    <definedName name="Excel_BuiltIn_Print_Area_8" localSheetId="68">#REF!</definedName>
    <definedName name="Excel_BuiltIn_Print_Area_8" localSheetId="69">#REF!</definedName>
    <definedName name="Excel_BuiltIn_Print_Area_8" localSheetId="70">#REF!</definedName>
    <definedName name="Excel_BuiltIn_Print_Area_8" localSheetId="71">#REF!</definedName>
    <definedName name="Excel_BuiltIn_Print_Area_8" localSheetId="72">#REF!</definedName>
    <definedName name="Excel_BuiltIn_Print_Area_8" localSheetId="73">#REF!</definedName>
    <definedName name="Excel_BuiltIn_Print_Area_8" localSheetId="74">#REF!</definedName>
    <definedName name="Excel_BuiltIn_Print_Area_8" localSheetId="75">#REF!</definedName>
    <definedName name="Excel_BuiltIn_Print_Area_8" localSheetId="76">#REF!</definedName>
    <definedName name="Excel_BuiltIn_Print_Area_8" localSheetId="77">#REF!</definedName>
    <definedName name="Excel_BuiltIn_Print_Area_8" localSheetId="78">#REF!</definedName>
    <definedName name="Excel_BuiltIn_Print_Area_8" localSheetId="79">#REF!</definedName>
    <definedName name="Excel_BuiltIn_Print_Area_8" localSheetId="80">#REF!</definedName>
    <definedName name="Excel_BuiltIn_Print_Area_8" localSheetId="81">#REF!</definedName>
    <definedName name="Excel_BuiltIn_Print_Area_8" localSheetId="82">#REF!</definedName>
    <definedName name="Excel_BuiltIn_Print_Area_8" localSheetId="83">#REF!</definedName>
    <definedName name="Excel_BuiltIn_Print_Area_8" localSheetId="84">#REF!</definedName>
    <definedName name="Excel_BuiltIn_Print_Area_8" localSheetId="85">#REF!</definedName>
    <definedName name="Excel_BuiltIn_Print_Area_8" localSheetId="86">#REF!</definedName>
    <definedName name="Excel_BuiltIn_Print_Area_8" localSheetId="87">#REF!</definedName>
    <definedName name="Excel_BuiltIn_Print_Area_8" localSheetId="88">#REF!</definedName>
    <definedName name="Excel_BuiltIn_Print_Area_8" localSheetId="89">#REF!</definedName>
    <definedName name="Excel_BuiltIn_Print_Area_8" localSheetId="90">#REF!</definedName>
    <definedName name="Excel_BuiltIn_Print_Area_8" localSheetId="91">#REF!</definedName>
    <definedName name="Excel_BuiltIn_Print_Area_8" localSheetId="92">#REF!</definedName>
    <definedName name="Excel_BuiltIn_Print_Area_8" localSheetId="93">#REF!</definedName>
    <definedName name="Excel_BuiltIn_Print_Area_8" localSheetId="94">#REF!</definedName>
    <definedName name="Excel_BuiltIn_Print_Area_8" localSheetId="95">#REF!</definedName>
    <definedName name="Excel_BuiltIn_Print_Area_8" localSheetId="96">#REF!</definedName>
    <definedName name="Excel_BuiltIn_Print_Area_8" localSheetId="97">#REF!</definedName>
    <definedName name="Excel_BuiltIn_Print_Area_8" localSheetId="98">#REF!</definedName>
    <definedName name="Excel_BuiltIn_Print_Area_8" localSheetId="99">#REF!</definedName>
    <definedName name="Excel_BuiltIn_Print_Area_8" localSheetId="100">#REF!</definedName>
    <definedName name="Excel_BuiltIn_Print_Area_8" localSheetId="101">#REF!</definedName>
    <definedName name="Excel_BuiltIn_Print_Area_8" localSheetId="102">#REF!</definedName>
    <definedName name="Excel_BuiltIn_Print_Area_8" localSheetId="103">#REF!</definedName>
    <definedName name="Excel_BuiltIn_Print_Area_8" localSheetId="104">#REF!</definedName>
    <definedName name="Excel_BuiltIn_Print_Area_8" localSheetId="105">#REF!</definedName>
    <definedName name="Excel_BuiltIn_Print_Area_8" localSheetId="106">#REF!</definedName>
    <definedName name="Excel_BuiltIn_Print_Area_8" localSheetId="107">#REF!</definedName>
    <definedName name="Excel_BuiltIn_Print_Area_8" localSheetId="108">#REF!</definedName>
    <definedName name="Excel_BuiltIn_Print_Area_8" localSheetId="109">#REF!</definedName>
    <definedName name="Excel_BuiltIn_Print_Area_8" localSheetId="110">#REF!</definedName>
    <definedName name="Excel_BuiltIn_Print_Area_8" localSheetId="111">#REF!</definedName>
    <definedName name="Excel_BuiltIn_Print_Area_8" localSheetId="112">#REF!</definedName>
    <definedName name="Excel_BuiltIn_Print_Area_8" localSheetId="113">#REF!</definedName>
    <definedName name="Excel_BuiltIn_Print_Area_8">#REF!</definedName>
    <definedName name="Excel_BuiltIn_Print_Area_9" localSheetId="27">#REF!</definedName>
    <definedName name="Excel_BuiltIn_Print_Area_9" localSheetId="28">#REF!</definedName>
    <definedName name="Excel_BuiltIn_Print_Area_9" localSheetId="29">#REF!</definedName>
    <definedName name="Excel_BuiltIn_Print_Area_9" localSheetId="30">#REF!</definedName>
    <definedName name="Excel_BuiltIn_Print_Area_9" localSheetId="31">#REF!</definedName>
    <definedName name="Excel_BuiltIn_Print_Area_9" localSheetId="32">#REF!</definedName>
    <definedName name="Excel_BuiltIn_Print_Area_9" localSheetId="33">#REF!</definedName>
    <definedName name="Excel_BuiltIn_Print_Area_9" localSheetId="34">#REF!</definedName>
    <definedName name="Excel_BuiltIn_Print_Area_9" localSheetId="35">#REF!</definedName>
    <definedName name="Excel_BuiltIn_Print_Area_9" localSheetId="36">#REF!</definedName>
    <definedName name="Excel_BuiltIn_Print_Area_9" localSheetId="37">#REF!</definedName>
    <definedName name="Excel_BuiltIn_Print_Area_9" localSheetId="38">#REF!</definedName>
    <definedName name="Excel_BuiltIn_Print_Area_9" localSheetId="39">#REF!</definedName>
    <definedName name="Excel_BuiltIn_Print_Area_9" localSheetId="40">#REF!</definedName>
    <definedName name="Excel_BuiltIn_Print_Area_9" localSheetId="41">#REF!</definedName>
    <definedName name="Excel_BuiltIn_Print_Area_9" localSheetId="42">#REF!</definedName>
    <definedName name="Excel_BuiltIn_Print_Area_9" localSheetId="43">#REF!</definedName>
    <definedName name="Excel_BuiltIn_Print_Area_9" localSheetId="44">#REF!</definedName>
    <definedName name="Excel_BuiltIn_Print_Area_9" localSheetId="45">#REF!</definedName>
    <definedName name="Excel_BuiltIn_Print_Area_9" localSheetId="46">#REF!</definedName>
    <definedName name="Excel_BuiltIn_Print_Area_9" localSheetId="47">#REF!</definedName>
    <definedName name="Excel_BuiltIn_Print_Area_9" localSheetId="48">#REF!</definedName>
    <definedName name="Excel_BuiltIn_Print_Area_9" localSheetId="49">#REF!</definedName>
    <definedName name="Excel_BuiltIn_Print_Area_9" localSheetId="50">#REF!</definedName>
    <definedName name="Excel_BuiltIn_Print_Area_9" localSheetId="51">#REF!</definedName>
    <definedName name="Excel_BuiltIn_Print_Area_9" localSheetId="52">#REF!</definedName>
    <definedName name="Excel_BuiltIn_Print_Area_9" localSheetId="53">#REF!</definedName>
    <definedName name="Excel_BuiltIn_Print_Area_9" localSheetId="54">#REF!</definedName>
    <definedName name="Excel_BuiltIn_Print_Area_9" localSheetId="55">#REF!</definedName>
    <definedName name="Excel_BuiltIn_Print_Area_9" localSheetId="56">#REF!</definedName>
    <definedName name="Excel_BuiltIn_Print_Area_9" localSheetId="57">#REF!</definedName>
    <definedName name="Excel_BuiltIn_Print_Area_9" localSheetId="58">#REF!</definedName>
    <definedName name="Excel_BuiltIn_Print_Area_9" localSheetId="59">#REF!</definedName>
    <definedName name="Excel_BuiltIn_Print_Area_9" localSheetId="60">#REF!</definedName>
    <definedName name="Excel_BuiltIn_Print_Area_9" localSheetId="61">#REF!</definedName>
    <definedName name="Excel_BuiltIn_Print_Area_9" localSheetId="62">#REF!</definedName>
    <definedName name="Excel_BuiltIn_Print_Area_9" localSheetId="63">#REF!</definedName>
    <definedName name="Excel_BuiltIn_Print_Area_9" localSheetId="64">#REF!</definedName>
    <definedName name="Excel_BuiltIn_Print_Area_9" localSheetId="65">#REF!</definedName>
    <definedName name="Excel_BuiltIn_Print_Area_9" localSheetId="66">#REF!</definedName>
    <definedName name="Excel_BuiltIn_Print_Area_9" localSheetId="67">#REF!</definedName>
    <definedName name="Excel_BuiltIn_Print_Area_9" localSheetId="68">#REF!</definedName>
    <definedName name="Excel_BuiltIn_Print_Area_9" localSheetId="69">#REF!</definedName>
    <definedName name="Excel_BuiltIn_Print_Area_9" localSheetId="70">#REF!</definedName>
    <definedName name="Excel_BuiltIn_Print_Area_9" localSheetId="71">#REF!</definedName>
    <definedName name="Excel_BuiltIn_Print_Area_9" localSheetId="72">#REF!</definedName>
    <definedName name="Excel_BuiltIn_Print_Area_9" localSheetId="73">#REF!</definedName>
    <definedName name="Excel_BuiltIn_Print_Area_9" localSheetId="74">#REF!</definedName>
    <definedName name="Excel_BuiltIn_Print_Area_9" localSheetId="75">#REF!</definedName>
    <definedName name="Excel_BuiltIn_Print_Area_9" localSheetId="76">#REF!</definedName>
    <definedName name="Excel_BuiltIn_Print_Area_9" localSheetId="77">#REF!</definedName>
    <definedName name="Excel_BuiltIn_Print_Area_9" localSheetId="78">#REF!</definedName>
    <definedName name="Excel_BuiltIn_Print_Area_9" localSheetId="79">#REF!</definedName>
    <definedName name="Excel_BuiltIn_Print_Area_9" localSheetId="80">#REF!</definedName>
    <definedName name="Excel_BuiltIn_Print_Area_9" localSheetId="81">#REF!</definedName>
    <definedName name="Excel_BuiltIn_Print_Area_9" localSheetId="82">#REF!</definedName>
    <definedName name="Excel_BuiltIn_Print_Area_9" localSheetId="83">#REF!</definedName>
    <definedName name="Excel_BuiltIn_Print_Area_9" localSheetId="84">#REF!</definedName>
    <definedName name="Excel_BuiltIn_Print_Area_9" localSheetId="85">#REF!</definedName>
    <definedName name="Excel_BuiltIn_Print_Area_9" localSheetId="86">#REF!</definedName>
    <definedName name="Excel_BuiltIn_Print_Area_9" localSheetId="87">#REF!</definedName>
    <definedName name="Excel_BuiltIn_Print_Area_9" localSheetId="88">#REF!</definedName>
    <definedName name="Excel_BuiltIn_Print_Area_9" localSheetId="89">#REF!</definedName>
    <definedName name="Excel_BuiltIn_Print_Area_9" localSheetId="90">#REF!</definedName>
    <definedName name="Excel_BuiltIn_Print_Area_9" localSheetId="91">#REF!</definedName>
    <definedName name="Excel_BuiltIn_Print_Area_9" localSheetId="92">#REF!</definedName>
    <definedName name="Excel_BuiltIn_Print_Area_9" localSheetId="93">#REF!</definedName>
    <definedName name="Excel_BuiltIn_Print_Area_9" localSheetId="94">#REF!</definedName>
    <definedName name="Excel_BuiltIn_Print_Area_9" localSheetId="95">#REF!</definedName>
    <definedName name="Excel_BuiltIn_Print_Area_9" localSheetId="96">#REF!</definedName>
    <definedName name="Excel_BuiltIn_Print_Area_9" localSheetId="97">#REF!</definedName>
    <definedName name="Excel_BuiltIn_Print_Area_9" localSheetId="98">#REF!</definedName>
    <definedName name="Excel_BuiltIn_Print_Area_9" localSheetId="99">#REF!</definedName>
    <definedName name="Excel_BuiltIn_Print_Area_9" localSheetId="100">#REF!</definedName>
    <definedName name="Excel_BuiltIn_Print_Area_9" localSheetId="101">#REF!</definedName>
    <definedName name="Excel_BuiltIn_Print_Area_9" localSheetId="102">#REF!</definedName>
    <definedName name="Excel_BuiltIn_Print_Area_9" localSheetId="103">#REF!</definedName>
    <definedName name="Excel_BuiltIn_Print_Area_9" localSheetId="104">#REF!</definedName>
    <definedName name="Excel_BuiltIn_Print_Area_9" localSheetId="105">#REF!</definedName>
    <definedName name="Excel_BuiltIn_Print_Area_9" localSheetId="106">#REF!</definedName>
    <definedName name="Excel_BuiltIn_Print_Area_9" localSheetId="107">#REF!</definedName>
    <definedName name="Excel_BuiltIn_Print_Area_9" localSheetId="108">#REF!</definedName>
    <definedName name="Excel_BuiltIn_Print_Area_9" localSheetId="109">#REF!</definedName>
    <definedName name="Excel_BuiltIn_Print_Area_9" localSheetId="110">#REF!</definedName>
    <definedName name="Excel_BuiltIn_Print_Area_9" localSheetId="111">#REF!</definedName>
    <definedName name="Excel_BuiltIn_Print_Area_9" localSheetId="112">#REF!</definedName>
    <definedName name="Excel_BuiltIn_Print_Area_9" localSheetId="113">#REF!</definedName>
    <definedName name="Excel_BuiltIn_Print_Area_9">#REF!</definedName>
    <definedName name="Excel_BuiltIn_Print_Titles_10" localSheetId="27">#REF!</definedName>
    <definedName name="Excel_BuiltIn_Print_Titles_10" localSheetId="28">#REF!</definedName>
    <definedName name="Excel_BuiltIn_Print_Titles_10" localSheetId="29">#REF!</definedName>
    <definedName name="Excel_BuiltIn_Print_Titles_10" localSheetId="30">#REF!</definedName>
    <definedName name="Excel_BuiltIn_Print_Titles_10" localSheetId="31">#REF!</definedName>
    <definedName name="Excel_BuiltIn_Print_Titles_10" localSheetId="32">#REF!</definedName>
    <definedName name="Excel_BuiltIn_Print_Titles_10" localSheetId="33">#REF!</definedName>
    <definedName name="Excel_BuiltIn_Print_Titles_10" localSheetId="34">#REF!</definedName>
    <definedName name="Excel_BuiltIn_Print_Titles_10" localSheetId="35">#REF!</definedName>
    <definedName name="Excel_BuiltIn_Print_Titles_10" localSheetId="36">#REF!</definedName>
    <definedName name="Excel_BuiltIn_Print_Titles_10" localSheetId="37">#REF!</definedName>
    <definedName name="Excel_BuiltIn_Print_Titles_10" localSheetId="38">#REF!</definedName>
    <definedName name="Excel_BuiltIn_Print_Titles_10" localSheetId="39">#REF!</definedName>
    <definedName name="Excel_BuiltIn_Print_Titles_10" localSheetId="40">#REF!</definedName>
    <definedName name="Excel_BuiltIn_Print_Titles_10" localSheetId="41">#REF!</definedName>
    <definedName name="Excel_BuiltIn_Print_Titles_10" localSheetId="42">#REF!</definedName>
    <definedName name="Excel_BuiltIn_Print_Titles_10" localSheetId="43">#REF!</definedName>
    <definedName name="Excel_BuiltIn_Print_Titles_10" localSheetId="44">#REF!</definedName>
    <definedName name="Excel_BuiltIn_Print_Titles_10" localSheetId="45">#REF!</definedName>
    <definedName name="Excel_BuiltIn_Print_Titles_10" localSheetId="46">#REF!</definedName>
    <definedName name="Excel_BuiltIn_Print_Titles_10" localSheetId="47">#REF!</definedName>
    <definedName name="Excel_BuiltIn_Print_Titles_10" localSheetId="48">#REF!</definedName>
    <definedName name="Excel_BuiltIn_Print_Titles_10" localSheetId="49">#REF!</definedName>
    <definedName name="Excel_BuiltIn_Print_Titles_10" localSheetId="50">#REF!</definedName>
    <definedName name="Excel_BuiltIn_Print_Titles_10" localSheetId="51">#REF!</definedName>
    <definedName name="Excel_BuiltIn_Print_Titles_10" localSheetId="52">#REF!</definedName>
    <definedName name="Excel_BuiltIn_Print_Titles_10" localSheetId="53">#REF!</definedName>
    <definedName name="Excel_BuiltIn_Print_Titles_10" localSheetId="54">#REF!</definedName>
    <definedName name="Excel_BuiltIn_Print_Titles_10" localSheetId="55">#REF!</definedName>
    <definedName name="Excel_BuiltIn_Print_Titles_10" localSheetId="56">#REF!</definedName>
    <definedName name="Excel_BuiltIn_Print_Titles_10" localSheetId="57">#REF!</definedName>
    <definedName name="Excel_BuiltIn_Print_Titles_10" localSheetId="58">#REF!</definedName>
    <definedName name="Excel_BuiltIn_Print_Titles_10" localSheetId="59">#REF!</definedName>
    <definedName name="Excel_BuiltIn_Print_Titles_10" localSheetId="60">#REF!</definedName>
    <definedName name="Excel_BuiltIn_Print_Titles_10" localSheetId="61">#REF!</definedName>
    <definedName name="Excel_BuiltIn_Print_Titles_10" localSheetId="62">#REF!</definedName>
    <definedName name="Excel_BuiltIn_Print_Titles_10" localSheetId="63">#REF!</definedName>
    <definedName name="Excel_BuiltIn_Print_Titles_10" localSheetId="64">#REF!</definedName>
    <definedName name="Excel_BuiltIn_Print_Titles_10" localSheetId="65">#REF!</definedName>
    <definedName name="Excel_BuiltIn_Print_Titles_10" localSheetId="66">#REF!</definedName>
    <definedName name="Excel_BuiltIn_Print_Titles_10" localSheetId="67">#REF!</definedName>
    <definedName name="Excel_BuiltIn_Print_Titles_10" localSheetId="68">#REF!</definedName>
    <definedName name="Excel_BuiltIn_Print_Titles_10" localSheetId="69">#REF!</definedName>
    <definedName name="Excel_BuiltIn_Print_Titles_10" localSheetId="70">#REF!</definedName>
    <definedName name="Excel_BuiltIn_Print_Titles_10" localSheetId="71">#REF!</definedName>
    <definedName name="Excel_BuiltIn_Print_Titles_10" localSheetId="72">#REF!</definedName>
    <definedName name="Excel_BuiltIn_Print_Titles_10" localSheetId="73">#REF!</definedName>
    <definedName name="Excel_BuiltIn_Print_Titles_10" localSheetId="74">#REF!</definedName>
    <definedName name="Excel_BuiltIn_Print_Titles_10" localSheetId="75">#REF!</definedName>
    <definedName name="Excel_BuiltIn_Print_Titles_10" localSheetId="76">#REF!</definedName>
    <definedName name="Excel_BuiltIn_Print_Titles_10" localSheetId="77">#REF!</definedName>
    <definedName name="Excel_BuiltIn_Print_Titles_10" localSheetId="78">#REF!</definedName>
    <definedName name="Excel_BuiltIn_Print_Titles_10" localSheetId="79">#REF!</definedName>
    <definedName name="Excel_BuiltIn_Print_Titles_10" localSheetId="80">#REF!</definedName>
    <definedName name="Excel_BuiltIn_Print_Titles_10" localSheetId="81">#REF!</definedName>
    <definedName name="Excel_BuiltIn_Print_Titles_10" localSheetId="82">#REF!</definedName>
    <definedName name="Excel_BuiltIn_Print_Titles_10" localSheetId="83">#REF!</definedName>
    <definedName name="Excel_BuiltIn_Print_Titles_10" localSheetId="84">#REF!</definedName>
    <definedName name="Excel_BuiltIn_Print_Titles_10" localSheetId="85">#REF!</definedName>
    <definedName name="Excel_BuiltIn_Print_Titles_10" localSheetId="86">#REF!</definedName>
    <definedName name="Excel_BuiltIn_Print_Titles_10" localSheetId="87">#REF!</definedName>
    <definedName name="Excel_BuiltIn_Print_Titles_10" localSheetId="88">#REF!</definedName>
    <definedName name="Excel_BuiltIn_Print_Titles_10" localSheetId="89">#REF!</definedName>
    <definedName name="Excel_BuiltIn_Print_Titles_10" localSheetId="90">#REF!</definedName>
    <definedName name="Excel_BuiltIn_Print_Titles_10" localSheetId="91">#REF!</definedName>
    <definedName name="Excel_BuiltIn_Print_Titles_10" localSheetId="92">#REF!</definedName>
    <definedName name="Excel_BuiltIn_Print_Titles_10" localSheetId="93">#REF!</definedName>
    <definedName name="Excel_BuiltIn_Print_Titles_10" localSheetId="94">#REF!</definedName>
    <definedName name="Excel_BuiltIn_Print_Titles_10" localSheetId="95">#REF!</definedName>
    <definedName name="Excel_BuiltIn_Print_Titles_10" localSheetId="96">#REF!</definedName>
    <definedName name="Excel_BuiltIn_Print_Titles_10" localSheetId="97">#REF!</definedName>
    <definedName name="Excel_BuiltIn_Print_Titles_10" localSheetId="98">#REF!</definedName>
    <definedName name="Excel_BuiltIn_Print_Titles_10" localSheetId="99">#REF!</definedName>
    <definedName name="Excel_BuiltIn_Print_Titles_10" localSheetId="100">#REF!</definedName>
    <definedName name="Excel_BuiltIn_Print_Titles_10" localSheetId="101">#REF!</definedName>
    <definedName name="Excel_BuiltIn_Print_Titles_10" localSheetId="102">#REF!</definedName>
    <definedName name="Excel_BuiltIn_Print_Titles_10" localSheetId="103">#REF!</definedName>
    <definedName name="Excel_BuiltIn_Print_Titles_10" localSheetId="104">#REF!</definedName>
    <definedName name="Excel_BuiltIn_Print_Titles_10" localSheetId="105">#REF!</definedName>
    <definedName name="Excel_BuiltIn_Print_Titles_10" localSheetId="106">#REF!</definedName>
    <definedName name="Excel_BuiltIn_Print_Titles_10" localSheetId="107">#REF!</definedName>
    <definedName name="Excel_BuiltIn_Print_Titles_10" localSheetId="108">#REF!</definedName>
    <definedName name="Excel_BuiltIn_Print_Titles_10" localSheetId="109">#REF!</definedName>
    <definedName name="Excel_BuiltIn_Print_Titles_10" localSheetId="110">#REF!</definedName>
    <definedName name="Excel_BuiltIn_Print_Titles_10" localSheetId="111">#REF!</definedName>
    <definedName name="Excel_BuiltIn_Print_Titles_10" localSheetId="112">#REF!</definedName>
    <definedName name="Excel_BuiltIn_Print_Titles_10" localSheetId="113">#REF!</definedName>
    <definedName name="Excel_BuiltIn_Print_Titles_10">#REF!</definedName>
    <definedName name="Excel_BuiltIn_Print_Titles_12" localSheetId="27">#REF!</definedName>
    <definedName name="Excel_BuiltIn_Print_Titles_12" localSheetId="28">#REF!</definedName>
    <definedName name="Excel_BuiltIn_Print_Titles_12" localSheetId="29">#REF!</definedName>
    <definedName name="Excel_BuiltIn_Print_Titles_12" localSheetId="30">#REF!</definedName>
    <definedName name="Excel_BuiltIn_Print_Titles_12" localSheetId="31">#REF!</definedName>
    <definedName name="Excel_BuiltIn_Print_Titles_12" localSheetId="32">#REF!</definedName>
    <definedName name="Excel_BuiltIn_Print_Titles_12" localSheetId="33">#REF!</definedName>
    <definedName name="Excel_BuiltIn_Print_Titles_12" localSheetId="34">#REF!</definedName>
    <definedName name="Excel_BuiltIn_Print_Titles_12" localSheetId="35">#REF!</definedName>
    <definedName name="Excel_BuiltIn_Print_Titles_12" localSheetId="36">#REF!</definedName>
    <definedName name="Excel_BuiltIn_Print_Titles_12" localSheetId="37">#REF!</definedName>
    <definedName name="Excel_BuiltIn_Print_Titles_12" localSheetId="38">#REF!</definedName>
    <definedName name="Excel_BuiltIn_Print_Titles_12" localSheetId="39">#REF!</definedName>
    <definedName name="Excel_BuiltIn_Print_Titles_12" localSheetId="40">#REF!</definedName>
    <definedName name="Excel_BuiltIn_Print_Titles_12" localSheetId="41">#REF!</definedName>
    <definedName name="Excel_BuiltIn_Print_Titles_12" localSheetId="42">#REF!</definedName>
    <definedName name="Excel_BuiltIn_Print_Titles_12" localSheetId="43">#REF!</definedName>
    <definedName name="Excel_BuiltIn_Print_Titles_12" localSheetId="44">#REF!</definedName>
    <definedName name="Excel_BuiltIn_Print_Titles_12" localSheetId="45">#REF!</definedName>
    <definedName name="Excel_BuiltIn_Print_Titles_12" localSheetId="46">#REF!</definedName>
    <definedName name="Excel_BuiltIn_Print_Titles_12" localSheetId="47">#REF!</definedName>
    <definedName name="Excel_BuiltIn_Print_Titles_12" localSheetId="48">#REF!</definedName>
    <definedName name="Excel_BuiltIn_Print_Titles_12" localSheetId="49">#REF!</definedName>
    <definedName name="Excel_BuiltIn_Print_Titles_12" localSheetId="50">#REF!</definedName>
    <definedName name="Excel_BuiltIn_Print_Titles_12" localSheetId="51">#REF!</definedName>
    <definedName name="Excel_BuiltIn_Print_Titles_12" localSheetId="52">#REF!</definedName>
    <definedName name="Excel_BuiltIn_Print_Titles_12" localSheetId="53">#REF!</definedName>
    <definedName name="Excel_BuiltIn_Print_Titles_12" localSheetId="54">#REF!</definedName>
    <definedName name="Excel_BuiltIn_Print_Titles_12" localSheetId="55">#REF!</definedName>
    <definedName name="Excel_BuiltIn_Print_Titles_12" localSheetId="56">#REF!</definedName>
    <definedName name="Excel_BuiltIn_Print_Titles_12" localSheetId="57">#REF!</definedName>
    <definedName name="Excel_BuiltIn_Print_Titles_12" localSheetId="58">#REF!</definedName>
    <definedName name="Excel_BuiltIn_Print_Titles_12" localSheetId="59">#REF!</definedName>
    <definedName name="Excel_BuiltIn_Print_Titles_12" localSheetId="60">#REF!</definedName>
    <definedName name="Excel_BuiltIn_Print_Titles_12" localSheetId="61">#REF!</definedName>
    <definedName name="Excel_BuiltIn_Print_Titles_12" localSheetId="62">#REF!</definedName>
    <definedName name="Excel_BuiltIn_Print_Titles_12" localSheetId="63">#REF!</definedName>
    <definedName name="Excel_BuiltIn_Print_Titles_12" localSheetId="64">#REF!</definedName>
    <definedName name="Excel_BuiltIn_Print_Titles_12" localSheetId="65">#REF!</definedName>
    <definedName name="Excel_BuiltIn_Print_Titles_12" localSheetId="66">#REF!</definedName>
    <definedName name="Excel_BuiltIn_Print_Titles_12" localSheetId="67">#REF!</definedName>
    <definedName name="Excel_BuiltIn_Print_Titles_12" localSheetId="68">#REF!</definedName>
    <definedName name="Excel_BuiltIn_Print_Titles_12" localSheetId="69">#REF!</definedName>
    <definedName name="Excel_BuiltIn_Print_Titles_12" localSheetId="70">#REF!</definedName>
    <definedName name="Excel_BuiltIn_Print_Titles_12" localSheetId="71">#REF!</definedName>
    <definedName name="Excel_BuiltIn_Print_Titles_12" localSheetId="72">#REF!</definedName>
    <definedName name="Excel_BuiltIn_Print_Titles_12" localSheetId="73">#REF!</definedName>
    <definedName name="Excel_BuiltIn_Print_Titles_12" localSheetId="74">#REF!</definedName>
    <definedName name="Excel_BuiltIn_Print_Titles_12" localSheetId="75">#REF!</definedName>
    <definedName name="Excel_BuiltIn_Print_Titles_12" localSheetId="76">#REF!</definedName>
    <definedName name="Excel_BuiltIn_Print_Titles_12" localSheetId="77">#REF!</definedName>
    <definedName name="Excel_BuiltIn_Print_Titles_12" localSheetId="78">#REF!</definedName>
    <definedName name="Excel_BuiltIn_Print_Titles_12" localSheetId="79">#REF!</definedName>
    <definedName name="Excel_BuiltIn_Print_Titles_12" localSheetId="80">#REF!</definedName>
    <definedName name="Excel_BuiltIn_Print_Titles_12" localSheetId="81">#REF!</definedName>
    <definedName name="Excel_BuiltIn_Print_Titles_12" localSheetId="82">#REF!</definedName>
    <definedName name="Excel_BuiltIn_Print_Titles_12" localSheetId="83">#REF!</definedName>
    <definedName name="Excel_BuiltIn_Print_Titles_12" localSheetId="84">#REF!</definedName>
    <definedName name="Excel_BuiltIn_Print_Titles_12" localSheetId="85">#REF!</definedName>
    <definedName name="Excel_BuiltIn_Print_Titles_12" localSheetId="86">#REF!</definedName>
    <definedName name="Excel_BuiltIn_Print_Titles_12" localSheetId="87">#REF!</definedName>
    <definedName name="Excel_BuiltIn_Print_Titles_12" localSheetId="88">#REF!</definedName>
    <definedName name="Excel_BuiltIn_Print_Titles_12" localSheetId="89">#REF!</definedName>
    <definedName name="Excel_BuiltIn_Print_Titles_12" localSheetId="90">#REF!</definedName>
    <definedName name="Excel_BuiltIn_Print_Titles_12" localSheetId="91">#REF!</definedName>
    <definedName name="Excel_BuiltIn_Print_Titles_12" localSheetId="92">#REF!</definedName>
    <definedName name="Excel_BuiltIn_Print_Titles_12" localSheetId="93">#REF!</definedName>
    <definedName name="Excel_BuiltIn_Print_Titles_12" localSheetId="94">#REF!</definedName>
    <definedName name="Excel_BuiltIn_Print_Titles_12" localSheetId="95">#REF!</definedName>
    <definedName name="Excel_BuiltIn_Print_Titles_12" localSheetId="96">#REF!</definedName>
    <definedName name="Excel_BuiltIn_Print_Titles_12" localSheetId="97">#REF!</definedName>
    <definedName name="Excel_BuiltIn_Print_Titles_12" localSheetId="98">#REF!</definedName>
    <definedName name="Excel_BuiltIn_Print_Titles_12" localSheetId="99">#REF!</definedName>
    <definedName name="Excel_BuiltIn_Print_Titles_12" localSheetId="100">#REF!</definedName>
    <definedName name="Excel_BuiltIn_Print_Titles_12" localSheetId="101">#REF!</definedName>
    <definedName name="Excel_BuiltIn_Print_Titles_12" localSheetId="102">#REF!</definedName>
    <definedName name="Excel_BuiltIn_Print_Titles_12" localSheetId="103">#REF!</definedName>
    <definedName name="Excel_BuiltIn_Print_Titles_12" localSheetId="104">#REF!</definedName>
    <definedName name="Excel_BuiltIn_Print_Titles_12" localSheetId="105">#REF!</definedName>
    <definedName name="Excel_BuiltIn_Print_Titles_12" localSheetId="106">#REF!</definedName>
    <definedName name="Excel_BuiltIn_Print_Titles_12" localSheetId="107">#REF!</definedName>
    <definedName name="Excel_BuiltIn_Print_Titles_12" localSheetId="108">#REF!</definedName>
    <definedName name="Excel_BuiltIn_Print_Titles_12" localSheetId="109">#REF!</definedName>
    <definedName name="Excel_BuiltIn_Print_Titles_12" localSheetId="110">#REF!</definedName>
    <definedName name="Excel_BuiltIn_Print_Titles_12" localSheetId="111">#REF!</definedName>
    <definedName name="Excel_BuiltIn_Print_Titles_12" localSheetId="112">#REF!</definedName>
    <definedName name="Excel_BuiltIn_Print_Titles_12" localSheetId="113">#REF!</definedName>
    <definedName name="Excel_BuiltIn_Print_Titles_12">#REF!</definedName>
    <definedName name="Excel_BuiltIn_Print_Titles_14" localSheetId="27">#REF!</definedName>
    <definedName name="Excel_BuiltIn_Print_Titles_14" localSheetId="28">#REF!</definedName>
    <definedName name="Excel_BuiltIn_Print_Titles_14" localSheetId="29">#REF!</definedName>
    <definedName name="Excel_BuiltIn_Print_Titles_14" localSheetId="30">#REF!</definedName>
    <definedName name="Excel_BuiltIn_Print_Titles_14" localSheetId="31">#REF!</definedName>
    <definedName name="Excel_BuiltIn_Print_Titles_14" localSheetId="32">#REF!</definedName>
    <definedName name="Excel_BuiltIn_Print_Titles_14" localSheetId="33">#REF!</definedName>
    <definedName name="Excel_BuiltIn_Print_Titles_14" localSheetId="34">#REF!</definedName>
    <definedName name="Excel_BuiltIn_Print_Titles_14" localSheetId="35">#REF!</definedName>
    <definedName name="Excel_BuiltIn_Print_Titles_14" localSheetId="36">#REF!</definedName>
    <definedName name="Excel_BuiltIn_Print_Titles_14" localSheetId="37">#REF!</definedName>
    <definedName name="Excel_BuiltIn_Print_Titles_14" localSheetId="38">#REF!</definedName>
    <definedName name="Excel_BuiltIn_Print_Titles_14" localSheetId="39">#REF!</definedName>
    <definedName name="Excel_BuiltIn_Print_Titles_14" localSheetId="40">#REF!</definedName>
    <definedName name="Excel_BuiltIn_Print_Titles_14" localSheetId="41">#REF!</definedName>
    <definedName name="Excel_BuiltIn_Print_Titles_14" localSheetId="42">#REF!</definedName>
    <definedName name="Excel_BuiltIn_Print_Titles_14" localSheetId="43">#REF!</definedName>
    <definedName name="Excel_BuiltIn_Print_Titles_14" localSheetId="44">#REF!</definedName>
    <definedName name="Excel_BuiltIn_Print_Titles_14" localSheetId="45">#REF!</definedName>
    <definedName name="Excel_BuiltIn_Print_Titles_14" localSheetId="46">#REF!</definedName>
    <definedName name="Excel_BuiltIn_Print_Titles_14" localSheetId="47">#REF!</definedName>
    <definedName name="Excel_BuiltIn_Print_Titles_14" localSheetId="48">#REF!</definedName>
    <definedName name="Excel_BuiltIn_Print_Titles_14" localSheetId="49">#REF!</definedName>
    <definedName name="Excel_BuiltIn_Print_Titles_14" localSheetId="50">#REF!</definedName>
    <definedName name="Excel_BuiltIn_Print_Titles_14" localSheetId="51">#REF!</definedName>
    <definedName name="Excel_BuiltIn_Print_Titles_14" localSheetId="52">#REF!</definedName>
    <definedName name="Excel_BuiltIn_Print_Titles_14" localSheetId="53">#REF!</definedName>
    <definedName name="Excel_BuiltIn_Print_Titles_14" localSheetId="54">#REF!</definedName>
    <definedName name="Excel_BuiltIn_Print_Titles_14" localSheetId="55">#REF!</definedName>
    <definedName name="Excel_BuiltIn_Print_Titles_14" localSheetId="56">#REF!</definedName>
    <definedName name="Excel_BuiltIn_Print_Titles_14" localSheetId="57">#REF!</definedName>
    <definedName name="Excel_BuiltIn_Print_Titles_14" localSheetId="58">#REF!</definedName>
    <definedName name="Excel_BuiltIn_Print_Titles_14" localSheetId="59">#REF!</definedName>
    <definedName name="Excel_BuiltIn_Print_Titles_14" localSheetId="60">#REF!</definedName>
    <definedName name="Excel_BuiltIn_Print_Titles_14" localSheetId="61">#REF!</definedName>
    <definedName name="Excel_BuiltIn_Print_Titles_14" localSheetId="62">#REF!</definedName>
    <definedName name="Excel_BuiltIn_Print_Titles_14" localSheetId="63">#REF!</definedName>
    <definedName name="Excel_BuiltIn_Print_Titles_14" localSheetId="64">#REF!</definedName>
    <definedName name="Excel_BuiltIn_Print_Titles_14" localSheetId="65">#REF!</definedName>
    <definedName name="Excel_BuiltIn_Print_Titles_14" localSheetId="66">#REF!</definedName>
    <definedName name="Excel_BuiltIn_Print_Titles_14" localSheetId="67">#REF!</definedName>
    <definedName name="Excel_BuiltIn_Print_Titles_14" localSheetId="68">#REF!</definedName>
    <definedName name="Excel_BuiltIn_Print_Titles_14" localSheetId="69">#REF!</definedName>
    <definedName name="Excel_BuiltIn_Print_Titles_14" localSheetId="70">#REF!</definedName>
    <definedName name="Excel_BuiltIn_Print_Titles_14" localSheetId="71">#REF!</definedName>
    <definedName name="Excel_BuiltIn_Print_Titles_14" localSheetId="72">#REF!</definedName>
    <definedName name="Excel_BuiltIn_Print_Titles_14" localSheetId="73">#REF!</definedName>
    <definedName name="Excel_BuiltIn_Print_Titles_14" localSheetId="74">#REF!</definedName>
    <definedName name="Excel_BuiltIn_Print_Titles_14" localSheetId="75">#REF!</definedName>
    <definedName name="Excel_BuiltIn_Print_Titles_14" localSheetId="76">#REF!</definedName>
    <definedName name="Excel_BuiltIn_Print_Titles_14" localSheetId="77">#REF!</definedName>
    <definedName name="Excel_BuiltIn_Print_Titles_14" localSheetId="78">#REF!</definedName>
    <definedName name="Excel_BuiltIn_Print_Titles_14" localSheetId="79">#REF!</definedName>
    <definedName name="Excel_BuiltIn_Print_Titles_14" localSheetId="80">#REF!</definedName>
    <definedName name="Excel_BuiltIn_Print_Titles_14" localSheetId="81">#REF!</definedName>
    <definedName name="Excel_BuiltIn_Print_Titles_14" localSheetId="82">#REF!</definedName>
    <definedName name="Excel_BuiltIn_Print_Titles_14" localSheetId="83">#REF!</definedName>
    <definedName name="Excel_BuiltIn_Print_Titles_14" localSheetId="84">#REF!</definedName>
    <definedName name="Excel_BuiltIn_Print_Titles_14" localSheetId="85">#REF!</definedName>
    <definedName name="Excel_BuiltIn_Print_Titles_14" localSheetId="86">#REF!</definedName>
    <definedName name="Excel_BuiltIn_Print_Titles_14" localSheetId="87">#REF!</definedName>
    <definedName name="Excel_BuiltIn_Print_Titles_14" localSheetId="88">#REF!</definedName>
    <definedName name="Excel_BuiltIn_Print_Titles_14" localSheetId="89">#REF!</definedName>
    <definedName name="Excel_BuiltIn_Print_Titles_14" localSheetId="90">#REF!</definedName>
    <definedName name="Excel_BuiltIn_Print_Titles_14" localSheetId="91">#REF!</definedName>
    <definedName name="Excel_BuiltIn_Print_Titles_14" localSheetId="92">#REF!</definedName>
    <definedName name="Excel_BuiltIn_Print_Titles_14" localSheetId="93">#REF!</definedName>
    <definedName name="Excel_BuiltIn_Print_Titles_14" localSheetId="94">#REF!</definedName>
    <definedName name="Excel_BuiltIn_Print_Titles_14" localSheetId="95">#REF!</definedName>
    <definedName name="Excel_BuiltIn_Print_Titles_14" localSheetId="96">#REF!</definedName>
    <definedName name="Excel_BuiltIn_Print_Titles_14" localSheetId="97">#REF!</definedName>
    <definedName name="Excel_BuiltIn_Print_Titles_14" localSheetId="98">#REF!</definedName>
    <definedName name="Excel_BuiltIn_Print_Titles_14" localSheetId="99">#REF!</definedName>
    <definedName name="Excel_BuiltIn_Print_Titles_14" localSheetId="100">#REF!</definedName>
    <definedName name="Excel_BuiltIn_Print_Titles_14" localSheetId="101">#REF!</definedName>
    <definedName name="Excel_BuiltIn_Print_Titles_14" localSheetId="102">#REF!</definedName>
    <definedName name="Excel_BuiltIn_Print_Titles_14" localSheetId="103">#REF!</definedName>
    <definedName name="Excel_BuiltIn_Print_Titles_14" localSheetId="104">#REF!</definedName>
    <definedName name="Excel_BuiltIn_Print_Titles_14" localSheetId="105">#REF!</definedName>
    <definedName name="Excel_BuiltIn_Print_Titles_14" localSheetId="106">#REF!</definedName>
    <definedName name="Excel_BuiltIn_Print_Titles_14" localSheetId="107">#REF!</definedName>
    <definedName name="Excel_BuiltIn_Print_Titles_14" localSheetId="108">#REF!</definedName>
    <definedName name="Excel_BuiltIn_Print_Titles_14" localSheetId="109">#REF!</definedName>
    <definedName name="Excel_BuiltIn_Print_Titles_14" localSheetId="110">#REF!</definedName>
    <definedName name="Excel_BuiltIn_Print_Titles_14" localSheetId="111">#REF!</definedName>
    <definedName name="Excel_BuiltIn_Print_Titles_14" localSheetId="112">#REF!</definedName>
    <definedName name="Excel_BuiltIn_Print_Titles_14" localSheetId="113">#REF!</definedName>
    <definedName name="Excel_BuiltIn_Print_Titles_14">#REF!</definedName>
    <definedName name="Excel_BuiltIn_Print_Titles_15" localSheetId="27">#REF!</definedName>
    <definedName name="Excel_BuiltIn_Print_Titles_15" localSheetId="28">#REF!</definedName>
    <definedName name="Excel_BuiltIn_Print_Titles_15" localSheetId="29">#REF!</definedName>
    <definedName name="Excel_BuiltIn_Print_Titles_15" localSheetId="30">#REF!</definedName>
    <definedName name="Excel_BuiltIn_Print_Titles_15" localSheetId="31">#REF!</definedName>
    <definedName name="Excel_BuiltIn_Print_Titles_15" localSheetId="32">#REF!</definedName>
    <definedName name="Excel_BuiltIn_Print_Titles_15" localSheetId="33">#REF!</definedName>
    <definedName name="Excel_BuiltIn_Print_Titles_15" localSheetId="34">#REF!</definedName>
    <definedName name="Excel_BuiltIn_Print_Titles_15" localSheetId="35">#REF!</definedName>
    <definedName name="Excel_BuiltIn_Print_Titles_15" localSheetId="36">#REF!</definedName>
    <definedName name="Excel_BuiltIn_Print_Titles_15" localSheetId="37">#REF!</definedName>
    <definedName name="Excel_BuiltIn_Print_Titles_15" localSheetId="38">#REF!</definedName>
    <definedName name="Excel_BuiltIn_Print_Titles_15" localSheetId="39">#REF!</definedName>
    <definedName name="Excel_BuiltIn_Print_Titles_15" localSheetId="40">#REF!</definedName>
    <definedName name="Excel_BuiltIn_Print_Titles_15" localSheetId="41">#REF!</definedName>
    <definedName name="Excel_BuiltIn_Print_Titles_15" localSheetId="42">#REF!</definedName>
    <definedName name="Excel_BuiltIn_Print_Titles_15" localSheetId="43">#REF!</definedName>
    <definedName name="Excel_BuiltIn_Print_Titles_15" localSheetId="44">#REF!</definedName>
    <definedName name="Excel_BuiltIn_Print_Titles_15" localSheetId="45">#REF!</definedName>
    <definedName name="Excel_BuiltIn_Print_Titles_15" localSheetId="46">#REF!</definedName>
    <definedName name="Excel_BuiltIn_Print_Titles_15" localSheetId="47">#REF!</definedName>
    <definedName name="Excel_BuiltIn_Print_Titles_15" localSheetId="48">#REF!</definedName>
    <definedName name="Excel_BuiltIn_Print_Titles_15" localSheetId="49">#REF!</definedName>
    <definedName name="Excel_BuiltIn_Print_Titles_15" localSheetId="50">#REF!</definedName>
    <definedName name="Excel_BuiltIn_Print_Titles_15" localSheetId="51">#REF!</definedName>
    <definedName name="Excel_BuiltIn_Print_Titles_15" localSheetId="52">#REF!</definedName>
    <definedName name="Excel_BuiltIn_Print_Titles_15" localSheetId="53">#REF!</definedName>
    <definedName name="Excel_BuiltIn_Print_Titles_15" localSheetId="54">#REF!</definedName>
    <definedName name="Excel_BuiltIn_Print_Titles_15" localSheetId="55">#REF!</definedName>
    <definedName name="Excel_BuiltIn_Print_Titles_15" localSheetId="56">#REF!</definedName>
    <definedName name="Excel_BuiltIn_Print_Titles_15" localSheetId="57">#REF!</definedName>
    <definedName name="Excel_BuiltIn_Print_Titles_15" localSheetId="58">#REF!</definedName>
    <definedName name="Excel_BuiltIn_Print_Titles_15" localSheetId="59">#REF!</definedName>
    <definedName name="Excel_BuiltIn_Print_Titles_15" localSheetId="60">#REF!</definedName>
    <definedName name="Excel_BuiltIn_Print_Titles_15" localSheetId="61">#REF!</definedName>
    <definedName name="Excel_BuiltIn_Print_Titles_15" localSheetId="62">#REF!</definedName>
    <definedName name="Excel_BuiltIn_Print_Titles_15" localSheetId="63">#REF!</definedName>
    <definedName name="Excel_BuiltIn_Print_Titles_15" localSheetId="64">#REF!</definedName>
    <definedName name="Excel_BuiltIn_Print_Titles_15" localSheetId="65">#REF!</definedName>
    <definedName name="Excel_BuiltIn_Print_Titles_15" localSheetId="66">#REF!</definedName>
    <definedName name="Excel_BuiltIn_Print_Titles_15" localSheetId="67">#REF!</definedName>
    <definedName name="Excel_BuiltIn_Print_Titles_15" localSheetId="68">#REF!</definedName>
    <definedName name="Excel_BuiltIn_Print_Titles_15" localSheetId="69">#REF!</definedName>
    <definedName name="Excel_BuiltIn_Print_Titles_15" localSheetId="70">#REF!</definedName>
    <definedName name="Excel_BuiltIn_Print_Titles_15" localSheetId="71">#REF!</definedName>
    <definedName name="Excel_BuiltIn_Print_Titles_15" localSheetId="72">#REF!</definedName>
    <definedName name="Excel_BuiltIn_Print_Titles_15" localSheetId="73">#REF!</definedName>
    <definedName name="Excel_BuiltIn_Print_Titles_15" localSheetId="74">#REF!</definedName>
    <definedName name="Excel_BuiltIn_Print_Titles_15" localSheetId="75">#REF!</definedName>
    <definedName name="Excel_BuiltIn_Print_Titles_15" localSheetId="76">#REF!</definedName>
    <definedName name="Excel_BuiltIn_Print_Titles_15" localSheetId="77">#REF!</definedName>
    <definedName name="Excel_BuiltIn_Print_Titles_15" localSheetId="78">#REF!</definedName>
    <definedName name="Excel_BuiltIn_Print_Titles_15" localSheetId="79">#REF!</definedName>
    <definedName name="Excel_BuiltIn_Print_Titles_15" localSheetId="80">#REF!</definedName>
    <definedName name="Excel_BuiltIn_Print_Titles_15" localSheetId="81">#REF!</definedName>
    <definedName name="Excel_BuiltIn_Print_Titles_15" localSheetId="82">#REF!</definedName>
    <definedName name="Excel_BuiltIn_Print_Titles_15" localSheetId="83">#REF!</definedName>
    <definedName name="Excel_BuiltIn_Print_Titles_15" localSheetId="84">#REF!</definedName>
    <definedName name="Excel_BuiltIn_Print_Titles_15" localSheetId="85">#REF!</definedName>
    <definedName name="Excel_BuiltIn_Print_Titles_15" localSheetId="86">#REF!</definedName>
    <definedName name="Excel_BuiltIn_Print_Titles_15" localSheetId="87">#REF!</definedName>
    <definedName name="Excel_BuiltIn_Print_Titles_15" localSheetId="88">#REF!</definedName>
    <definedName name="Excel_BuiltIn_Print_Titles_15" localSheetId="89">#REF!</definedName>
    <definedName name="Excel_BuiltIn_Print_Titles_15" localSheetId="90">#REF!</definedName>
    <definedName name="Excel_BuiltIn_Print_Titles_15" localSheetId="91">#REF!</definedName>
    <definedName name="Excel_BuiltIn_Print_Titles_15" localSheetId="92">#REF!</definedName>
    <definedName name="Excel_BuiltIn_Print_Titles_15" localSheetId="93">#REF!</definedName>
    <definedName name="Excel_BuiltIn_Print_Titles_15" localSheetId="94">#REF!</definedName>
    <definedName name="Excel_BuiltIn_Print_Titles_15" localSheetId="95">#REF!</definedName>
    <definedName name="Excel_BuiltIn_Print_Titles_15" localSheetId="96">#REF!</definedName>
    <definedName name="Excel_BuiltIn_Print_Titles_15" localSheetId="97">#REF!</definedName>
    <definedName name="Excel_BuiltIn_Print_Titles_15" localSheetId="98">#REF!</definedName>
    <definedName name="Excel_BuiltIn_Print_Titles_15" localSheetId="99">#REF!</definedName>
    <definedName name="Excel_BuiltIn_Print_Titles_15" localSheetId="100">#REF!</definedName>
    <definedName name="Excel_BuiltIn_Print_Titles_15" localSheetId="101">#REF!</definedName>
    <definedName name="Excel_BuiltIn_Print_Titles_15" localSheetId="102">#REF!</definedName>
    <definedName name="Excel_BuiltIn_Print_Titles_15" localSheetId="103">#REF!</definedName>
    <definedName name="Excel_BuiltIn_Print_Titles_15" localSheetId="104">#REF!</definedName>
    <definedName name="Excel_BuiltIn_Print_Titles_15" localSheetId="105">#REF!</definedName>
    <definedName name="Excel_BuiltIn_Print_Titles_15" localSheetId="106">#REF!</definedName>
    <definedName name="Excel_BuiltIn_Print_Titles_15" localSheetId="107">#REF!</definedName>
    <definedName name="Excel_BuiltIn_Print_Titles_15" localSheetId="108">#REF!</definedName>
    <definedName name="Excel_BuiltIn_Print_Titles_15" localSheetId="109">#REF!</definedName>
    <definedName name="Excel_BuiltIn_Print_Titles_15" localSheetId="110">#REF!</definedName>
    <definedName name="Excel_BuiltIn_Print_Titles_15" localSheetId="111">#REF!</definedName>
    <definedName name="Excel_BuiltIn_Print_Titles_15" localSheetId="112">#REF!</definedName>
    <definedName name="Excel_BuiltIn_Print_Titles_15" localSheetId="113">#REF!</definedName>
    <definedName name="Excel_BuiltIn_Print_Titles_15">#REF!</definedName>
    <definedName name="Excel_BuiltIn_Print_Titles_18" localSheetId="27">#REF!</definedName>
    <definedName name="Excel_BuiltIn_Print_Titles_18" localSheetId="28">#REF!</definedName>
    <definedName name="Excel_BuiltIn_Print_Titles_18" localSheetId="29">#REF!</definedName>
    <definedName name="Excel_BuiltIn_Print_Titles_18" localSheetId="30">#REF!</definedName>
    <definedName name="Excel_BuiltIn_Print_Titles_18" localSheetId="31">#REF!</definedName>
    <definedName name="Excel_BuiltIn_Print_Titles_18" localSheetId="32">#REF!</definedName>
    <definedName name="Excel_BuiltIn_Print_Titles_18" localSheetId="33">#REF!</definedName>
    <definedName name="Excel_BuiltIn_Print_Titles_18" localSheetId="34">#REF!</definedName>
    <definedName name="Excel_BuiltIn_Print_Titles_18" localSheetId="35">#REF!</definedName>
    <definedName name="Excel_BuiltIn_Print_Titles_18" localSheetId="36">#REF!</definedName>
    <definedName name="Excel_BuiltIn_Print_Titles_18" localSheetId="37">#REF!</definedName>
    <definedName name="Excel_BuiltIn_Print_Titles_18" localSheetId="38">#REF!</definedName>
    <definedName name="Excel_BuiltIn_Print_Titles_18" localSheetId="39">#REF!</definedName>
    <definedName name="Excel_BuiltIn_Print_Titles_18" localSheetId="40">#REF!</definedName>
    <definedName name="Excel_BuiltIn_Print_Titles_18" localSheetId="41">#REF!</definedName>
    <definedName name="Excel_BuiltIn_Print_Titles_18" localSheetId="42">#REF!</definedName>
    <definedName name="Excel_BuiltIn_Print_Titles_18" localSheetId="43">#REF!</definedName>
    <definedName name="Excel_BuiltIn_Print_Titles_18" localSheetId="44">#REF!</definedName>
    <definedName name="Excel_BuiltIn_Print_Titles_18" localSheetId="45">#REF!</definedName>
    <definedName name="Excel_BuiltIn_Print_Titles_18" localSheetId="46">#REF!</definedName>
    <definedName name="Excel_BuiltIn_Print_Titles_18" localSheetId="47">#REF!</definedName>
    <definedName name="Excel_BuiltIn_Print_Titles_18" localSheetId="48">#REF!</definedName>
    <definedName name="Excel_BuiltIn_Print_Titles_18" localSheetId="49">#REF!</definedName>
    <definedName name="Excel_BuiltIn_Print_Titles_18" localSheetId="50">#REF!</definedName>
    <definedName name="Excel_BuiltIn_Print_Titles_18" localSheetId="51">#REF!</definedName>
    <definedName name="Excel_BuiltIn_Print_Titles_18" localSheetId="52">#REF!</definedName>
    <definedName name="Excel_BuiltIn_Print_Titles_18" localSheetId="53">#REF!</definedName>
    <definedName name="Excel_BuiltIn_Print_Titles_18" localSheetId="54">#REF!</definedName>
    <definedName name="Excel_BuiltIn_Print_Titles_18" localSheetId="55">#REF!</definedName>
    <definedName name="Excel_BuiltIn_Print_Titles_18" localSheetId="56">#REF!</definedName>
    <definedName name="Excel_BuiltIn_Print_Titles_18" localSheetId="57">#REF!</definedName>
    <definedName name="Excel_BuiltIn_Print_Titles_18" localSheetId="58">#REF!</definedName>
    <definedName name="Excel_BuiltIn_Print_Titles_18" localSheetId="59">#REF!</definedName>
    <definedName name="Excel_BuiltIn_Print_Titles_18" localSheetId="60">#REF!</definedName>
    <definedName name="Excel_BuiltIn_Print_Titles_18" localSheetId="61">#REF!</definedName>
    <definedName name="Excel_BuiltIn_Print_Titles_18" localSheetId="62">#REF!</definedName>
    <definedName name="Excel_BuiltIn_Print_Titles_18" localSheetId="63">#REF!</definedName>
    <definedName name="Excel_BuiltIn_Print_Titles_18" localSheetId="64">#REF!</definedName>
    <definedName name="Excel_BuiltIn_Print_Titles_18" localSheetId="65">#REF!</definedName>
    <definedName name="Excel_BuiltIn_Print_Titles_18" localSheetId="66">#REF!</definedName>
    <definedName name="Excel_BuiltIn_Print_Titles_18" localSheetId="67">#REF!</definedName>
    <definedName name="Excel_BuiltIn_Print_Titles_18" localSheetId="68">#REF!</definedName>
    <definedName name="Excel_BuiltIn_Print_Titles_18" localSheetId="69">#REF!</definedName>
    <definedName name="Excel_BuiltIn_Print_Titles_18" localSheetId="70">#REF!</definedName>
    <definedName name="Excel_BuiltIn_Print_Titles_18" localSheetId="71">#REF!</definedName>
    <definedName name="Excel_BuiltIn_Print_Titles_18" localSheetId="72">#REF!</definedName>
    <definedName name="Excel_BuiltIn_Print_Titles_18" localSheetId="73">#REF!</definedName>
    <definedName name="Excel_BuiltIn_Print_Titles_18" localSheetId="74">#REF!</definedName>
    <definedName name="Excel_BuiltIn_Print_Titles_18" localSheetId="75">#REF!</definedName>
    <definedName name="Excel_BuiltIn_Print_Titles_18" localSheetId="76">#REF!</definedName>
    <definedName name="Excel_BuiltIn_Print_Titles_18" localSheetId="77">#REF!</definedName>
    <definedName name="Excel_BuiltIn_Print_Titles_18" localSheetId="78">#REF!</definedName>
    <definedName name="Excel_BuiltIn_Print_Titles_18" localSheetId="79">#REF!</definedName>
    <definedName name="Excel_BuiltIn_Print_Titles_18" localSheetId="80">#REF!</definedName>
    <definedName name="Excel_BuiltIn_Print_Titles_18" localSheetId="81">#REF!</definedName>
    <definedName name="Excel_BuiltIn_Print_Titles_18" localSheetId="82">#REF!</definedName>
    <definedName name="Excel_BuiltIn_Print_Titles_18" localSheetId="83">#REF!</definedName>
    <definedName name="Excel_BuiltIn_Print_Titles_18" localSheetId="84">#REF!</definedName>
    <definedName name="Excel_BuiltIn_Print_Titles_18" localSheetId="85">#REF!</definedName>
    <definedName name="Excel_BuiltIn_Print_Titles_18" localSheetId="86">#REF!</definedName>
    <definedName name="Excel_BuiltIn_Print_Titles_18" localSheetId="87">#REF!</definedName>
    <definedName name="Excel_BuiltIn_Print_Titles_18" localSheetId="88">#REF!</definedName>
    <definedName name="Excel_BuiltIn_Print_Titles_18" localSheetId="89">#REF!</definedName>
    <definedName name="Excel_BuiltIn_Print_Titles_18" localSheetId="90">#REF!</definedName>
    <definedName name="Excel_BuiltIn_Print_Titles_18" localSheetId="91">#REF!</definedName>
    <definedName name="Excel_BuiltIn_Print_Titles_18" localSheetId="92">#REF!</definedName>
    <definedName name="Excel_BuiltIn_Print_Titles_18" localSheetId="93">#REF!</definedName>
    <definedName name="Excel_BuiltIn_Print_Titles_18" localSheetId="94">#REF!</definedName>
    <definedName name="Excel_BuiltIn_Print_Titles_18" localSheetId="95">#REF!</definedName>
    <definedName name="Excel_BuiltIn_Print_Titles_18" localSheetId="96">#REF!</definedName>
    <definedName name="Excel_BuiltIn_Print_Titles_18" localSheetId="97">#REF!</definedName>
    <definedName name="Excel_BuiltIn_Print_Titles_18" localSheetId="98">#REF!</definedName>
    <definedName name="Excel_BuiltIn_Print_Titles_18" localSheetId="99">#REF!</definedName>
    <definedName name="Excel_BuiltIn_Print_Titles_18" localSheetId="100">#REF!</definedName>
    <definedName name="Excel_BuiltIn_Print_Titles_18" localSheetId="101">#REF!</definedName>
    <definedName name="Excel_BuiltIn_Print_Titles_18" localSheetId="102">#REF!</definedName>
    <definedName name="Excel_BuiltIn_Print_Titles_18" localSheetId="103">#REF!</definedName>
    <definedName name="Excel_BuiltIn_Print_Titles_18" localSheetId="104">#REF!</definedName>
    <definedName name="Excel_BuiltIn_Print_Titles_18" localSheetId="105">#REF!</definedName>
    <definedName name="Excel_BuiltIn_Print_Titles_18" localSheetId="106">#REF!</definedName>
    <definedName name="Excel_BuiltIn_Print_Titles_18" localSheetId="107">#REF!</definedName>
    <definedName name="Excel_BuiltIn_Print_Titles_18" localSheetId="108">#REF!</definedName>
    <definedName name="Excel_BuiltIn_Print_Titles_18" localSheetId="109">#REF!</definedName>
    <definedName name="Excel_BuiltIn_Print_Titles_18" localSheetId="110">#REF!</definedName>
    <definedName name="Excel_BuiltIn_Print_Titles_18" localSheetId="111">#REF!</definedName>
    <definedName name="Excel_BuiltIn_Print_Titles_18" localSheetId="112">#REF!</definedName>
    <definedName name="Excel_BuiltIn_Print_Titles_18" localSheetId="113">#REF!</definedName>
    <definedName name="Excel_BuiltIn_Print_Titles_18">#REF!</definedName>
    <definedName name="Excel_BuiltIn_Print_Titles_20" localSheetId="27">#REF!</definedName>
    <definedName name="Excel_BuiltIn_Print_Titles_20" localSheetId="28">#REF!</definedName>
    <definedName name="Excel_BuiltIn_Print_Titles_20" localSheetId="29">#REF!</definedName>
    <definedName name="Excel_BuiltIn_Print_Titles_20" localSheetId="30">#REF!</definedName>
    <definedName name="Excel_BuiltIn_Print_Titles_20" localSheetId="31">#REF!</definedName>
    <definedName name="Excel_BuiltIn_Print_Titles_20" localSheetId="32">#REF!</definedName>
    <definedName name="Excel_BuiltIn_Print_Titles_20" localSheetId="33">#REF!</definedName>
    <definedName name="Excel_BuiltIn_Print_Titles_20" localSheetId="34">#REF!</definedName>
    <definedName name="Excel_BuiltIn_Print_Titles_20" localSheetId="35">#REF!</definedName>
    <definedName name="Excel_BuiltIn_Print_Titles_20" localSheetId="36">#REF!</definedName>
    <definedName name="Excel_BuiltIn_Print_Titles_20" localSheetId="37">#REF!</definedName>
    <definedName name="Excel_BuiltIn_Print_Titles_20" localSheetId="38">#REF!</definedName>
    <definedName name="Excel_BuiltIn_Print_Titles_20" localSheetId="39">#REF!</definedName>
    <definedName name="Excel_BuiltIn_Print_Titles_20" localSheetId="40">#REF!</definedName>
    <definedName name="Excel_BuiltIn_Print_Titles_20" localSheetId="41">#REF!</definedName>
    <definedName name="Excel_BuiltIn_Print_Titles_20" localSheetId="42">#REF!</definedName>
    <definedName name="Excel_BuiltIn_Print_Titles_20" localSheetId="43">#REF!</definedName>
    <definedName name="Excel_BuiltIn_Print_Titles_20" localSheetId="44">#REF!</definedName>
    <definedName name="Excel_BuiltIn_Print_Titles_20" localSheetId="45">#REF!</definedName>
    <definedName name="Excel_BuiltIn_Print_Titles_20" localSheetId="46">#REF!</definedName>
    <definedName name="Excel_BuiltIn_Print_Titles_20" localSheetId="47">#REF!</definedName>
    <definedName name="Excel_BuiltIn_Print_Titles_20" localSheetId="48">#REF!</definedName>
    <definedName name="Excel_BuiltIn_Print_Titles_20" localSheetId="49">#REF!</definedName>
    <definedName name="Excel_BuiltIn_Print_Titles_20" localSheetId="50">#REF!</definedName>
    <definedName name="Excel_BuiltIn_Print_Titles_20" localSheetId="51">#REF!</definedName>
    <definedName name="Excel_BuiltIn_Print_Titles_20" localSheetId="52">#REF!</definedName>
    <definedName name="Excel_BuiltIn_Print_Titles_20" localSheetId="53">#REF!</definedName>
    <definedName name="Excel_BuiltIn_Print_Titles_20" localSheetId="54">#REF!</definedName>
    <definedName name="Excel_BuiltIn_Print_Titles_20" localSheetId="55">#REF!</definedName>
    <definedName name="Excel_BuiltIn_Print_Titles_20" localSheetId="56">#REF!</definedName>
    <definedName name="Excel_BuiltIn_Print_Titles_20" localSheetId="57">#REF!</definedName>
    <definedName name="Excel_BuiltIn_Print_Titles_20" localSheetId="58">#REF!</definedName>
    <definedName name="Excel_BuiltIn_Print_Titles_20" localSheetId="59">#REF!</definedName>
    <definedName name="Excel_BuiltIn_Print_Titles_20" localSheetId="60">#REF!</definedName>
    <definedName name="Excel_BuiltIn_Print_Titles_20" localSheetId="61">#REF!</definedName>
    <definedName name="Excel_BuiltIn_Print_Titles_20" localSheetId="62">#REF!</definedName>
    <definedName name="Excel_BuiltIn_Print_Titles_20" localSheetId="63">#REF!</definedName>
    <definedName name="Excel_BuiltIn_Print_Titles_20" localSheetId="64">#REF!</definedName>
    <definedName name="Excel_BuiltIn_Print_Titles_20" localSheetId="65">#REF!</definedName>
    <definedName name="Excel_BuiltIn_Print_Titles_20" localSheetId="66">#REF!</definedName>
    <definedName name="Excel_BuiltIn_Print_Titles_20" localSheetId="67">#REF!</definedName>
    <definedName name="Excel_BuiltIn_Print_Titles_20" localSheetId="68">#REF!</definedName>
    <definedName name="Excel_BuiltIn_Print_Titles_20" localSheetId="69">#REF!</definedName>
    <definedName name="Excel_BuiltIn_Print_Titles_20" localSheetId="70">#REF!</definedName>
    <definedName name="Excel_BuiltIn_Print_Titles_20" localSheetId="71">#REF!</definedName>
    <definedName name="Excel_BuiltIn_Print_Titles_20" localSheetId="72">#REF!</definedName>
    <definedName name="Excel_BuiltIn_Print_Titles_20" localSheetId="73">#REF!</definedName>
    <definedName name="Excel_BuiltIn_Print_Titles_20" localSheetId="74">#REF!</definedName>
    <definedName name="Excel_BuiltIn_Print_Titles_20" localSheetId="75">#REF!</definedName>
    <definedName name="Excel_BuiltIn_Print_Titles_20" localSheetId="76">#REF!</definedName>
    <definedName name="Excel_BuiltIn_Print_Titles_20" localSheetId="77">#REF!</definedName>
    <definedName name="Excel_BuiltIn_Print_Titles_20" localSheetId="78">#REF!</definedName>
    <definedName name="Excel_BuiltIn_Print_Titles_20" localSheetId="79">#REF!</definedName>
    <definedName name="Excel_BuiltIn_Print_Titles_20" localSheetId="80">#REF!</definedName>
    <definedName name="Excel_BuiltIn_Print_Titles_20" localSheetId="81">#REF!</definedName>
    <definedName name="Excel_BuiltIn_Print_Titles_20" localSheetId="82">#REF!</definedName>
    <definedName name="Excel_BuiltIn_Print_Titles_20" localSheetId="83">#REF!</definedName>
    <definedName name="Excel_BuiltIn_Print_Titles_20" localSheetId="84">#REF!</definedName>
    <definedName name="Excel_BuiltIn_Print_Titles_20" localSheetId="85">#REF!</definedName>
    <definedName name="Excel_BuiltIn_Print_Titles_20" localSheetId="86">#REF!</definedName>
    <definedName name="Excel_BuiltIn_Print_Titles_20" localSheetId="87">#REF!</definedName>
    <definedName name="Excel_BuiltIn_Print_Titles_20" localSheetId="88">#REF!</definedName>
    <definedName name="Excel_BuiltIn_Print_Titles_20" localSheetId="89">#REF!</definedName>
    <definedName name="Excel_BuiltIn_Print_Titles_20" localSheetId="90">#REF!</definedName>
    <definedName name="Excel_BuiltIn_Print_Titles_20" localSheetId="91">#REF!</definedName>
    <definedName name="Excel_BuiltIn_Print_Titles_20" localSheetId="92">#REF!</definedName>
    <definedName name="Excel_BuiltIn_Print_Titles_20" localSheetId="93">#REF!</definedName>
    <definedName name="Excel_BuiltIn_Print_Titles_20" localSheetId="94">#REF!</definedName>
    <definedName name="Excel_BuiltIn_Print_Titles_20" localSheetId="95">#REF!</definedName>
    <definedName name="Excel_BuiltIn_Print_Titles_20" localSheetId="96">#REF!</definedName>
    <definedName name="Excel_BuiltIn_Print_Titles_20" localSheetId="97">#REF!</definedName>
    <definedName name="Excel_BuiltIn_Print_Titles_20" localSheetId="98">#REF!</definedName>
    <definedName name="Excel_BuiltIn_Print_Titles_20" localSheetId="99">#REF!</definedName>
    <definedName name="Excel_BuiltIn_Print_Titles_20" localSheetId="100">#REF!</definedName>
    <definedName name="Excel_BuiltIn_Print_Titles_20" localSheetId="101">#REF!</definedName>
    <definedName name="Excel_BuiltIn_Print_Titles_20" localSheetId="102">#REF!</definedName>
    <definedName name="Excel_BuiltIn_Print_Titles_20" localSheetId="103">#REF!</definedName>
    <definedName name="Excel_BuiltIn_Print_Titles_20" localSheetId="104">#REF!</definedName>
    <definedName name="Excel_BuiltIn_Print_Titles_20" localSheetId="105">#REF!</definedName>
    <definedName name="Excel_BuiltIn_Print_Titles_20" localSheetId="106">#REF!</definedName>
    <definedName name="Excel_BuiltIn_Print_Titles_20" localSheetId="107">#REF!</definedName>
    <definedName name="Excel_BuiltIn_Print_Titles_20" localSheetId="108">#REF!</definedName>
    <definedName name="Excel_BuiltIn_Print_Titles_20" localSheetId="109">#REF!</definedName>
    <definedName name="Excel_BuiltIn_Print_Titles_20" localSheetId="110">#REF!</definedName>
    <definedName name="Excel_BuiltIn_Print_Titles_20" localSheetId="111">#REF!</definedName>
    <definedName name="Excel_BuiltIn_Print_Titles_20" localSheetId="112">#REF!</definedName>
    <definedName name="Excel_BuiltIn_Print_Titles_20" localSheetId="113">#REF!</definedName>
    <definedName name="Excel_BuiltIn_Print_Titles_20">#REF!</definedName>
    <definedName name="Excel_BuiltIn_Print_Titles_22" localSheetId="27">#REF!</definedName>
    <definedName name="Excel_BuiltIn_Print_Titles_22" localSheetId="28">#REF!</definedName>
    <definedName name="Excel_BuiltIn_Print_Titles_22" localSheetId="29">#REF!</definedName>
    <definedName name="Excel_BuiltIn_Print_Titles_22" localSheetId="30">#REF!</definedName>
    <definedName name="Excel_BuiltIn_Print_Titles_22" localSheetId="31">#REF!</definedName>
    <definedName name="Excel_BuiltIn_Print_Titles_22" localSheetId="32">#REF!</definedName>
    <definedName name="Excel_BuiltIn_Print_Titles_22" localSheetId="33">#REF!</definedName>
    <definedName name="Excel_BuiltIn_Print_Titles_22" localSheetId="34">#REF!</definedName>
    <definedName name="Excel_BuiltIn_Print_Titles_22" localSheetId="35">#REF!</definedName>
    <definedName name="Excel_BuiltIn_Print_Titles_22" localSheetId="36">#REF!</definedName>
    <definedName name="Excel_BuiltIn_Print_Titles_22" localSheetId="37">#REF!</definedName>
    <definedName name="Excel_BuiltIn_Print_Titles_22" localSheetId="38">#REF!</definedName>
    <definedName name="Excel_BuiltIn_Print_Titles_22" localSheetId="39">#REF!</definedName>
    <definedName name="Excel_BuiltIn_Print_Titles_22" localSheetId="40">#REF!</definedName>
    <definedName name="Excel_BuiltIn_Print_Titles_22" localSheetId="41">#REF!</definedName>
    <definedName name="Excel_BuiltIn_Print_Titles_22" localSheetId="42">#REF!</definedName>
    <definedName name="Excel_BuiltIn_Print_Titles_22" localSheetId="43">#REF!</definedName>
    <definedName name="Excel_BuiltIn_Print_Titles_22" localSheetId="44">#REF!</definedName>
    <definedName name="Excel_BuiltIn_Print_Titles_22" localSheetId="45">#REF!</definedName>
    <definedName name="Excel_BuiltIn_Print_Titles_22" localSheetId="46">#REF!</definedName>
    <definedName name="Excel_BuiltIn_Print_Titles_22" localSheetId="47">#REF!</definedName>
    <definedName name="Excel_BuiltIn_Print_Titles_22" localSheetId="48">#REF!</definedName>
    <definedName name="Excel_BuiltIn_Print_Titles_22" localSheetId="49">#REF!</definedName>
    <definedName name="Excel_BuiltIn_Print_Titles_22" localSheetId="50">#REF!</definedName>
    <definedName name="Excel_BuiltIn_Print_Titles_22" localSheetId="51">#REF!</definedName>
    <definedName name="Excel_BuiltIn_Print_Titles_22" localSheetId="52">#REF!</definedName>
    <definedName name="Excel_BuiltIn_Print_Titles_22" localSheetId="53">#REF!</definedName>
    <definedName name="Excel_BuiltIn_Print_Titles_22" localSheetId="54">#REF!</definedName>
    <definedName name="Excel_BuiltIn_Print_Titles_22" localSheetId="55">#REF!</definedName>
    <definedName name="Excel_BuiltIn_Print_Titles_22" localSheetId="56">#REF!</definedName>
    <definedName name="Excel_BuiltIn_Print_Titles_22" localSheetId="57">#REF!</definedName>
    <definedName name="Excel_BuiltIn_Print_Titles_22" localSheetId="58">#REF!</definedName>
    <definedName name="Excel_BuiltIn_Print_Titles_22" localSheetId="59">#REF!</definedName>
    <definedName name="Excel_BuiltIn_Print_Titles_22" localSheetId="60">#REF!</definedName>
    <definedName name="Excel_BuiltIn_Print_Titles_22" localSheetId="61">#REF!</definedName>
    <definedName name="Excel_BuiltIn_Print_Titles_22" localSheetId="62">#REF!</definedName>
    <definedName name="Excel_BuiltIn_Print_Titles_22" localSheetId="63">#REF!</definedName>
    <definedName name="Excel_BuiltIn_Print_Titles_22" localSheetId="64">#REF!</definedName>
    <definedName name="Excel_BuiltIn_Print_Titles_22" localSheetId="65">#REF!</definedName>
    <definedName name="Excel_BuiltIn_Print_Titles_22" localSheetId="66">#REF!</definedName>
    <definedName name="Excel_BuiltIn_Print_Titles_22" localSheetId="67">#REF!</definedName>
    <definedName name="Excel_BuiltIn_Print_Titles_22" localSheetId="68">#REF!</definedName>
    <definedName name="Excel_BuiltIn_Print_Titles_22" localSheetId="69">#REF!</definedName>
    <definedName name="Excel_BuiltIn_Print_Titles_22" localSheetId="70">#REF!</definedName>
    <definedName name="Excel_BuiltIn_Print_Titles_22" localSheetId="71">#REF!</definedName>
    <definedName name="Excel_BuiltIn_Print_Titles_22" localSheetId="72">#REF!</definedName>
    <definedName name="Excel_BuiltIn_Print_Titles_22" localSheetId="73">#REF!</definedName>
    <definedName name="Excel_BuiltIn_Print_Titles_22" localSheetId="74">#REF!</definedName>
    <definedName name="Excel_BuiltIn_Print_Titles_22" localSheetId="75">#REF!</definedName>
    <definedName name="Excel_BuiltIn_Print_Titles_22" localSheetId="76">#REF!</definedName>
    <definedName name="Excel_BuiltIn_Print_Titles_22" localSheetId="77">#REF!</definedName>
    <definedName name="Excel_BuiltIn_Print_Titles_22" localSheetId="78">#REF!</definedName>
    <definedName name="Excel_BuiltIn_Print_Titles_22" localSheetId="79">#REF!</definedName>
    <definedName name="Excel_BuiltIn_Print_Titles_22" localSheetId="80">#REF!</definedName>
    <definedName name="Excel_BuiltIn_Print_Titles_22" localSheetId="81">#REF!</definedName>
    <definedName name="Excel_BuiltIn_Print_Titles_22" localSheetId="82">#REF!</definedName>
    <definedName name="Excel_BuiltIn_Print_Titles_22" localSheetId="83">#REF!</definedName>
    <definedName name="Excel_BuiltIn_Print_Titles_22" localSheetId="84">#REF!</definedName>
    <definedName name="Excel_BuiltIn_Print_Titles_22" localSheetId="85">#REF!</definedName>
    <definedName name="Excel_BuiltIn_Print_Titles_22" localSheetId="86">#REF!</definedName>
    <definedName name="Excel_BuiltIn_Print_Titles_22" localSheetId="87">#REF!</definedName>
    <definedName name="Excel_BuiltIn_Print_Titles_22" localSheetId="88">#REF!</definedName>
    <definedName name="Excel_BuiltIn_Print_Titles_22" localSheetId="89">#REF!</definedName>
    <definedName name="Excel_BuiltIn_Print_Titles_22" localSheetId="90">#REF!</definedName>
    <definedName name="Excel_BuiltIn_Print_Titles_22" localSheetId="91">#REF!</definedName>
    <definedName name="Excel_BuiltIn_Print_Titles_22" localSheetId="92">#REF!</definedName>
    <definedName name="Excel_BuiltIn_Print_Titles_22" localSheetId="93">#REF!</definedName>
    <definedName name="Excel_BuiltIn_Print_Titles_22" localSheetId="94">#REF!</definedName>
    <definedName name="Excel_BuiltIn_Print_Titles_22" localSheetId="95">#REF!</definedName>
    <definedName name="Excel_BuiltIn_Print_Titles_22" localSheetId="96">#REF!</definedName>
    <definedName name="Excel_BuiltIn_Print_Titles_22" localSheetId="97">#REF!</definedName>
    <definedName name="Excel_BuiltIn_Print_Titles_22" localSheetId="98">#REF!</definedName>
    <definedName name="Excel_BuiltIn_Print_Titles_22" localSheetId="99">#REF!</definedName>
    <definedName name="Excel_BuiltIn_Print_Titles_22" localSheetId="100">#REF!</definedName>
    <definedName name="Excel_BuiltIn_Print_Titles_22" localSheetId="101">#REF!</definedName>
    <definedName name="Excel_BuiltIn_Print_Titles_22" localSheetId="102">#REF!</definedName>
    <definedName name="Excel_BuiltIn_Print_Titles_22" localSheetId="103">#REF!</definedName>
    <definedName name="Excel_BuiltIn_Print_Titles_22" localSheetId="104">#REF!</definedName>
    <definedName name="Excel_BuiltIn_Print_Titles_22" localSheetId="105">#REF!</definedName>
    <definedName name="Excel_BuiltIn_Print_Titles_22" localSheetId="106">#REF!</definedName>
    <definedName name="Excel_BuiltIn_Print_Titles_22" localSheetId="107">#REF!</definedName>
    <definedName name="Excel_BuiltIn_Print_Titles_22" localSheetId="108">#REF!</definedName>
    <definedName name="Excel_BuiltIn_Print_Titles_22" localSheetId="109">#REF!</definedName>
    <definedName name="Excel_BuiltIn_Print_Titles_22" localSheetId="110">#REF!</definedName>
    <definedName name="Excel_BuiltIn_Print_Titles_22" localSheetId="111">#REF!</definedName>
    <definedName name="Excel_BuiltIn_Print_Titles_22" localSheetId="112">#REF!</definedName>
    <definedName name="Excel_BuiltIn_Print_Titles_22" localSheetId="113">#REF!</definedName>
    <definedName name="Excel_BuiltIn_Print_Titles_22">#REF!</definedName>
    <definedName name="Excel_BuiltIn_Print_Titles_23" localSheetId="27">#REF!</definedName>
    <definedName name="Excel_BuiltIn_Print_Titles_23" localSheetId="28">#REF!</definedName>
    <definedName name="Excel_BuiltIn_Print_Titles_23" localSheetId="29">#REF!</definedName>
    <definedName name="Excel_BuiltIn_Print_Titles_23" localSheetId="30">#REF!</definedName>
    <definedName name="Excel_BuiltIn_Print_Titles_23" localSheetId="31">#REF!</definedName>
    <definedName name="Excel_BuiltIn_Print_Titles_23" localSheetId="32">#REF!</definedName>
    <definedName name="Excel_BuiltIn_Print_Titles_23" localSheetId="33">#REF!</definedName>
    <definedName name="Excel_BuiltIn_Print_Titles_23" localSheetId="34">#REF!</definedName>
    <definedName name="Excel_BuiltIn_Print_Titles_23" localSheetId="35">#REF!</definedName>
    <definedName name="Excel_BuiltIn_Print_Titles_23" localSheetId="36">#REF!</definedName>
    <definedName name="Excel_BuiltIn_Print_Titles_23" localSheetId="37">#REF!</definedName>
    <definedName name="Excel_BuiltIn_Print_Titles_23" localSheetId="38">#REF!</definedName>
    <definedName name="Excel_BuiltIn_Print_Titles_23" localSheetId="39">#REF!</definedName>
    <definedName name="Excel_BuiltIn_Print_Titles_23" localSheetId="40">#REF!</definedName>
    <definedName name="Excel_BuiltIn_Print_Titles_23" localSheetId="41">#REF!</definedName>
    <definedName name="Excel_BuiltIn_Print_Titles_23" localSheetId="42">#REF!</definedName>
    <definedName name="Excel_BuiltIn_Print_Titles_23" localSheetId="43">#REF!</definedName>
    <definedName name="Excel_BuiltIn_Print_Titles_23" localSheetId="44">#REF!</definedName>
    <definedName name="Excel_BuiltIn_Print_Titles_23" localSheetId="45">#REF!</definedName>
    <definedName name="Excel_BuiltIn_Print_Titles_23" localSheetId="46">#REF!</definedName>
    <definedName name="Excel_BuiltIn_Print_Titles_23" localSheetId="47">#REF!</definedName>
    <definedName name="Excel_BuiltIn_Print_Titles_23" localSheetId="48">#REF!</definedName>
    <definedName name="Excel_BuiltIn_Print_Titles_23" localSheetId="49">#REF!</definedName>
    <definedName name="Excel_BuiltIn_Print_Titles_23" localSheetId="50">#REF!</definedName>
    <definedName name="Excel_BuiltIn_Print_Titles_23" localSheetId="51">#REF!</definedName>
    <definedName name="Excel_BuiltIn_Print_Titles_23" localSheetId="52">#REF!</definedName>
    <definedName name="Excel_BuiltIn_Print_Titles_23" localSheetId="53">#REF!</definedName>
    <definedName name="Excel_BuiltIn_Print_Titles_23" localSheetId="54">#REF!</definedName>
    <definedName name="Excel_BuiltIn_Print_Titles_23" localSheetId="55">#REF!</definedName>
    <definedName name="Excel_BuiltIn_Print_Titles_23" localSheetId="56">#REF!</definedName>
    <definedName name="Excel_BuiltIn_Print_Titles_23" localSheetId="57">#REF!</definedName>
    <definedName name="Excel_BuiltIn_Print_Titles_23" localSheetId="58">#REF!</definedName>
    <definedName name="Excel_BuiltIn_Print_Titles_23" localSheetId="59">#REF!</definedName>
    <definedName name="Excel_BuiltIn_Print_Titles_23" localSheetId="60">#REF!</definedName>
    <definedName name="Excel_BuiltIn_Print_Titles_23" localSheetId="61">#REF!</definedName>
    <definedName name="Excel_BuiltIn_Print_Titles_23" localSheetId="62">#REF!</definedName>
    <definedName name="Excel_BuiltIn_Print_Titles_23" localSheetId="63">#REF!</definedName>
    <definedName name="Excel_BuiltIn_Print_Titles_23" localSheetId="64">#REF!</definedName>
    <definedName name="Excel_BuiltIn_Print_Titles_23" localSheetId="65">#REF!</definedName>
    <definedName name="Excel_BuiltIn_Print_Titles_23" localSheetId="66">#REF!</definedName>
    <definedName name="Excel_BuiltIn_Print_Titles_23" localSheetId="67">#REF!</definedName>
    <definedName name="Excel_BuiltIn_Print_Titles_23" localSheetId="68">#REF!</definedName>
    <definedName name="Excel_BuiltIn_Print_Titles_23" localSheetId="69">#REF!</definedName>
    <definedName name="Excel_BuiltIn_Print_Titles_23" localSheetId="70">#REF!</definedName>
    <definedName name="Excel_BuiltIn_Print_Titles_23" localSheetId="71">#REF!</definedName>
    <definedName name="Excel_BuiltIn_Print_Titles_23" localSheetId="72">#REF!</definedName>
    <definedName name="Excel_BuiltIn_Print_Titles_23" localSheetId="73">#REF!</definedName>
    <definedName name="Excel_BuiltIn_Print_Titles_23" localSheetId="74">#REF!</definedName>
    <definedName name="Excel_BuiltIn_Print_Titles_23" localSheetId="75">#REF!</definedName>
    <definedName name="Excel_BuiltIn_Print_Titles_23" localSheetId="76">#REF!</definedName>
    <definedName name="Excel_BuiltIn_Print_Titles_23" localSheetId="77">#REF!</definedName>
    <definedName name="Excel_BuiltIn_Print_Titles_23" localSheetId="78">#REF!</definedName>
    <definedName name="Excel_BuiltIn_Print_Titles_23" localSheetId="79">#REF!</definedName>
    <definedName name="Excel_BuiltIn_Print_Titles_23" localSheetId="80">#REF!</definedName>
    <definedName name="Excel_BuiltIn_Print_Titles_23" localSheetId="81">#REF!</definedName>
    <definedName name="Excel_BuiltIn_Print_Titles_23" localSheetId="82">#REF!</definedName>
    <definedName name="Excel_BuiltIn_Print_Titles_23" localSheetId="83">#REF!</definedName>
    <definedName name="Excel_BuiltIn_Print_Titles_23" localSheetId="84">#REF!</definedName>
    <definedName name="Excel_BuiltIn_Print_Titles_23" localSheetId="85">#REF!</definedName>
    <definedName name="Excel_BuiltIn_Print_Titles_23" localSheetId="86">#REF!</definedName>
    <definedName name="Excel_BuiltIn_Print_Titles_23" localSheetId="87">#REF!</definedName>
    <definedName name="Excel_BuiltIn_Print_Titles_23" localSheetId="88">#REF!</definedName>
    <definedName name="Excel_BuiltIn_Print_Titles_23" localSheetId="89">#REF!</definedName>
    <definedName name="Excel_BuiltIn_Print_Titles_23" localSheetId="90">#REF!</definedName>
    <definedName name="Excel_BuiltIn_Print_Titles_23" localSheetId="91">#REF!</definedName>
    <definedName name="Excel_BuiltIn_Print_Titles_23" localSheetId="92">#REF!</definedName>
    <definedName name="Excel_BuiltIn_Print_Titles_23" localSheetId="93">#REF!</definedName>
    <definedName name="Excel_BuiltIn_Print_Titles_23" localSheetId="94">#REF!</definedName>
    <definedName name="Excel_BuiltIn_Print_Titles_23" localSheetId="95">#REF!</definedName>
    <definedName name="Excel_BuiltIn_Print_Titles_23" localSheetId="96">#REF!</definedName>
    <definedName name="Excel_BuiltIn_Print_Titles_23" localSheetId="97">#REF!</definedName>
    <definedName name="Excel_BuiltIn_Print_Titles_23" localSheetId="98">#REF!</definedName>
    <definedName name="Excel_BuiltIn_Print_Titles_23" localSheetId="99">#REF!</definedName>
    <definedName name="Excel_BuiltIn_Print_Titles_23" localSheetId="100">#REF!</definedName>
    <definedName name="Excel_BuiltIn_Print_Titles_23" localSheetId="101">#REF!</definedName>
    <definedName name="Excel_BuiltIn_Print_Titles_23" localSheetId="102">#REF!</definedName>
    <definedName name="Excel_BuiltIn_Print_Titles_23" localSheetId="103">#REF!</definedName>
    <definedName name="Excel_BuiltIn_Print_Titles_23" localSheetId="104">#REF!</definedName>
    <definedName name="Excel_BuiltIn_Print_Titles_23" localSheetId="105">#REF!</definedName>
    <definedName name="Excel_BuiltIn_Print_Titles_23" localSheetId="106">#REF!</definedName>
    <definedName name="Excel_BuiltIn_Print_Titles_23" localSheetId="107">#REF!</definedName>
    <definedName name="Excel_BuiltIn_Print_Titles_23" localSheetId="108">#REF!</definedName>
    <definedName name="Excel_BuiltIn_Print_Titles_23" localSheetId="109">#REF!</definedName>
    <definedName name="Excel_BuiltIn_Print_Titles_23" localSheetId="110">#REF!</definedName>
    <definedName name="Excel_BuiltIn_Print_Titles_23" localSheetId="111">#REF!</definedName>
    <definedName name="Excel_BuiltIn_Print_Titles_23" localSheetId="112">#REF!</definedName>
    <definedName name="Excel_BuiltIn_Print_Titles_23" localSheetId="113">#REF!</definedName>
    <definedName name="Excel_BuiltIn_Print_Titles_23">#REF!</definedName>
    <definedName name="Excel_BuiltIn_Print_Titles_24" localSheetId="27">#REF!</definedName>
    <definedName name="Excel_BuiltIn_Print_Titles_24" localSheetId="28">#REF!</definedName>
    <definedName name="Excel_BuiltIn_Print_Titles_24" localSheetId="29">#REF!</definedName>
    <definedName name="Excel_BuiltIn_Print_Titles_24" localSheetId="30">#REF!</definedName>
    <definedName name="Excel_BuiltIn_Print_Titles_24" localSheetId="31">#REF!</definedName>
    <definedName name="Excel_BuiltIn_Print_Titles_24" localSheetId="32">#REF!</definedName>
    <definedName name="Excel_BuiltIn_Print_Titles_24" localSheetId="33">#REF!</definedName>
    <definedName name="Excel_BuiltIn_Print_Titles_24" localSheetId="34">#REF!</definedName>
    <definedName name="Excel_BuiltIn_Print_Titles_24" localSheetId="35">#REF!</definedName>
    <definedName name="Excel_BuiltIn_Print_Titles_24" localSheetId="36">#REF!</definedName>
    <definedName name="Excel_BuiltIn_Print_Titles_24" localSheetId="37">#REF!</definedName>
    <definedName name="Excel_BuiltIn_Print_Titles_24" localSheetId="38">#REF!</definedName>
    <definedName name="Excel_BuiltIn_Print_Titles_24" localSheetId="39">#REF!</definedName>
    <definedName name="Excel_BuiltIn_Print_Titles_24" localSheetId="40">#REF!</definedName>
    <definedName name="Excel_BuiltIn_Print_Titles_24" localSheetId="41">#REF!</definedName>
    <definedName name="Excel_BuiltIn_Print_Titles_24" localSheetId="42">#REF!</definedName>
    <definedName name="Excel_BuiltIn_Print_Titles_24" localSheetId="43">#REF!</definedName>
    <definedName name="Excel_BuiltIn_Print_Titles_24" localSheetId="44">#REF!</definedName>
    <definedName name="Excel_BuiltIn_Print_Titles_24" localSheetId="45">#REF!</definedName>
    <definedName name="Excel_BuiltIn_Print_Titles_24" localSheetId="46">#REF!</definedName>
    <definedName name="Excel_BuiltIn_Print_Titles_24" localSheetId="47">#REF!</definedName>
    <definedName name="Excel_BuiltIn_Print_Titles_24" localSheetId="48">#REF!</definedName>
    <definedName name="Excel_BuiltIn_Print_Titles_24" localSheetId="49">#REF!</definedName>
    <definedName name="Excel_BuiltIn_Print_Titles_24" localSheetId="50">#REF!</definedName>
    <definedName name="Excel_BuiltIn_Print_Titles_24" localSheetId="51">#REF!</definedName>
    <definedName name="Excel_BuiltIn_Print_Titles_24" localSheetId="52">#REF!</definedName>
    <definedName name="Excel_BuiltIn_Print_Titles_24" localSheetId="53">#REF!</definedName>
    <definedName name="Excel_BuiltIn_Print_Titles_24" localSheetId="54">#REF!</definedName>
    <definedName name="Excel_BuiltIn_Print_Titles_24" localSheetId="55">#REF!</definedName>
    <definedName name="Excel_BuiltIn_Print_Titles_24" localSheetId="56">#REF!</definedName>
    <definedName name="Excel_BuiltIn_Print_Titles_24" localSheetId="57">#REF!</definedName>
    <definedName name="Excel_BuiltIn_Print_Titles_24" localSheetId="58">#REF!</definedName>
    <definedName name="Excel_BuiltIn_Print_Titles_24" localSheetId="59">#REF!</definedName>
    <definedName name="Excel_BuiltIn_Print_Titles_24" localSheetId="60">#REF!</definedName>
    <definedName name="Excel_BuiltIn_Print_Titles_24" localSheetId="61">#REF!</definedName>
    <definedName name="Excel_BuiltIn_Print_Titles_24" localSheetId="62">#REF!</definedName>
    <definedName name="Excel_BuiltIn_Print_Titles_24" localSheetId="63">#REF!</definedName>
    <definedName name="Excel_BuiltIn_Print_Titles_24" localSheetId="64">#REF!</definedName>
    <definedName name="Excel_BuiltIn_Print_Titles_24" localSheetId="65">#REF!</definedName>
    <definedName name="Excel_BuiltIn_Print_Titles_24" localSheetId="66">#REF!</definedName>
    <definedName name="Excel_BuiltIn_Print_Titles_24" localSheetId="67">#REF!</definedName>
    <definedName name="Excel_BuiltIn_Print_Titles_24" localSheetId="68">#REF!</definedName>
    <definedName name="Excel_BuiltIn_Print_Titles_24" localSheetId="69">#REF!</definedName>
    <definedName name="Excel_BuiltIn_Print_Titles_24" localSheetId="70">#REF!</definedName>
    <definedName name="Excel_BuiltIn_Print_Titles_24" localSheetId="71">#REF!</definedName>
    <definedName name="Excel_BuiltIn_Print_Titles_24" localSheetId="72">#REF!</definedName>
    <definedName name="Excel_BuiltIn_Print_Titles_24" localSheetId="73">#REF!</definedName>
    <definedName name="Excel_BuiltIn_Print_Titles_24" localSheetId="74">#REF!</definedName>
    <definedName name="Excel_BuiltIn_Print_Titles_24" localSheetId="75">#REF!</definedName>
    <definedName name="Excel_BuiltIn_Print_Titles_24" localSheetId="76">#REF!</definedName>
    <definedName name="Excel_BuiltIn_Print_Titles_24" localSheetId="77">#REF!</definedName>
    <definedName name="Excel_BuiltIn_Print_Titles_24" localSheetId="78">#REF!</definedName>
    <definedName name="Excel_BuiltIn_Print_Titles_24" localSheetId="79">#REF!</definedName>
    <definedName name="Excel_BuiltIn_Print_Titles_24" localSheetId="80">#REF!</definedName>
    <definedName name="Excel_BuiltIn_Print_Titles_24" localSheetId="81">#REF!</definedName>
    <definedName name="Excel_BuiltIn_Print_Titles_24" localSheetId="82">#REF!</definedName>
    <definedName name="Excel_BuiltIn_Print_Titles_24" localSheetId="83">#REF!</definedName>
    <definedName name="Excel_BuiltIn_Print_Titles_24" localSheetId="84">#REF!</definedName>
    <definedName name="Excel_BuiltIn_Print_Titles_24" localSheetId="85">#REF!</definedName>
    <definedName name="Excel_BuiltIn_Print_Titles_24" localSheetId="86">#REF!</definedName>
    <definedName name="Excel_BuiltIn_Print_Titles_24" localSheetId="87">#REF!</definedName>
    <definedName name="Excel_BuiltIn_Print_Titles_24" localSheetId="88">#REF!</definedName>
    <definedName name="Excel_BuiltIn_Print_Titles_24" localSheetId="89">#REF!</definedName>
    <definedName name="Excel_BuiltIn_Print_Titles_24" localSheetId="90">#REF!</definedName>
    <definedName name="Excel_BuiltIn_Print_Titles_24" localSheetId="91">#REF!</definedName>
    <definedName name="Excel_BuiltIn_Print_Titles_24" localSheetId="92">#REF!</definedName>
    <definedName name="Excel_BuiltIn_Print_Titles_24" localSheetId="93">#REF!</definedName>
    <definedName name="Excel_BuiltIn_Print_Titles_24" localSheetId="94">#REF!</definedName>
    <definedName name="Excel_BuiltIn_Print_Titles_24" localSheetId="95">#REF!</definedName>
    <definedName name="Excel_BuiltIn_Print_Titles_24" localSheetId="96">#REF!</definedName>
    <definedName name="Excel_BuiltIn_Print_Titles_24" localSheetId="97">#REF!</definedName>
    <definedName name="Excel_BuiltIn_Print_Titles_24" localSheetId="98">#REF!</definedName>
    <definedName name="Excel_BuiltIn_Print_Titles_24" localSheetId="99">#REF!</definedName>
    <definedName name="Excel_BuiltIn_Print_Titles_24" localSheetId="100">#REF!</definedName>
    <definedName name="Excel_BuiltIn_Print_Titles_24" localSheetId="101">#REF!</definedName>
    <definedName name="Excel_BuiltIn_Print_Titles_24" localSheetId="102">#REF!</definedName>
    <definedName name="Excel_BuiltIn_Print_Titles_24" localSheetId="103">#REF!</definedName>
    <definedName name="Excel_BuiltIn_Print_Titles_24" localSheetId="104">#REF!</definedName>
    <definedName name="Excel_BuiltIn_Print_Titles_24" localSheetId="105">#REF!</definedName>
    <definedName name="Excel_BuiltIn_Print_Titles_24" localSheetId="106">#REF!</definedName>
    <definedName name="Excel_BuiltIn_Print_Titles_24" localSheetId="107">#REF!</definedName>
    <definedName name="Excel_BuiltIn_Print_Titles_24" localSheetId="108">#REF!</definedName>
    <definedName name="Excel_BuiltIn_Print_Titles_24" localSheetId="109">#REF!</definedName>
    <definedName name="Excel_BuiltIn_Print_Titles_24" localSheetId="110">#REF!</definedName>
    <definedName name="Excel_BuiltIn_Print_Titles_24" localSheetId="111">#REF!</definedName>
    <definedName name="Excel_BuiltIn_Print_Titles_24" localSheetId="112">#REF!</definedName>
    <definedName name="Excel_BuiltIn_Print_Titles_24" localSheetId="113">#REF!</definedName>
    <definedName name="Excel_BuiltIn_Print_Titles_24">#REF!</definedName>
    <definedName name="Excel_BuiltIn_Print_Titles_26" localSheetId="27">#REF!</definedName>
    <definedName name="Excel_BuiltIn_Print_Titles_26" localSheetId="28">#REF!</definedName>
    <definedName name="Excel_BuiltIn_Print_Titles_26" localSheetId="29">#REF!</definedName>
    <definedName name="Excel_BuiltIn_Print_Titles_26" localSheetId="30">#REF!</definedName>
    <definedName name="Excel_BuiltIn_Print_Titles_26" localSheetId="31">#REF!</definedName>
    <definedName name="Excel_BuiltIn_Print_Titles_26" localSheetId="32">#REF!</definedName>
    <definedName name="Excel_BuiltIn_Print_Titles_26" localSheetId="33">#REF!</definedName>
    <definedName name="Excel_BuiltIn_Print_Titles_26" localSheetId="34">#REF!</definedName>
    <definedName name="Excel_BuiltIn_Print_Titles_26" localSheetId="35">#REF!</definedName>
    <definedName name="Excel_BuiltIn_Print_Titles_26" localSheetId="36">#REF!</definedName>
    <definedName name="Excel_BuiltIn_Print_Titles_26" localSheetId="37">#REF!</definedName>
    <definedName name="Excel_BuiltIn_Print_Titles_26" localSheetId="38">#REF!</definedName>
    <definedName name="Excel_BuiltIn_Print_Titles_26" localSheetId="39">#REF!</definedName>
    <definedName name="Excel_BuiltIn_Print_Titles_26" localSheetId="40">#REF!</definedName>
    <definedName name="Excel_BuiltIn_Print_Titles_26" localSheetId="41">#REF!</definedName>
    <definedName name="Excel_BuiltIn_Print_Titles_26" localSheetId="42">#REF!</definedName>
    <definedName name="Excel_BuiltIn_Print_Titles_26" localSheetId="43">#REF!</definedName>
    <definedName name="Excel_BuiltIn_Print_Titles_26" localSheetId="44">#REF!</definedName>
    <definedName name="Excel_BuiltIn_Print_Titles_26" localSheetId="45">#REF!</definedName>
    <definedName name="Excel_BuiltIn_Print_Titles_26" localSheetId="46">#REF!</definedName>
    <definedName name="Excel_BuiltIn_Print_Titles_26" localSheetId="47">#REF!</definedName>
    <definedName name="Excel_BuiltIn_Print_Titles_26" localSheetId="48">#REF!</definedName>
    <definedName name="Excel_BuiltIn_Print_Titles_26" localSheetId="49">#REF!</definedName>
    <definedName name="Excel_BuiltIn_Print_Titles_26" localSheetId="50">#REF!</definedName>
    <definedName name="Excel_BuiltIn_Print_Titles_26" localSheetId="51">#REF!</definedName>
    <definedName name="Excel_BuiltIn_Print_Titles_26" localSheetId="52">#REF!</definedName>
    <definedName name="Excel_BuiltIn_Print_Titles_26" localSheetId="53">#REF!</definedName>
    <definedName name="Excel_BuiltIn_Print_Titles_26" localSheetId="54">#REF!</definedName>
    <definedName name="Excel_BuiltIn_Print_Titles_26" localSheetId="55">#REF!</definedName>
    <definedName name="Excel_BuiltIn_Print_Titles_26" localSheetId="56">#REF!</definedName>
    <definedName name="Excel_BuiltIn_Print_Titles_26" localSheetId="57">#REF!</definedName>
    <definedName name="Excel_BuiltIn_Print_Titles_26" localSheetId="58">#REF!</definedName>
    <definedName name="Excel_BuiltIn_Print_Titles_26" localSheetId="59">#REF!</definedName>
    <definedName name="Excel_BuiltIn_Print_Titles_26" localSheetId="60">#REF!</definedName>
    <definedName name="Excel_BuiltIn_Print_Titles_26" localSheetId="61">#REF!</definedName>
    <definedName name="Excel_BuiltIn_Print_Titles_26" localSheetId="62">#REF!</definedName>
    <definedName name="Excel_BuiltIn_Print_Titles_26" localSheetId="63">#REF!</definedName>
    <definedName name="Excel_BuiltIn_Print_Titles_26" localSheetId="64">#REF!</definedName>
    <definedName name="Excel_BuiltIn_Print_Titles_26" localSheetId="65">#REF!</definedName>
    <definedName name="Excel_BuiltIn_Print_Titles_26" localSheetId="66">#REF!</definedName>
    <definedName name="Excel_BuiltIn_Print_Titles_26" localSheetId="67">#REF!</definedName>
    <definedName name="Excel_BuiltIn_Print_Titles_26" localSheetId="68">#REF!</definedName>
    <definedName name="Excel_BuiltIn_Print_Titles_26" localSheetId="69">#REF!</definedName>
    <definedName name="Excel_BuiltIn_Print_Titles_26" localSheetId="70">#REF!</definedName>
    <definedName name="Excel_BuiltIn_Print_Titles_26" localSheetId="71">#REF!</definedName>
    <definedName name="Excel_BuiltIn_Print_Titles_26" localSheetId="72">#REF!</definedName>
    <definedName name="Excel_BuiltIn_Print_Titles_26" localSheetId="73">#REF!</definedName>
    <definedName name="Excel_BuiltIn_Print_Titles_26" localSheetId="74">#REF!</definedName>
    <definedName name="Excel_BuiltIn_Print_Titles_26" localSheetId="75">#REF!</definedName>
    <definedName name="Excel_BuiltIn_Print_Titles_26" localSheetId="76">#REF!</definedName>
    <definedName name="Excel_BuiltIn_Print_Titles_26" localSheetId="77">#REF!</definedName>
    <definedName name="Excel_BuiltIn_Print_Titles_26" localSheetId="78">#REF!</definedName>
    <definedName name="Excel_BuiltIn_Print_Titles_26" localSheetId="79">#REF!</definedName>
    <definedName name="Excel_BuiltIn_Print_Titles_26" localSheetId="80">#REF!</definedName>
    <definedName name="Excel_BuiltIn_Print_Titles_26" localSheetId="81">#REF!</definedName>
    <definedName name="Excel_BuiltIn_Print_Titles_26" localSheetId="82">#REF!</definedName>
    <definedName name="Excel_BuiltIn_Print_Titles_26" localSheetId="83">#REF!</definedName>
    <definedName name="Excel_BuiltIn_Print_Titles_26" localSheetId="84">#REF!</definedName>
    <definedName name="Excel_BuiltIn_Print_Titles_26" localSheetId="85">#REF!</definedName>
    <definedName name="Excel_BuiltIn_Print_Titles_26" localSheetId="86">#REF!</definedName>
    <definedName name="Excel_BuiltIn_Print_Titles_26" localSheetId="87">#REF!</definedName>
    <definedName name="Excel_BuiltIn_Print_Titles_26" localSheetId="88">#REF!</definedName>
    <definedName name="Excel_BuiltIn_Print_Titles_26" localSheetId="89">#REF!</definedName>
    <definedName name="Excel_BuiltIn_Print_Titles_26" localSheetId="90">#REF!</definedName>
    <definedName name="Excel_BuiltIn_Print_Titles_26" localSheetId="91">#REF!</definedName>
    <definedName name="Excel_BuiltIn_Print_Titles_26" localSheetId="92">#REF!</definedName>
    <definedName name="Excel_BuiltIn_Print_Titles_26" localSheetId="93">#REF!</definedName>
    <definedName name="Excel_BuiltIn_Print_Titles_26" localSheetId="94">#REF!</definedName>
    <definedName name="Excel_BuiltIn_Print_Titles_26" localSheetId="95">#REF!</definedName>
    <definedName name="Excel_BuiltIn_Print_Titles_26" localSheetId="96">#REF!</definedName>
    <definedName name="Excel_BuiltIn_Print_Titles_26" localSheetId="97">#REF!</definedName>
    <definedName name="Excel_BuiltIn_Print_Titles_26" localSheetId="98">#REF!</definedName>
    <definedName name="Excel_BuiltIn_Print_Titles_26" localSheetId="99">#REF!</definedName>
    <definedName name="Excel_BuiltIn_Print_Titles_26" localSheetId="100">#REF!</definedName>
    <definedName name="Excel_BuiltIn_Print_Titles_26" localSheetId="101">#REF!</definedName>
    <definedName name="Excel_BuiltIn_Print_Titles_26" localSheetId="102">#REF!</definedName>
    <definedName name="Excel_BuiltIn_Print_Titles_26" localSheetId="103">#REF!</definedName>
    <definedName name="Excel_BuiltIn_Print_Titles_26" localSheetId="104">#REF!</definedName>
    <definedName name="Excel_BuiltIn_Print_Titles_26" localSheetId="105">#REF!</definedName>
    <definedName name="Excel_BuiltIn_Print_Titles_26" localSheetId="106">#REF!</definedName>
    <definedName name="Excel_BuiltIn_Print_Titles_26" localSheetId="107">#REF!</definedName>
    <definedName name="Excel_BuiltIn_Print_Titles_26" localSheetId="108">#REF!</definedName>
    <definedName name="Excel_BuiltIn_Print_Titles_26" localSheetId="109">#REF!</definedName>
    <definedName name="Excel_BuiltIn_Print_Titles_26" localSheetId="110">#REF!</definedName>
    <definedName name="Excel_BuiltIn_Print_Titles_26" localSheetId="111">#REF!</definedName>
    <definedName name="Excel_BuiltIn_Print_Titles_26" localSheetId="112">#REF!</definedName>
    <definedName name="Excel_BuiltIn_Print_Titles_26" localSheetId="113">#REF!</definedName>
    <definedName name="Excel_BuiltIn_Print_Titles_26">#REF!</definedName>
    <definedName name="Excel_BuiltIn_Print_Titles_28" localSheetId="27">#REF!</definedName>
    <definedName name="Excel_BuiltIn_Print_Titles_28" localSheetId="28">#REF!</definedName>
    <definedName name="Excel_BuiltIn_Print_Titles_28" localSheetId="29">#REF!</definedName>
    <definedName name="Excel_BuiltIn_Print_Titles_28" localSheetId="30">#REF!</definedName>
    <definedName name="Excel_BuiltIn_Print_Titles_28" localSheetId="31">#REF!</definedName>
    <definedName name="Excel_BuiltIn_Print_Titles_28" localSheetId="32">#REF!</definedName>
    <definedName name="Excel_BuiltIn_Print_Titles_28" localSheetId="33">#REF!</definedName>
    <definedName name="Excel_BuiltIn_Print_Titles_28" localSheetId="34">#REF!</definedName>
    <definedName name="Excel_BuiltIn_Print_Titles_28" localSheetId="35">#REF!</definedName>
    <definedName name="Excel_BuiltIn_Print_Titles_28" localSheetId="36">#REF!</definedName>
    <definedName name="Excel_BuiltIn_Print_Titles_28" localSheetId="37">#REF!</definedName>
    <definedName name="Excel_BuiltIn_Print_Titles_28" localSheetId="38">#REF!</definedName>
    <definedName name="Excel_BuiltIn_Print_Titles_28" localSheetId="39">#REF!</definedName>
    <definedName name="Excel_BuiltIn_Print_Titles_28" localSheetId="40">#REF!</definedName>
    <definedName name="Excel_BuiltIn_Print_Titles_28" localSheetId="41">#REF!</definedName>
    <definedName name="Excel_BuiltIn_Print_Titles_28" localSheetId="42">#REF!</definedName>
    <definedName name="Excel_BuiltIn_Print_Titles_28" localSheetId="43">#REF!</definedName>
    <definedName name="Excel_BuiltIn_Print_Titles_28" localSheetId="44">#REF!</definedName>
    <definedName name="Excel_BuiltIn_Print_Titles_28" localSheetId="45">#REF!</definedName>
    <definedName name="Excel_BuiltIn_Print_Titles_28" localSheetId="46">#REF!</definedName>
    <definedName name="Excel_BuiltIn_Print_Titles_28" localSheetId="47">#REF!</definedName>
    <definedName name="Excel_BuiltIn_Print_Titles_28" localSheetId="48">#REF!</definedName>
    <definedName name="Excel_BuiltIn_Print_Titles_28" localSheetId="49">#REF!</definedName>
    <definedName name="Excel_BuiltIn_Print_Titles_28" localSheetId="50">#REF!</definedName>
    <definedName name="Excel_BuiltIn_Print_Titles_28" localSheetId="51">#REF!</definedName>
    <definedName name="Excel_BuiltIn_Print_Titles_28" localSheetId="52">#REF!</definedName>
    <definedName name="Excel_BuiltIn_Print_Titles_28" localSheetId="53">#REF!</definedName>
    <definedName name="Excel_BuiltIn_Print_Titles_28" localSheetId="54">#REF!</definedName>
    <definedName name="Excel_BuiltIn_Print_Titles_28" localSheetId="55">#REF!</definedName>
    <definedName name="Excel_BuiltIn_Print_Titles_28" localSheetId="56">#REF!</definedName>
    <definedName name="Excel_BuiltIn_Print_Titles_28" localSheetId="57">#REF!</definedName>
    <definedName name="Excel_BuiltIn_Print_Titles_28" localSheetId="58">#REF!</definedName>
    <definedName name="Excel_BuiltIn_Print_Titles_28" localSheetId="59">#REF!</definedName>
    <definedName name="Excel_BuiltIn_Print_Titles_28" localSheetId="60">#REF!</definedName>
    <definedName name="Excel_BuiltIn_Print_Titles_28" localSheetId="61">#REF!</definedName>
    <definedName name="Excel_BuiltIn_Print_Titles_28" localSheetId="62">#REF!</definedName>
    <definedName name="Excel_BuiltIn_Print_Titles_28" localSheetId="63">#REF!</definedName>
    <definedName name="Excel_BuiltIn_Print_Titles_28" localSheetId="64">#REF!</definedName>
    <definedName name="Excel_BuiltIn_Print_Titles_28" localSheetId="65">#REF!</definedName>
    <definedName name="Excel_BuiltIn_Print_Titles_28" localSheetId="66">#REF!</definedName>
    <definedName name="Excel_BuiltIn_Print_Titles_28" localSheetId="67">#REF!</definedName>
    <definedName name="Excel_BuiltIn_Print_Titles_28" localSheetId="68">#REF!</definedName>
    <definedName name="Excel_BuiltIn_Print_Titles_28" localSheetId="69">#REF!</definedName>
    <definedName name="Excel_BuiltIn_Print_Titles_28" localSheetId="70">#REF!</definedName>
    <definedName name="Excel_BuiltIn_Print_Titles_28" localSheetId="71">#REF!</definedName>
    <definedName name="Excel_BuiltIn_Print_Titles_28" localSheetId="72">#REF!</definedName>
    <definedName name="Excel_BuiltIn_Print_Titles_28" localSheetId="73">#REF!</definedName>
    <definedName name="Excel_BuiltIn_Print_Titles_28" localSheetId="74">#REF!</definedName>
    <definedName name="Excel_BuiltIn_Print_Titles_28" localSheetId="75">#REF!</definedName>
    <definedName name="Excel_BuiltIn_Print_Titles_28" localSheetId="76">#REF!</definedName>
    <definedName name="Excel_BuiltIn_Print_Titles_28" localSheetId="77">#REF!</definedName>
    <definedName name="Excel_BuiltIn_Print_Titles_28" localSheetId="78">#REF!</definedName>
    <definedName name="Excel_BuiltIn_Print_Titles_28" localSheetId="79">#REF!</definedName>
    <definedName name="Excel_BuiltIn_Print_Titles_28" localSheetId="80">#REF!</definedName>
    <definedName name="Excel_BuiltIn_Print_Titles_28" localSheetId="81">#REF!</definedName>
    <definedName name="Excel_BuiltIn_Print_Titles_28" localSheetId="82">#REF!</definedName>
    <definedName name="Excel_BuiltIn_Print_Titles_28" localSheetId="83">#REF!</definedName>
    <definedName name="Excel_BuiltIn_Print_Titles_28" localSheetId="84">#REF!</definedName>
    <definedName name="Excel_BuiltIn_Print_Titles_28" localSheetId="85">#REF!</definedName>
    <definedName name="Excel_BuiltIn_Print_Titles_28" localSheetId="86">#REF!</definedName>
    <definedName name="Excel_BuiltIn_Print_Titles_28" localSheetId="87">#REF!</definedName>
    <definedName name="Excel_BuiltIn_Print_Titles_28" localSheetId="88">#REF!</definedName>
    <definedName name="Excel_BuiltIn_Print_Titles_28" localSheetId="89">#REF!</definedName>
    <definedName name="Excel_BuiltIn_Print_Titles_28" localSheetId="90">#REF!</definedName>
    <definedName name="Excel_BuiltIn_Print_Titles_28" localSheetId="91">#REF!</definedName>
    <definedName name="Excel_BuiltIn_Print_Titles_28" localSheetId="92">#REF!</definedName>
    <definedName name="Excel_BuiltIn_Print_Titles_28" localSheetId="93">#REF!</definedName>
    <definedName name="Excel_BuiltIn_Print_Titles_28" localSheetId="94">#REF!</definedName>
    <definedName name="Excel_BuiltIn_Print_Titles_28" localSheetId="95">#REF!</definedName>
    <definedName name="Excel_BuiltIn_Print_Titles_28" localSheetId="96">#REF!</definedName>
    <definedName name="Excel_BuiltIn_Print_Titles_28" localSheetId="97">#REF!</definedName>
    <definedName name="Excel_BuiltIn_Print_Titles_28" localSheetId="98">#REF!</definedName>
    <definedName name="Excel_BuiltIn_Print_Titles_28" localSheetId="99">#REF!</definedName>
    <definedName name="Excel_BuiltIn_Print_Titles_28" localSheetId="100">#REF!</definedName>
    <definedName name="Excel_BuiltIn_Print_Titles_28" localSheetId="101">#REF!</definedName>
    <definedName name="Excel_BuiltIn_Print_Titles_28" localSheetId="102">#REF!</definedName>
    <definedName name="Excel_BuiltIn_Print_Titles_28" localSheetId="103">#REF!</definedName>
    <definedName name="Excel_BuiltIn_Print_Titles_28" localSheetId="104">#REF!</definedName>
    <definedName name="Excel_BuiltIn_Print_Titles_28" localSheetId="105">#REF!</definedName>
    <definedName name="Excel_BuiltIn_Print_Titles_28" localSheetId="106">#REF!</definedName>
    <definedName name="Excel_BuiltIn_Print_Titles_28" localSheetId="107">#REF!</definedName>
    <definedName name="Excel_BuiltIn_Print_Titles_28" localSheetId="108">#REF!</definedName>
    <definedName name="Excel_BuiltIn_Print_Titles_28" localSheetId="109">#REF!</definedName>
    <definedName name="Excel_BuiltIn_Print_Titles_28" localSheetId="110">#REF!</definedName>
    <definedName name="Excel_BuiltIn_Print_Titles_28" localSheetId="111">#REF!</definedName>
    <definedName name="Excel_BuiltIn_Print_Titles_28" localSheetId="112">#REF!</definedName>
    <definedName name="Excel_BuiltIn_Print_Titles_28" localSheetId="113">#REF!</definedName>
    <definedName name="Excel_BuiltIn_Print_Titles_28">#REF!</definedName>
    <definedName name="Excel_BuiltIn_Print_Titles_29" localSheetId="27">#REF!</definedName>
    <definedName name="Excel_BuiltIn_Print_Titles_29" localSheetId="28">#REF!</definedName>
    <definedName name="Excel_BuiltIn_Print_Titles_29" localSheetId="29">#REF!</definedName>
    <definedName name="Excel_BuiltIn_Print_Titles_29" localSheetId="30">#REF!</definedName>
    <definedName name="Excel_BuiltIn_Print_Titles_29" localSheetId="31">#REF!</definedName>
    <definedName name="Excel_BuiltIn_Print_Titles_29" localSheetId="32">#REF!</definedName>
    <definedName name="Excel_BuiltIn_Print_Titles_29" localSheetId="33">#REF!</definedName>
    <definedName name="Excel_BuiltIn_Print_Titles_29" localSheetId="34">#REF!</definedName>
    <definedName name="Excel_BuiltIn_Print_Titles_29" localSheetId="35">#REF!</definedName>
    <definedName name="Excel_BuiltIn_Print_Titles_29" localSheetId="36">#REF!</definedName>
    <definedName name="Excel_BuiltIn_Print_Titles_29" localSheetId="37">#REF!</definedName>
    <definedName name="Excel_BuiltIn_Print_Titles_29" localSheetId="38">#REF!</definedName>
    <definedName name="Excel_BuiltIn_Print_Titles_29" localSheetId="39">#REF!</definedName>
    <definedName name="Excel_BuiltIn_Print_Titles_29" localSheetId="40">#REF!</definedName>
    <definedName name="Excel_BuiltIn_Print_Titles_29" localSheetId="41">#REF!</definedName>
    <definedName name="Excel_BuiltIn_Print_Titles_29" localSheetId="42">#REF!</definedName>
    <definedName name="Excel_BuiltIn_Print_Titles_29" localSheetId="43">#REF!</definedName>
    <definedName name="Excel_BuiltIn_Print_Titles_29" localSheetId="44">#REF!</definedName>
    <definedName name="Excel_BuiltIn_Print_Titles_29" localSheetId="45">#REF!</definedName>
    <definedName name="Excel_BuiltIn_Print_Titles_29" localSheetId="46">#REF!</definedName>
    <definedName name="Excel_BuiltIn_Print_Titles_29" localSheetId="47">#REF!</definedName>
    <definedName name="Excel_BuiltIn_Print_Titles_29" localSheetId="48">#REF!</definedName>
    <definedName name="Excel_BuiltIn_Print_Titles_29" localSheetId="49">#REF!</definedName>
    <definedName name="Excel_BuiltIn_Print_Titles_29" localSheetId="50">#REF!</definedName>
    <definedName name="Excel_BuiltIn_Print_Titles_29" localSheetId="51">#REF!</definedName>
    <definedName name="Excel_BuiltIn_Print_Titles_29" localSheetId="52">#REF!</definedName>
    <definedName name="Excel_BuiltIn_Print_Titles_29" localSheetId="53">#REF!</definedName>
    <definedName name="Excel_BuiltIn_Print_Titles_29" localSheetId="54">#REF!</definedName>
    <definedName name="Excel_BuiltIn_Print_Titles_29" localSheetId="55">#REF!</definedName>
    <definedName name="Excel_BuiltIn_Print_Titles_29" localSheetId="56">#REF!</definedName>
    <definedName name="Excel_BuiltIn_Print_Titles_29" localSheetId="57">#REF!</definedName>
    <definedName name="Excel_BuiltIn_Print_Titles_29" localSheetId="58">#REF!</definedName>
    <definedName name="Excel_BuiltIn_Print_Titles_29" localSheetId="59">#REF!</definedName>
    <definedName name="Excel_BuiltIn_Print_Titles_29" localSheetId="60">#REF!</definedName>
    <definedName name="Excel_BuiltIn_Print_Titles_29" localSheetId="61">#REF!</definedName>
    <definedName name="Excel_BuiltIn_Print_Titles_29" localSheetId="62">#REF!</definedName>
    <definedName name="Excel_BuiltIn_Print_Titles_29" localSheetId="63">#REF!</definedName>
    <definedName name="Excel_BuiltIn_Print_Titles_29" localSheetId="64">#REF!</definedName>
    <definedName name="Excel_BuiltIn_Print_Titles_29" localSheetId="65">#REF!</definedName>
    <definedName name="Excel_BuiltIn_Print_Titles_29" localSheetId="66">#REF!</definedName>
    <definedName name="Excel_BuiltIn_Print_Titles_29" localSheetId="67">#REF!</definedName>
    <definedName name="Excel_BuiltIn_Print_Titles_29" localSheetId="68">#REF!</definedName>
    <definedName name="Excel_BuiltIn_Print_Titles_29" localSheetId="69">#REF!</definedName>
    <definedName name="Excel_BuiltIn_Print_Titles_29" localSheetId="70">#REF!</definedName>
    <definedName name="Excel_BuiltIn_Print_Titles_29" localSheetId="71">#REF!</definedName>
    <definedName name="Excel_BuiltIn_Print_Titles_29" localSheetId="72">#REF!</definedName>
    <definedName name="Excel_BuiltIn_Print_Titles_29" localSheetId="73">#REF!</definedName>
    <definedName name="Excel_BuiltIn_Print_Titles_29" localSheetId="74">#REF!</definedName>
    <definedName name="Excel_BuiltIn_Print_Titles_29" localSheetId="75">#REF!</definedName>
    <definedName name="Excel_BuiltIn_Print_Titles_29" localSheetId="76">#REF!</definedName>
    <definedName name="Excel_BuiltIn_Print_Titles_29" localSheetId="77">#REF!</definedName>
    <definedName name="Excel_BuiltIn_Print_Titles_29" localSheetId="78">#REF!</definedName>
    <definedName name="Excel_BuiltIn_Print_Titles_29" localSheetId="79">#REF!</definedName>
    <definedName name="Excel_BuiltIn_Print_Titles_29" localSheetId="80">#REF!</definedName>
    <definedName name="Excel_BuiltIn_Print_Titles_29" localSheetId="81">#REF!</definedName>
    <definedName name="Excel_BuiltIn_Print_Titles_29" localSheetId="82">#REF!</definedName>
    <definedName name="Excel_BuiltIn_Print_Titles_29" localSheetId="83">#REF!</definedName>
    <definedName name="Excel_BuiltIn_Print_Titles_29" localSheetId="84">#REF!</definedName>
    <definedName name="Excel_BuiltIn_Print_Titles_29" localSheetId="85">#REF!</definedName>
    <definedName name="Excel_BuiltIn_Print_Titles_29" localSheetId="86">#REF!</definedName>
    <definedName name="Excel_BuiltIn_Print_Titles_29" localSheetId="87">#REF!</definedName>
    <definedName name="Excel_BuiltIn_Print_Titles_29" localSheetId="88">#REF!</definedName>
    <definedName name="Excel_BuiltIn_Print_Titles_29" localSheetId="89">#REF!</definedName>
    <definedName name="Excel_BuiltIn_Print_Titles_29" localSheetId="90">#REF!</definedName>
    <definedName name="Excel_BuiltIn_Print_Titles_29" localSheetId="91">#REF!</definedName>
    <definedName name="Excel_BuiltIn_Print_Titles_29" localSheetId="92">#REF!</definedName>
    <definedName name="Excel_BuiltIn_Print_Titles_29" localSheetId="93">#REF!</definedName>
    <definedName name="Excel_BuiltIn_Print_Titles_29" localSheetId="94">#REF!</definedName>
    <definedName name="Excel_BuiltIn_Print_Titles_29" localSheetId="95">#REF!</definedName>
    <definedName name="Excel_BuiltIn_Print_Titles_29" localSheetId="96">#REF!</definedName>
    <definedName name="Excel_BuiltIn_Print_Titles_29" localSheetId="97">#REF!</definedName>
    <definedName name="Excel_BuiltIn_Print_Titles_29" localSheetId="98">#REF!</definedName>
    <definedName name="Excel_BuiltIn_Print_Titles_29" localSheetId="99">#REF!</definedName>
    <definedName name="Excel_BuiltIn_Print_Titles_29" localSheetId="100">#REF!</definedName>
    <definedName name="Excel_BuiltIn_Print_Titles_29" localSheetId="101">#REF!</definedName>
    <definedName name="Excel_BuiltIn_Print_Titles_29" localSheetId="102">#REF!</definedName>
    <definedName name="Excel_BuiltIn_Print_Titles_29" localSheetId="103">#REF!</definedName>
    <definedName name="Excel_BuiltIn_Print_Titles_29" localSheetId="104">#REF!</definedName>
    <definedName name="Excel_BuiltIn_Print_Titles_29" localSheetId="105">#REF!</definedName>
    <definedName name="Excel_BuiltIn_Print_Titles_29" localSheetId="106">#REF!</definedName>
    <definedName name="Excel_BuiltIn_Print_Titles_29" localSheetId="107">#REF!</definedName>
    <definedName name="Excel_BuiltIn_Print_Titles_29" localSheetId="108">#REF!</definedName>
    <definedName name="Excel_BuiltIn_Print_Titles_29" localSheetId="109">#REF!</definedName>
    <definedName name="Excel_BuiltIn_Print_Titles_29" localSheetId="110">#REF!</definedName>
    <definedName name="Excel_BuiltIn_Print_Titles_29" localSheetId="111">#REF!</definedName>
    <definedName name="Excel_BuiltIn_Print_Titles_29" localSheetId="112">#REF!</definedName>
    <definedName name="Excel_BuiltIn_Print_Titles_29" localSheetId="113">#REF!</definedName>
    <definedName name="Excel_BuiltIn_Print_Titles_29">#REF!</definedName>
    <definedName name="Excel_BuiltIn_Print_Titles_31" localSheetId="27">#REF!</definedName>
    <definedName name="Excel_BuiltIn_Print_Titles_31" localSheetId="28">#REF!</definedName>
    <definedName name="Excel_BuiltIn_Print_Titles_31" localSheetId="29">#REF!</definedName>
    <definedName name="Excel_BuiltIn_Print_Titles_31" localSheetId="30">#REF!</definedName>
    <definedName name="Excel_BuiltIn_Print_Titles_31" localSheetId="31">#REF!</definedName>
    <definedName name="Excel_BuiltIn_Print_Titles_31" localSheetId="32">#REF!</definedName>
    <definedName name="Excel_BuiltIn_Print_Titles_31" localSheetId="33">#REF!</definedName>
    <definedName name="Excel_BuiltIn_Print_Titles_31" localSheetId="34">#REF!</definedName>
    <definedName name="Excel_BuiltIn_Print_Titles_31" localSheetId="35">#REF!</definedName>
    <definedName name="Excel_BuiltIn_Print_Titles_31" localSheetId="36">#REF!</definedName>
    <definedName name="Excel_BuiltIn_Print_Titles_31" localSheetId="37">#REF!</definedName>
    <definedName name="Excel_BuiltIn_Print_Titles_31" localSheetId="38">#REF!</definedName>
    <definedName name="Excel_BuiltIn_Print_Titles_31" localSheetId="39">#REF!</definedName>
    <definedName name="Excel_BuiltIn_Print_Titles_31" localSheetId="40">#REF!</definedName>
    <definedName name="Excel_BuiltIn_Print_Titles_31" localSheetId="41">#REF!</definedName>
    <definedName name="Excel_BuiltIn_Print_Titles_31" localSheetId="42">#REF!</definedName>
    <definedName name="Excel_BuiltIn_Print_Titles_31" localSheetId="43">#REF!</definedName>
    <definedName name="Excel_BuiltIn_Print_Titles_31" localSheetId="44">#REF!</definedName>
    <definedName name="Excel_BuiltIn_Print_Titles_31" localSheetId="45">#REF!</definedName>
    <definedName name="Excel_BuiltIn_Print_Titles_31" localSheetId="46">#REF!</definedName>
    <definedName name="Excel_BuiltIn_Print_Titles_31" localSheetId="47">#REF!</definedName>
    <definedName name="Excel_BuiltIn_Print_Titles_31" localSheetId="48">#REF!</definedName>
    <definedName name="Excel_BuiltIn_Print_Titles_31" localSheetId="49">#REF!</definedName>
    <definedName name="Excel_BuiltIn_Print_Titles_31" localSheetId="50">#REF!</definedName>
    <definedName name="Excel_BuiltIn_Print_Titles_31" localSheetId="51">#REF!</definedName>
    <definedName name="Excel_BuiltIn_Print_Titles_31" localSheetId="52">#REF!</definedName>
    <definedName name="Excel_BuiltIn_Print_Titles_31" localSheetId="53">#REF!</definedName>
    <definedName name="Excel_BuiltIn_Print_Titles_31" localSheetId="54">#REF!</definedName>
    <definedName name="Excel_BuiltIn_Print_Titles_31" localSheetId="55">#REF!</definedName>
    <definedName name="Excel_BuiltIn_Print_Titles_31" localSheetId="56">#REF!</definedName>
    <definedName name="Excel_BuiltIn_Print_Titles_31" localSheetId="57">#REF!</definedName>
    <definedName name="Excel_BuiltIn_Print_Titles_31" localSheetId="58">#REF!</definedName>
    <definedName name="Excel_BuiltIn_Print_Titles_31" localSheetId="59">#REF!</definedName>
    <definedName name="Excel_BuiltIn_Print_Titles_31" localSheetId="60">#REF!</definedName>
    <definedName name="Excel_BuiltIn_Print_Titles_31" localSheetId="61">#REF!</definedName>
    <definedName name="Excel_BuiltIn_Print_Titles_31" localSheetId="62">#REF!</definedName>
    <definedName name="Excel_BuiltIn_Print_Titles_31" localSheetId="63">#REF!</definedName>
    <definedName name="Excel_BuiltIn_Print_Titles_31" localSheetId="64">#REF!</definedName>
    <definedName name="Excel_BuiltIn_Print_Titles_31" localSheetId="65">#REF!</definedName>
    <definedName name="Excel_BuiltIn_Print_Titles_31" localSheetId="66">#REF!</definedName>
    <definedName name="Excel_BuiltIn_Print_Titles_31" localSheetId="67">#REF!</definedName>
    <definedName name="Excel_BuiltIn_Print_Titles_31" localSheetId="68">#REF!</definedName>
    <definedName name="Excel_BuiltIn_Print_Titles_31" localSheetId="69">#REF!</definedName>
    <definedName name="Excel_BuiltIn_Print_Titles_31" localSheetId="70">#REF!</definedName>
    <definedName name="Excel_BuiltIn_Print_Titles_31" localSheetId="71">#REF!</definedName>
    <definedName name="Excel_BuiltIn_Print_Titles_31" localSheetId="72">#REF!</definedName>
    <definedName name="Excel_BuiltIn_Print_Titles_31" localSheetId="73">#REF!</definedName>
    <definedName name="Excel_BuiltIn_Print_Titles_31" localSheetId="74">#REF!</definedName>
    <definedName name="Excel_BuiltIn_Print_Titles_31" localSheetId="75">#REF!</definedName>
    <definedName name="Excel_BuiltIn_Print_Titles_31" localSheetId="76">#REF!</definedName>
    <definedName name="Excel_BuiltIn_Print_Titles_31" localSheetId="77">#REF!</definedName>
    <definedName name="Excel_BuiltIn_Print_Titles_31" localSheetId="78">#REF!</definedName>
    <definedName name="Excel_BuiltIn_Print_Titles_31" localSheetId="79">#REF!</definedName>
    <definedName name="Excel_BuiltIn_Print_Titles_31" localSheetId="80">#REF!</definedName>
    <definedName name="Excel_BuiltIn_Print_Titles_31" localSheetId="81">#REF!</definedName>
    <definedName name="Excel_BuiltIn_Print_Titles_31" localSheetId="82">#REF!</definedName>
    <definedName name="Excel_BuiltIn_Print_Titles_31" localSheetId="83">#REF!</definedName>
    <definedName name="Excel_BuiltIn_Print_Titles_31" localSheetId="84">#REF!</definedName>
    <definedName name="Excel_BuiltIn_Print_Titles_31" localSheetId="85">#REF!</definedName>
    <definedName name="Excel_BuiltIn_Print_Titles_31" localSheetId="86">#REF!</definedName>
    <definedName name="Excel_BuiltIn_Print_Titles_31" localSheetId="87">#REF!</definedName>
    <definedName name="Excel_BuiltIn_Print_Titles_31" localSheetId="88">#REF!</definedName>
    <definedName name="Excel_BuiltIn_Print_Titles_31" localSheetId="89">#REF!</definedName>
    <definedName name="Excel_BuiltIn_Print_Titles_31" localSheetId="90">#REF!</definedName>
    <definedName name="Excel_BuiltIn_Print_Titles_31" localSheetId="91">#REF!</definedName>
    <definedName name="Excel_BuiltIn_Print_Titles_31" localSheetId="92">#REF!</definedName>
    <definedName name="Excel_BuiltIn_Print_Titles_31" localSheetId="93">#REF!</definedName>
    <definedName name="Excel_BuiltIn_Print_Titles_31" localSheetId="94">#REF!</definedName>
    <definedName name="Excel_BuiltIn_Print_Titles_31" localSheetId="95">#REF!</definedName>
    <definedName name="Excel_BuiltIn_Print_Titles_31" localSheetId="96">#REF!</definedName>
    <definedName name="Excel_BuiltIn_Print_Titles_31" localSheetId="97">#REF!</definedName>
    <definedName name="Excel_BuiltIn_Print_Titles_31" localSheetId="98">#REF!</definedName>
    <definedName name="Excel_BuiltIn_Print_Titles_31" localSheetId="99">#REF!</definedName>
    <definedName name="Excel_BuiltIn_Print_Titles_31" localSheetId="100">#REF!</definedName>
    <definedName name="Excel_BuiltIn_Print_Titles_31" localSheetId="101">#REF!</definedName>
    <definedName name="Excel_BuiltIn_Print_Titles_31" localSheetId="102">#REF!</definedName>
    <definedName name="Excel_BuiltIn_Print_Titles_31" localSheetId="103">#REF!</definedName>
    <definedName name="Excel_BuiltIn_Print_Titles_31" localSheetId="104">#REF!</definedName>
    <definedName name="Excel_BuiltIn_Print_Titles_31" localSheetId="105">#REF!</definedName>
    <definedName name="Excel_BuiltIn_Print_Titles_31" localSheetId="106">#REF!</definedName>
    <definedName name="Excel_BuiltIn_Print_Titles_31" localSheetId="107">#REF!</definedName>
    <definedName name="Excel_BuiltIn_Print_Titles_31" localSheetId="108">#REF!</definedName>
    <definedName name="Excel_BuiltIn_Print_Titles_31" localSheetId="109">#REF!</definedName>
    <definedName name="Excel_BuiltIn_Print_Titles_31" localSheetId="110">#REF!</definedName>
    <definedName name="Excel_BuiltIn_Print_Titles_31" localSheetId="111">#REF!</definedName>
    <definedName name="Excel_BuiltIn_Print_Titles_31" localSheetId="112">#REF!</definedName>
    <definedName name="Excel_BuiltIn_Print_Titles_31" localSheetId="113">#REF!</definedName>
    <definedName name="Excel_BuiltIn_Print_Titles_31">#REF!</definedName>
    <definedName name="Excel_BuiltIn_Print_Titles_33" localSheetId="27">#REF!</definedName>
    <definedName name="Excel_BuiltIn_Print_Titles_33" localSheetId="28">#REF!</definedName>
    <definedName name="Excel_BuiltIn_Print_Titles_33" localSheetId="29">#REF!</definedName>
    <definedName name="Excel_BuiltIn_Print_Titles_33" localSheetId="30">#REF!</definedName>
    <definedName name="Excel_BuiltIn_Print_Titles_33" localSheetId="31">#REF!</definedName>
    <definedName name="Excel_BuiltIn_Print_Titles_33" localSheetId="32">#REF!</definedName>
    <definedName name="Excel_BuiltIn_Print_Titles_33" localSheetId="33">#REF!</definedName>
    <definedName name="Excel_BuiltIn_Print_Titles_33" localSheetId="34">#REF!</definedName>
    <definedName name="Excel_BuiltIn_Print_Titles_33" localSheetId="35">#REF!</definedName>
    <definedName name="Excel_BuiltIn_Print_Titles_33" localSheetId="36">#REF!</definedName>
    <definedName name="Excel_BuiltIn_Print_Titles_33" localSheetId="37">#REF!</definedName>
    <definedName name="Excel_BuiltIn_Print_Titles_33" localSheetId="38">#REF!</definedName>
    <definedName name="Excel_BuiltIn_Print_Titles_33" localSheetId="39">#REF!</definedName>
    <definedName name="Excel_BuiltIn_Print_Titles_33" localSheetId="40">#REF!</definedName>
    <definedName name="Excel_BuiltIn_Print_Titles_33" localSheetId="41">#REF!</definedName>
    <definedName name="Excel_BuiltIn_Print_Titles_33" localSheetId="42">#REF!</definedName>
    <definedName name="Excel_BuiltIn_Print_Titles_33" localSheetId="43">#REF!</definedName>
    <definedName name="Excel_BuiltIn_Print_Titles_33" localSheetId="44">#REF!</definedName>
    <definedName name="Excel_BuiltIn_Print_Titles_33" localSheetId="45">#REF!</definedName>
    <definedName name="Excel_BuiltIn_Print_Titles_33" localSheetId="46">#REF!</definedName>
    <definedName name="Excel_BuiltIn_Print_Titles_33" localSheetId="47">#REF!</definedName>
    <definedName name="Excel_BuiltIn_Print_Titles_33" localSheetId="48">#REF!</definedName>
    <definedName name="Excel_BuiltIn_Print_Titles_33" localSheetId="49">#REF!</definedName>
    <definedName name="Excel_BuiltIn_Print_Titles_33" localSheetId="50">#REF!</definedName>
    <definedName name="Excel_BuiltIn_Print_Titles_33" localSheetId="51">#REF!</definedName>
    <definedName name="Excel_BuiltIn_Print_Titles_33" localSheetId="52">#REF!</definedName>
    <definedName name="Excel_BuiltIn_Print_Titles_33" localSheetId="53">#REF!</definedName>
    <definedName name="Excel_BuiltIn_Print_Titles_33" localSheetId="54">#REF!</definedName>
    <definedName name="Excel_BuiltIn_Print_Titles_33" localSheetId="55">#REF!</definedName>
    <definedName name="Excel_BuiltIn_Print_Titles_33" localSheetId="56">#REF!</definedName>
    <definedName name="Excel_BuiltIn_Print_Titles_33" localSheetId="57">#REF!</definedName>
    <definedName name="Excel_BuiltIn_Print_Titles_33" localSheetId="58">#REF!</definedName>
    <definedName name="Excel_BuiltIn_Print_Titles_33" localSheetId="59">#REF!</definedName>
    <definedName name="Excel_BuiltIn_Print_Titles_33" localSheetId="60">#REF!</definedName>
    <definedName name="Excel_BuiltIn_Print_Titles_33" localSheetId="61">#REF!</definedName>
    <definedName name="Excel_BuiltIn_Print_Titles_33" localSheetId="62">#REF!</definedName>
    <definedName name="Excel_BuiltIn_Print_Titles_33" localSheetId="63">#REF!</definedName>
    <definedName name="Excel_BuiltIn_Print_Titles_33" localSheetId="64">#REF!</definedName>
    <definedName name="Excel_BuiltIn_Print_Titles_33" localSheetId="65">#REF!</definedName>
    <definedName name="Excel_BuiltIn_Print_Titles_33" localSheetId="66">#REF!</definedName>
    <definedName name="Excel_BuiltIn_Print_Titles_33" localSheetId="67">#REF!</definedName>
    <definedName name="Excel_BuiltIn_Print_Titles_33" localSheetId="68">#REF!</definedName>
    <definedName name="Excel_BuiltIn_Print_Titles_33" localSheetId="69">#REF!</definedName>
    <definedName name="Excel_BuiltIn_Print_Titles_33" localSheetId="70">#REF!</definedName>
    <definedName name="Excel_BuiltIn_Print_Titles_33" localSheetId="71">#REF!</definedName>
    <definedName name="Excel_BuiltIn_Print_Titles_33" localSheetId="72">#REF!</definedName>
    <definedName name="Excel_BuiltIn_Print_Titles_33" localSheetId="73">#REF!</definedName>
    <definedName name="Excel_BuiltIn_Print_Titles_33" localSheetId="74">#REF!</definedName>
    <definedName name="Excel_BuiltIn_Print_Titles_33" localSheetId="75">#REF!</definedName>
    <definedName name="Excel_BuiltIn_Print_Titles_33" localSheetId="76">#REF!</definedName>
    <definedName name="Excel_BuiltIn_Print_Titles_33" localSheetId="77">#REF!</definedName>
    <definedName name="Excel_BuiltIn_Print_Titles_33" localSheetId="78">#REF!</definedName>
    <definedName name="Excel_BuiltIn_Print_Titles_33" localSheetId="79">#REF!</definedName>
    <definedName name="Excel_BuiltIn_Print_Titles_33" localSheetId="80">#REF!</definedName>
    <definedName name="Excel_BuiltIn_Print_Titles_33" localSheetId="81">#REF!</definedName>
    <definedName name="Excel_BuiltIn_Print_Titles_33" localSheetId="82">#REF!</definedName>
    <definedName name="Excel_BuiltIn_Print_Titles_33" localSheetId="83">#REF!</definedName>
    <definedName name="Excel_BuiltIn_Print_Titles_33" localSheetId="84">#REF!</definedName>
    <definedName name="Excel_BuiltIn_Print_Titles_33" localSheetId="85">#REF!</definedName>
    <definedName name="Excel_BuiltIn_Print_Titles_33" localSheetId="86">#REF!</definedName>
    <definedName name="Excel_BuiltIn_Print_Titles_33" localSheetId="87">#REF!</definedName>
    <definedName name="Excel_BuiltIn_Print_Titles_33" localSheetId="88">#REF!</definedName>
    <definedName name="Excel_BuiltIn_Print_Titles_33" localSheetId="89">#REF!</definedName>
    <definedName name="Excel_BuiltIn_Print_Titles_33" localSheetId="90">#REF!</definedName>
    <definedName name="Excel_BuiltIn_Print_Titles_33" localSheetId="91">#REF!</definedName>
    <definedName name="Excel_BuiltIn_Print_Titles_33" localSheetId="92">#REF!</definedName>
    <definedName name="Excel_BuiltIn_Print_Titles_33" localSheetId="93">#REF!</definedName>
    <definedName name="Excel_BuiltIn_Print_Titles_33" localSheetId="94">#REF!</definedName>
    <definedName name="Excel_BuiltIn_Print_Titles_33" localSheetId="95">#REF!</definedName>
    <definedName name="Excel_BuiltIn_Print_Titles_33" localSheetId="96">#REF!</definedName>
    <definedName name="Excel_BuiltIn_Print_Titles_33" localSheetId="97">#REF!</definedName>
    <definedName name="Excel_BuiltIn_Print_Titles_33" localSheetId="98">#REF!</definedName>
    <definedName name="Excel_BuiltIn_Print_Titles_33" localSheetId="99">#REF!</definedName>
    <definedName name="Excel_BuiltIn_Print_Titles_33" localSheetId="100">#REF!</definedName>
    <definedName name="Excel_BuiltIn_Print_Titles_33" localSheetId="101">#REF!</definedName>
    <definedName name="Excel_BuiltIn_Print_Titles_33" localSheetId="102">#REF!</definedName>
    <definedName name="Excel_BuiltIn_Print_Titles_33" localSheetId="103">#REF!</definedName>
    <definedName name="Excel_BuiltIn_Print_Titles_33" localSheetId="104">#REF!</definedName>
    <definedName name="Excel_BuiltIn_Print_Titles_33" localSheetId="105">#REF!</definedName>
    <definedName name="Excel_BuiltIn_Print_Titles_33" localSheetId="106">#REF!</definedName>
    <definedName name="Excel_BuiltIn_Print_Titles_33" localSheetId="107">#REF!</definedName>
    <definedName name="Excel_BuiltIn_Print_Titles_33" localSheetId="108">#REF!</definedName>
    <definedName name="Excel_BuiltIn_Print_Titles_33" localSheetId="109">#REF!</definedName>
    <definedName name="Excel_BuiltIn_Print_Titles_33" localSheetId="110">#REF!</definedName>
    <definedName name="Excel_BuiltIn_Print_Titles_33" localSheetId="111">#REF!</definedName>
    <definedName name="Excel_BuiltIn_Print_Titles_33" localSheetId="112">#REF!</definedName>
    <definedName name="Excel_BuiltIn_Print_Titles_33" localSheetId="113">#REF!</definedName>
    <definedName name="Excel_BuiltIn_Print_Titles_33">#REF!</definedName>
    <definedName name="Excel_BuiltIn_Print_Titles_34" localSheetId="27">#REF!</definedName>
    <definedName name="Excel_BuiltIn_Print_Titles_34" localSheetId="28">#REF!</definedName>
    <definedName name="Excel_BuiltIn_Print_Titles_34" localSheetId="29">#REF!</definedName>
    <definedName name="Excel_BuiltIn_Print_Titles_34" localSheetId="30">#REF!</definedName>
    <definedName name="Excel_BuiltIn_Print_Titles_34" localSheetId="31">#REF!</definedName>
    <definedName name="Excel_BuiltIn_Print_Titles_34" localSheetId="32">#REF!</definedName>
    <definedName name="Excel_BuiltIn_Print_Titles_34" localSheetId="33">#REF!</definedName>
    <definedName name="Excel_BuiltIn_Print_Titles_34" localSheetId="34">#REF!</definedName>
    <definedName name="Excel_BuiltIn_Print_Titles_34" localSheetId="35">#REF!</definedName>
    <definedName name="Excel_BuiltIn_Print_Titles_34" localSheetId="36">#REF!</definedName>
    <definedName name="Excel_BuiltIn_Print_Titles_34" localSheetId="37">#REF!</definedName>
    <definedName name="Excel_BuiltIn_Print_Titles_34" localSheetId="38">#REF!</definedName>
    <definedName name="Excel_BuiltIn_Print_Titles_34" localSheetId="39">#REF!</definedName>
    <definedName name="Excel_BuiltIn_Print_Titles_34" localSheetId="40">#REF!</definedName>
    <definedName name="Excel_BuiltIn_Print_Titles_34" localSheetId="41">#REF!</definedName>
    <definedName name="Excel_BuiltIn_Print_Titles_34" localSheetId="42">#REF!</definedName>
    <definedName name="Excel_BuiltIn_Print_Titles_34" localSheetId="43">#REF!</definedName>
    <definedName name="Excel_BuiltIn_Print_Titles_34" localSheetId="44">#REF!</definedName>
    <definedName name="Excel_BuiltIn_Print_Titles_34" localSheetId="45">#REF!</definedName>
    <definedName name="Excel_BuiltIn_Print_Titles_34" localSheetId="46">#REF!</definedName>
    <definedName name="Excel_BuiltIn_Print_Titles_34" localSheetId="47">#REF!</definedName>
    <definedName name="Excel_BuiltIn_Print_Titles_34" localSheetId="48">#REF!</definedName>
    <definedName name="Excel_BuiltIn_Print_Titles_34" localSheetId="49">#REF!</definedName>
    <definedName name="Excel_BuiltIn_Print_Titles_34" localSheetId="50">#REF!</definedName>
    <definedName name="Excel_BuiltIn_Print_Titles_34" localSheetId="51">#REF!</definedName>
    <definedName name="Excel_BuiltIn_Print_Titles_34" localSheetId="52">#REF!</definedName>
    <definedName name="Excel_BuiltIn_Print_Titles_34" localSheetId="53">#REF!</definedName>
    <definedName name="Excel_BuiltIn_Print_Titles_34" localSheetId="54">#REF!</definedName>
    <definedName name="Excel_BuiltIn_Print_Titles_34" localSheetId="55">#REF!</definedName>
    <definedName name="Excel_BuiltIn_Print_Titles_34" localSheetId="56">#REF!</definedName>
    <definedName name="Excel_BuiltIn_Print_Titles_34" localSheetId="57">#REF!</definedName>
    <definedName name="Excel_BuiltIn_Print_Titles_34" localSheetId="58">#REF!</definedName>
    <definedName name="Excel_BuiltIn_Print_Titles_34" localSheetId="59">#REF!</definedName>
    <definedName name="Excel_BuiltIn_Print_Titles_34" localSheetId="60">#REF!</definedName>
    <definedName name="Excel_BuiltIn_Print_Titles_34" localSheetId="61">#REF!</definedName>
    <definedName name="Excel_BuiltIn_Print_Titles_34" localSheetId="62">#REF!</definedName>
    <definedName name="Excel_BuiltIn_Print_Titles_34" localSheetId="63">#REF!</definedName>
    <definedName name="Excel_BuiltIn_Print_Titles_34" localSheetId="64">#REF!</definedName>
    <definedName name="Excel_BuiltIn_Print_Titles_34" localSheetId="65">#REF!</definedName>
    <definedName name="Excel_BuiltIn_Print_Titles_34" localSheetId="66">#REF!</definedName>
    <definedName name="Excel_BuiltIn_Print_Titles_34" localSheetId="67">#REF!</definedName>
    <definedName name="Excel_BuiltIn_Print_Titles_34" localSheetId="68">#REF!</definedName>
    <definedName name="Excel_BuiltIn_Print_Titles_34" localSheetId="69">#REF!</definedName>
    <definedName name="Excel_BuiltIn_Print_Titles_34" localSheetId="70">#REF!</definedName>
    <definedName name="Excel_BuiltIn_Print_Titles_34" localSheetId="71">#REF!</definedName>
    <definedName name="Excel_BuiltIn_Print_Titles_34" localSheetId="72">#REF!</definedName>
    <definedName name="Excel_BuiltIn_Print_Titles_34" localSheetId="73">#REF!</definedName>
    <definedName name="Excel_BuiltIn_Print_Titles_34" localSheetId="74">#REF!</definedName>
    <definedName name="Excel_BuiltIn_Print_Titles_34" localSheetId="75">#REF!</definedName>
    <definedName name="Excel_BuiltIn_Print_Titles_34" localSheetId="76">#REF!</definedName>
    <definedName name="Excel_BuiltIn_Print_Titles_34" localSheetId="77">#REF!</definedName>
    <definedName name="Excel_BuiltIn_Print_Titles_34" localSheetId="78">#REF!</definedName>
    <definedName name="Excel_BuiltIn_Print_Titles_34" localSheetId="79">#REF!</definedName>
    <definedName name="Excel_BuiltIn_Print_Titles_34" localSheetId="80">#REF!</definedName>
    <definedName name="Excel_BuiltIn_Print_Titles_34" localSheetId="81">#REF!</definedName>
    <definedName name="Excel_BuiltIn_Print_Titles_34" localSheetId="82">#REF!</definedName>
    <definedName name="Excel_BuiltIn_Print_Titles_34" localSheetId="83">#REF!</definedName>
    <definedName name="Excel_BuiltIn_Print_Titles_34" localSheetId="84">#REF!</definedName>
    <definedName name="Excel_BuiltIn_Print_Titles_34" localSheetId="85">#REF!</definedName>
    <definedName name="Excel_BuiltIn_Print_Titles_34" localSheetId="86">#REF!</definedName>
    <definedName name="Excel_BuiltIn_Print_Titles_34" localSheetId="87">#REF!</definedName>
    <definedName name="Excel_BuiltIn_Print_Titles_34" localSheetId="88">#REF!</definedName>
    <definedName name="Excel_BuiltIn_Print_Titles_34" localSheetId="89">#REF!</definedName>
    <definedName name="Excel_BuiltIn_Print_Titles_34" localSheetId="90">#REF!</definedName>
    <definedName name="Excel_BuiltIn_Print_Titles_34" localSheetId="91">#REF!</definedName>
    <definedName name="Excel_BuiltIn_Print_Titles_34" localSheetId="92">#REF!</definedName>
    <definedName name="Excel_BuiltIn_Print_Titles_34" localSheetId="93">#REF!</definedName>
    <definedName name="Excel_BuiltIn_Print_Titles_34" localSheetId="94">#REF!</definedName>
    <definedName name="Excel_BuiltIn_Print_Titles_34" localSheetId="95">#REF!</definedName>
    <definedName name="Excel_BuiltIn_Print_Titles_34" localSheetId="96">#REF!</definedName>
    <definedName name="Excel_BuiltIn_Print_Titles_34" localSheetId="97">#REF!</definedName>
    <definedName name="Excel_BuiltIn_Print_Titles_34" localSheetId="98">#REF!</definedName>
    <definedName name="Excel_BuiltIn_Print_Titles_34" localSheetId="99">#REF!</definedName>
    <definedName name="Excel_BuiltIn_Print_Titles_34" localSheetId="100">#REF!</definedName>
    <definedName name="Excel_BuiltIn_Print_Titles_34" localSheetId="101">#REF!</definedName>
    <definedName name="Excel_BuiltIn_Print_Titles_34" localSheetId="102">#REF!</definedName>
    <definedName name="Excel_BuiltIn_Print_Titles_34" localSheetId="103">#REF!</definedName>
    <definedName name="Excel_BuiltIn_Print_Titles_34" localSheetId="104">#REF!</definedName>
    <definedName name="Excel_BuiltIn_Print_Titles_34" localSheetId="105">#REF!</definedName>
    <definedName name="Excel_BuiltIn_Print_Titles_34" localSheetId="106">#REF!</definedName>
    <definedName name="Excel_BuiltIn_Print_Titles_34" localSheetId="107">#REF!</definedName>
    <definedName name="Excel_BuiltIn_Print_Titles_34" localSheetId="108">#REF!</definedName>
    <definedName name="Excel_BuiltIn_Print_Titles_34" localSheetId="109">#REF!</definedName>
    <definedName name="Excel_BuiltIn_Print_Titles_34" localSheetId="110">#REF!</definedName>
    <definedName name="Excel_BuiltIn_Print_Titles_34" localSheetId="111">#REF!</definedName>
    <definedName name="Excel_BuiltIn_Print_Titles_34" localSheetId="112">#REF!</definedName>
    <definedName name="Excel_BuiltIn_Print_Titles_34" localSheetId="113">#REF!</definedName>
    <definedName name="Excel_BuiltIn_Print_Titles_34">#REF!</definedName>
    <definedName name="Excel_BuiltIn_Print_Titles_36" localSheetId="27">#REF!</definedName>
    <definedName name="Excel_BuiltIn_Print_Titles_36" localSheetId="28">#REF!</definedName>
    <definedName name="Excel_BuiltIn_Print_Titles_36" localSheetId="29">#REF!</definedName>
    <definedName name="Excel_BuiltIn_Print_Titles_36" localSheetId="30">#REF!</definedName>
    <definedName name="Excel_BuiltIn_Print_Titles_36" localSheetId="31">#REF!</definedName>
    <definedName name="Excel_BuiltIn_Print_Titles_36" localSheetId="32">#REF!</definedName>
    <definedName name="Excel_BuiltIn_Print_Titles_36" localSheetId="33">#REF!</definedName>
    <definedName name="Excel_BuiltIn_Print_Titles_36" localSheetId="34">#REF!</definedName>
    <definedName name="Excel_BuiltIn_Print_Titles_36" localSheetId="35">#REF!</definedName>
    <definedName name="Excel_BuiltIn_Print_Titles_36" localSheetId="36">#REF!</definedName>
    <definedName name="Excel_BuiltIn_Print_Titles_36" localSheetId="37">#REF!</definedName>
    <definedName name="Excel_BuiltIn_Print_Titles_36" localSheetId="38">#REF!</definedName>
    <definedName name="Excel_BuiltIn_Print_Titles_36" localSheetId="39">#REF!</definedName>
    <definedName name="Excel_BuiltIn_Print_Titles_36" localSheetId="40">#REF!</definedName>
    <definedName name="Excel_BuiltIn_Print_Titles_36" localSheetId="41">#REF!</definedName>
    <definedName name="Excel_BuiltIn_Print_Titles_36" localSheetId="42">#REF!</definedName>
    <definedName name="Excel_BuiltIn_Print_Titles_36" localSheetId="43">#REF!</definedName>
    <definedName name="Excel_BuiltIn_Print_Titles_36" localSheetId="44">#REF!</definedName>
    <definedName name="Excel_BuiltIn_Print_Titles_36" localSheetId="45">#REF!</definedName>
    <definedName name="Excel_BuiltIn_Print_Titles_36" localSheetId="46">#REF!</definedName>
    <definedName name="Excel_BuiltIn_Print_Titles_36" localSheetId="47">#REF!</definedName>
    <definedName name="Excel_BuiltIn_Print_Titles_36" localSheetId="48">#REF!</definedName>
    <definedName name="Excel_BuiltIn_Print_Titles_36" localSheetId="49">#REF!</definedName>
    <definedName name="Excel_BuiltIn_Print_Titles_36" localSheetId="50">#REF!</definedName>
    <definedName name="Excel_BuiltIn_Print_Titles_36" localSheetId="51">#REF!</definedName>
    <definedName name="Excel_BuiltIn_Print_Titles_36" localSheetId="52">#REF!</definedName>
    <definedName name="Excel_BuiltIn_Print_Titles_36" localSheetId="53">#REF!</definedName>
    <definedName name="Excel_BuiltIn_Print_Titles_36" localSheetId="54">#REF!</definedName>
    <definedName name="Excel_BuiltIn_Print_Titles_36" localSheetId="55">#REF!</definedName>
    <definedName name="Excel_BuiltIn_Print_Titles_36" localSheetId="56">#REF!</definedName>
    <definedName name="Excel_BuiltIn_Print_Titles_36" localSheetId="57">#REF!</definedName>
    <definedName name="Excel_BuiltIn_Print_Titles_36" localSheetId="58">#REF!</definedName>
    <definedName name="Excel_BuiltIn_Print_Titles_36" localSheetId="59">#REF!</definedName>
    <definedName name="Excel_BuiltIn_Print_Titles_36" localSheetId="60">#REF!</definedName>
    <definedName name="Excel_BuiltIn_Print_Titles_36" localSheetId="61">#REF!</definedName>
    <definedName name="Excel_BuiltIn_Print_Titles_36" localSheetId="62">#REF!</definedName>
    <definedName name="Excel_BuiltIn_Print_Titles_36" localSheetId="63">#REF!</definedName>
    <definedName name="Excel_BuiltIn_Print_Titles_36" localSheetId="64">#REF!</definedName>
    <definedName name="Excel_BuiltIn_Print_Titles_36" localSheetId="65">#REF!</definedName>
    <definedName name="Excel_BuiltIn_Print_Titles_36" localSheetId="66">#REF!</definedName>
    <definedName name="Excel_BuiltIn_Print_Titles_36" localSheetId="67">#REF!</definedName>
    <definedName name="Excel_BuiltIn_Print_Titles_36" localSheetId="68">#REF!</definedName>
    <definedName name="Excel_BuiltIn_Print_Titles_36" localSheetId="69">#REF!</definedName>
    <definedName name="Excel_BuiltIn_Print_Titles_36" localSheetId="70">#REF!</definedName>
    <definedName name="Excel_BuiltIn_Print_Titles_36" localSheetId="71">#REF!</definedName>
    <definedName name="Excel_BuiltIn_Print_Titles_36" localSheetId="72">#REF!</definedName>
    <definedName name="Excel_BuiltIn_Print_Titles_36" localSheetId="73">#REF!</definedName>
    <definedName name="Excel_BuiltIn_Print_Titles_36" localSheetId="74">#REF!</definedName>
    <definedName name="Excel_BuiltIn_Print_Titles_36" localSheetId="75">#REF!</definedName>
    <definedName name="Excel_BuiltIn_Print_Titles_36" localSheetId="76">#REF!</definedName>
    <definedName name="Excel_BuiltIn_Print_Titles_36" localSheetId="77">#REF!</definedName>
    <definedName name="Excel_BuiltIn_Print_Titles_36" localSheetId="78">#REF!</definedName>
    <definedName name="Excel_BuiltIn_Print_Titles_36" localSheetId="79">#REF!</definedName>
    <definedName name="Excel_BuiltIn_Print_Titles_36" localSheetId="80">#REF!</definedName>
    <definedName name="Excel_BuiltIn_Print_Titles_36" localSheetId="81">#REF!</definedName>
    <definedName name="Excel_BuiltIn_Print_Titles_36" localSheetId="82">#REF!</definedName>
    <definedName name="Excel_BuiltIn_Print_Titles_36" localSheetId="83">#REF!</definedName>
    <definedName name="Excel_BuiltIn_Print_Titles_36" localSheetId="84">#REF!</definedName>
    <definedName name="Excel_BuiltIn_Print_Titles_36" localSheetId="85">#REF!</definedName>
    <definedName name="Excel_BuiltIn_Print_Titles_36" localSheetId="86">#REF!</definedName>
    <definedName name="Excel_BuiltIn_Print_Titles_36" localSheetId="87">#REF!</definedName>
    <definedName name="Excel_BuiltIn_Print_Titles_36" localSheetId="88">#REF!</definedName>
    <definedName name="Excel_BuiltIn_Print_Titles_36" localSheetId="89">#REF!</definedName>
    <definedName name="Excel_BuiltIn_Print_Titles_36" localSheetId="90">#REF!</definedName>
    <definedName name="Excel_BuiltIn_Print_Titles_36" localSheetId="91">#REF!</definedName>
    <definedName name="Excel_BuiltIn_Print_Titles_36" localSheetId="92">#REF!</definedName>
    <definedName name="Excel_BuiltIn_Print_Titles_36" localSheetId="93">#REF!</definedName>
    <definedName name="Excel_BuiltIn_Print_Titles_36" localSheetId="94">#REF!</definedName>
    <definedName name="Excel_BuiltIn_Print_Titles_36" localSheetId="95">#REF!</definedName>
    <definedName name="Excel_BuiltIn_Print_Titles_36" localSheetId="96">#REF!</definedName>
    <definedName name="Excel_BuiltIn_Print_Titles_36" localSheetId="97">#REF!</definedName>
    <definedName name="Excel_BuiltIn_Print_Titles_36" localSheetId="98">#REF!</definedName>
    <definedName name="Excel_BuiltIn_Print_Titles_36" localSheetId="99">#REF!</definedName>
    <definedName name="Excel_BuiltIn_Print_Titles_36" localSheetId="100">#REF!</definedName>
    <definedName name="Excel_BuiltIn_Print_Titles_36" localSheetId="101">#REF!</definedName>
    <definedName name="Excel_BuiltIn_Print_Titles_36" localSheetId="102">#REF!</definedName>
    <definedName name="Excel_BuiltIn_Print_Titles_36" localSheetId="103">#REF!</definedName>
    <definedName name="Excel_BuiltIn_Print_Titles_36" localSheetId="104">#REF!</definedName>
    <definedName name="Excel_BuiltIn_Print_Titles_36" localSheetId="105">#REF!</definedName>
    <definedName name="Excel_BuiltIn_Print_Titles_36" localSheetId="106">#REF!</definedName>
    <definedName name="Excel_BuiltIn_Print_Titles_36" localSheetId="107">#REF!</definedName>
    <definedName name="Excel_BuiltIn_Print_Titles_36" localSheetId="108">#REF!</definedName>
    <definedName name="Excel_BuiltIn_Print_Titles_36" localSheetId="109">#REF!</definedName>
    <definedName name="Excel_BuiltIn_Print_Titles_36" localSheetId="110">#REF!</definedName>
    <definedName name="Excel_BuiltIn_Print_Titles_36" localSheetId="111">#REF!</definedName>
    <definedName name="Excel_BuiltIn_Print_Titles_36" localSheetId="112">#REF!</definedName>
    <definedName name="Excel_BuiltIn_Print_Titles_36" localSheetId="113">#REF!</definedName>
    <definedName name="Excel_BuiltIn_Print_Titles_36">#REF!</definedName>
    <definedName name="Excel_BuiltIn_Print_Titles_38" localSheetId="27">#REF!</definedName>
    <definedName name="Excel_BuiltIn_Print_Titles_38" localSheetId="28">#REF!</definedName>
    <definedName name="Excel_BuiltIn_Print_Titles_38" localSheetId="29">#REF!</definedName>
    <definedName name="Excel_BuiltIn_Print_Titles_38" localSheetId="30">#REF!</definedName>
    <definedName name="Excel_BuiltIn_Print_Titles_38" localSheetId="31">#REF!</definedName>
    <definedName name="Excel_BuiltIn_Print_Titles_38" localSheetId="32">#REF!</definedName>
    <definedName name="Excel_BuiltIn_Print_Titles_38" localSheetId="33">#REF!</definedName>
    <definedName name="Excel_BuiltIn_Print_Titles_38" localSheetId="34">#REF!</definedName>
    <definedName name="Excel_BuiltIn_Print_Titles_38" localSheetId="35">#REF!</definedName>
    <definedName name="Excel_BuiltIn_Print_Titles_38" localSheetId="36">#REF!</definedName>
    <definedName name="Excel_BuiltIn_Print_Titles_38" localSheetId="37">#REF!</definedName>
    <definedName name="Excel_BuiltIn_Print_Titles_38" localSheetId="38">#REF!</definedName>
    <definedName name="Excel_BuiltIn_Print_Titles_38" localSheetId="39">#REF!</definedName>
    <definedName name="Excel_BuiltIn_Print_Titles_38" localSheetId="40">#REF!</definedName>
    <definedName name="Excel_BuiltIn_Print_Titles_38" localSheetId="41">#REF!</definedName>
    <definedName name="Excel_BuiltIn_Print_Titles_38" localSheetId="42">#REF!</definedName>
    <definedName name="Excel_BuiltIn_Print_Titles_38" localSheetId="43">#REF!</definedName>
    <definedName name="Excel_BuiltIn_Print_Titles_38" localSheetId="44">#REF!</definedName>
    <definedName name="Excel_BuiltIn_Print_Titles_38" localSheetId="45">#REF!</definedName>
    <definedName name="Excel_BuiltIn_Print_Titles_38" localSheetId="46">#REF!</definedName>
    <definedName name="Excel_BuiltIn_Print_Titles_38" localSheetId="47">#REF!</definedName>
    <definedName name="Excel_BuiltIn_Print_Titles_38" localSheetId="48">#REF!</definedName>
    <definedName name="Excel_BuiltIn_Print_Titles_38" localSheetId="49">#REF!</definedName>
    <definedName name="Excel_BuiltIn_Print_Titles_38" localSheetId="50">#REF!</definedName>
    <definedName name="Excel_BuiltIn_Print_Titles_38" localSheetId="51">#REF!</definedName>
    <definedName name="Excel_BuiltIn_Print_Titles_38" localSheetId="52">#REF!</definedName>
    <definedName name="Excel_BuiltIn_Print_Titles_38" localSheetId="53">#REF!</definedName>
    <definedName name="Excel_BuiltIn_Print_Titles_38" localSheetId="54">#REF!</definedName>
    <definedName name="Excel_BuiltIn_Print_Titles_38" localSheetId="55">#REF!</definedName>
    <definedName name="Excel_BuiltIn_Print_Titles_38" localSheetId="56">#REF!</definedName>
    <definedName name="Excel_BuiltIn_Print_Titles_38" localSheetId="57">#REF!</definedName>
    <definedName name="Excel_BuiltIn_Print_Titles_38" localSheetId="58">#REF!</definedName>
    <definedName name="Excel_BuiltIn_Print_Titles_38" localSheetId="59">#REF!</definedName>
    <definedName name="Excel_BuiltIn_Print_Titles_38" localSheetId="60">#REF!</definedName>
    <definedName name="Excel_BuiltIn_Print_Titles_38" localSheetId="61">#REF!</definedName>
    <definedName name="Excel_BuiltIn_Print_Titles_38" localSheetId="62">#REF!</definedName>
    <definedName name="Excel_BuiltIn_Print_Titles_38" localSheetId="63">#REF!</definedName>
    <definedName name="Excel_BuiltIn_Print_Titles_38" localSheetId="64">#REF!</definedName>
    <definedName name="Excel_BuiltIn_Print_Titles_38" localSheetId="65">#REF!</definedName>
    <definedName name="Excel_BuiltIn_Print_Titles_38" localSheetId="66">#REF!</definedName>
    <definedName name="Excel_BuiltIn_Print_Titles_38" localSheetId="67">#REF!</definedName>
    <definedName name="Excel_BuiltIn_Print_Titles_38" localSheetId="68">#REF!</definedName>
    <definedName name="Excel_BuiltIn_Print_Titles_38" localSheetId="69">#REF!</definedName>
    <definedName name="Excel_BuiltIn_Print_Titles_38" localSheetId="70">#REF!</definedName>
    <definedName name="Excel_BuiltIn_Print_Titles_38" localSheetId="71">#REF!</definedName>
    <definedName name="Excel_BuiltIn_Print_Titles_38" localSheetId="72">#REF!</definedName>
    <definedName name="Excel_BuiltIn_Print_Titles_38" localSheetId="73">#REF!</definedName>
    <definedName name="Excel_BuiltIn_Print_Titles_38" localSheetId="74">#REF!</definedName>
    <definedName name="Excel_BuiltIn_Print_Titles_38" localSheetId="75">#REF!</definedName>
    <definedName name="Excel_BuiltIn_Print_Titles_38" localSheetId="76">#REF!</definedName>
    <definedName name="Excel_BuiltIn_Print_Titles_38" localSheetId="77">#REF!</definedName>
    <definedName name="Excel_BuiltIn_Print_Titles_38" localSheetId="78">#REF!</definedName>
    <definedName name="Excel_BuiltIn_Print_Titles_38" localSheetId="79">#REF!</definedName>
    <definedName name="Excel_BuiltIn_Print_Titles_38" localSheetId="80">#REF!</definedName>
    <definedName name="Excel_BuiltIn_Print_Titles_38" localSheetId="81">#REF!</definedName>
    <definedName name="Excel_BuiltIn_Print_Titles_38" localSheetId="82">#REF!</definedName>
    <definedName name="Excel_BuiltIn_Print_Titles_38" localSheetId="83">#REF!</definedName>
    <definedName name="Excel_BuiltIn_Print_Titles_38" localSheetId="84">#REF!</definedName>
    <definedName name="Excel_BuiltIn_Print_Titles_38" localSheetId="85">#REF!</definedName>
    <definedName name="Excel_BuiltIn_Print_Titles_38" localSheetId="86">#REF!</definedName>
    <definedName name="Excel_BuiltIn_Print_Titles_38" localSheetId="87">#REF!</definedName>
    <definedName name="Excel_BuiltIn_Print_Titles_38" localSheetId="88">#REF!</definedName>
    <definedName name="Excel_BuiltIn_Print_Titles_38" localSheetId="89">#REF!</definedName>
    <definedName name="Excel_BuiltIn_Print_Titles_38" localSheetId="90">#REF!</definedName>
    <definedName name="Excel_BuiltIn_Print_Titles_38" localSheetId="91">#REF!</definedName>
    <definedName name="Excel_BuiltIn_Print_Titles_38" localSheetId="92">#REF!</definedName>
    <definedName name="Excel_BuiltIn_Print_Titles_38" localSheetId="93">#REF!</definedName>
    <definedName name="Excel_BuiltIn_Print_Titles_38" localSheetId="94">#REF!</definedName>
    <definedName name="Excel_BuiltIn_Print_Titles_38" localSheetId="95">#REF!</definedName>
    <definedName name="Excel_BuiltIn_Print_Titles_38" localSheetId="96">#REF!</definedName>
    <definedName name="Excel_BuiltIn_Print_Titles_38" localSheetId="97">#REF!</definedName>
    <definedName name="Excel_BuiltIn_Print_Titles_38" localSheetId="98">#REF!</definedName>
    <definedName name="Excel_BuiltIn_Print_Titles_38" localSheetId="99">#REF!</definedName>
    <definedName name="Excel_BuiltIn_Print_Titles_38" localSheetId="100">#REF!</definedName>
    <definedName name="Excel_BuiltIn_Print_Titles_38" localSheetId="101">#REF!</definedName>
    <definedName name="Excel_BuiltIn_Print_Titles_38" localSheetId="102">#REF!</definedName>
    <definedName name="Excel_BuiltIn_Print_Titles_38" localSheetId="103">#REF!</definedName>
    <definedName name="Excel_BuiltIn_Print_Titles_38" localSheetId="104">#REF!</definedName>
    <definedName name="Excel_BuiltIn_Print_Titles_38" localSheetId="105">#REF!</definedName>
    <definedName name="Excel_BuiltIn_Print_Titles_38" localSheetId="106">#REF!</definedName>
    <definedName name="Excel_BuiltIn_Print_Titles_38" localSheetId="107">#REF!</definedName>
    <definedName name="Excel_BuiltIn_Print_Titles_38" localSheetId="108">#REF!</definedName>
    <definedName name="Excel_BuiltIn_Print_Titles_38" localSheetId="109">#REF!</definedName>
    <definedName name="Excel_BuiltIn_Print_Titles_38" localSheetId="110">#REF!</definedName>
    <definedName name="Excel_BuiltIn_Print_Titles_38" localSheetId="111">#REF!</definedName>
    <definedName name="Excel_BuiltIn_Print_Titles_38" localSheetId="112">#REF!</definedName>
    <definedName name="Excel_BuiltIn_Print_Titles_38" localSheetId="113">#REF!</definedName>
    <definedName name="Excel_BuiltIn_Print_Titles_38">#REF!</definedName>
    <definedName name="Excel_BuiltIn_Print_Titles_39" localSheetId="27">#REF!</definedName>
    <definedName name="Excel_BuiltIn_Print_Titles_39" localSheetId="28">#REF!</definedName>
    <definedName name="Excel_BuiltIn_Print_Titles_39" localSheetId="29">#REF!</definedName>
    <definedName name="Excel_BuiltIn_Print_Titles_39" localSheetId="30">#REF!</definedName>
    <definedName name="Excel_BuiltIn_Print_Titles_39" localSheetId="31">#REF!</definedName>
    <definedName name="Excel_BuiltIn_Print_Titles_39" localSheetId="32">#REF!</definedName>
    <definedName name="Excel_BuiltIn_Print_Titles_39" localSheetId="33">#REF!</definedName>
    <definedName name="Excel_BuiltIn_Print_Titles_39" localSheetId="34">#REF!</definedName>
    <definedName name="Excel_BuiltIn_Print_Titles_39" localSheetId="35">#REF!</definedName>
    <definedName name="Excel_BuiltIn_Print_Titles_39" localSheetId="36">#REF!</definedName>
    <definedName name="Excel_BuiltIn_Print_Titles_39" localSheetId="37">#REF!</definedName>
    <definedName name="Excel_BuiltIn_Print_Titles_39" localSheetId="38">#REF!</definedName>
    <definedName name="Excel_BuiltIn_Print_Titles_39" localSheetId="39">#REF!</definedName>
    <definedName name="Excel_BuiltIn_Print_Titles_39" localSheetId="40">#REF!</definedName>
    <definedName name="Excel_BuiltIn_Print_Titles_39" localSheetId="41">#REF!</definedName>
    <definedName name="Excel_BuiltIn_Print_Titles_39" localSheetId="42">#REF!</definedName>
    <definedName name="Excel_BuiltIn_Print_Titles_39" localSheetId="43">#REF!</definedName>
    <definedName name="Excel_BuiltIn_Print_Titles_39" localSheetId="44">#REF!</definedName>
    <definedName name="Excel_BuiltIn_Print_Titles_39" localSheetId="45">#REF!</definedName>
    <definedName name="Excel_BuiltIn_Print_Titles_39" localSheetId="46">#REF!</definedName>
    <definedName name="Excel_BuiltIn_Print_Titles_39" localSheetId="47">#REF!</definedName>
    <definedName name="Excel_BuiltIn_Print_Titles_39" localSheetId="48">#REF!</definedName>
    <definedName name="Excel_BuiltIn_Print_Titles_39" localSheetId="49">#REF!</definedName>
    <definedName name="Excel_BuiltIn_Print_Titles_39" localSheetId="50">#REF!</definedName>
    <definedName name="Excel_BuiltIn_Print_Titles_39" localSheetId="51">#REF!</definedName>
    <definedName name="Excel_BuiltIn_Print_Titles_39" localSheetId="52">#REF!</definedName>
    <definedName name="Excel_BuiltIn_Print_Titles_39" localSheetId="53">#REF!</definedName>
    <definedName name="Excel_BuiltIn_Print_Titles_39" localSheetId="54">#REF!</definedName>
    <definedName name="Excel_BuiltIn_Print_Titles_39" localSheetId="55">#REF!</definedName>
    <definedName name="Excel_BuiltIn_Print_Titles_39" localSheetId="56">#REF!</definedName>
    <definedName name="Excel_BuiltIn_Print_Titles_39" localSheetId="57">#REF!</definedName>
    <definedName name="Excel_BuiltIn_Print_Titles_39" localSheetId="58">#REF!</definedName>
    <definedName name="Excel_BuiltIn_Print_Titles_39" localSheetId="59">#REF!</definedName>
    <definedName name="Excel_BuiltIn_Print_Titles_39" localSheetId="60">#REF!</definedName>
    <definedName name="Excel_BuiltIn_Print_Titles_39" localSheetId="61">#REF!</definedName>
    <definedName name="Excel_BuiltIn_Print_Titles_39" localSheetId="62">#REF!</definedName>
    <definedName name="Excel_BuiltIn_Print_Titles_39" localSheetId="63">#REF!</definedName>
    <definedName name="Excel_BuiltIn_Print_Titles_39" localSheetId="64">#REF!</definedName>
    <definedName name="Excel_BuiltIn_Print_Titles_39" localSheetId="65">#REF!</definedName>
    <definedName name="Excel_BuiltIn_Print_Titles_39" localSheetId="66">#REF!</definedName>
    <definedName name="Excel_BuiltIn_Print_Titles_39" localSheetId="67">#REF!</definedName>
    <definedName name="Excel_BuiltIn_Print_Titles_39" localSheetId="68">#REF!</definedName>
    <definedName name="Excel_BuiltIn_Print_Titles_39" localSheetId="69">#REF!</definedName>
    <definedName name="Excel_BuiltIn_Print_Titles_39" localSheetId="70">#REF!</definedName>
    <definedName name="Excel_BuiltIn_Print_Titles_39" localSheetId="71">#REF!</definedName>
    <definedName name="Excel_BuiltIn_Print_Titles_39" localSheetId="72">#REF!</definedName>
    <definedName name="Excel_BuiltIn_Print_Titles_39" localSheetId="73">#REF!</definedName>
    <definedName name="Excel_BuiltIn_Print_Titles_39" localSheetId="74">#REF!</definedName>
    <definedName name="Excel_BuiltIn_Print_Titles_39" localSheetId="75">#REF!</definedName>
    <definedName name="Excel_BuiltIn_Print_Titles_39" localSheetId="76">#REF!</definedName>
    <definedName name="Excel_BuiltIn_Print_Titles_39" localSheetId="77">#REF!</definedName>
    <definedName name="Excel_BuiltIn_Print_Titles_39" localSheetId="78">#REF!</definedName>
    <definedName name="Excel_BuiltIn_Print_Titles_39" localSheetId="79">#REF!</definedName>
    <definedName name="Excel_BuiltIn_Print_Titles_39" localSheetId="80">#REF!</definedName>
    <definedName name="Excel_BuiltIn_Print_Titles_39" localSheetId="81">#REF!</definedName>
    <definedName name="Excel_BuiltIn_Print_Titles_39" localSheetId="82">#REF!</definedName>
    <definedName name="Excel_BuiltIn_Print_Titles_39" localSheetId="83">#REF!</definedName>
    <definedName name="Excel_BuiltIn_Print_Titles_39" localSheetId="84">#REF!</definedName>
    <definedName name="Excel_BuiltIn_Print_Titles_39" localSheetId="85">#REF!</definedName>
    <definedName name="Excel_BuiltIn_Print_Titles_39" localSheetId="86">#REF!</definedName>
    <definedName name="Excel_BuiltIn_Print_Titles_39" localSheetId="87">#REF!</definedName>
    <definedName name="Excel_BuiltIn_Print_Titles_39" localSheetId="88">#REF!</definedName>
    <definedName name="Excel_BuiltIn_Print_Titles_39" localSheetId="89">#REF!</definedName>
    <definedName name="Excel_BuiltIn_Print_Titles_39" localSheetId="90">#REF!</definedName>
    <definedName name="Excel_BuiltIn_Print_Titles_39" localSheetId="91">#REF!</definedName>
    <definedName name="Excel_BuiltIn_Print_Titles_39" localSheetId="92">#REF!</definedName>
    <definedName name="Excel_BuiltIn_Print_Titles_39" localSheetId="93">#REF!</definedName>
    <definedName name="Excel_BuiltIn_Print_Titles_39" localSheetId="94">#REF!</definedName>
    <definedName name="Excel_BuiltIn_Print_Titles_39" localSheetId="95">#REF!</definedName>
    <definedName name="Excel_BuiltIn_Print_Titles_39" localSheetId="96">#REF!</definedName>
    <definedName name="Excel_BuiltIn_Print_Titles_39" localSheetId="97">#REF!</definedName>
    <definedName name="Excel_BuiltIn_Print_Titles_39" localSheetId="98">#REF!</definedName>
    <definedName name="Excel_BuiltIn_Print_Titles_39" localSheetId="99">#REF!</definedName>
    <definedName name="Excel_BuiltIn_Print_Titles_39" localSheetId="100">#REF!</definedName>
    <definedName name="Excel_BuiltIn_Print_Titles_39" localSheetId="101">#REF!</definedName>
    <definedName name="Excel_BuiltIn_Print_Titles_39" localSheetId="102">#REF!</definedName>
    <definedName name="Excel_BuiltIn_Print_Titles_39" localSheetId="103">#REF!</definedName>
    <definedName name="Excel_BuiltIn_Print_Titles_39" localSheetId="104">#REF!</definedName>
    <definedName name="Excel_BuiltIn_Print_Titles_39" localSheetId="105">#REF!</definedName>
    <definedName name="Excel_BuiltIn_Print_Titles_39" localSheetId="106">#REF!</definedName>
    <definedName name="Excel_BuiltIn_Print_Titles_39" localSheetId="107">#REF!</definedName>
    <definedName name="Excel_BuiltIn_Print_Titles_39" localSheetId="108">#REF!</definedName>
    <definedName name="Excel_BuiltIn_Print_Titles_39" localSheetId="109">#REF!</definedName>
    <definedName name="Excel_BuiltIn_Print_Titles_39" localSheetId="110">#REF!</definedName>
    <definedName name="Excel_BuiltIn_Print_Titles_39" localSheetId="111">#REF!</definedName>
    <definedName name="Excel_BuiltIn_Print_Titles_39" localSheetId="112">#REF!</definedName>
    <definedName name="Excel_BuiltIn_Print_Titles_39" localSheetId="113">#REF!</definedName>
    <definedName name="Excel_BuiltIn_Print_Titles_39">#REF!</definedName>
    <definedName name="Excel_BuiltIn_Print_Titles_41" localSheetId="27">#REF!</definedName>
    <definedName name="Excel_BuiltIn_Print_Titles_41" localSheetId="28">#REF!</definedName>
    <definedName name="Excel_BuiltIn_Print_Titles_41" localSheetId="29">#REF!</definedName>
    <definedName name="Excel_BuiltIn_Print_Titles_41" localSheetId="30">#REF!</definedName>
    <definedName name="Excel_BuiltIn_Print_Titles_41" localSheetId="31">#REF!</definedName>
    <definedName name="Excel_BuiltIn_Print_Titles_41" localSheetId="32">#REF!</definedName>
    <definedName name="Excel_BuiltIn_Print_Titles_41" localSheetId="33">#REF!</definedName>
    <definedName name="Excel_BuiltIn_Print_Titles_41" localSheetId="34">#REF!</definedName>
    <definedName name="Excel_BuiltIn_Print_Titles_41" localSheetId="35">#REF!</definedName>
    <definedName name="Excel_BuiltIn_Print_Titles_41" localSheetId="36">#REF!</definedName>
    <definedName name="Excel_BuiltIn_Print_Titles_41" localSheetId="37">#REF!</definedName>
    <definedName name="Excel_BuiltIn_Print_Titles_41" localSheetId="38">#REF!</definedName>
    <definedName name="Excel_BuiltIn_Print_Titles_41" localSheetId="39">#REF!</definedName>
    <definedName name="Excel_BuiltIn_Print_Titles_41" localSheetId="40">#REF!</definedName>
    <definedName name="Excel_BuiltIn_Print_Titles_41" localSheetId="41">#REF!</definedName>
    <definedName name="Excel_BuiltIn_Print_Titles_41" localSheetId="42">#REF!</definedName>
    <definedName name="Excel_BuiltIn_Print_Titles_41" localSheetId="43">#REF!</definedName>
    <definedName name="Excel_BuiltIn_Print_Titles_41" localSheetId="44">#REF!</definedName>
    <definedName name="Excel_BuiltIn_Print_Titles_41" localSheetId="45">#REF!</definedName>
    <definedName name="Excel_BuiltIn_Print_Titles_41" localSheetId="46">#REF!</definedName>
    <definedName name="Excel_BuiltIn_Print_Titles_41" localSheetId="47">#REF!</definedName>
    <definedName name="Excel_BuiltIn_Print_Titles_41" localSheetId="48">#REF!</definedName>
    <definedName name="Excel_BuiltIn_Print_Titles_41" localSheetId="49">#REF!</definedName>
    <definedName name="Excel_BuiltIn_Print_Titles_41" localSheetId="50">#REF!</definedName>
    <definedName name="Excel_BuiltIn_Print_Titles_41" localSheetId="51">#REF!</definedName>
    <definedName name="Excel_BuiltIn_Print_Titles_41" localSheetId="52">#REF!</definedName>
    <definedName name="Excel_BuiltIn_Print_Titles_41" localSheetId="53">#REF!</definedName>
    <definedName name="Excel_BuiltIn_Print_Titles_41" localSheetId="54">#REF!</definedName>
    <definedName name="Excel_BuiltIn_Print_Titles_41" localSheetId="55">#REF!</definedName>
    <definedName name="Excel_BuiltIn_Print_Titles_41" localSheetId="56">#REF!</definedName>
    <definedName name="Excel_BuiltIn_Print_Titles_41" localSheetId="57">#REF!</definedName>
    <definedName name="Excel_BuiltIn_Print_Titles_41" localSheetId="58">#REF!</definedName>
    <definedName name="Excel_BuiltIn_Print_Titles_41" localSheetId="59">#REF!</definedName>
    <definedName name="Excel_BuiltIn_Print_Titles_41" localSheetId="60">#REF!</definedName>
    <definedName name="Excel_BuiltIn_Print_Titles_41" localSheetId="61">#REF!</definedName>
    <definedName name="Excel_BuiltIn_Print_Titles_41" localSheetId="62">#REF!</definedName>
    <definedName name="Excel_BuiltIn_Print_Titles_41" localSheetId="63">#REF!</definedName>
    <definedName name="Excel_BuiltIn_Print_Titles_41" localSheetId="64">#REF!</definedName>
    <definedName name="Excel_BuiltIn_Print_Titles_41" localSheetId="65">#REF!</definedName>
    <definedName name="Excel_BuiltIn_Print_Titles_41" localSheetId="66">#REF!</definedName>
    <definedName name="Excel_BuiltIn_Print_Titles_41" localSheetId="67">#REF!</definedName>
    <definedName name="Excel_BuiltIn_Print_Titles_41" localSheetId="68">#REF!</definedName>
    <definedName name="Excel_BuiltIn_Print_Titles_41" localSheetId="69">#REF!</definedName>
    <definedName name="Excel_BuiltIn_Print_Titles_41" localSheetId="70">#REF!</definedName>
    <definedName name="Excel_BuiltIn_Print_Titles_41" localSheetId="71">#REF!</definedName>
    <definedName name="Excel_BuiltIn_Print_Titles_41" localSheetId="72">#REF!</definedName>
    <definedName name="Excel_BuiltIn_Print_Titles_41" localSheetId="73">#REF!</definedName>
    <definedName name="Excel_BuiltIn_Print_Titles_41" localSheetId="74">#REF!</definedName>
    <definedName name="Excel_BuiltIn_Print_Titles_41" localSheetId="75">#REF!</definedName>
    <definedName name="Excel_BuiltIn_Print_Titles_41" localSheetId="76">#REF!</definedName>
    <definedName name="Excel_BuiltIn_Print_Titles_41" localSheetId="77">#REF!</definedName>
    <definedName name="Excel_BuiltIn_Print_Titles_41" localSheetId="78">#REF!</definedName>
    <definedName name="Excel_BuiltIn_Print_Titles_41" localSheetId="79">#REF!</definedName>
    <definedName name="Excel_BuiltIn_Print_Titles_41" localSheetId="80">#REF!</definedName>
    <definedName name="Excel_BuiltIn_Print_Titles_41" localSheetId="81">#REF!</definedName>
    <definedName name="Excel_BuiltIn_Print_Titles_41" localSheetId="82">#REF!</definedName>
    <definedName name="Excel_BuiltIn_Print_Titles_41" localSheetId="83">#REF!</definedName>
    <definedName name="Excel_BuiltIn_Print_Titles_41" localSheetId="84">#REF!</definedName>
    <definedName name="Excel_BuiltIn_Print_Titles_41" localSheetId="85">#REF!</definedName>
    <definedName name="Excel_BuiltIn_Print_Titles_41" localSheetId="86">#REF!</definedName>
    <definedName name="Excel_BuiltIn_Print_Titles_41" localSheetId="87">#REF!</definedName>
    <definedName name="Excel_BuiltIn_Print_Titles_41" localSheetId="88">#REF!</definedName>
    <definedName name="Excel_BuiltIn_Print_Titles_41" localSheetId="89">#REF!</definedName>
    <definedName name="Excel_BuiltIn_Print_Titles_41" localSheetId="90">#REF!</definedName>
    <definedName name="Excel_BuiltIn_Print_Titles_41" localSheetId="91">#REF!</definedName>
    <definedName name="Excel_BuiltIn_Print_Titles_41" localSheetId="92">#REF!</definedName>
    <definedName name="Excel_BuiltIn_Print_Titles_41" localSheetId="93">#REF!</definedName>
    <definedName name="Excel_BuiltIn_Print_Titles_41" localSheetId="94">#REF!</definedName>
    <definedName name="Excel_BuiltIn_Print_Titles_41" localSheetId="95">#REF!</definedName>
    <definedName name="Excel_BuiltIn_Print_Titles_41" localSheetId="96">#REF!</definedName>
    <definedName name="Excel_BuiltIn_Print_Titles_41" localSheetId="97">#REF!</definedName>
    <definedName name="Excel_BuiltIn_Print_Titles_41" localSheetId="98">#REF!</definedName>
    <definedName name="Excel_BuiltIn_Print_Titles_41" localSheetId="99">#REF!</definedName>
    <definedName name="Excel_BuiltIn_Print_Titles_41" localSheetId="100">#REF!</definedName>
    <definedName name="Excel_BuiltIn_Print_Titles_41" localSheetId="101">#REF!</definedName>
    <definedName name="Excel_BuiltIn_Print_Titles_41" localSheetId="102">#REF!</definedName>
    <definedName name="Excel_BuiltIn_Print_Titles_41" localSheetId="103">#REF!</definedName>
    <definedName name="Excel_BuiltIn_Print_Titles_41" localSheetId="104">#REF!</definedName>
    <definedName name="Excel_BuiltIn_Print_Titles_41" localSheetId="105">#REF!</definedName>
    <definedName name="Excel_BuiltIn_Print_Titles_41" localSheetId="106">#REF!</definedName>
    <definedName name="Excel_BuiltIn_Print_Titles_41" localSheetId="107">#REF!</definedName>
    <definedName name="Excel_BuiltIn_Print_Titles_41" localSheetId="108">#REF!</definedName>
    <definedName name="Excel_BuiltIn_Print_Titles_41" localSheetId="109">#REF!</definedName>
    <definedName name="Excel_BuiltIn_Print_Titles_41" localSheetId="110">#REF!</definedName>
    <definedName name="Excel_BuiltIn_Print_Titles_41" localSheetId="111">#REF!</definedName>
    <definedName name="Excel_BuiltIn_Print_Titles_41" localSheetId="112">#REF!</definedName>
    <definedName name="Excel_BuiltIn_Print_Titles_41" localSheetId="113">#REF!</definedName>
    <definedName name="Excel_BuiltIn_Print_Titles_41">#REF!</definedName>
    <definedName name="Excel_BuiltIn_Print_Titles_43" localSheetId="27">#REF!</definedName>
    <definedName name="Excel_BuiltIn_Print_Titles_43" localSheetId="28">#REF!</definedName>
    <definedName name="Excel_BuiltIn_Print_Titles_43" localSheetId="29">#REF!</definedName>
    <definedName name="Excel_BuiltIn_Print_Titles_43" localSheetId="30">#REF!</definedName>
    <definedName name="Excel_BuiltIn_Print_Titles_43" localSheetId="31">#REF!</definedName>
    <definedName name="Excel_BuiltIn_Print_Titles_43" localSheetId="32">#REF!</definedName>
    <definedName name="Excel_BuiltIn_Print_Titles_43" localSheetId="33">#REF!</definedName>
    <definedName name="Excel_BuiltIn_Print_Titles_43" localSheetId="34">#REF!</definedName>
    <definedName name="Excel_BuiltIn_Print_Titles_43" localSheetId="35">#REF!</definedName>
    <definedName name="Excel_BuiltIn_Print_Titles_43" localSheetId="36">#REF!</definedName>
    <definedName name="Excel_BuiltIn_Print_Titles_43" localSheetId="37">#REF!</definedName>
    <definedName name="Excel_BuiltIn_Print_Titles_43" localSheetId="38">#REF!</definedName>
    <definedName name="Excel_BuiltIn_Print_Titles_43" localSheetId="39">#REF!</definedName>
    <definedName name="Excel_BuiltIn_Print_Titles_43" localSheetId="40">#REF!</definedName>
    <definedName name="Excel_BuiltIn_Print_Titles_43" localSheetId="41">#REF!</definedName>
    <definedName name="Excel_BuiltIn_Print_Titles_43" localSheetId="42">#REF!</definedName>
    <definedName name="Excel_BuiltIn_Print_Titles_43" localSheetId="43">#REF!</definedName>
    <definedName name="Excel_BuiltIn_Print_Titles_43" localSheetId="44">#REF!</definedName>
    <definedName name="Excel_BuiltIn_Print_Titles_43" localSheetId="45">#REF!</definedName>
    <definedName name="Excel_BuiltIn_Print_Titles_43" localSheetId="46">#REF!</definedName>
    <definedName name="Excel_BuiltIn_Print_Titles_43" localSheetId="47">#REF!</definedName>
    <definedName name="Excel_BuiltIn_Print_Titles_43" localSheetId="48">#REF!</definedName>
    <definedName name="Excel_BuiltIn_Print_Titles_43" localSheetId="49">#REF!</definedName>
    <definedName name="Excel_BuiltIn_Print_Titles_43" localSheetId="50">#REF!</definedName>
    <definedName name="Excel_BuiltIn_Print_Titles_43" localSheetId="51">#REF!</definedName>
    <definedName name="Excel_BuiltIn_Print_Titles_43" localSheetId="52">#REF!</definedName>
    <definedName name="Excel_BuiltIn_Print_Titles_43" localSheetId="53">#REF!</definedName>
    <definedName name="Excel_BuiltIn_Print_Titles_43" localSheetId="54">#REF!</definedName>
    <definedName name="Excel_BuiltIn_Print_Titles_43" localSheetId="55">#REF!</definedName>
    <definedName name="Excel_BuiltIn_Print_Titles_43" localSheetId="56">#REF!</definedName>
    <definedName name="Excel_BuiltIn_Print_Titles_43" localSheetId="57">#REF!</definedName>
    <definedName name="Excel_BuiltIn_Print_Titles_43" localSheetId="58">#REF!</definedName>
    <definedName name="Excel_BuiltIn_Print_Titles_43" localSheetId="59">#REF!</definedName>
    <definedName name="Excel_BuiltIn_Print_Titles_43" localSheetId="60">#REF!</definedName>
    <definedName name="Excel_BuiltIn_Print_Titles_43" localSheetId="61">#REF!</definedName>
    <definedName name="Excel_BuiltIn_Print_Titles_43" localSheetId="62">#REF!</definedName>
    <definedName name="Excel_BuiltIn_Print_Titles_43" localSheetId="63">#REF!</definedName>
    <definedName name="Excel_BuiltIn_Print_Titles_43" localSheetId="64">#REF!</definedName>
    <definedName name="Excel_BuiltIn_Print_Titles_43" localSheetId="65">#REF!</definedName>
    <definedName name="Excel_BuiltIn_Print_Titles_43" localSheetId="66">#REF!</definedName>
    <definedName name="Excel_BuiltIn_Print_Titles_43" localSheetId="67">#REF!</definedName>
    <definedName name="Excel_BuiltIn_Print_Titles_43" localSheetId="68">#REF!</definedName>
    <definedName name="Excel_BuiltIn_Print_Titles_43" localSheetId="69">#REF!</definedName>
    <definedName name="Excel_BuiltIn_Print_Titles_43" localSheetId="70">#REF!</definedName>
    <definedName name="Excel_BuiltIn_Print_Titles_43" localSheetId="71">#REF!</definedName>
    <definedName name="Excel_BuiltIn_Print_Titles_43" localSheetId="72">#REF!</definedName>
    <definedName name="Excel_BuiltIn_Print_Titles_43" localSheetId="73">#REF!</definedName>
    <definedName name="Excel_BuiltIn_Print_Titles_43" localSheetId="74">#REF!</definedName>
    <definedName name="Excel_BuiltIn_Print_Titles_43" localSheetId="75">#REF!</definedName>
    <definedName name="Excel_BuiltIn_Print_Titles_43" localSheetId="76">#REF!</definedName>
    <definedName name="Excel_BuiltIn_Print_Titles_43" localSheetId="77">#REF!</definedName>
    <definedName name="Excel_BuiltIn_Print_Titles_43" localSheetId="78">#REF!</definedName>
    <definedName name="Excel_BuiltIn_Print_Titles_43" localSheetId="79">#REF!</definedName>
    <definedName name="Excel_BuiltIn_Print_Titles_43" localSheetId="80">#REF!</definedName>
    <definedName name="Excel_BuiltIn_Print_Titles_43" localSheetId="81">#REF!</definedName>
    <definedName name="Excel_BuiltIn_Print_Titles_43" localSheetId="82">#REF!</definedName>
    <definedName name="Excel_BuiltIn_Print_Titles_43" localSheetId="83">#REF!</definedName>
    <definedName name="Excel_BuiltIn_Print_Titles_43" localSheetId="84">#REF!</definedName>
    <definedName name="Excel_BuiltIn_Print_Titles_43" localSheetId="85">#REF!</definedName>
    <definedName name="Excel_BuiltIn_Print_Titles_43" localSheetId="86">#REF!</definedName>
    <definedName name="Excel_BuiltIn_Print_Titles_43" localSheetId="87">#REF!</definedName>
    <definedName name="Excel_BuiltIn_Print_Titles_43" localSheetId="88">#REF!</definedName>
    <definedName name="Excel_BuiltIn_Print_Titles_43" localSheetId="89">#REF!</definedName>
    <definedName name="Excel_BuiltIn_Print_Titles_43" localSheetId="90">#REF!</definedName>
    <definedName name="Excel_BuiltIn_Print_Titles_43" localSheetId="91">#REF!</definedName>
    <definedName name="Excel_BuiltIn_Print_Titles_43" localSheetId="92">#REF!</definedName>
    <definedName name="Excel_BuiltIn_Print_Titles_43" localSheetId="93">#REF!</definedName>
    <definedName name="Excel_BuiltIn_Print_Titles_43" localSheetId="94">#REF!</definedName>
    <definedName name="Excel_BuiltIn_Print_Titles_43" localSheetId="95">#REF!</definedName>
    <definedName name="Excel_BuiltIn_Print_Titles_43" localSheetId="96">#REF!</definedName>
    <definedName name="Excel_BuiltIn_Print_Titles_43" localSheetId="97">#REF!</definedName>
    <definedName name="Excel_BuiltIn_Print_Titles_43" localSheetId="98">#REF!</definedName>
    <definedName name="Excel_BuiltIn_Print_Titles_43" localSheetId="99">#REF!</definedName>
    <definedName name="Excel_BuiltIn_Print_Titles_43" localSheetId="100">#REF!</definedName>
    <definedName name="Excel_BuiltIn_Print_Titles_43" localSheetId="101">#REF!</definedName>
    <definedName name="Excel_BuiltIn_Print_Titles_43" localSheetId="102">#REF!</definedName>
    <definedName name="Excel_BuiltIn_Print_Titles_43" localSheetId="103">#REF!</definedName>
    <definedName name="Excel_BuiltIn_Print_Titles_43" localSheetId="104">#REF!</definedName>
    <definedName name="Excel_BuiltIn_Print_Titles_43" localSheetId="105">#REF!</definedName>
    <definedName name="Excel_BuiltIn_Print_Titles_43" localSheetId="106">#REF!</definedName>
    <definedName name="Excel_BuiltIn_Print_Titles_43" localSheetId="107">#REF!</definedName>
    <definedName name="Excel_BuiltIn_Print_Titles_43" localSheetId="108">#REF!</definedName>
    <definedName name="Excel_BuiltIn_Print_Titles_43" localSheetId="109">#REF!</definedName>
    <definedName name="Excel_BuiltIn_Print_Titles_43" localSheetId="110">#REF!</definedName>
    <definedName name="Excel_BuiltIn_Print_Titles_43" localSheetId="111">#REF!</definedName>
    <definedName name="Excel_BuiltIn_Print_Titles_43" localSheetId="112">#REF!</definedName>
    <definedName name="Excel_BuiltIn_Print_Titles_43" localSheetId="113">#REF!</definedName>
    <definedName name="Excel_BuiltIn_Print_Titles_43">#REF!</definedName>
    <definedName name="Excel_BuiltIn_Print_Titles_44" localSheetId="27">#REF!</definedName>
    <definedName name="Excel_BuiltIn_Print_Titles_44" localSheetId="28">#REF!</definedName>
    <definedName name="Excel_BuiltIn_Print_Titles_44" localSheetId="29">#REF!</definedName>
    <definedName name="Excel_BuiltIn_Print_Titles_44" localSheetId="30">#REF!</definedName>
    <definedName name="Excel_BuiltIn_Print_Titles_44" localSheetId="31">#REF!</definedName>
    <definedName name="Excel_BuiltIn_Print_Titles_44" localSheetId="32">#REF!</definedName>
    <definedName name="Excel_BuiltIn_Print_Titles_44" localSheetId="33">#REF!</definedName>
    <definedName name="Excel_BuiltIn_Print_Titles_44" localSheetId="34">#REF!</definedName>
    <definedName name="Excel_BuiltIn_Print_Titles_44" localSheetId="35">#REF!</definedName>
    <definedName name="Excel_BuiltIn_Print_Titles_44" localSheetId="36">#REF!</definedName>
    <definedName name="Excel_BuiltIn_Print_Titles_44" localSheetId="37">#REF!</definedName>
    <definedName name="Excel_BuiltIn_Print_Titles_44" localSheetId="38">#REF!</definedName>
    <definedName name="Excel_BuiltIn_Print_Titles_44" localSheetId="39">#REF!</definedName>
    <definedName name="Excel_BuiltIn_Print_Titles_44" localSheetId="40">#REF!</definedName>
    <definedName name="Excel_BuiltIn_Print_Titles_44" localSheetId="41">#REF!</definedName>
    <definedName name="Excel_BuiltIn_Print_Titles_44" localSheetId="42">#REF!</definedName>
    <definedName name="Excel_BuiltIn_Print_Titles_44" localSheetId="43">#REF!</definedName>
    <definedName name="Excel_BuiltIn_Print_Titles_44" localSheetId="44">#REF!</definedName>
    <definedName name="Excel_BuiltIn_Print_Titles_44" localSheetId="45">#REF!</definedName>
    <definedName name="Excel_BuiltIn_Print_Titles_44" localSheetId="46">#REF!</definedName>
    <definedName name="Excel_BuiltIn_Print_Titles_44" localSheetId="47">#REF!</definedName>
    <definedName name="Excel_BuiltIn_Print_Titles_44" localSheetId="48">#REF!</definedName>
    <definedName name="Excel_BuiltIn_Print_Titles_44" localSheetId="49">#REF!</definedName>
    <definedName name="Excel_BuiltIn_Print_Titles_44" localSheetId="50">#REF!</definedName>
    <definedName name="Excel_BuiltIn_Print_Titles_44" localSheetId="51">#REF!</definedName>
    <definedName name="Excel_BuiltIn_Print_Titles_44" localSheetId="52">#REF!</definedName>
    <definedName name="Excel_BuiltIn_Print_Titles_44" localSheetId="53">#REF!</definedName>
    <definedName name="Excel_BuiltIn_Print_Titles_44" localSheetId="54">#REF!</definedName>
    <definedName name="Excel_BuiltIn_Print_Titles_44" localSheetId="55">#REF!</definedName>
    <definedName name="Excel_BuiltIn_Print_Titles_44" localSheetId="56">#REF!</definedName>
    <definedName name="Excel_BuiltIn_Print_Titles_44" localSheetId="57">#REF!</definedName>
    <definedName name="Excel_BuiltIn_Print_Titles_44" localSheetId="58">#REF!</definedName>
    <definedName name="Excel_BuiltIn_Print_Titles_44" localSheetId="59">#REF!</definedName>
    <definedName name="Excel_BuiltIn_Print_Titles_44" localSheetId="60">#REF!</definedName>
    <definedName name="Excel_BuiltIn_Print_Titles_44" localSheetId="61">#REF!</definedName>
    <definedName name="Excel_BuiltIn_Print_Titles_44" localSheetId="62">#REF!</definedName>
    <definedName name="Excel_BuiltIn_Print_Titles_44" localSheetId="63">#REF!</definedName>
    <definedName name="Excel_BuiltIn_Print_Titles_44" localSheetId="64">#REF!</definedName>
    <definedName name="Excel_BuiltIn_Print_Titles_44" localSheetId="65">#REF!</definedName>
    <definedName name="Excel_BuiltIn_Print_Titles_44" localSheetId="66">#REF!</definedName>
    <definedName name="Excel_BuiltIn_Print_Titles_44" localSheetId="67">#REF!</definedName>
    <definedName name="Excel_BuiltIn_Print_Titles_44" localSheetId="68">#REF!</definedName>
    <definedName name="Excel_BuiltIn_Print_Titles_44" localSheetId="69">#REF!</definedName>
    <definedName name="Excel_BuiltIn_Print_Titles_44" localSheetId="70">#REF!</definedName>
    <definedName name="Excel_BuiltIn_Print_Titles_44" localSheetId="71">#REF!</definedName>
    <definedName name="Excel_BuiltIn_Print_Titles_44" localSheetId="72">#REF!</definedName>
    <definedName name="Excel_BuiltIn_Print_Titles_44" localSheetId="73">#REF!</definedName>
    <definedName name="Excel_BuiltIn_Print_Titles_44" localSheetId="74">#REF!</definedName>
    <definedName name="Excel_BuiltIn_Print_Titles_44" localSheetId="75">#REF!</definedName>
    <definedName name="Excel_BuiltIn_Print_Titles_44" localSheetId="76">#REF!</definedName>
    <definedName name="Excel_BuiltIn_Print_Titles_44" localSheetId="77">#REF!</definedName>
    <definedName name="Excel_BuiltIn_Print_Titles_44" localSheetId="78">#REF!</definedName>
    <definedName name="Excel_BuiltIn_Print_Titles_44" localSheetId="79">#REF!</definedName>
    <definedName name="Excel_BuiltIn_Print_Titles_44" localSheetId="80">#REF!</definedName>
    <definedName name="Excel_BuiltIn_Print_Titles_44" localSheetId="81">#REF!</definedName>
    <definedName name="Excel_BuiltIn_Print_Titles_44" localSheetId="82">#REF!</definedName>
    <definedName name="Excel_BuiltIn_Print_Titles_44" localSheetId="83">#REF!</definedName>
    <definedName name="Excel_BuiltIn_Print_Titles_44" localSheetId="84">#REF!</definedName>
    <definedName name="Excel_BuiltIn_Print_Titles_44" localSheetId="85">#REF!</definedName>
    <definedName name="Excel_BuiltIn_Print_Titles_44" localSheetId="86">#REF!</definedName>
    <definedName name="Excel_BuiltIn_Print_Titles_44" localSheetId="87">#REF!</definedName>
    <definedName name="Excel_BuiltIn_Print_Titles_44" localSheetId="88">#REF!</definedName>
    <definedName name="Excel_BuiltIn_Print_Titles_44" localSheetId="89">#REF!</definedName>
    <definedName name="Excel_BuiltIn_Print_Titles_44" localSheetId="90">#REF!</definedName>
    <definedName name="Excel_BuiltIn_Print_Titles_44" localSheetId="91">#REF!</definedName>
    <definedName name="Excel_BuiltIn_Print_Titles_44" localSheetId="92">#REF!</definedName>
    <definedName name="Excel_BuiltIn_Print_Titles_44" localSheetId="93">#REF!</definedName>
    <definedName name="Excel_BuiltIn_Print_Titles_44" localSheetId="94">#REF!</definedName>
    <definedName name="Excel_BuiltIn_Print_Titles_44" localSheetId="95">#REF!</definedName>
    <definedName name="Excel_BuiltIn_Print_Titles_44" localSheetId="96">#REF!</definedName>
    <definedName name="Excel_BuiltIn_Print_Titles_44" localSheetId="97">#REF!</definedName>
    <definedName name="Excel_BuiltIn_Print_Titles_44" localSheetId="98">#REF!</definedName>
    <definedName name="Excel_BuiltIn_Print_Titles_44" localSheetId="99">#REF!</definedName>
    <definedName name="Excel_BuiltIn_Print_Titles_44" localSheetId="100">#REF!</definedName>
    <definedName name="Excel_BuiltIn_Print_Titles_44" localSheetId="101">#REF!</definedName>
    <definedName name="Excel_BuiltIn_Print_Titles_44" localSheetId="102">#REF!</definedName>
    <definedName name="Excel_BuiltIn_Print_Titles_44" localSheetId="103">#REF!</definedName>
    <definedName name="Excel_BuiltIn_Print_Titles_44" localSheetId="104">#REF!</definedName>
    <definedName name="Excel_BuiltIn_Print_Titles_44" localSheetId="105">#REF!</definedName>
    <definedName name="Excel_BuiltIn_Print_Titles_44" localSheetId="106">#REF!</definedName>
    <definedName name="Excel_BuiltIn_Print_Titles_44" localSheetId="107">#REF!</definedName>
    <definedName name="Excel_BuiltIn_Print_Titles_44" localSheetId="108">#REF!</definedName>
    <definedName name="Excel_BuiltIn_Print_Titles_44" localSheetId="109">#REF!</definedName>
    <definedName name="Excel_BuiltIn_Print_Titles_44" localSheetId="110">#REF!</definedName>
    <definedName name="Excel_BuiltIn_Print_Titles_44" localSheetId="111">#REF!</definedName>
    <definedName name="Excel_BuiltIn_Print_Titles_44" localSheetId="112">#REF!</definedName>
    <definedName name="Excel_BuiltIn_Print_Titles_44" localSheetId="113">#REF!</definedName>
    <definedName name="Excel_BuiltIn_Print_Titles_44">#REF!</definedName>
    <definedName name="Excel_BuiltIn_Print_Titles_46" localSheetId="27">#REF!</definedName>
    <definedName name="Excel_BuiltIn_Print_Titles_46" localSheetId="28">#REF!</definedName>
    <definedName name="Excel_BuiltIn_Print_Titles_46" localSheetId="29">#REF!</definedName>
    <definedName name="Excel_BuiltIn_Print_Titles_46" localSheetId="30">#REF!</definedName>
    <definedName name="Excel_BuiltIn_Print_Titles_46" localSheetId="31">#REF!</definedName>
    <definedName name="Excel_BuiltIn_Print_Titles_46" localSheetId="32">#REF!</definedName>
    <definedName name="Excel_BuiltIn_Print_Titles_46" localSheetId="33">#REF!</definedName>
    <definedName name="Excel_BuiltIn_Print_Titles_46" localSheetId="34">#REF!</definedName>
    <definedName name="Excel_BuiltIn_Print_Titles_46" localSheetId="35">#REF!</definedName>
    <definedName name="Excel_BuiltIn_Print_Titles_46" localSheetId="36">#REF!</definedName>
    <definedName name="Excel_BuiltIn_Print_Titles_46" localSheetId="37">#REF!</definedName>
    <definedName name="Excel_BuiltIn_Print_Titles_46" localSheetId="38">#REF!</definedName>
    <definedName name="Excel_BuiltIn_Print_Titles_46" localSheetId="39">#REF!</definedName>
    <definedName name="Excel_BuiltIn_Print_Titles_46" localSheetId="40">#REF!</definedName>
    <definedName name="Excel_BuiltIn_Print_Titles_46" localSheetId="41">#REF!</definedName>
    <definedName name="Excel_BuiltIn_Print_Titles_46" localSheetId="42">#REF!</definedName>
    <definedName name="Excel_BuiltIn_Print_Titles_46" localSheetId="43">#REF!</definedName>
    <definedName name="Excel_BuiltIn_Print_Titles_46" localSheetId="44">#REF!</definedName>
    <definedName name="Excel_BuiltIn_Print_Titles_46" localSheetId="45">#REF!</definedName>
    <definedName name="Excel_BuiltIn_Print_Titles_46" localSheetId="46">#REF!</definedName>
    <definedName name="Excel_BuiltIn_Print_Titles_46" localSheetId="47">#REF!</definedName>
    <definedName name="Excel_BuiltIn_Print_Titles_46" localSheetId="48">#REF!</definedName>
    <definedName name="Excel_BuiltIn_Print_Titles_46" localSheetId="49">#REF!</definedName>
    <definedName name="Excel_BuiltIn_Print_Titles_46" localSheetId="50">#REF!</definedName>
    <definedName name="Excel_BuiltIn_Print_Titles_46" localSheetId="51">#REF!</definedName>
    <definedName name="Excel_BuiltIn_Print_Titles_46" localSheetId="52">#REF!</definedName>
    <definedName name="Excel_BuiltIn_Print_Titles_46" localSheetId="53">#REF!</definedName>
    <definedName name="Excel_BuiltIn_Print_Titles_46" localSheetId="54">#REF!</definedName>
    <definedName name="Excel_BuiltIn_Print_Titles_46" localSheetId="55">#REF!</definedName>
    <definedName name="Excel_BuiltIn_Print_Titles_46" localSheetId="56">#REF!</definedName>
    <definedName name="Excel_BuiltIn_Print_Titles_46" localSheetId="57">#REF!</definedName>
    <definedName name="Excel_BuiltIn_Print_Titles_46" localSheetId="58">#REF!</definedName>
    <definedName name="Excel_BuiltIn_Print_Titles_46" localSheetId="59">#REF!</definedName>
    <definedName name="Excel_BuiltIn_Print_Titles_46" localSheetId="60">#REF!</definedName>
    <definedName name="Excel_BuiltIn_Print_Titles_46" localSheetId="61">#REF!</definedName>
    <definedName name="Excel_BuiltIn_Print_Titles_46" localSheetId="62">#REF!</definedName>
    <definedName name="Excel_BuiltIn_Print_Titles_46" localSheetId="63">#REF!</definedName>
    <definedName name="Excel_BuiltIn_Print_Titles_46" localSheetId="64">#REF!</definedName>
    <definedName name="Excel_BuiltIn_Print_Titles_46" localSheetId="65">#REF!</definedName>
    <definedName name="Excel_BuiltIn_Print_Titles_46" localSheetId="66">#REF!</definedName>
    <definedName name="Excel_BuiltIn_Print_Titles_46" localSheetId="67">#REF!</definedName>
    <definedName name="Excel_BuiltIn_Print_Titles_46" localSheetId="68">#REF!</definedName>
    <definedName name="Excel_BuiltIn_Print_Titles_46" localSheetId="69">#REF!</definedName>
    <definedName name="Excel_BuiltIn_Print_Titles_46" localSheetId="70">#REF!</definedName>
    <definedName name="Excel_BuiltIn_Print_Titles_46" localSheetId="71">#REF!</definedName>
    <definedName name="Excel_BuiltIn_Print_Titles_46" localSheetId="72">#REF!</definedName>
    <definedName name="Excel_BuiltIn_Print_Titles_46" localSheetId="73">#REF!</definedName>
    <definedName name="Excel_BuiltIn_Print_Titles_46" localSheetId="74">#REF!</definedName>
    <definedName name="Excel_BuiltIn_Print_Titles_46" localSheetId="75">#REF!</definedName>
    <definedName name="Excel_BuiltIn_Print_Titles_46" localSheetId="76">#REF!</definedName>
    <definedName name="Excel_BuiltIn_Print_Titles_46" localSheetId="77">#REF!</definedName>
    <definedName name="Excel_BuiltIn_Print_Titles_46" localSheetId="78">#REF!</definedName>
    <definedName name="Excel_BuiltIn_Print_Titles_46" localSheetId="79">#REF!</definedName>
    <definedName name="Excel_BuiltIn_Print_Titles_46" localSheetId="80">#REF!</definedName>
    <definedName name="Excel_BuiltIn_Print_Titles_46" localSheetId="81">#REF!</definedName>
    <definedName name="Excel_BuiltIn_Print_Titles_46" localSheetId="82">#REF!</definedName>
    <definedName name="Excel_BuiltIn_Print_Titles_46" localSheetId="83">#REF!</definedName>
    <definedName name="Excel_BuiltIn_Print_Titles_46" localSheetId="84">#REF!</definedName>
    <definedName name="Excel_BuiltIn_Print_Titles_46" localSheetId="85">#REF!</definedName>
    <definedName name="Excel_BuiltIn_Print_Titles_46" localSheetId="86">#REF!</definedName>
    <definedName name="Excel_BuiltIn_Print_Titles_46" localSheetId="87">#REF!</definedName>
    <definedName name="Excel_BuiltIn_Print_Titles_46" localSheetId="88">#REF!</definedName>
    <definedName name="Excel_BuiltIn_Print_Titles_46" localSheetId="89">#REF!</definedName>
    <definedName name="Excel_BuiltIn_Print_Titles_46" localSheetId="90">#REF!</definedName>
    <definedName name="Excel_BuiltIn_Print_Titles_46" localSheetId="91">#REF!</definedName>
    <definedName name="Excel_BuiltIn_Print_Titles_46" localSheetId="92">#REF!</definedName>
    <definedName name="Excel_BuiltIn_Print_Titles_46" localSheetId="93">#REF!</definedName>
    <definedName name="Excel_BuiltIn_Print_Titles_46" localSheetId="94">#REF!</definedName>
    <definedName name="Excel_BuiltIn_Print_Titles_46" localSheetId="95">#REF!</definedName>
    <definedName name="Excel_BuiltIn_Print_Titles_46" localSheetId="96">#REF!</definedName>
    <definedName name="Excel_BuiltIn_Print_Titles_46" localSheetId="97">#REF!</definedName>
    <definedName name="Excel_BuiltIn_Print_Titles_46" localSheetId="98">#REF!</definedName>
    <definedName name="Excel_BuiltIn_Print_Titles_46" localSheetId="99">#REF!</definedName>
    <definedName name="Excel_BuiltIn_Print_Titles_46" localSheetId="100">#REF!</definedName>
    <definedName name="Excel_BuiltIn_Print_Titles_46" localSheetId="101">#REF!</definedName>
    <definedName name="Excel_BuiltIn_Print_Titles_46" localSheetId="102">#REF!</definedName>
    <definedName name="Excel_BuiltIn_Print_Titles_46" localSheetId="103">#REF!</definedName>
    <definedName name="Excel_BuiltIn_Print_Titles_46" localSheetId="104">#REF!</definedName>
    <definedName name="Excel_BuiltIn_Print_Titles_46" localSheetId="105">#REF!</definedName>
    <definedName name="Excel_BuiltIn_Print_Titles_46" localSheetId="106">#REF!</definedName>
    <definedName name="Excel_BuiltIn_Print_Titles_46" localSheetId="107">#REF!</definedName>
    <definedName name="Excel_BuiltIn_Print_Titles_46" localSheetId="108">#REF!</definedName>
    <definedName name="Excel_BuiltIn_Print_Titles_46" localSheetId="109">#REF!</definedName>
    <definedName name="Excel_BuiltIn_Print_Titles_46" localSheetId="110">#REF!</definedName>
    <definedName name="Excel_BuiltIn_Print_Titles_46" localSheetId="111">#REF!</definedName>
    <definedName name="Excel_BuiltIn_Print_Titles_46" localSheetId="112">#REF!</definedName>
    <definedName name="Excel_BuiltIn_Print_Titles_46" localSheetId="113">#REF!</definedName>
    <definedName name="Excel_BuiltIn_Print_Titles_46">#REF!</definedName>
    <definedName name="Excel_BuiltIn_Print_Titles_48" localSheetId="27">#REF!</definedName>
    <definedName name="Excel_BuiltIn_Print_Titles_48" localSheetId="28">#REF!</definedName>
    <definedName name="Excel_BuiltIn_Print_Titles_48" localSheetId="29">#REF!</definedName>
    <definedName name="Excel_BuiltIn_Print_Titles_48" localSheetId="30">#REF!</definedName>
    <definedName name="Excel_BuiltIn_Print_Titles_48" localSheetId="31">#REF!</definedName>
    <definedName name="Excel_BuiltIn_Print_Titles_48" localSheetId="32">#REF!</definedName>
    <definedName name="Excel_BuiltIn_Print_Titles_48" localSheetId="33">#REF!</definedName>
    <definedName name="Excel_BuiltIn_Print_Titles_48" localSheetId="34">#REF!</definedName>
    <definedName name="Excel_BuiltIn_Print_Titles_48" localSheetId="35">#REF!</definedName>
    <definedName name="Excel_BuiltIn_Print_Titles_48" localSheetId="36">#REF!</definedName>
    <definedName name="Excel_BuiltIn_Print_Titles_48" localSheetId="37">#REF!</definedName>
    <definedName name="Excel_BuiltIn_Print_Titles_48" localSheetId="38">#REF!</definedName>
    <definedName name="Excel_BuiltIn_Print_Titles_48" localSheetId="39">#REF!</definedName>
    <definedName name="Excel_BuiltIn_Print_Titles_48" localSheetId="40">#REF!</definedName>
    <definedName name="Excel_BuiltIn_Print_Titles_48" localSheetId="41">#REF!</definedName>
    <definedName name="Excel_BuiltIn_Print_Titles_48" localSheetId="42">#REF!</definedName>
    <definedName name="Excel_BuiltIn_Print_Titles_48" localSheetId="43">#REF!</definedName>
    <definedName name="Excel_BuiltIn_Print_Titles_48" localSheetId="44">#REF!</definedName>
    <definedName name="Excel_BuiltIn_Print_Titles_48" localSheetId="45">#REF!</definedName>
    <definedName name="Excel_BuiltIn_Print_Titles_48" localSheetId="46">#REF!</definedName>
    <definedName name="Excel_BuiltIn_Print_Titles_48" localSheetId="47">#REF!</definedName>
    <definedName name="Excel_BuiltIn_Print_Titles_48" localSheetId="48">#REF!</definedName>
    <definedName name="Excel_BuiltIn_Print_Titles_48" localSheetId="49">#REF!</definedName>
    <definedName name="Excel_BuiltIn_Print_Titles_48" localSheetId="50">#REF!</definedName>
    <definedName name="Excel_BuiltIn_Print_Titles_48" localSheetId="51">#REF!</definedName>
    <definedName name="Excel_BuiltIn_Print_Titles_48" localSheetId="52">#REF!</definedName>
    <definedName name="Excel_BuiltIn_Print_Titles_48" localSheetId="53">#REF!</definedName>
    <definedName name="Excel_BuiltIn_Print_Titles_48" localSheetId="54">#REF!</definedName>
    <definedName name="Excel_BuiltIn_Print_Titles_48" localSheetId="55">#REF!</definedName>
    <definedName name="Excel_BuiltIn_Print_Titles_48" localSheetId="56">#REF!</definedName>
    <definedName name="Excel_BuiltIn_Print_Titles_48" localSheetId="57">#REF!</definedName>
    <definedName name="Excel_BuiltIn_Print_Titles_48" localSheetId="58">#REF!</definedName>
    <definedName name="Excel_BuiltIn_Print_Titles_48" localSheetId="59">#REF!</definedName>
    <definedName name="Excel_BuiltIn_Print_Titles_48" localSheetId="60">#REF!</definedName>
    <definedName name="Excel_BuiltIn_Print_Titles_48" localSheetId="61">#REF!</definedName>
    <definedName name="Excel_BuiltIn_Print_Titles_48" localSheetId="62">#REF!</definedName>
    <definedName name="Excel_BuiltIn_Print_Titles_48" localSheetId="63">#REF!</definedName>
    <definedName name="Excel_BuiltIn_Print_Titles_48" localSheetId="64">#REF!</definedName>
    <definedName name="Excel_BuiltIn_Print_Titles_48" localSheetId="65">#REF!</definedName>
    <definedName name="Excel_BuiltIn_Print_Titles_48" localSheetId="66">#REF!</definedName>
    <definedName name="Excel_BuiltIn_Print_Titles_48" localSheetId="67">#REF!</definedName>
    <definedName name="Excel_BuiltIn_Print_Titles_48" localSheetId="68">#REF!</definedName>
    <definedName name="Excel_BuiltIn_Print_Titles_48" localSheetId="69">#REF!</definedName>
    <definedName name="Excel_BuiltIn_Print_Titles_48" localSheetId="70">#REF!</definedName>
    <definedName name="Excel_BuiltIn_Print_Titles_48" localSheetId="71">#REF!</definedName>
    <definedName name="Excel_BuiltIn_Print_Titles_48" localSheetId="72">#REF!</definedName>
    <definedName name="Excel_BuiltIn_Print_Titles_48" localSheetId="73">#REF!</definedName>
    <definedName name="Excel_BuiltIn_Print_Titles_48" localSheetId="74">#REF!</definedName>
    <definedName name="Excel_BuiltIn_Print_Titles_48" localSheetId="75">#REF!</definedName>
    <definedName name="Excel_BuiltIn_Print_Titles_48" localSheetId="76">#REF!</definedName>
    <definedName name="Excel_BuiltIn_Print_Titles_48" localSheetId="77">#REF!</definedName>
    <definedName name="Excel_BuiltIn_Print_Titles_48" localSheetId="78">#REF!</definedName>
    <definedName name="Excel_BuiltIn_Print_Titles_48" localSheetId="79">#REF!</definedName>
    <definedName name="Excel_BuiltIn_Print_Titles_48" localSheetId="80">#REF!</definedName>
    <definedName name="Excel_BuiltIn_Print_Titles_48" localSheetId="81">#REF!</definedName>
    <definedName name="Excel_BuiltIn_Print_Titles_48" localSheetId="82">#REF!</definedName>
    <definedName name="Excel_BuiltIn_Print_Titles_48" localSheetId="83">#REF!</definedName>
    <definedName name="Excel_BuiltIn_Print_Titles_48" localSheetId="84">#REF!</definedName>
    <definedName name="Excel_BuiltIn_Print_Titles_48" localSheetId="85">#REF!</definedName>
    <definedName name="Excel_BuiltIn_Print_Titles_48" localSheetId="86">#REF!</definedName>
    <definedName name="Excel_BuiltIn_Print_Titles_48" localSheetId="87">#REF!</definedName>
    <definedName name="Excel_BuiltIn_Print_Titles_48" localSheetId="88">#REF!</definedName>
    <definedName name="Excel_BuiltIn_Print_Titles_48" localSheetId="89">#REF!</definedName>
    <definedName name="Excel_BuiltIn_Print_Titles_48" localSheetId="90">#REF!</definedName>
    <definedName name="Excel_BuiltIn_Print_Titles_48" localSheetId="91">#REF!</definedName>
    <definedName name="Excel_BuiltIn_Print_Titles_48" localSheetId="92">#REF!</definedName>
    <definedName name="Excel_BuiltIn_Print_Titles_48" localSheetId="93">#REF!</definedName>
    <definedName name="Excel_BuiltIn_Print_Titles_48" localSheetId="94">#REF!</definedName>
    <definedName name="Excel_BuiltIn_Print_Titles_48" localSheetId="95">#REF!</definedName>
    <definedName name="Excel_BuiltIn_Print_Titles_48" localSheetId="96">#REF!</definedName>
    <definedName name="Excel_BuiltIn_Print_Titles_48" localSheetId="97">#REF!</definedName>
    <definedName name="Excel_BuiltIn_Print_Titles_48" localSheetId="98">#REF!</definedName>
    <definedName name="Excel_BuiltIn_Print_Titles_48" localSheetId="99">#REF!</definedName>
    <definedName name="Excel_BuiltIn_Print_Titles_48" localSheetId="100">#REF!</definedName>
    <definedName name="Excel_BuiltIn_Print_Titles_48" localSheetId="101">#REF!</definedName>
    <definedName name="Excel_BuiltIn_Print_Titles_48" localSheetId="102">#REF!</definedName>
    <definedName name="Excel_BuiltIn_Print_Titles_48" localSheetId="103">#REF!</definedName>
    <definedName name="Excel_BuiltIn_Print_Titles_48" localSheetId="104">#REF!</definedName>
    <definedName name="Excel_BuiltIn_Print_Titles_48" localSheetId="105">#REF!</definedName>
    <definedName name="Excel_BuiltIn_Print_Titles_48" localSheetId="106">#REF!</definedName>
    <definedName name="Excel_BuiltIn_Print_Titles_48" localSheetId="107">#REF!</definedName>
    <definedName name="Excel_BuiltIn_Print_Titles_48" localSheetId="108">#REF!</definedName>
    <definedName name="Excel_BuiltIn_Print_Titles_48" localSheetId="109">#REF!</definedName>
    <definedName name="Excel_BuiltIn_Print_Titles_48" localSheetId="110">#REF!</definedName>
    <definedName name="Excel_BuiltIn_Print_Titles_48" localSheetId="111">#REF!</definedName>
    <definedName name="Excel_BuiltIn_Print_Titles_48" localSheetId="112">#REF!</definedName>
    <definedName name="Excel_BuiltIn_Print_Titles_48" localSheetId="113">#REF!</definedName>
    <definedName name="Excel_BuiltIn_Print_Titles_48">#REF!</definedName>
    <definedName name="Excel_BuiltIn_Print_Titles_49" localSheetId="27">#REF!</definedName>
    <definedName name="Excel_BuiltIn_Print_Titles_49" localSheetId="28">#REF!</definedName>
    <definedName name="Excel_BuiltIn_Print_Titles_49" localSheetId="29">#REF!</definedName>
    <definedName name="Excel_BuiltIn_Print_Titles_49" localSheetId="30">#REF!</definedName>
    <definedName name="Excel_BuiltIn_Print_Titles_49" localSheetId="31">#REF!</definedName>
    <definedName name="Excel_BuiltIn_Print_Titles_49" localSheetId="32">#REF!</definedName>
    <definedName name="Excel_BuiltIn_Print_Titles_49" localSheetId="33">#REF!</definedName>
    <definedName name="Excel_BuiltIn_Print_Titles_49" localSheetId="34">#REF!</definedName>
    <definedName name="Excel_BuiltIn_Print_Titles_49" localSheetId="35">#REF!</definedName>
    <definedName name="Excel_BuiltIn_Print_Titles_49" localSheetId="36">#REF!</definedName>
    <definedName name="Excel_BuiltIn_Print_Titles_49" localSheetId="37">#REF!</definedName>
    <definedName name="Excel_BuiltIn_Print_Titles_49" localSheetId="38">#REF!</definedName>
    <definedName name="Excel_BuiltIn_Print_Titles_49" localSheetId="39">#REF!</definedName>
    <definedName name="Excel_BuiltIn_Print_Titles_49" localSheetId="40">#REF!</definedName>
    <definedName name="Excel_BuiltIn_Print_Titles_49" localSheetId="41">#REF!</definedName>
    <definedName name="Excel_BuiltIn_Print_Titles_49" localSheetId="42">#REF!</definedName>
    <definedName name="Excel_BuiltIn_Print_Titles_49" localSheetId="43">#REF!</definedName>
    <definedName name="Excel_BuiltIn_Print_Titles_49" localSheetId="44">#REF!</definedName>
    <definedName name="Excel_BuiltIn_Print_Titles_49" localSheetId="45">#REF!</definedName>
    <definedName name="Excel_BuiltIn_Print_Titles_49" localSheetId="46">#REF!</definedName>
    <definedName name="Excel_BuiltIn_Print_Titles_49" localSheetId="47">#REF!</definedName>
    <definedName name="Excel_BuiltIn_Print_Titles_49" localSheetId="48">#REF!</definedName>
    <definedName name="Excel_BuiltIn_Print_Titles_49" localSheetId="49">#REF!</definedName>
    <definedName name="Excel_BuiltIn_Print_Titles_49" localSheetId="50">#REF!</definedName>
    <definedName name="Excel_BuiltIn_Print_Titles_49" localSheetId="51">#REF!</definedName>
    <definedName name="Excel_BuiltIn_Print_Titles_49" localSheetId="52">#REF!</definedName>
    <definedName name="Excel_BuiltIn_Print_Titles_49" localSheetId="53">#REF!</definedName>
    <definedName name="Excel_BuiltIn_Print_Titles_49" localSheetId="54">#REF!</definedName>
    <definedName name="Excel_BuiltIn_Print_Titles_49" localSheetId="55">#REF!</definedName>
    <definedName name="Excel_BuiltIn_Print_Titles_49" localSheetId="56">#REF!</definedName>
    <definedName name="Excel_BuiltIn_Print_Titles_49" localSheetId="57">#REF!</definedName>
    <definedName name="Excel_BuiltIn_Print_Titles_49" localSheetId="58">#REF!</definedName>
    <definedName name="Excel_BuiltIn_Print_Titles_49" localSheetId="59">#REF!</definedName>
    <definedName name="Excel_BuiltIn_Print_Titles_49" localSheetId="60">#REF!</definedName>
    <definedName name="Excel_BuiltIn_Print_Titles_49" localSheetId="61">#REF!</definedName>
    <definedName name="Excel_BuiltIn_Print_Titles_49" localSheetId="62">#REF!</definedName>
    <definedName name="Excel_BuiltIn_Print_Titles_49" localSheetId="63">#REF!</definedName>
    <definedName name="Excel_BuiltIn_Print_Titles_49" localSheetId="64">#REF!</definedName>
    <definedName name="Excel_BuiltIn_Print_Titles_49" localSheetId="65">#REF!</definedName>
    <definedName name="Excel_BuiltIn_Print_Titles_49" localSheetId="66">#REF!</definedName>
    <definedName name="Excel_BuiltIn_Print_Titles_49" localSheetId="67">#REF!</definedName>
    <definedName name="Excel_BuiltIn_Print_Titles_49" localSheetId="68">#REF!</definedName>
    <definedName name="Excel_BuiltIn_Print_Titles_49" localSheetId="69">#REF!</definedName>
    <definedName name="Excel_BuiltIn_Print_Titles_49" localSheetId="70">#REF!</definedName>
    <definedName name="Excel_BuiltIn_Print_Titles_49" localSheetId="71">#REF!</definedName>
    <definedName name="Excel_BuiltIn_Print_Titles_49" localSheetId="72">#REF!</definedName>
    <definedName name="Excel_BuiltIn_Print_Titles_49" localSheetId="73">#REF!</definedName>
    <definedName name="Excel_BuiltIn_Print_Titles_49" localSheetId="74">#REF!</definedName>
    <definedName name="Excel_BuiltIn_Print_Titles_49" localSheetId="75">#REF!</definedName>
    <definedName name="Excel_BuiltIn_Print_Titles_49" localSheetId="76">#REF!</definedName>
    <definedName name="Excel_BuiltIn_Print_Titles_49" localSheetId="77">#REF!</definedName>
    <definedName name="Excel_BuiltIn_Print_Titles_49" localSheetId="78">#REF!</definedName>
    <definedName name="Excel_BuiltIn_Print_Titles_49" localSheetId="79">#REF!</definedName>
    <definedName name="Excel_BuiltIn_Print_Titles_49" localSheetId="80">#REF!</definedName>
    <definedName name="Excel_BuiltIn_Print_Titles_49" localSheetId="81">#REF!</definedName>
    <definedName name="Excel_BuiltIn_Print_Titles_49" localSheetId="82">#REF!</definedName>
    <definedName name="Excel_BuiltIn_Print_Titles_49" localSheetId="83">#REF!</definedName>
    <definedName name="Excel_BuiltIn_Print_Titles_49" localSheetId="84">#REF!</definedName>
    <definedName name="Excel_BuiltIn_Print_Titles_49" localSheetId="85">#REF!</definedName>
    <definedName name="Excel_BuiltIn_Print_Titles_49" localSheetId="86">#REF!</definedName>
    <definedName name="Excel_BuiltIn_Print_Titles_49" localSheetId="87">#REF!</definedName>
    <definedName name="Excel_BuiltIn_Print_Titles_49" localSheetId="88">#REF!</definedName>
    <definedName name="Excel_BuiltIn_Print_Titles_49" localSheetId="89">#REF!</definedName>
    <definedName name="Excel_BuiltIn_Print_Titles_49" localSheetId="90">#REF!</definedName>
    <definedName name="Excel_BuiltIn_Print_Titles_49" localSheetId="91">#REF!</definedName>
    <definedName name="Excel_BuiltIn_Print_Titles_49" localSheetId="92">#REF!</definedName>
    <definedName name="Excel_BuiltIn_Print_Titles_49" localSheetId="93">#REF!</definedName>
    <definedName name="Excel_BuiltIn_Print_Titles_49" localSheetId="94">#REF!</definedName>
    <definedName name="Excel_BuiltIn_Print_Titles_49" localSheetId="95">#REF!</definedName>
    <definedName name="Excel_BuiltIn_Print_Titles_49" localSheetId="96">#REF!</definedName>
    <definedName name="Excel_BuiltIn_Print_Titles_49" localSheetId="97">#REF!</definedName>
    <definedName name="Excel_BuiltIn_Print_Titles_49" localSheetId="98">#REF!</definedName>
    <definedName name="Excel_BuiltIn_Print_Titles_49" localSheetId="99">#REF!</definedName>
    <definedName name="Excel_BuiltIn_Print_Titles_49" localSheetId="100">#REF!</definedName>
    <definedName name="Excel_BuiltIn_Print_Titles_49" localSheetId="101">#REF!</definedName>
    <definedName name="Excel_BuiltIn_Print_Titles_49" localSheetId="102">#REF!</definedName>
    <definedName name="Excel_BuiltIn_Print_Titles_49" localSheetId="103">#REF!</definedName>
    <definedName name="Excel_BuiltIn_Print_Titles_49" localSheetId="104">#REF!</definedName>
    <definedName name="Excel_BuiltIn_Print_Titles_49" localSheetId="105">#REF!</definedName>
    <definedName name="Excel_BuiltIn_Print_Titles_49" localSheetId="106">#REF!</definedName>
    <definedName name="Excel_BuiltIn_Print_Titles_49" localSheetId="107">#REF!</definedName>
    <definedName name="Excel_BuiltIn_Print_Titles_49" localSheetId="108">#REF!</definedName>
    <definedName name="Excel_BuiltIn_Print_Titles_49" localSheetId="109">#REF!</definedName>
    <definedName name="Excel_BuiltIn_Print_Titles_49" localSheetId="110">#REF!</definedName>
    <definedName name="Excel_BuiltIn_Print_Titles_49" localSheetId="111">#REF!</definedName>
    <definedName name="Excel_BuiltIn_Print_Titles_49" localSheetId="112">#REF!</definedName>
    <definedName name="Excel_BuiltIn_Print_Titles_49" localSheetId="113">#REF!</definedName>
    <definedName name="Excel_BuiltIn_Print_Titles_49">#REF!</definedName>
    <definedName name="Excel_BuiltIn_Print_Titles_51" localSheetId="27">#REF!</definedName>
    <definedName name="Excel_BuiltIn_Print_Titles_51" localSheetId="28">#REF!</definedName>
    <definedName name="Excel_BuiltIn_Print_Titles_51" localSheetId="29">#REF!</definedName>
    <definedName name="Excel_BuiltIn_Print_Titles_51" localSheetId="30">#REF!</definedName>
    <definedName name="Excel_BuiltIn_Print_Titles_51" localSheetId="31">#REF!</definedName>
    <definedName name="Excel_BuiltIn_Print_Titles_51" localSheetId="32">#REF!</definedName>
    <definedName name="Excel_BuiltIn_Print_Titles_51" localSheetId="33">#REF!</definedName>
    <definedName name="Excel_BuiltIn_Print_Titles_51" localSheetId="34">#REF!</definedName>
    <definedName name="Excel_BuiltIn_Print_Titles_51" localSheetId="35">#REF!</definedName>
    <definedName name="Excel_BuiltIn_Print_Titles_51" localSheetId="36">#REF!</definedName>
    <definedName name="Excel_BuiltIn_Print_Titles_51" localSheetId="37">#REF!</definedName>
    <definedName name="Excel_BuiltIn_Print_Titles_51" localSheetId="38">#REF!</definedName>
    <definedName name="Excel_BuiltIn_Print_Titles_51" localSheetId="39">#REF!</definedName>
    <definedName name="Excel_BuiltIn_Print_Titles_51" localSheetId="40">#REF!</definedName>
    <definedName name="Excel_BuiltIn_Print_Titles_51" localSheetId="41">#REF!</definedName>
    <definedName name="Excel_BuiltIn_Print_Titles_51" localSheetId="42">#REF!</definedName>
    <definedName name="Excel_BuiltIn_Print_Titles_51" localSheetId="43">#REF!</definedName>
    <definedName name="Excel_BuiltIn_Print_Titles_51" localSheetId="44">#REF!</definedName>
    <definedName name="Excel_BuiltIn_Print_Titles_51" localSheetId="45">#REF!</definedName>
    <definedName name="Excel_BuiltIn_Print_Titles_51" localSheetId="46">#REF!</definedName>
    <definedName name="Excel_BuiltIn_Print_Titles_51" localSheetId="47">#REF!</definedName>
    <definedName name="Excel_BuiltIn_Print_Titles_51" localSheetId="48">#REF!</definedName>
    <definedName name="Excel_BuiltIn_Print_Titles_51" localSheetId="49">#REF!</definedName>
    <definedName name="Excel_BuiltIn_Print_Titles_51" localSheetId="50">#REF!</definedName>
    <definedName name="Excel_BuiltIn_Print_Titles_51" localSheetId="51">#REF!</definedName>
    <definedName name="Excel_BuiltIn_Print_Titles_51" localSheetId="52">#REF!</definedName>
    <definedName name="Excel_BuiltIn_Print_Titles_51" localSheetId="53">#REF!</definedName>
    <definedName name="Excel_BuiltIn_Print_Titles_51" localSheetId="54">#REF!</definedName>
    <definedName name="Excel_BuiltIn_Print_Titles_51" localSheetId="55">#REF!</definedName>
    <definedName name="Excel_BuiltIn_Print_Titles_51" localSheetId="56">#REF!</definedName>
    <definedName name="Excel_BuiltIn_Print_Titles_51" localSheetId="57">#REF!</definedName>
    <definedName name="Excel_BuiltIn_Print_Titles_51" localSheetId="58">#REF!</definedName>
    <definedName name="Excel_BuiltIn_Print_Titles_51" localSheetId="59">#REF!</definedName>
    <definedName name="Excel_BuiltIn_Print_Titles_51" localSheetId="60">#REF!</definedName>
    <definedName name="Excel_BuiltIn_Print_Titles_51" localSheetId="61">#REF!</definedName>
    <definedName name="Excel_BuiltIn_Print_Titles_51" localSheetId="62">#REF!</definedName>
    <definedName name="Excel_BuiltIn_Print_Titles_51" localSheetId="63">#REF!</definedName>
    <definedName name="Excel_BuiltIn_Print_Titles_51" localSheetId="64">#REF!</definedName>
    <definedName name="Excel_BuiltIn_Print_Titles_51" localSheetId="65">#REF!</definedName>
    <definedName name="Excel_BuiltIn_Print_Titles_51" localSheetId="66">#REF!</definedName>
    <definedName name="Excel_BuiltIn_Print_Titles_51" localSheetId="67">#REF!</definedName>
    <definedName name="Excel_BuiltIn_Print_Titles_51" localSheetId="68">#REF!</definedName>
    <definedName name="Excel_BuiltIn_Print_Titles_51" localSheetId="69">#REF!</definedName>
    <definedName name="Excel_BuiltIn_Print_Titles_51" localSheetId="70">#REF!</definedName>
    <definedName name="Excel_BuiltIn_Print_Titles_51" localSheetId="71">#REF!</definedName>
    <definedName name="Excel_BuiltIn_Print_Titles_51" localSheetId="72">#REF!</definedName>
    <definedName name="Excel_BuiltIn_Print_Titles_51" localSheetId="73">#REF!</definedName>
    <definedName name="Excel_BuiltIn_Print_Titles_51" localSheetId="74">#REF!</definedName>
    <definedName name="Excel_BuiltIn_Print_Titles_51" localSheetId="75">#REF!</definedName>
    <definedName name="Excel_BuiltIn_Print_Titles_51" localSheetId="76">#REF!</definedName>
    <definedName name="Excel_BuiltIn_Print_Titles_51" localSheetId="77">#REF!</definedName>
    <definedName name="Excel_BuiltIn_Print_Titles_51" localSheetId="78">#REF!</definedName>
    <definedName name="Excel_BuiltIn_Print_Titles_51" localSheetId="79">#REF!</definedName>
    <definedName name="Excel_BuiltIn_Print_Titles_51" localSheetId="80">#REF!</definedName>
    <definedName name="Excel_BuiltIn_Print_Titles_51" localSheetId="81">#REF!</definedName>
    <definedName name="Excel_BuiltIn_Print_Titles_51" localSheetId="82">#REF!</definedName>
    <definedName name="Excel_BuiltIn_Print_Titles_51" localSheetId="83">#REF!</definedName>
    <definedName name="Excel_BuiltIn_Print_Titles_51" localSheetId="84">#REF!</definedName>
    <definedName name="Excel_BuiltIn_Print_Titles_51" localSheetId="85">#REF!</definedName>
    <definedName name="Excel_BuiltIn_Print_Titles_51" localSheetId="86">#REF!</definedName>
    <definedName name="Excel_BuiltIn_Print_Titles_51" localSheetId="87">#REF!</definedName>
    <definedName name="Excel_BuiltIn_Print_Titles_51" localSheetId="88">#REF!</definedName>
    <definedName name="Excel_BuiltIn_Print_Titles_51" localSheetId="89">#REF!</definedName>
    <definedName name="Excel_BuiltIn_Print_Titles_51" localSheetId="90">#REF!</definedName>
    <definedName name="Excel_BuiltIn_Print_Titles_51" localSheetId="91">#REF!</definedName>
    <definedName name="Excel_BuiltIn_Print_Titles_51" localSheetId="92">#REF!</definedName>
    <definedName name="Excel_BuiltIn_Print_Titles_51" localSheetId="93">#REF!</definedName>
    <definedName name="Excel_BuiltIn_Print_Titles_51" localSheetId="94">#REF!</definedName>
    <definedName name="Excel_BuiltIn_Print_Titles_51" localSheetId="95">#REF!</definedName>
    <definedName name="Excel_BuiltIn_Print_Titles_51" localSheetId="96">#REF!</definedName>
    <definedName name="Excel_BuiltIn_Print_Titles_51" localSheetId="97">#REF!</definedName>
    <definedName name="Excel_BuiltIn_Print_Titles_51" localSheetId="98">#REF!</definedName>
    <definedName name="Excel_BuiltIn_Print_Titles_51" localSheetId="99">#REF!</definedName>
    <definedName name="Excel_BuiltIn_Print_Titles_51" localSheetId="100">#REF!</definedName>
    <definedName name="Excel_BuiltIn_Print_Titles_51" localSheetId="101">#REF!</definedName>
    <definedName name="Excel_BuiltIn_Print_Titles_51" localSheetId="102">#REF!</definedName>
    <definedName name="Excel_BuiltIn_Print_Titles_51" localSheetId="103">#REF!</definedName>
    <definedName name="Excel_BuiltIn_Print_Titles_51" localSheetId="104">#REF!</definedName>
    <definedName name="Excel_BuiltIn_Print_Titles_51" localSheetId="105">#REF!</definedName>
    <definedName name="Excel_BuiltIn_Print_Titles_51" localSheetId="106">#REF!</definedName>
    <definedName name="Excel_BuiltIn_Print_Titles_51" localSheetId="107">#REF!</definedName>
    <definedName name="Excel_BuiltIn_Print_Titles_51" localSheetId="108">#REF!</definedName>
    <definedName name="Excel_BuiltIn_Print_Titles_51" localSheetId="109">#REF!</definedName>
    <definedName name="Excel_BuiltIn_Print_Titles_51" localSheetId="110">#REF!</definedName>
    <definedName name="Excel_BuiltIn_Print_Titles_51" localSheetId="111">#REF!</definedName>
    <definedName name="Excel_BuiltIn_Print_Titles_51" localSheetId="112">#REF!</definedName>
    <definedName name="Excel_BuiltIn_Print_Titles_51" localSheetId="113">#REF!</definedName>
    <definedName name="Excel_BuiltIn_Print_Titles_51">#REF!</definedName>
    <definedName name="Excel_BuiltIn_Print_Titles_53" localSheetId="27">#REF!</definedName>
    <definedName name="Excel_BuiltIn_Print_Titles_53" localSheetId="28">#REF!</definedName>
    <definedName name="Excel_BuiltIn_Print_Titles_53" localSheetId="29">#REF!</definedName>
    <definedName name="Excel_BuiltIn_Print_Titles_53" localSheetId="30">#REF!</definedName>
    <definedName name="Excel_BuiltIn_Print_Titles_53" localSheetId="31">#REF!</definedName>
    <definedName name="Excel_BuiltIn_Print_Titles_53" localSheetId="32">#REF!</definedName>
    <definedName name="Excel_BuiltIn_Print_Titles_53" localSheetId="33">#REF!</definedName>
    <definedName name="Excel_BuiltIn_Print_Titles_53" localSheetId="34">#REF!</definedName>
    <definedName name="Excel_BuiltIn_Print_Titles_53" localSheetId="35">#REF!</definedName>
    <definedName name="Excel_BuiltIn_Print_Titles_53" localSheetId="36">#REF!</definedName>
    <definedName name="Excel_BuiltIn_Print_Titles_53" localSheetId="37">#REF!</definedName>
    <definedName name="Excel_BuiltIn_Print_Titles_53" localSheetId="38">#REF!</definedName>
    <definedName name="Excel_BuiltIn_Print_Titles_53" localSheetId="39">#REF!</definedName>
    <definedName name="Excel_BuiltIn_Print_Titles_53" localSheetId="40">#REF!</definedName>
    <definedName name="Excel_BuiltIn_Print_Titles_53" localSheetId="41">#REF!</definedName>
    <definedName name="Excel_BuiltIn_Print_Titles_53" localSheetId="42">#REF!</definedName>
    <definedName name="Excel_BuiltIn_Print_Titles_53" localSheetId="43">#REF!</definedName>
    <definedName name="Excel_BuiltIn_Print_Titles_53" localSheetId="44">#REF!</definedName>
    <definedName name="Excel_BuiltIn_Print_Titles_53" localSheetId="45">#REF!</definedName>
    <definedName name="Excel_BuiltIn_Print_Titles_53" localSheetId="46">#REF!</definedName>
    <definedName name="Excel_BuiltIn_Print_Titles_53" localSheetId="47">#REF!</definedName>
    <definedName name="Excel_BuiltIn_Print_Titles_53" localSheetId="48">#REF!</definedName>
    <definedName name="Excel_BuiltIn_Print_Titles_53" localSheetId="49">#REF!</definedName>
    <definedName name="Excel_BuiltIn_Print_Titles_53" localSheetId="50">#REF!</definedName>
    <definedName name="Excel_BuiltIn_Print_Titles_53" localSheetId="51">#REF!</definedName>
    <definedName name="Excel_BuiltIn_Print_Titles_53" localSheetId="52">#REF!</definedName>
    <definedName name="Excel_BuiltIn_Print_Titles_53" localSheetId="53">#REF!</definedName>
    <definedName name="Excel_BuiltIn_Print_Titles_53" localSheetId="54">#REF!</definedName>
    <definedName name="Excel_BuiltIn_Print_Titles_53" localSheetId="55">#REF!</definedName>
    <definedName name="Excel_BuiltIn_Print_Titles_53" localSheetId="56">#REF!</definedName>
    <definedName name="Excel_BuiltIn_Print_Titles_53" localSheetId="57">#REF!</definedName>
    <definedName name="Excel_BuiltIn_Print_Titles_53" localSheetId="58">#REF!</definedName>
    <definedName name="Excel_BuiltIn_Print_Titles_53" localSheetId="59">#REF!</definedName>
    <definedName name="Excel_BuiltIn_Print_Titles_53" localSheetId="60">#REF!</definedName>
    <definedName name="Excel_BuiltIn_Print_Titles_53" localSheetId="61">#REF!</definedName>
    <definedName name="Excel_BuiltIn_Print_Titles_53" localSheetId="62">#REF!</definedName>
    <definedName name="Excel_BuiltIn_Print_Titles_53" localSheetId="63">#REF!</definedName>
    <definedName name="Excel_BuiltIn_Print_Titles_53" localSheetId="64">#REF!</definedName>
    <definedName name="Excel_BuiltIn_Print_Titles_53" localSheetId="65">#REF!</definedName>
    <definedName name="Excel_BuiltIn_Print_Titles_53" localSheetId="66">#REF!</definedName>
    <definedName name="Excel_BuiltIn_Print_Titles_53" localSheetId="67">#REF!</definedName>
    <definedName name="Excel_BuiltIn_Print_Titles_53" localSheetId="68">#REF!</definedName>
    <definedName name="Excel_BuiltIn_Print_Titles_53" localSheetId="69">#REF!</definedName>
    <definedName name="Excel_BuiltIn_Print_Titles_53" localSheetId="70">#REF!</definedName>
    <definedName name="Excel_BuiltIn_Print_Titles_53" localSheetId="71">#REF!</definedName>
    <definedName name="Excel_BuiltIn_Print_Titles_53" localSheetId="72">#REF!</definedName>
    <definedName name="Excel_BuiltIn_Print_Titles_53" localSheetId="73">#REF!</definedName>
    <definedName name="Excel_BuiltIn_Print_Titles_53" localSheetId="74">#REF!</definedName>
    <definedName name="Excel_BuiltIn_Print_Titles_53" localSheetId="75">#REF!</definedName>
    <definedName name="Excel_BuiltIn_Print_Titles_53" localSheetId="76">#REF!</definedName>
    <definedName name="Excel_BuiltIn_Print_Titles_53" localSheetId="77">#REF!</definedName>
    <definedName name="Excel_BuiltIn_Print_Titles_53" localSheetId="78">#REF!</definedName>
    <definedName name="Excel_BuiltIn_Print_Titles_53" localSheetId="79">#REF!</definedName>
    <definedName name="Excel_BuiltIn_Print_Titles_53" localSheetId="80">#REF!</definedName>
    <definedName name="Excel_BuiltIn_Print_Titles_53" localSheetId="81">#REF!</definedName>
    <definedName name="Excel_BuiltIn_Print_Titles_53" localSheetId="82">#REF!</definedName>
    <definedName name="Excel_BuiltIn_Print_Titles_53" localSheetId="83">#REF!</definedName>
    <definedName name="Excel_BuiltIn_Print_Titles_53" localSheetId="84">#REF!</definedName>
    <definedName name="Excel_BuiltIn_Print_Titles_53" localSheetId="85">#REF!</definedName>
    <definedName name="Excel_BuiltIn_Print_Titles_53" localSheetId="86">#REF!</definedName>
    <definedName name="Excel_BuiltIn_Print_Titles_53" localSheetId="87">#REF!</definedName>
    <definedName name="Excel_BuiltIn_Print_Titles_53" localSheetId="88">#REF!</definedName>
    <definedName name="Excel_BuiltIn_Print_Titles_53" localSheetId="89">#REF!</definedName>
    <definedName name="Excel_BuiltIn_Print_Titles_53" localSheetId="90">#REF!</definedName>
    <definedName name="Excel_BuiltIn_Print_Titles_53" localSheetId="91">#REF!</definedName>
    <definedName name="Excel_BuiltIn_Print_Titles_53" localSheetId="92">#REF!</definedName>
    <definedName name="Excel_BuiltIn_Print_Titles_53" localSheetId="93">#REF!</definedName>
    <definedName name="Excel_BuiltIn_Print_Titles_53" localSheetId="94">#REF!</definedName>
    <definedName name="Excel_BuiltIn_Print_Titles_53" localSheetId="95">#REF!</definedName>
    <definedName name="Excel_BuiltIn_Print_Titles_53" localSheetId="96">#REF!</definedName>
    <definedName name="Excel_BuiltIn_Print_Titles_53" localSheetId="97">#REF!</definedName>
    <definedName name="Excel_BuiltIn_Print_Titles_53" localSheetId="98">#REF!</definedName>
    <definedName name="Excel_BuiltIn_Print_Titles_53" localSheetId="99">#REF!</definedName>
    <definedName name="Excel_BuiltIn_Print_Titles_53" localSheetId="100">#REF!</definedName>
    <definedName name="Excel_BuiltIn_Print_Titles_53" localSheetId="101">#REF!</definedName>
    <definedName name="Excel_BuiltIn_Print_Titles_53" localSheetId="102">#REF!</definedName>
    <definedName name="Excel_BuiltIn_Print_Titles_53" localSheetId="103">#REF!</definedName>
    <definedName name="Excel_BuiltIn_Print_Titles_53" localSheetId="104">#REF!</definedName>
    <definedName name="Excel_BuiltIn_Print_Titles_53" localSheetId="105">#REF!</definedName>
    <definedName name="Excel_BuiltIn_Print_Titles_53" localSheetId="106">#REF!</definedName>
    <definedName name="Excel_BuiltIn_Print_Titles_53" localSheetId="107">#REF!</definedName>
    <definedName name="Excel_BuiltIn_Print_Titles_53" localSheetId="108">#REF!</definedName>
    <definedName name="Excel_BuiltIn_Print_Titles_53" localSheetId="109">#REF!</definedName>
    <definedName name="Excel_BuiltIn_Print_Titles_53" localSheetId="110">#REF!</definedName>
    <definedName name="Excel_BuiltIn_Print_Titles_53" localSheetId="111">#REF!</definedName>
    <definedName name="Excel_BuiltIn_Print_Titles_53" localSheetId="112">#REF!</definedName>
    <definedName name="Excel_BuiltIn_Print_Titles_53" localSheetId="113">#REF!</definedName>
    <definedName name="Excel_BuiltIn_Print_Titles_53">#REF!</definedName>
    <definedName name="Excel_BuiltIn_Print_Titles_56" localSheetId="27">#REF!</definedName>
    <definedName name="Excel_BuiltIn_Print_Titles_56" localSheetId="28">#REF!</definedName>
    <definedName name="Excel_BuiltIn_Print_Titles_56" localSheetId="29">#REF!</definedName>
    <definedName name="Excel_BuiltIn_Print_Titles_56" localSheetId="30">#REF!</definedName>
    <definedName name="Excel_BuiltIn_Print_Titles_56" localSheetId="31">#REF!</definedName>
    <definedName name="Excel_BuiltIn_Print_Titles_56" localSheetId="32">#REF!</definedName>
    <definedName name="Excel_BuiltIn_Print_Titles_56" localSheetId="33">#REF!</definedName>
    <definedName name="Excel_BuiltIn_Print_Titles_56" localSheetId="34">#REF!</definedName>
    <definedName name="Excel_BuiltIn_Print_Titles_56" localSheetId="35">#REF!</definedName>
    <definedName name="Excel_BuiltIn_Print_Titles_56" localSheetId="36">#REF!</definedName>
    <definedName name="Excel_BuiltIn_Print_Titles_56" localSheetId="37">#REF!</definedName>
    <definedName name="Excel_BuiltIn_Print_Titles_56" localSheetId="38">#REF!</definedName>
    <definedName name="Excel_BuiltIn_Print_Titles_56" localSheetId="39">#REF!</definedName>
    <definedName name="Excel_BuiltIn_Print_Titles_56" localSheetId="40">#REF!</definedName>
    <definedName name="Excel_BuiltIn_Print_Titles_56" localSheetId="41">#REF!</definedName>
    <definedName name="Excel_BuiltIn_Print_Titles_56" localSheetId="42">#REF!</definedName>
    <definedName name="Excel_BuiltIn_Print_Titles_56" localSheetId="43">#REF!</definedName>
    <definedName name="Excel_BuiltIn_Print_Titles_56" localSheetId="44">#REF!</definedName>
    <definedName name="Excel_BuiltIn_Print_Titles_56" localSheetId="45">#REF!</definedName>
    <definedName name="Excel_BuiltIn_Print_Titles_56" localSheetId="46">#REF!</definedName>
    <definedName name="Excel_BuiltIn_Print_Titles_56" localSheetId="47">#REF!</definedName>
    <definedName name="Excel_BuiltIn_Print_Titles_56" localSheetId="48">#REF!</definedName>
    <definedName name="Excel_BuiltIn_Print_Titles_56" localSheetId="49">#REF!</definedName>
    <definedName name="Excel_BuiltIn_Print_Titles_56" localSheetId="50">#REF!</definedName>
    <definedName name="Excel_BuiltIn_Print_Titles_56" localSheetId="51">#REF!</definedName>
    <definedName name="Excel_BuiltIn_Print_Titles_56" localSheetId="52">#REF!</definedName>
    <definedName name="Excel_BuiltIn_Print_Titles_56" localSheetId="53">#REF!</definedName>
    <definedName name="Excel_BuiltIn_Print_Titles_56" localSheetId="54">#REF!</definedName>
    <definedName name="Excel_BuiltIn_Print_Titles_56" localSheetId="55">#REF!</definedName>
    <definedName name="Excel_BuiltIn_Print_Titles_56" localSheetId="56">#REF!</definedName>
    <definedName name="Excel_BuiltIn_Print_Titles_56" localSheetId="57">#REF!</definedName>
    <definedName name="Excel_BuiltIn_Print_Titles_56" localSheetId="58">#REF!</definedName>
    <definedName name="Excel_BuiltIn_Print_Titles_56" localSheetId="59">#REF!</definedName>
    <definedName name="Excel_BuiltIn_Print_Titles_56" localSheetId="60">#REF!</definedName>
    <definedName name="Excel_BuiltIn_Print_Titles_56" localSheetId="61">#REF!</definedName>
    <definedName name="Excel_BuiltIn_Print_Titles_56" localSheetId="62">#REF!</definedName>
    <definedName name="Excel_BuiltIn_Print_Titles_56" localSheetId="63">#REF!</definedName>
    <definedName name="Excel_BuiltIn_Print_Titles_56" localSheetId="64">#REF!</definedName>
    <definedName name="Excel_BuiltIn_Print_Titles_56" localSheetId="65">#REF!</definedName>
    <definedName name="Excel_BuiltIn_Print_Titles_56" localSheetId="66">#REF!</definedName>
    <definedName name="Excel_BuiltIn_Print_Titles_56" localSheetId="67">#REF!</definedName>
    <definedName name="Excel_BuiltIn_Print_Titles_56" localSheetId="68">#REF!</definedName>
    <definedName name="Excel_BuiltIn_Print_Titles_56" localSheetId="69">#REF!</definedName>
    <definedName name="Excel_BuiltIn_Print_Titles_56" localSheetId="70">#REF!</definedName>
    <definedName name="Excel_BuiltIn_Print_Titles_56" localSheetId="71">#REF!</definedName>
    <definedName name="Excel_BuiltIn_Print_Titles_56" localSheetId="72">#REF!</definedName>
    <definedName name="Excel_BuiltIn_Print_Titles_56" localSheetId="73">#REF!</definedName>
    <definedName name="Excel_BuiltIn_Print_Titles_56" localSheetId="74">#REF!</definedName>
    <definedName name="Excel_BuiltIn_Print_Titles_56" localSheetId="75">#REF!</definedName>
    <definedName name="Excel_BuiltIn_Print_Titles_56" localSheetId="76">#REF!</definedName>
    <definedName name="Excel_BuiltIn_Print_Titles_56" localSheetId="77">#REF!</definedName>
    <definedName name="Excel_BuiltIn_Print_Titles_56" localSheetId="78">#REF!</definedName>
    <definedName name="Excel_BuiltIn_Print_Titles_56" localSheetId="79">#REF!</definedName>
    <definedName name="Excel_BuiltIn_Print_Titles_56" localSheetId="80">#REF!</definedName>
    <definedName name="Excel_BuiltIn_Print_Titles_56" localSheetId="81">#REF!</definedName>
    <definedName name="Excel_BuiltIn_Print_Titles_56" localSheetId="82">#REF!</definedName>
    <definedName name="Excel_BuiltIn_Print_Titles_56" localSheetId="83">#REF!</definedName>
    <definedName name="Excel_BuiltIn_Print_Titles_56" localSheetId="84">#REF!</definedName>
    <definedName name="Excel_BuiltIn_Print_Titles_56" localSheetId="85">#REF!</definedName>
    <definedName name="Excel_BuiltIn_Print_Titles_56" localSheetId="86">#REF!</definedName>
    <definedName name="Excel_BuiltIn_Print_Titles_56" localSheetId="87">#REF!</definedName>
    <definedName name="Excel_BuiltIn_Print_Titles_56" localSheetId="88">#REF!</definedName>
    <definedName name="Excel_BuiltIn_Print_Titles_56" localSheetId="89">#REF!</definedName>
    <definedName name="Excel_BuiltIn_Print_Titles_56" localSheetId="90">#REF!</definedName>
    <definedName name="Excel_BuiltIn_Print_Titles_56" localSheetId="91">#REF!</definedName>
    <definedName name="Excel_BuiltIn_Print_Titles_56" localSheetId="92">#REF!</definedName>
    <definedName name="Excel_BuiltIn_Print_Titles_56" localSheetId="93">#REF!</definedName>
    <definedName name="Excel_BuiltIn_Print_Titles_56" localSheetId="94">#REF!</definedName>
    <definedName name="Excel_BuiltIn_Print_Titles_56" localSheetId="95">#REF!</definedName>
    <definedName name="Excel_BuiltIn_Print_Titles_56" localSheetId="96">#REF!</definedName>
    <definedName name="Excel_BuiltIn_Print_Titles_56" localSheetId="97">#REF!</definedName>
    <definedName name="Excel_BuiltIn_Print_Titles_56" localSheetId="98">#REF!</definedName>
    <definedName name="Excel_BuiltIn_Print_Titles_56" localSheetId="99">#REF!</definedName>
    <definedName name="Excel_BuiltIn_Print_Titles_56" localSheetId="100">#REF!</definedName>
    <definedName name="Excel_BuiltIn_Print_Titles_56" localSheetId="101">#REF!</definedName>
    <definedName name="Excel_BuiltIn_Print_Titles_56" localSheetId="102">#REF!</definedName>
    <definedName name="Excel_BuiltIn_Print_Titles_56" localSheetId="103">#REF!</definedName>
    <definedName name="Excel_BuiltIn_Print_Titles_56" localSheetId="104">#REF!</definedName>
    <definedName name="Excel_BuiltIn_Print_Titles_56" localSheetId="105">#REF!</definedName>
    <definedName name="Excel_BuiltIn_Print_Titles_56" localSheetId="106">#REF!</definedName>
    <definedName name="Excel_BuiltIn_Print_Titles_56" localSheetId="107">#REF!</definedName>
    <definedName name="Excel_BuiltIn_Print_Titles_56" localSheetId="108">#REF!</definedName>
    <definedName name="Excel_BuiltIn_Print_Titles_56" localSheetId="109">#REF!</definedName>
    <definedName name="Excel_BuiltIn_Print_Titles_56" localSheetId="110">#REF!</definedName>
    <definedName name="Excel_BuiltIn_Print_Titles_56" localSheetId="111">#REF!</definedName>
    <definedName name="Excel_BuiltIn_Print_Titles_56" localSheetId="112">#REF!</definedName>
    <definedName name="Excel_BuiltIn_Print_Titles_56" localSheetId="113">#REF!</definedName>
    <definedName name="Excel_BuiltIn_Print_Titles_56">#REF!</definedName>
    <definedName name="Excel_BuiltIn_Print_Titles_57" localSheetId="27">#REF!</definedName>
    <definedName name="Excel_BuiltIn_Print_Titles_57" localSheetId="28">#REF!</definedName>
    <definedName name="Excel_BuiltIn_Print_Titles_57" localSheetId="29">#REF!</definedName>
    <definedName name="Excel_BuiltIn_Print_Titles_57" localSheetId="30">#REF!</definedName>
    <definedName name="Excel_BuiltIn_Print_Titles_57" localSheetId="31">#REF!</definedName>
    <definedName name="Excel_BuiltIn_Print_Titles_57" localSheetId="32">#REF!</definedName>
    <definedName name="Excel_BuiltIn_Print_Titles_57" localSheetId="33">#REF!</definedName>
    <definedName name="Excel_BuiltIn_Print_Titles_57" localSheetId="34">#REF!</definedName>
    <definedName name="Excel_BuiltIn_Print_Titles_57" localSheetId="35">#REF!</definedName>
    <definedName name="Excel_BuiltIn_Print_Titles_57" localSheetId="36">#REF!</definedName>
    <definedName name="Excel_BuiltIn_Print_Titles_57" localSheetId="37">#REF!</definedName>
    <definedName name="Excel_BuiltIn_Print_Titles_57" localSheetId="38">#REF!</definedName>
    <definedName name="Excel_BuiltIn_Print_Titles_57" localSheetId="39">#REF!</definedName>
    <definedName name="Excel_BuiltIn_Print_Titles_57" localSheetId="40">#REF!</definedName>
    <definedName name="Excel_BuiltIn_Print_Titles_57" localSheetId="41">#REF!</definedName>
    <definedName name="Excel_BuiltIn_Print_Titles_57" localSheetId="42">#REF!</definedName>
    <definedName name="Excel_BuiltIn_Print_Titles_57" localSheetId="43">#REF!</definedName>
    <definedName name="Excel_BuiltIn_Print_Titles_57" localSheetId="44">#REF!</definedName>
    <definedName name="Excel_BuiltIn_Print_Titles_57" localSheetId="45">#REF!</definedName>
    <definedName name="Excel_BuiltIn_Print_Titles_57" localSheetId="46">#REF!</definedName>
    <definedName name="Excel_BuiltIn_Print_Titles_57" localSheetId="47">#REF!</definedName>
    <definedName name="Excel_BuiltIn_Print_Titles_57" localSheetId="48">#REF!</definedName>
    <definedName name="Excel_BuiltIn_Print_Titles_57" localSheetId="49">#REF!</definedName>
    <definedName name="Excel_BuiltIn_Print_Titles_57" localSheetId="50">#REF!</definedName>
    <definedName name="Excel_BuiltIn_Print_Titles_57" localSheetId="51">#REF!</definedName>
    <definedName name="Excel_BuiltIn_Print_Titles_57" localSheetId="52">#REF!</definedName>
    <definedName name="Excel_BuiltIn_Print_Titles_57" localSheetId="53">#REF!</definedName>
    <definedName name="Excel_BuiltIn_Print_Titles_57" localSheetId="54">#REF!</definedName>
    <definedName name="Excel_BuiltIn_Print_Titles_57" localSheetId="55">#REF!</definedName>
    <definedName name="Excel_BuiltIn_Print_Titles_57" localSheetId="56">#REF!</definedName>
    <definedName name="Excel_BuiltIn_Print_Titles_57" localSheetId="57">#REF!</definedName>
    <definedName name="Excel_BuiltIn_Print_Titles_57" localSheetId="58">#REF!</definedName>
    <definedName name="Excel_BuiltIn_Print_Titles_57" localSheetId="59">#REF!</definedName>
    <definedName name="Excel_BuiltIn_Print_Titles_57" localSheetId="60">#REF!</definedName>
    <definedName name="Excel_BuiltIn_Print_Titles_57" localSheetId="61">#REF!</definedName>
    <definedName name="Excel_BuiltIn_Print_Titles_57" localSheetId="62">#REF!</definedName>
    <definedName name="Excel_BuiltIn_Print_Titles_57" localSheetId="63">#REF!</definedName>
    <definedName name="Excel_BuiltIn_Print_Titles_57" localSheetId="64">#REF!</definedName>
    <definedName name="Excel_BuiltIn_Print_Titles_57" localSheetId="65">#REF!</definedName>
    <definedName name="Excel_BuiltIn_Print_Titles_57" localSheetId="66">#REF!</definedName>
    <definedName name="Excel_BuiltIn_Print_Titles_57" localSheetId="67">#REF!</definedName>
    <definedName name="Excel_BuiltIn_Print_Titles_57" localSheetId="68">#REF!</definedName>
    <definedName name="Excel_BuiltIn_Print_Titles_57" localSheetId="69">#REF!</definedName>
    <definedName name="Excel_BuiltIn_Print_Titles_57" localSheetId="70">#REF!</definedName>
    <definedName name="Excel_BuiltIn_Print_Titles_57" localSheetId="71">#REF!</definedName>
    <definedName name="Excel_BuiltIn_Print_Titles_57" localSheetId="72">#REF!</definedName>
    <definedName name="Excel_BuiltIn_Print_Titles_57" localSheetId="73">#REF!</definedName>
    <definedName name="Excel_BuiltIn_Print_Titles_57" localSheetId="74">#REF!</definedName>
    <definedName name="Excel_BuiltIn_Print_Titles_57" localSheetId="75">#REF!</definedName>
    <definedName name="Excel_BuiltIn_Print_Titles_57" localSheetId="76">#REF!</definedName>
    <definedName name="Excel_BuiltIn_Print_Titles_57" localSheetId="77">#REF!</definedName>
    <definedName name="Excel_BuiltIn_Print_Titles_57" localSheetId="78">#REF!</definedName>
    <definedName name="Excel_BuiltIn_Print_Titles_57" localSheetId="79">#REF!</definedName>
    <definedName name="Excel_BuiltIn_Print_Titles_57" localSheetId="80">#REF!</definedName>
    <definedName name="Excel_BuiltIn_Print_Titles_57" localSheetId="81">#REF!</definedName>
    <definedName name="Excel_BuiltIn_Print_Titles_57" localSheetId="82">#REF!</definedName>
    <definedName name="Excel_BuiltIn_Print_Titles_57" localSheetId="83">#REF!</definedName>
    <definedName name="Excel_BuiltIn_Print_Titles_57" localSheetId="84">#REF!</definedName>
    <definedName name="Excel_BuiltIn_Print_Titles_57" localSheetId="85">#REF!</definedName>
    <definedName name="Excel_BuiltIn_Print_Titles_57" localSheetId="86">#REF!</definedName>
    <definedName name="Excel_BuiltIn_Print_Titles_57" localSheetId="87">#REF!</definedName>
    <definedName name="Excel_BuiltIn_Print_Titles_57" localSheetId="88">#REF!</definedName>
    <definedName name="Excel_BuiltIn_Print_Titles_57" localSheetId="89">#REF!</definedName>
    <definedName name="Excel_BuiltIn_Print_Titles_57" localSheetId="90">#REF!</definedName>
    <definedName name="Excel_BuiltIn_Print_Titles_57" localSheetId="91">#REF!</definedName>
    <definedName name="Excel_BuiltIn_Print_Titles_57" localSheetId="92">#REF!</definedName>
    <definedName name="Excel_BuiltIn_Print_Titles_57" localSheetId="93">#REF!</definedName>
    <definedName name="Excel_BuiltIn_Print_Titles_57" localSheetId="94">#REF!</definedName>
    <definedName name="Excel_BuiltIn_Print_Titles_57" localSheetId="95">#REF!</definedName>
    <definedName name="Excel_BuiltIn_Print_Titles_57" localSheetId="96">#REF!</definedName>
    <definedName name="Excel_BuiltIn_Print_Titles_57" localSheetId="97">#REF!</definedName>
    <definedName name="Excel_BuiltIn_Print_Titles_57" localSheetId="98">#REF!</definedName>
    <definedName name="Excel_BuiltIn_Print_Titles_57" localSheetId="99">#REF!</definedName>
    <definedName name="Excel_BuiltIn_Print_Titles_57" localSheetId="100">#REF!</definedName>
    <definedName name="Excel_BuiltIn_Print_Titles_57" localSheetId="101">#REF!</definedName>
    <definedName name="Excel_BuiltIn_Print_Titles_57" localSheetId="102">#REF!</definedName>
    <definedName name="Excel_BuiltIn_Print_Titles_57" localSheetId="103">#REF!</definedName>
    <definedName name="Excel_BuiltIn_Print_Titles_57" localSheetId="104">#REF!</definedName>
    <definedName name="Excel_BuiltIn_Print_Titles_57" localSheetId="105">#REF!</definedName>
    <definedName name="Excel_BuiltIn_Print_Titles_57" localSheetId="106">#REF!</definedName>
    <definedName name="Excel_BuiltIn_Print_Titles_57" localSheetId="107">#REF!</definedName>
    <definedName name="Excel_BuiltIn_Print_Titles_57" localSheetId="108">#REF!</definedName>
    <definedName name="Excel_BuiltIn_Print_Titles_57" localSheetId="109">#REF!</definedName>
    <definedName name="Excel_BuiltIn_Print_Titles_57" localSheetId="110">#REF!</definedName>
    <definedName name="Excel_BuiltIn_Print_Titles_57" localSheetId="111">#REF!</definedName>
    <definedName name="Excel_BuiltIn_Print_Titles_57" localSheetId="112">#REF!</definedName>
    <definedName name="Excel_BuiltIn_Print_Titles_57" localSheetId="113">#REF!</definedName>
    <definedName name="Excel_BuiltIn_Print_Titles_57">#REF!</definedName>
    <definedName name="Excel_BuiltIn_Print_Titles_58" localSheetId="27">#REF!</definedName>
    <definedName name="Excel_BuiltIn_Print_Titles_58" localSheetId="28">#REF!</definedName>
    <definedName name="Excel_BuiltIn_Print_Titles_58" localSheetId="29">#REF!</definedName>
    <definedName name="Excel_BuiltIn_Print_Titles_58" localSheetId="30">#REF!</definedName>
    <definedName name="Excel_BuiltIn_Print_Titles_58" localSheetId="31">#REF!</definedName>
    <definedName name="Excel_BuiltIn_Print_Titles_58" localSheetId="32">#REF!</definedName>
    <definedName name="Excel_BuiltIn_Print_Titles_58" localSheetId="33">#REF!</definedName>
    <definedName name="Excel_BuiltIn_Print_Titles_58" localSheetId="34">#REF!</definedName>
    <definedName name="Excel_BuiltIn_Print_Titles_58" localSheetId="35">#REF!</definedName>
    <definedName name="Excel_BuiltIn_Print_Titles_58" localSheetId="36">#REF!</definedName>
    <definedName name="Excel_BuiltIn_Print_Titles_58" localSheetId="37">#REF!</definedName>
    <definedName name="Excel_BuiltIn_Print_Titles_58" localSheetId="38">#REF!</definedName>
    <definedName name="Excel_BuiltIn_Print_Titles_58" localSheetId="39">#REF!</definedName>
    <definedName name="Excel_BuiltIn_Print_Titles_58" localSheetId="40">#REF!</definedName>
    <definedName name="Excel_BuiltIn_Print_Titles_58" localSheetId="41">#REF!</definedName>
    <definedName name="Excel_BuiltIn_Print_Titles_58" localSheetId="42">#REF!</definedName>
    <definedName name="Excel_BuiltIn_Print_Titles_58" localSheetId="43">#REF!</definedName>
    <definedName name="Excel_BuiltIn_Print_Titles_58" localSheetId="44">#REF!</definedName>
    <definedName name="Excel_BuiltIn_Print_Titles_58" localSheetId="45">#REF!</definedName>
    <definedName name="Excel_BuiltIn_Print_Titles_58" localSheetId="46">#REF!</definedName>
    <definedName name="Excel_BuiltIn_Print_Titles_58" localSheetId="47">#REF!</definedName>
    <definedName name="Excel_BuiltIn_Print_Titles_58" localSheetId="48">#REF!</definedName>
    <definedName name="Excel_BuiltIn_Print_Titles_58" localSheetId="49">#REF!</definedName>
    <definedName name="Excel_BuiltIn_Print_Titles_58" localSheetId="50">#REF!</definedName>
    <definedName name="Excel_BuiltIn_Print_Titles_58" localSheetId="51">#REF!</definedName>
    <definedName name="Excel_BuiltIn_Print_Titles_58" localSheetId="52">#REF!</definedName>
    <definedName name="Excel_BuiltIn_Print_Titles_58" localSheetId="53">#REF!</definedName>
    <definedName name="Excel_BuiltIn_Print_Titles_58" localSheetId="54">#REF!</definedName>
    <definedName name="Excel_BuiltIn_Print_Titles_58" localSheetId="55">#REF!</definedName>
    <definedName name="Excel_BuiltIn_Print_Titles_58" localSheetId="56">#REF!</definedName>
    <definedName name="Excel_BuiltIn_Print_Titles_58" localSheetId="57">#REF!</definedName>
    <definedName name="Excel_BuiltIn_Print_Titles_58" localSheetId="58">#REF!</definedName>
    <definedName name="Excel_BuiltIn_Print_Titles_58" localSheetId="59">#REF!</definedName>
    <definedName name="Excel_BuiltIn_Print_Titles_58" localSheetId="60">#REF!</definedName>
    <definedName name="Excel_BuiltIn_Print_Titles_58" localSheetId="61">#REF!</definedName>
    <definedName name="Excel_BuiltIn_Print_Titles_58" localSheetId="62">#REF!</definedName>
    <definedName name="Excel_BuiltIn_Print_Titles_58" localSheetId="63">#REF!</definedName>
    <definedName name="Excel_BuiltIn_Print_Titles_58" localSheetId="64">#REF!</definedName>
    <definedName name="Excel_BuiltIn_Print_Titles_58" localSheetId="65">#REF!</definedName>
    <definedName name="Excel_BuiltIn_Print_Titles_58" localSheetId="66">#REF!</definedName>
    <definedName name="Excel_BuiltIn_Print_Titles_58" localSheetId="67">#REF!</definedName>
    <definedName name="Excel_BuiltIn_Print_Titles_58" localSheetId="68">#REF!</definedName>
    <definedName name="Excel_BuiltIn_Print_Titles_58" localSheetId="69">#REF!</definedName>
    <definedName name="Excel_BuiltIn_Print_Titles_58" localSheetId="70">#REF!</definedName>
    <definedName name="Excel_BuiltIn_Print_Titles_58" localSheetId="71">#REF!</definedName>
    <definedName name="Excel_BuiltIn_Print_Titles_58" localSheetId="72">#REF!</definedName>
    <definedName name="Excel_BuiltIn_Print_Titles_58" localSheetId="73">#REF!</definedName>
    <definedName name="Excel_BuiltIn_Print_Titles_58" localSheetId="74">#REF!</definedName>
    <definedName name="Excel_BuiltIn_Print_Titles_58" localSheetId="75">#REF!</definedName>
    <definedName name="Excel_BuiltIn_Print_Titles_58" localSheetId="76">#REF!</definedName>
    <definedName name="Excel_BuiltIn_Print_Titles_58" localSheetId="77">#REF!</definedName>
    <definedName name="Excel_BuiltIn_Print_Titles_58" localSheetId="78">#REF!</definedName>
    <definedName name="Excel_BuiltIn_Print_Titles_58" localSheetId="79">#REF!</definedName>
    <definedName name="Excel_BuiltIn_Print_Titles_58" localSheetId="80">#REF!</definedName>
    <definedName name="Excel_BuiltIn_Print_Titles_58" localSheetId="81">#REF!</definedName>
    <definedName name="Excel_BuiltIn_Print_Titles_58" localSheetId="82">#REF!</definedName>
    <definedName name="Excel_BuiltIn_Print_Titles_58" localSheetId="83">#REF!</definedName>
    <definedName name="Excel_BuiltIn_Print_Titles_58" localSheetId="84">#REF!</definedName>
    <definedName name="Excel_BuiltIn_Print_Titles_58" localSheetId="85">#REF!</definedName>
    <definedName name="Excel_BuiltIn_Print_Titles_58" localSheetId="86">#REF!</definedName>
    <definedName name="Excel_BuiltIn_Print_Titles_58" localSheetId="87">#REF!</definedName>
    <definedName name="Excel_BuiltIn_Print_Titles_58" localSheetId="88">#REF!</definedName>
    <definedName name="Excel_BuiltIn_Print_Titles_58" localSheetId="89">#REF!</definedName>
    <definedName name="Excel_BuiltIn_Print_Titles_58" localSheetId="90">#REF!</definedName>
    <definedName name="Excel_BuiltIn_Print_Titles_58" localSheetId="91">#REF!</definedName>
    <definedName name="Excel_BuiltIn_Print_Titles_58" localSheetId="92">#REF!</definedName>
    <definedName name="Excel_BuiltIn_Print_Titles_58" localSheetId="93">#REF!</definedName>
    <definedName name="Excel_BuiltIn_Print_Titles_58" localSheetId="94">#REF!</definedName>
    <definedName name="Excel_BuiltIn_Print_Titles_58" localSheetId="95">#REF!</definedName>
    <definedName name="Excel_BuiltIn_Print_Titles_58" localSheetId="96">#REF!</definedName>
    <definedName name="Excel_BuiltIn_Print_Titles_58" localSheetId="97">#REF!</definedName>
    <definedName name="Excel_BuiltIn_Print_Titles_58" localSheetId="98">#REF!</definedName>
    <definedName name="Excel_BuiltIn_Print_Titles_58" localSheetId="99">#REF!</definedName>
    <definedName name="Excel_BuiltIn_Print_Titles_58" localSheetId="100">#REF!</definedName>
    <definedName name="Excel_BuiltIn_Print_Titles_58" localSheetId="101">#REF!</definedName>
    <definedName name="Excel_BuiltIn_Print_Titles_58" localSheetId="102">#REF!</definedName>
    <definedName name="Excel_BuiltIn_Print_Titles_58" localSheetId="103">#REF!</definedName>
    <definedName name="Excel_BuiltIn_Print_Titles_58" localSheetId="104">#REF!</definedName>
    <definedName name="Excel_BuiltIn_Print_Titles_58" localSheetId="105">#REF!</definedName>
    <definedName name="Excel_BuiltIn_Print_Titles_58" localSheetId="106">#REF!</definedName>
    <definedName name="Excel_BuiltIn_Print_Titles_58" localSheetId="107">#REF!</definedName>
    <definedName name="Excel_BuiltIn_Print_Titles_58" localSheetId="108">#REF!</definedName>
    <definedName name="Excel_BuiltIn_Print_Titles_58" localSheetId="109">#REF!</definedName>
    <definedName name="Excel_BuiltIn_Print_Titles_58" localSheetId="110">#REF!</definedName>
    <definedName name="Excel_BuiltIn_Print_Titles_58" localSheetId="111">#REF!</definedName>
    <definedName name="Excel_BuiltIn_Print_Titles_58" localSheetId="112">#REF!</definedName>
    <definedName name="Excel_BuiltIn_Print_Titles_58" localSheetId="113">#REF!</definedName>
    <definedName name="Excel_BuiltIn_Print_Titles_58">#REF!</definedName>
    <definedName name="Excel_BuiltIn_Print_Titles_8" localSheetId="27">#REF!</definedName>
    <definedName name="Excel_BuiltIn_Print_Titles_8" localSheetId="28">#REF!</definedName>
    <definedName name="Excel_BuiltIn_Print_Titles_8" localSheetId="29">#REF!</definedName>
    <definedName name="Excel_BuiltIn_Print_Titles_8" localSheetId="30">#REF!</definedName>
    <definedName name="Excel_BuiltIn_Print_Titles_8" localSheetId="31">#REF!</definedName>
    <definedName name="Excel_BuiltIn_Print_Titles_8" localSheetId="32">#REF!</definedName>
    <definedName name="Excel_BuiltIn_Print_Titles_8" localSheetId="33">#REF!</definedName>
    <definedName name="Excel_BuiltIn_Print_Titles_8" localSheetId="34">#REF!</definedName>
    <definedName name="Excel_BuiltIn_Print_Titles_8" localSheetId="35">#REF!</definedName>
    <definedName name="Excel_BuiltIn_Print_Titles_8" localSheetId="36">#REF!</definedName>
    <definedName name="Excel_BuiltIn_Print_Titles_8" localSheetId="37">#REF!</definedName>
    <definedName name="Excel_BuiltIn_Print_Titles_8" localSheetId="38">#REF!</definedName>
    <definedName name="Excel_BuiltIn_Print_Titles_8" localSheetId="39">#REF!</definedName>
    <definedName name="Excel_BuiltIn_Print_Titles_8" localSheetId="40">#REF!</definedName>
    <definedName name="Excel_BuiltIn_Print_Titles_8" localSheetId="41">#REF!</definedName>
    <definedName name="Excel_BuiltIn_Print_Titles_8" localSheetId="42">#REF!</definedName>
    <definedName name="Excel_BuiltIn_Print_Titles_8" localSheetId="43">#REF!</definedName>
    <definedName name="Excel_BuiltIn_Print_Titles_8" localSheetId="44">#REF!</definedName>
    <definedName name="Excel_BuiltIn_Print_Titles_8" localSheetId="45">#REF!</definedName>
    <definedName name="Excel_BuiltIn_Print_Titles_8" localSheetId="46">#REF!</definedName>
    <definedName name="Excel_BuiltIn_Print_Titles_8" localSheetId="47">#REF!</definedName>
    <definedName name="Excel_BuiltIn_Print_Titles_8" localSheetId="48">#REF!</definedName>
    <definedName name="Excel_BuiltIn_Print_Titles_8" localSheetId="49">#REF!</definedName>
    <definedName name="Excel_BuiltIn_Print_Titles_8" localSheetId="50">#REF!</definedName>
    <definedName name="Excel_BuiltIn_Print_Titles_8" localSheetId="51">#REF!</definedName>
    <definedName name="Excel_BuiltIn_Print_Titles_8" localSheetId="52">#REF!</definedName>
    <definedName name="Excel_BuiltIn_Print_Titles_8" localSheetId="53">#REF!</definedName>
    <definedName name="Excel_BuiltIn_Print_Titles_8" localSheetId="54">#REF!</definedName>
    <definedName name="Excel_BuiltIn_Print_Titles_8" localSheetId="55">#REF!</definedName>
    <definedName name="Excel_BuiltIn_Print_Titles_8" localSheetId="56">#REF!</definedName>
    <definedName name="Excel_BuiltIn_Print_Titles_8" localSheetId="57">#REF!</definedName>
    <definedName name="Excel_BuiltIn_Print_Titles_8" localSheetId="58">#REF!</definedName>
    <definedName name="Excel_BuiltIn_Print_Titles_8" localSheetId="59">#REF!</definedName>
    <definedName name="Excel_BuiltIn_Print_Titles_8" localSheetId="60">#REF!</definedName>
    <definedName name="Excel_BuiltIn_Print_Titles_8" localSheetId="61">#REF!</definedName>
    <definedName name="Excel_BuiltIn_Print_Titles_8" localSheetId="62">#REF!</definedName>
    <definedName name="Excel_BuiltIn_Print_Titles_8" localSheetId="63">#REF!</definedName>
    <definedName name="Excel_BuiltIn_Print_Titles_8" localSheetId="64">#REF!</definedName>
    <definedName name="Excel_BuiltIn_Print_Titles_8" localSheetId="65">#REF!</definedName>
    <definedName name="Excel_BuiltIn_Print_Titles_8" localSheetId="66">#REF!</definedName>
    <definedName name="Excel_BuiltIn_Print_Titles_8" localSheetId="67">#REF!</definedName>
    <definedName name="Excel_BuiltIn_Print_Titles_8" localSheetId="68">#REF!</definedName>
    <definedName name="Excel_BuiltIn_Print_Titles_8" localSheetId="69">#REF!</definedName>
    <definedName name="Excel_BuiltIn_Print_Titles_8" localSheetId="70">#REF!</definedName>
    <definedName name="Excel_BuiltIn_Print_Titles_8" localSheetId="71">#REF!</definedName>
    <definedName name="Excel_BuiltIn_Print_Titles_8" localSheetId="72">#REF!</definedName>
    <definedName name="Excel_BuiltIn_Print_Titles_8" localSheetId="73">#REF!</definedName>
    <definedName name="Excel_BuiltIn_Print_Titles_8" localSheetId="74">#REF!</definedName>
    <definedName name="Excel_BuiltIn_Print_Titles_8" localSheetId="75">#REF!</definedName>
    <definedName name="Excel_BuiltIn_Print_Titles_8" localSheetId="76">#REF!</definedName>
    <definedName name="Excel_BuiltIn_Print_Titles_8" localSheetId="77">#REF!</definedName>
    <definedName name="Excel_BuiltIn_Print_Titles_8" localSheetId="78">#REF!</definedName>
    <definedName name="Excel_BuiltIn_Print_Titles_8" localSheetId="79">#REF!</definedName>
    <definedName name="Excel_BuiltIn_Print_Titles_8" localSheetId="80">#REF!</definedName>
    <definedName name="Excel_BuiltIn_Print_Titles_8" localSheetId="81">#REF!</definedName>
    <definedName name="Excel_BuiltIn_Print_Titles_8" localSheetId="82">#REF!</definedName>
    <definedName name="Excel_BuiltIn_Print_Titles_8" localSheetId="83">#REF!</definedName>
    <definedName name="Excel_BuiltIn_Print_Titles_8" localSheetId="84">#REF!</definedName>
    <definedName name="Excel_BuiltIn_Print_Titles_8" localSheetId="85">#REF!</definedName>
    <definedName name="Excel_BuiltIn_Print_Titles_8" localSheetId="86">#REF!</definedName>
    <definedName name="Excel_BuiltIn_Print_Titles_8" localSheetId="87">#REF!</definedName>
    <definedName name="Excel_BuiltIn_Print_Titles_8" localSheetId="88">#REF!</definedName>
    <definedName name="Excel_BuiltIn_Print_Titles_8" localSheetId="89">#REF!</definedName>
    <definedName name="Excel_BuiltIn_Print_Titles_8" localSheetId="90">#REF!</definedName>
    <definedName name="Excel_BuiltIn_Print_Titles_8" localSheetId="91">#REF!</definedName>
    <definedName name="Excel_BuiltIn_Print_Titles_8" localSheetId="92">#REF!</definedName>
    <definedName name="Excel_BuiltIn_Print_Titles_8" localSheetId="93">#REF!</definedName>
    <definedName name="Excel_BuiltIn_Print_Titles_8" localSheetId="94">#REF!</definedName>
    <definedName name="Excel_BuiltIn_Print_Titles_8" localSheetId="95">#REF!</definedName>
    <definedName name="Excel_BuiltIn_Print_Titles_8" localSheetId="96">#REF!</definedName>
    <definedName name="Excel_BuiltIn_Print_Titles_8" localSheetId="97">#REF!</definedName>
    <definedName name="Excel_BuiltIn_Print_Titles_8" localSheetId="98">#REF!</definedName>
    <definedName name="Excel_BuiltIn_Print_Titles_8" localSheetId="99">#REF!</definedName>
    <definedName name="Excel_BuiltIn_Print_Titles_8" localSheetId="100">#REF!</definedName>
    <definedName name="Excel_BuiltIn_Print_Titles_8" localSheetId="101">#REF!</definedName>
    <definedName name="Excel_BuiltIn_Print_Titles_8" localSheetId="102">#REF!</definedName>
    <definedName name="Excel_BuiltIn_Print_Titles_8" localSheetId="103">#REF!</definedName>
    <definedName name="Excel_BuiltIn_Print_Titles_8" localSheetId="104">#REF!</definedName>
    <definedName name="Excel_BuiltIn_Print_Titles_8" localSheetId="105">#REF!</definedName>
    <definedName name="Excel_BuiltIn_Print_Titles_8" localSheetId="106">#REF!</definedName>
    <definedName name="Excel_BuiltIn_Print_Titles_8" localSheetId="107">#REF!</definedName>
    <definedName name="Excel_BuiltIn_Print_Titles_8" localSheetId="108">#REF!</definedName>
    <definedName name="Excel_BuiltIn_Print_Titles_8" localSheetId="109">#REF!</definedName>
    <definedName name="Excel_BuiltIn_Print_Titles_8" localSheetId="110">#REF!</definedName>
    <definedName name="Excel_BuiltIn_Print_Titles_8" localSheetId="111">#REF!</definedName>
    <definedName name="Excel_BuiltIn_Print_Titles_8" localSheetId="112">#REF!</definedName>
    <definedName name="Excel_BuiltIn_Print_Titles_8" localSheetId="113">#REF!</definedName>
    <definedName name="Excel_BuiltIn_Print_Titles_8">#REF!</definedName>
    <definedName name="EXPUNIT" localSheetId="27">#REF!</definedName>
    <definedName name="EXPUNIT" localSheetId="28">#REF!</definedName>
    <definedName name="EXPUNIT" localSheetId="29">#REF!</definedName>
    <definedName name="EXPUNIT" localSheetId="30">#REF!</definedName>
    <definedName name="EXPUNIT" localSheetId="31">#REF!</definedName>
    <definedName name="EXPUNIT" localSheetId="32">#REF!</definedName>
    <definedName name="EXPUNIT" localSheetId="33">#REF!</definedName>
    <definedName name="EXPUNIT" localSheetId="34">#REF!</definedName>
    <definedName name="EXPUNIT" localSheetId="35">#REF!</definedName>
    <definedName name="EXPUNIT" localSheetId="36">#REF!</definedName>
    <definedName name="EXPUNIT" localSheetId="37">#REF!</definedName>
    <definedName name="EXPUNIT" localSheetId="38">#REF!</definedName>
    <definedName name="EXPUNIT" localSheetId="39">#REF!</definedName>
    <definedName name="EXPUNIT" localSheetId="40">#REF!</definedName>
    <definedName name="EXPUNIT" localSheetId="41">#REF!</definedName>
    <definedName name="EXPUNIT" localSheetId="42">#REF!</definedName>
    <definedName name="EXPUNIT" localSheetId="43">#REF!</definedName>
    <definedName name="EXPUNIT" localSheetId="44">#REF!</definedName>
    <definedName name="EXPUNIT" localSheetId="45">#REF!</definedName>
    <definedName name="EXPUNIT" localSheetId="46">#REF!</definedName>
    <definedName name="EXPUNIT" localSheetId="47">#REF!</definedName>
    <definedName name="EXPUNIT" localSheetId="48">#REF!</definedName>
    <definedName name="EXPUNIT" localSheetId="49">#REF!</definedName>
    <definedName name="EXPUNIT" localSheetId="50">#REF!</definedName>
    <definedName name="EXPUNIT" localSheetId="51">#REF!</definedName>
    <definedName name="EXPUNIT" localSheetId="52">#REF!</definedName>
    <definedName name="EXPUNIT" localSheetId="53">#REF!</definedName>
    <definedName name="EXPUNIT" localSheetId="54">#REF!</definedName>
    <definedName name="EXPUNIT" localSheetId="55">#REF!</definedName>
    <definedName name="EXPUNIT" localSheetId="56">#REF!</definedName>
    <definedName name="EXPUNIT" localSheetId="57">#REF!</definedName>
    <definedName name="EXPUNIT" localSheetId="58">#REF!</definedName>
    <definedName name="EXPUNIT" localSheetId="59">#REF!</definedName>
    <definedName name="EXPUNIT" localSheetId="60">#REF!</definedName>
    <definedName name="EXPUNIT" localSheetId="61">#REF!</definedName>
    <definedName name="EXPUNIT" localSheetId="62">#REF!</definedName>
    <definedName name="EXPUNIT" localSheetId="63">#REF!</definedName>
    <definedName name="EXPUNIT" localSheetId="64">#REF!</definedName>
    <definedName name="EXPUNIT" localSheetId="65">#REF!</definedName>
    <definedName name="EXPUNIT" localSheetId="66">#REF!</definedName>
    <definedName name="EXPUNIT" localSheetId="67">#REF!</definedName>
    <definedName name="EXPUNIT" localSheetId="68">#REF!</definedName>
    <definedName name="EXPUNIT" localSheetId="69">#REF!</definedName>
    <definedName name="EXPUNIT" localSheetId="70">#REF!</definedName>
    <definedName name="EXPUNIT" localSheetId="71">#REF!</definedName>
    <definedName name="EXPUNIT" localSheetId="72">#REF!</definedName>
    <definedName name="EXPUNIT" localSheetId="73">#REF!</definedName>
    <definedName name="EXPUNIT" localSheetId="74">#REF!</definedName>
    <definedName name="EXPUNIT" localSheetId="75">#REF!</definedName>
    <definedName name="EXPUNIT" localSheetId="76">#REF!</definedName>
    <definedName name="EXPUNIT" localSheetId="77">#REF!</definedName>
    <definedName name="EXPUNIT" localSheetId="78">#REF!</definedName>
    <definedName name="EXPUNIT" localSheetId="79">#REF!</definedName>
    <definedName name="EXPUNIT" localSheetId="80">#REF!</definedName>
    <definedName name="EXPUNIT" localSheetId="81">#REF!</definedName>
    <definedName name="EXPUNIT" localSheetId="82">#REF!</definedName>
    <definedName name="EXPUNIT" localSheetId="83">#REF!</definedName>
    <definedName name="EXPUNIT" localSheetId="84">#REF!</definedName>
    <definedName name="EXPUNIT" localSheetId="85">#REF!</definedName>
    <definedName name="EXPUNIT" localSheetId="86">#REF!</definedName>
    <definedName name="EXPUNIT" localSheetId="87">#REF!</definedName>
    <definedName name="EXPUNIT" localSheetId="88">#REF!</definedName>
    <definedName name="EXPUNIT" localSheetId="89">#REF!</definedName>
    <definedName name="EXPUNIT" localSheetId="90">#REF!</definedName>
    <definedName name="EXPUNIT" localSheetId="91">#REF!</definedName>
    <definedName name="EXPUNIT" localSheetId="92">#REF!</definedName>
    <definedName name="EXPUNIT" localSheetId="93">#REF!</definedName>
    <definedName name="EXPUNIT" localSheetId="94">#REF!</definedName>
    <definedName name="EXPUNIT" localSheetId="95">#REF!</definedName>
    <definedName name="EXPUNIT" localSheetId="96">#REF!</definedName>
    <definedName name="EXPUNIT" localSheetId="97">#REF!</definedName>
    <definedName name="EXPUNIT" localSheetId="98">#REF!</definedName>
    <definedName name="EXPUNIT" localSheetId="99">#REF!</definedName>
    <definedName name="EXPUNIT" localSheetId="100">#REF!</definedName>
    <definedName name="EXPUNIT" localSheetId="101">#REF!</definedName>
    <definedName name="EXPUNIT" localSheetId="102">#REF!</definedName>
    <definedName name="EXPUNIT" localSheetId="103">#REF!</definedName>
    <definedName name="EXPUNIT" localSheetId="104">#REF!</definedName>
    <definedName name="EXPUNIT" localSheetId="105">#REF!</definedName>
    <definedName name="EXPUNIT" localSheetId="106">#REF!</definedName>
    <definedName name="EXPUNIT" localSheetId="107">#REF!</definedName>
    <definedName name="EXPUNIT" localSheetId="108">#REF!</definedName>
    <definedName name="EXPUNIT" localSheetId="109">#REF!</definedName>
    <definedName name="EXPUNIT" localSheetId="110">#REF!</definedName>
    <definedName name="EXPUNIT" localSheetId="111">#REF!</definedName>
    <definedName name="EXPUNIT" localSheetId="112">#REF!</definedName>
    <definedName name="EXPUNIT" localSheetId="113">#REF!</definedName>
    <definedName name="EXPUNIT">#REF!</definedName>
    <definedName name="EXPVALUE" localSheetId="27">#REF!</definedName>
    <definedName name="EXPVALUE" localSheetId="28">#REF!</definedName>
    <definedName name="EXPVALUE" localSheetId="29">#REF!</definedName>
    <definedName name="EXPVALUE" localSheetId="30">#REF!</definedName>
    <definedName name="EXPVALUE" localSheetId="31">#REF!</definedName>
    <definedName name="EXPVALUE" localSheetId="32">#REF!</definedName>
    <definedName name="EXPVALUE" localSheetId="33">#REF!</definedName>
    <definedName name="EXPVALUE" localSheetId="34">#REF!</definedName>
    <definedName name="EXPVALUE" localSheetId="35">#REF!</definedName>
    <definedName name="EXPVALUE" localSheetId="36">#REF!</definedName>
    <definedName name="EXPVALUE" localSheetId="37">#REF!</definedName>
    <definedName name="EXPVALUE" localSheetId="38">#REF!</definedName>
    <definedName name="EXPVALUE" localSheetId="39">#REF!</definedName>
    <definedName name="EXPVALUE" localSheetId="40">#REF!</definedName>
    <definedName name="EXPVALUE" localSheetId="41">#REF!</definedName>
    <definedName name="EXPVALUE" localSheetId="42">#REF!</definedName>
    <definedName name="EXPVALUE" localSheetId="43">#REF!</definedName>
    <definedName name="EXPVALUE" localSheetId="44">#REF!</definedName>
    <definedName name="EXPVALUE" localSheetId="45">#REF!</definedName>
    <definedName name="EXPVALUE" localSheetId="46">#REF!</definedName>
    <definedName name="EXPVALUE" localSheetId="47">#REF!</definedName>
    <definedName name="EXPVALUE" localSheetId="48">#REF!</definedName>
    <definedName name="EXPVALUE" localSheetId="49">#REF!</definedName>
    <definedName name="EXPVALUE" localSheetId="50">#REF!</definedName>
    <definedName name="EXPVALUE" localSheetId="51">#REF!</definedName>
    <definedName name="EXPVALUE" localSheetId="52">#REF!</definedName>
    <definedName name="EXPVALUE" localSheetId="53">#REF!</definedName>
    <definedName name="EXPVALUE" localSheetId="54">#REF!</definedName>
    <definedName name="EXPVALUE" localSheetId="55">#REF!</definedName>
    <definedName name="EXPVALUE" localSheetId="56">#REF!</definedName>
    <definedName name="EXPVALUE" localSheetId="57">#REF!</definedName>
    <definedName name="EXPVALUE" localSheetId="58">#REF!</definedName>
    <definedName name="EXPVALUE" localSheetId="59">#REF!</definedName>
    <definedName name="EXPVALUE" localSheetId="60">#REF!</definedName>
    <definedName name="EXPVALUE" localSheetId="61">#REF!</definedName>
    <definedName name="EXPVALUE" localSheetId="62">#REF!</definedName>
    <definedName name="EXPVALUE" localSheetId="63">#REF!</definedName>
    <definedName name="EXPVALUE" localSheetId="64">#REF!</definedName>
    <definedName name="EXPVALUE" localSheetId="65">#REF!</definedName>
    <definedName name="EXPVALUE" localSheetId="66">#REF!</definedName>
    <definedName name="EXPVALUE" localSheetId="67">#REF!</definedName>
    <definedName name="EXPVALUE" localSheetId="68">#REF!</definedName>
    <definedName name="EXPVALUE" localSheetId="69">#REF!</definedName>
    <definedName name="EXPVALUE" localSheetId="70">#REF!</definedName>
    <definedName name="EXPVALUE" localSheetId="71">#REF!</definedName>
    <definedName name="EXPVALUE" localSheetId="72">#REF!</definedName>
    <definedName name="EXPVALUE" localSheetId="73">#REF!</definedName>
    <definedName name="EXPVALUE" localSheetId="74">#REF!</definedName>
    <definedName name="EXPVALUE" localSheetId="75">#REF!</definedName>
    <definedName name="EXPVALUE" localSheetId="76">#REF!</definedName>
    <definedName name="EXPVALUE" localSheetId="77">#REF!</definedName>
    <definedName name="EXPVALUE" localSheetId="78">#REF!</definedName>
    <definedName name="EXPVALUE" localSheetId="79">#REF!</definedName>
    <definedName name="EXPVALUE" localSheetId="80">#REF!</definedName>
    <definedName name="EXPVALUE" localSheetId="81">#REF!</definedName>
    <definedName name="EXPVALUE" localSheetId="82">#REF!</definedName>
    <definedName name="EXPVALUE" localSheetId="83">#REF!</definedName>
    <definedName name="EXPVALUE" localSheetId="84">#REF!</definedName>
    <definedName name="EXPVALUE" localSheetId="85">#REF!</definedName>
    <definedName name="EXPVALUE" localSheetId="86">#REF!</definedName>
    <definedName name="EXPVALUE" localSheetId="87">#REF!</definedName>
    <definedName name="EXPVALUE" localSheetId="88">#REF!</definedName>
    <definedName name="EXPVALUE" localSheetId="89">#REF!</definedName>
    <definedName name="EXPVALUE" localSheetId="90">#REF!</definedName>
    <definedName name="EXPVALUE" localSheetId="91">#REF!</definedName>
    <definedName name="EXPVALUE" localSheetId="92">#REF!</definedName>
    <definedName name="EXPVALUE" localSheetId="93">#REF!</definedName>
    <definedName name="EXPVALUE" localSheetId="94">#REF!</definedName>
    <definedName name="EXPVALUE" localSheetId="95">#REF!</definedName>
    <definedName name="EXPVALUE" localSheetId="96">#REF!</definedName>
    <definedName name="EXPVALUE" localSheetId="97">#REF!</definedName>
    <definedName name="EXPVALUE" localSheetId="98">#REF!</definedName>
    <definedName name="EXPVALUE" localSheetId="99">#REF!</definedName>
    <definedName name="EXPVALUE" localSheetId="100">#REF!</definedName>
    <definedName name="EXPVALUE" localSheetId="101">#REF!</definedName>
    <definedName name="EXPVALUE" localSheetId="102">#REF!</definedName>
    <definedName name="EXPVALUE" localSheetId="103">#REF!</definedName>
    <definedName name="EXPVALUE" localSheetId="104">#REF!</definedName>
    <definedName name="EXPVALUE" localSheetId="105">#REF!</definedName>
    <definedName name="EXPVALUE" localSheetId="106">#REF!</definedName>
    <definedName name="EXPVALUE" localSheetId="107">#REF!</definedName>
    <definedName name="EXPVALUE" localSheetId="108">#REF!</definedName>
    <definedName name="EXPVALUE" localSheetId="109">#REF!</definedName>
    <definedName name="EXPVALUE" localSheetId="110">#REF!</definedName>
    <definedName name="EXPVALUE" localSheetId="111">#REF!</definedName>
    <definedName name="EXPVALUE" localSheetId="112">#REF!</definedName>
    <definedName name="EXPVALUE" localSheetId="113">#REF!</definedName>
    <definedName name="EXPVALUE">#REF!</definedName>
    <definedName name="f"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f_01" localSheetId="27">#REF!</definedName>
    <definedName name="f_01" localSheetId="28">#REF!</definedName>
    <definedName name="f_01" localSheetId="29">#REF!</definedName>
    <definedName name="f_01" localSheetId="30">#REF!</definedName>
    <definedName name="f_01" localSheetId="31">#REF!</definedName>
    <definedName name="f_01" localSheetId="32">#REF!</definedName>
    <definedName name="f_01" localSheetId="33">#REF!</definedName>
    <definedName name="f_01" localSheetId="34">#REF!</definedName>
    <definedName name="f_01" localSheetId="35">#REF!</definedName>
    <definedName name="f_01" localSheetId="36">#REF!</definedName>
    <definedName name="f_01" localSheetId="37">#REF!</definedName>
    <definedName name="f_01" localSheetId="38">#REF!</definedName>
    <definedName name="f_01" localSheetId="39">#REF!</definedName>
    <definedName name="f_01" localSheetId="40">#REF!</definedName>
    <definedName name="f_01" localSheetId="41">#REF!</definedName>
    <definedName name="f_01" localSheetId="42">#REF!</definedName>
    <definedName name="f_01" localSheetId="43">#REF!</definedName>
    <definedName name="f_01" localSheetId="44">#REF!</definedName>
    <definedName name="f_01" localSheetId="45">#REF!</definedName>
    <definedName name="f_01" localSheetId="46">#REF!</definedName>
    <definedName name="f_01" localSheetId="47">#REF!</definedName>
    <definedName name="f_01" localSheetId="48">#REF!</definedName>
    <definedName name="f_01" localSheetId="49">#REF!</definedName>
    <definedName name="f_01" localSheetId="50">#REF!</definedName>
    <definedName name="f_01" localSheetId="51">#REF!</definedName>
    <definedName name="f_01" localSheetId="52">#REF!</definedName>
    <definedName name="f_01" localSheetId="53">#REF!</definedName>
    <definedName name="f_01" localSheetId="54">#REF!</definedName>
    <definedName name="f_01" localSheetId="55">#REF!</definedName>
    <definedName name="f_01" localSheetId="56">#REF!</definedName>
    <definedName name="f_01" localSheetId="57">#REF!</definedName>
    <definedName name="f_01" localSheetId="58">#REF!</definedName>
    <definedName name="f_01" localSheetId="59">#REF!</definedName>
    <definedName name="f_01" localSheetId="60">#REF!</definedName>
    <definedName name="f_01" localSheetId="61">#REF!</definedName>
    <definedName name="f_01" localSheetId="62">#REF!</definedName>
    <definedName name="f_01" localSheetId="63">#REF!</definedName>
    <definedName name="f_01" localSheetId="64">#REF!</definedName>
    <definedName name="f_01" localSheetId="65">#REF!</definedName>
    <definedName name="f_01" localSheetId="66">#REF!</definedName>
    <definedName name="f_01" localSheetId="67">#REF!</definedName>
    <definedName name="f_01" localSheetId="68">#REF!</definedName>
    <definedName name="f_01" localSheetId="69">#REF!</definedName>
    <definedName name="f_01" localSheetId="70">#REF!</definedName>
    <definedName name="f_01" localSheetId="71">#REF!</definedName>
    <definedName name="f_01" localSheetId="72">#REF!</definedName>
    <definedName name="f_01" localSheetId="73">#REF!</definedName>
    <definedName name="f_01" localSheetId="74">#REF!</definedName>
    <definedName name="f_01" localSheetId="75">#REF!</definedName>
    <definedName name="f_01" localSheetId="76">#REF!</definedName>
    <definedName name="f_01" localSheetId="77">#REF!</definedName>
    <definedName name="f_01" localSheetId="78">#REF!</definedName>
    <definedName name="f_01" localSheetId="79">#REF!</definedName>
    <definedName name="f_01" localSheetId="80">#REF!</definedName>
    <definedName name="f_01" localSheetId="81">#REF!</definedName>
    <definedName name="f_01" localSheetId="82">#REF!</definedName>
    <definedName name="f_01" localSheetId="83">#REF!</definedName>
    <definedName name="f_01" localSheetId="84">#REF!</definedName>
    <definedName name="f_01" localSheetId="85">#REF!</definedName>
    <definedName name="f_01" localSheetId="86">#REF!</definedName>
    <definedName name="f_01" localSheetId="87">#REF!</definedName>
    <definedName name="f_01" localSheetId="88">#REF!</definedName>
    <definedName name="f_01" localSheetId="89">#REF!</definedName>
    <definedName name="f_01" localSheetId="90">#REF!</definedName>
    <definedName name="f_01" localSheetId="91">#REF!</definedName>
    <definedName name="f_01" localSheetId="92">#REF!</definedName>
    <definedName name="f_01" localSheetId="93">#REF!</definedName>
    <definedName name="f_01" localSheetId="94">#REF!</definedName>
    <definedName name="f_01" localSheetId="95">#REF!</definedName>
    <definedName name="f_01" localSheetId="96">#REF!</definedName>
    <definedName name="f_01" localSheetId="97">#REF!</definedName>
    <definedName name="f_01" localSheetId="98">#REF!</definedName>
    <definedName name="f_01" localSheetId="99">#REF!</definedName>
    <definedName name="f_01" localSheetId="100">#REF!</definedName>
    <definedName name="f_01" localSheetId="101">#REF!</definedName>
    <definedName name="f_01" localSheetId="102">#REF!</definedName>
    <definedName name="f_01" localSheetId="103">#REF!</definedName>
    <definedName name="f_01" localSheetId="104">#REF!</definedName>
    <definedName name="f_01" localSheetId="105">#REF!</definedName>
    <definedName name="f_01" localSheetId="106">#REF!</definedName>
    <definedName name="f_01" localSheetId="107">#REF!</definedName>
    <definedName name="f_01" localSheetId="108">#REF!</definedName>
    <definedName name="f_01" localSheetId="109">#REF!</definedName>
    <definedName name="f_01" localSheetId="110">#REF!</definedName>
    <definedName name="f_01" localSheetId="111">#REF!</definedName>
    <definedName name="f_01" localSheetId="112">#REF!</definedName>
    <definedName name="f_01" localSheetId="113">#REF!</definedName>
    <definedName name="f_01">#REF!</definedName>
    <definedName name="f_02" localSheetId="27">#REF!</definedName>
    <definedName name="f_02" localSheetId="28">#REF!</definedName>
    <definedName name="f_02" localSheetId="29">#REF!</definedName>
    <definedName name="f_02" localSheetId="30">#REF!</definedName>
    <definedName name="f_02" localSheetId="31">#REF!</definedName>
    <definedName name="f_02" localSheetId="32">#REF!</definedName>
    <definedName name="f_02" localSheetId="33">#REF!</definedName>
    <definedName name="f_02" localSheetId="34">#REF!</definedName>
    <definedName name="f_02" localSheetId="35">#REF!</definedName>
    <definedName name="f_02" localSheetId="36">#REF!</definedName>
    <definedName name="f_02" localSheetId="37">#REF!</definedName>
    <definedName name="f_02" localSheetId="38">#REF!</definedName>
    <definedName name="f_02" localSheetId="39">#REF!</definedName>
    <definedName name="f_02" localSheetId="40">#REF!</definedName>
    <definedName name="f_02" localSheetId="41">#REF!</definedName>
    <definedName name="f_02" localSheetId="42">#REF!</definedName>
    <definedName name="f_02" localSheetId="43">#REF!</definedName>
    <definedName name="f_02" localSheetId="44">#REF!</definedName>
    <definedName name="f_02" localSheetId="45">#REF!</definedName>
    <definedName name="f_02" localSheetId="46">#REF!</definedName>
    <definedName name="f_02" localSheetId="47">#REF!</definedName>
    <definedName name="f_02" localSheetId="48">#REF!</definedName>
    <definedName name="f_02" localSheetId="49">#REF!</definedName>
    <definedName name="f_02" localSheetId="50">#REF!</definedName>
    <definedName name="f_02" localSheetId="51">#REF!</definedName>
    <definedName name="f_02" localSheetId="52">#REF!</definedName>
    <definedName name="f_02" localSheetId="53">#REF!</definedName>
    <definedName name="f_02" localSheetId="54">#REF!</definedName>
    <definedName name="f_02" localSheetId="55">#REF!</definedName>
    <definedName name="f_02" localSheetId="56">#REF!</definedName>
    <definedName name="f_02" localSheetId="57">#REF!</definedName>
    <definedName name="f_02" localSheetId="58">#REF!</definedName>
    <definedName name="f_02" localSheetId="59">#REF!</definedName>
    <definedName name="f_02" localSheetId="60">#REF!</definedName>
    <definedName name="f_02" localSheetId="61">#REF!</definedName>
    <definedName name="f_02" localSheetId="62">#REF!</definedName>
    <definedName name="f_02" localSheetId="63">#REF!</definedName>
    <definedName name="f_02" localSheetId="64">#REF!</definedName>
    <definedName name="f_02" localSheetId="65">#REF!</definedName>
    <definedName name="f_02" localSheetId="66">#REF!</definedName>
    <definedName name="f_02" localSheetId="67">#REF!</definedName>
    <definedName name="f_02" localSheetId="68">#REF!</definedName>
    <definedName name="f_02" localSheetId="69">#REF!</definedName>
    <definedName name="f_02" localSheetId="70">#REF!</definedName>
    <definedName name="f_02" localSheetId="71">#REF!</definedName>
    <definedName name="f_02" localSheetId="72">#REF!</definedName>
    <definedName name="f_02" localSheetId="73">#REF!</definedName>
    <definedName name="f_02" localSheetId="74">#REF!</definedName>
    <definedName name="f_02" localSheetId="75">#REF!</definedName>
    <definedName name="f_02" localSheetId="76">#REF!</definedName>
    <definedName name="f_02" localSheetId="77">#REF!</definedName>
    <definedName name="f_02" localSheetId="78">#REF!</definedName>
    <definedName name="f_02" localSheetId="79">#REF!</definedName>
    <definedName name="f_02" localSheetId="80">#REF!</definedName>
    <definedName name="f_02" localSheetId="81">#REF!</definedName>
    <definedName name="f_02" localSheetId="82">#REF!</definedName>
    <definedName name="f_02" localSheetId="83">#REF!</definedName>
    <definedName name="f_02" localSheetId="84">#REF!</definedName>
    <definedName name="f_02" localSheetId="85">#REF!</definedName>
    <definedName name="f_02" localSheetId="86">#REF!</definedName>
    <definedName name="f_02" localSheetId="87">#REF!</definedName>
    <definedName name="f_02" localSheetId="88">#REF!</definedName>
    <definedName name="f_02" localSheetId="89">#REF!</definedName>
    <definedName name="f_02" localSheetId="90">#REF!</definedName>
    <definedName name="f_02" localSheetId="91">#REF!</definedName>
    <definedName name="f_02" localSheetId="92">#REF!</definedName>
    <definedName name="f_02" localSheetId="93">#REF!</definedName>
    <definedName name="f_02" localSheetId="94">#REF!</definedName>
    <definedName name="f_02" localSheetId="95">#REF!</definedName>
    <definedName name="f_02" localSheetId="96">#REF!</definedName>
    <definedName name="f_02" localSheetId="97">#REF!</definedName>
    <definedName name="f_02" localSheetId="98">#REF!</definedName>
    <definedName name="f_02" localSheetId="99">#REF!</definedName>
    <definedName name="f_02" localSheetId="100">#REF!</definedName>
    <definedName name="f_02" localSheetId="101">#REF!</definedName>
    <definedName name="f_02" localSheetId="102">#REF!</definedName>
    <definedName name="f_02" localSheetId="103">#REF!</definedName>
    <definedName name="f_02" localSheetId="104">#REF!</definedName>
    <definedName name="f_02" localSheetId="105">#REF!</definedName>
    <definedName name="f_02" localSheetId="106">#REF!</definedName>
    <definedName name="f_02" localSheetId="107">#REF!</definedName>
    <definedName name="f_02" localSheetId="108">#REF!</definedName>
    <definedName name="f_02" localSheetId="109">#REF!</definedName>
    <definedName name="f_02" localSheetId="110">#REF!</definedName>
    <definedName name="f_02" localSheetId="111">#REF!</definedName>
    <definedName name="f_02" localSheetId="112">#REF!</definedName>
    <definedName name="f_02" localSheetId="113">#REF!</definedName>
    <definedName name="f_02">#REF!</definedName>
    <definedName name="f_03" localSheetId="27">#REF!</definedName>
    <definedName name="f_03" localSheetId="28">#REF!</definedName>
    <definedName name="f_03" localSheetId="29">#REF!</definedName>
    <definedName name="f_03" localSheetId="30">#REF!</definedName>
    <definedName name="f_03" localSheetId="31">#REF!</definedName>
    <definedName name="f_03" localSheetId="32">#REF!</definedName>
    <definedName name="f_03" localSheetId="33">#REF!</definedName>
    <definedName name="f_03" localSheetId="34">#REF!</definedName>
    <definedName name="f_03" localSheetId="35">#REF!</definedName>
    <definedName name="f_03" localSheetId="36">#REF!</definedName>
    <definedName name="f_03" localSheetId="37">#REF!</definedName>
    <definedName name="f_03" localSheetId="38">#REF!</definedName>
    <definedName name="f_03" localSheetId="39">#REF!</definedName>
    <definedName name="f_03" localSheetId="40">#REF!</definedName>
    <definedName name="f_03" localSheetId="41">#REF!</definedName>
    <definedName name="f_03" localSheetId="42">#REF!</definedName>
    <definedName name="f_03" localSheetId="43">#REF!</definedName>
    <definedName name="f_03" localSheetId="44">#REF!</definedName>
    <definedName name="f_03" localSheetId="45">#REF!</definedName>
    <definedName name="f_03" localSheetId="46">#REF!</definedName>
    <definedName name="f_03" localSheetId="47">#REF!</definedName>
    <definedName name="f_03" localSheetId="48">#REF!</definedName>
    <definedName name="f_03" localSheetId="49">#REF!</definedName>
    <definedName name="f_03" localSheetId="50">#REF!</definedName>
    <definedName name="f_03" localSheetId="51">#REF!</definedName>
    <definedName name="f_03" localSheetId="52">#REF!</definedName>
    <definedName name="f_03" localSheetId="53">#REF!</definedName>
    <definedName name="f_03" localSheetId="54">#REF!</definedName>
    <definedName name="f_03" localSheetId="55">#REF!</definedName>
    <definedName name="f_03" localSheetId="56">#REF!</definedName>
    <definedName name="f_03" localSheetId="57">#REF!</definedName>
    <definedName name="f_03" localSheetId="58">#REF!</definedName>
    <definedName name="f_03" localSheetId="59">#REF!</definedName>
    <definedName name="f_03" localSheetId="60">#REF!</definedName>
    <definedName name="f_03" localSheetId="61">#REF!</definedName>
    <definedName name="f_03" localSheetId="62">#REF!</definedName>
    <definedName name="f_03" localSheetId="63">#REF!</definedName>
    <definedName name="f_03" localSheetId="64">#REF!</definedName>
    <definedName name="f_03" localSheetId="65">#REF!</definedName>
    <definedName name="f_03" localSheetId="66">#REF!</definedName>
    <definedName name="f_03" localSheetId="67">#REF!</definedName>
    <definedName name="f_03" localSheetId="68">#REF!</definedName>
    <definedName name="f_03" localSheetId="69">#REF!</definedName>
    <definedName name="f_03" localSheetId="70">#REF!</definedName>
    <definedName name="f_03" localSheetId="71">#REF!</definedName>
    <definedName name="f_03" localSheetId="72">#REF!</definedName>
    <definedName name="f_03" localSheetId="73">#REF!</definedName>
    <definedName name="f_03" localSheetId="74">#REF!</definedName>
    <definedName name="f_03" localSheetId="75">#REF!</definedName>
    <definedName name="f_03" localSheetId="76">#REF!</definedName>
    <definedName name="f_03" localSheetId="77">#REF!</definedName>
    <definedName name="f_03" localSheetId="78">#REF!</definedName>
    <definedName name="f_03" localSheetId="79">#REF!</definedName>
    <definedName name="f_03" localSheetId="80">#REF!</definedName>
    <definedName name="f_03" localSheetId="81">#REF!</definedName>
    <definedName name="f_03" localSheetId="82">#REF!</definedName>
    <definedName name="f_03" localSheetId="83">#REF!</definedName>
    <definedName name="f_03" localSheetId="84">#REF!</definedName>
    <definedName name="f_03" localSheetId="85">#REF!</definedName>
    <definedName name="f_03" localSheetId="86">#REF!</definedName>
    <definedName name="f_03" localSheetId="87">#REF!</definedName>
    <definedName name="f_03" localSheetId="88">#REF!</definedName>
    <definedName name="f_03" localSheetId="89">#REF!</definedName>
    <definedName name="f_03" localSheetId="90">#REF!</definedName>
    <definedName name="f_03" localSheetId="91">#REF!</definedName>
    <definedName name="f_03" localSheetId="92">#REF!</definedName>
    <definedName name="f_03" localSheetId="93">#REF!</definedName>
    <definedName name="f_03" localSheetId="94">#REF!</definedName>
    <definedName name="f_03" localSheetId="95">#REF!</definedName>
    <definedName name="f_03" localSheetId="96">#REF!</definedName>
    <definedName name="f_03" localSheetId="97">#REF!</definedName>
    <definedName name="f_03" localSheetId="98">#REF!</definedName>
    <definedName name="f_03" localSheetId="99">#REF!</definedName>
    <definedName name="f_03" localSheetId="100">#REF!</definedName>
    <definedName name="f_03" localSheetId="101">#REF!</definedName>
    <definedName name="f_03" localSheetId="102">#REF!</definedName>
    <definedName name="f_03" localSheetId="103">#REF!</definedName>
    <definedName name="f_03" localSheetId="104">#REF!</definedName>
    <definedName name="f_03" localSheetId="105">#REF!</definedName>
    <definedName name="f_03" localSheetId="106">#REF!</definedName>
    <definedName name="f_03" localSheetId="107">#REF!</definedName>
    <definedName name="f_03" localSheetId="108">#REF!</definedName>
    <definedName name="f_03" localSheetId="109">#REF!</definedName>
    <definedName name="f_03" localSheetId="110">#REF!</definedName>
    <definedName name="f_03" localSheetId="111">#REF!</definedName>
    <definedName name="f_03" localSheetId="112">#REF!</definedName>
    <definedName name="f_03" localSheetId="113">#REF!</definedName>
    <definedName name="f_03">#REF!</definedName>
    <definedName name="f_04" localSheetId="27">#REF!</definedName>
    <definedName name="f_04" localSheetId="28">#REF!</definedName>
    <definedName name="f_04" localSheetId="29">#REF!</definedName>
    <definedName name="f_04" localSheetId="30">#REF!</definedName>
    <definedName name="f_04" localSheetId="31">#REF!</definedName>
    <definedName name="f_04" localSheetId="32">#REF!</definedName>
    <definedName name="f_04" localSheetId="33">#REF!</definedName>
    <definedName name="f_04" localSheetId="34">#REF!</definedName>
    <definedName name="f_04" localSheetId="35">#REF!</definedName>
    <definedName name="f_04" localSheetId="36">#REF!</definedName>
    <definedName name="f_04" localSheetId="37">#REF!</definedName>
    <definedName name="f_04" localSheetId="38">#REF!</definedName>
    <definedName name="f_04" localSheetId="39">#REF!</definedName>
    <definedName name="f_04" localSheetId="40">#REF!</definedName>
    <definedName name="f_04" localSheetId="41">#REF!</definedName>
    <definedName name="f_04" localSheetId="42">#REF!</definedName>
    <definedName name="f_04" localSheetId="43">#REF!</definedName>
    <definedName name="f_04" localSheetId="44">#REF!</definedName>
    <definedName name="f_04" localSheetId="45">#REF!</definedName>
    <definedName name="f_04" localSheetId="46">#REF!</definedName>
    <definedName name="f_04" localSheetId="47">#REF!</definedName>
    <definedName name="f_04" localSheetId="48">#REF!</definedName>
    <definedName name="f_04" localSheetId="49">#REF!</definedName>
    <definedName name="f_04" localSheetId="50">#REF!</definedName>
    <definedName name="f_04" localSheetId="51">#REF!</definedName>
    <definedName name="f_04" localSheetId="52">#REF!</definedName>
    <definedName name="f_04" localSheetId="53">#REF!</definedName>
    <definedName name="f_04" localSheetId="54">#REF!</definedName>
    <definedName name="f_04" localSheetId="55">#REF!</definedName>
    <definedName name="f_04" localSheetId="56">#REF!</definedName>
    <definedName name="f_04" localSheetId="57">#REF!</definedName>
    <definedName name="f_04" localSheetId="58">#REF!</definedName>
    <definedName name="f_04" localSheetId="59">#REF!</definedName>
    <definedName name="f_04" localSheetId="60">#REF!</definedName>
    <definedName name="f_04" localSheetId="61">#REF!</definedName>
    <definedName name="f_04" localSheetId="62">#REF!</definedName>
    <definedName name="f_04" localSheetId="63">#REF!</definedName>
    <definedName name="f_04" localSheetId="64">#REF!</definedName>
    <definedName name="f_04" localSheetId="65">#REF!</definedName>
    <definedName name="f_04" localSheetId="66">#REF!</definedName>
    <definedName name="f_04" localSheetId="67">#REF!</definedName>
    <definedName name="f_04" localSheetId="68">#REF!</definedName>
    <definedName name="f_04" localSheetId="69">#REF!</definedName>
    <definedName name="f_04" localSheetId="70">#REF!</definedName>
    <definedName name="f_04" localSheetId="71">#REF!</definedName>
    <definedName name="f_04" localSheetId="72">#REF!</definedName>
    <definedName name="f_04" localSheetId="73">#REF!</definedName>
    <definedName name="f_04" localSheetId="74">#REF!</definedName>
    <definedName name="f_04" localSheetId="75">#REF!</definedName>
    <definedName name="f_04" localSheetId="76">#REF!</definedName>
    <definedName name="f_04" localSheetId="77">#REF!</definedName>
    <definedName name="f_04" localSheetId="78">#REF!</definedName>
    <definedName name="f_04" localSheetId="79">#REF!</definedName>
    <definedName name="f_04" localSheetId="80">#REF!</definedName>
    <definedName name="f_04" localSheetId="81">#REF!</definedName>
    <definedName name="f_04" localSheetId="82">#REF!</definedName>
    <definedName name="f_04" localSheetId="83">#REF!</definedName>
    <definedName name="f_04" localSheetId="84">#REF!</definedName>
    <definedName name="f_04" localSheetId="85">#REF!</definedName>
    <definedName name="f_04" localSheetId="86">#REF!</definedName>
    <definedName name="f_04" localSheetId="87">#REF!</definedName>
    <definedName name="f_04" localSheetId="88">#REF!</definedName>
    <definedName name="f_04" localSheetId="89">#REF!</definedName>
    <definedName name="f_04" localSheetId="90">#REF!</definedName>
    <definedName name="f_04" localSheetId="91">#REF!</definedName>
    <definedName name="f_04" localSheetId="92">#REF!</definedName>
    <definedName name="f_04" localSheetId="93">#REF!</definedName>
    <definedName name="f_04" localSheetId="94">#REF!</definedName>
    <definedName name="f_04" localSheetId="95">#REF!</definedName>
    <definedName name="f_04" localSheetId="96">#REF!</definedName>
    <definedName name="f_04" localSheetId="97">#REF!</definedName>
    <definedName name="f_04" localSheetId="98">#REF!</definedName>
    <definedName name="f_04" localSheetId="99">#REF!</definedName>
    <definedName name="f_04" localSheetId="100">#REF!</definedName>
    <definedName name="f_04" localSheetId="101">#REF!</definedName>
    <definedName name="f_04" localSheetId="102">#REF!</definedName>
    <definedName name="f_04" localSheetId="103">#REF!</definedName>
    <definedName name="f_04" localSheetId="104">#REF!</definedName>
    <definedName name="f_04" localSheetId="105">#REF!</definedName>
    <definedName name="f_04" localSheetId="106">#REF!</definedName>
    <definedName name="f_04" localSheetId="107">#REF!</definedName>
    <definedName name="f_04" localSheetId="108">#REF!</definedName>
    <definedName name="f_04" localSheetId="109">#REF!</definedName>
    <definedName name="f_04" localSheetId="110">#REF!</definedName>
    <definedName name="f_04" localSheetId="111">#REF!</definedName>
    <definedName name="f_04" localSheetId="112">#REF!</definedName>
    <definedName name="f_04" localSheetId="113">#REF!</definedName>
    <definedName name="f_04">#REF!</definedName>
    <definedName name="f_05" localSheetId="27">#REF!</definedName>
    <definedName name="f_05" localSheetId="28">#REF!</definedName>
    <definedName name="f_05" localSheetId="29">#REF!</definedName>
    <definedName name="f_05" localSheetId="30">#REF!</definedName>
    <definedName name="f_05" localSheetId="31">#REF!</definedName>
    <definedName name="f_05" localSheetId="32">#REF!</definedName>
    <definedName name="f_05" localSheetId="33">#REF!</definedName>
    <definedName name="f_05" localSheetId="34">#REF!</definedName>
    <definedName name="f_05" localSheetId="35">#REF!</definedName>
    <definedName name="f_05" localSheetId="36">#REF!</definedName>
    <definedName name="f_05" localSheetId="37">#REF!</definedName>
    <definedName name="f_05" localSheetId="38">#REF!</definedName>
    <definedName name="f_05" localSheetId="39">#REF!</definedName>
    <definedName name="f_05" localSheetId="40">#REF!</definedName>
    <definedName name="f_05" localSheetId="41">#REF!</definedName>
    <definedName name="f_05" localSheetId="42">#REF!</definedName>
    <definedName name="f_05" localSheetId="43">#REF!</definedName>
    <definedName name="f_05" localSheetId="44">#REF!</definedName>
    <definedName name="f_05" localSheetId="45">#REF!</definedName>
    <definedName name="f_05" localSheetId="46">#REF!</definedName>
    <definedName name="f_05" localSheetId="47">#REF!</definedName>
    <definedName name="f_05" localSheetId="48">#REF!</definedName>
    <definedName name="f_05" localSheetId="49">#REF!</definedName>
    <definedName name="f_05" localSheetId="50">#REF!</definedName>
    <definedName name="f_05" localSheetId="51">#REF!</definedName>
    <definedName name="f_05" localSheetId="52">#REF!</definedName>
    <definedName name="f_05" localSheetId="53">#REF!</definedName>
    <definedName name="f_05" localSheetId="54">#REF!</definedName>
    <definedName name="f_05" localSheetId="55">#REF!</definedName>
    <definedName name="f_05" localSheetId="56">#REF!</definedName>
    <definedName name="f_05" localSheetId="57">#REF!</definedName>
    <definedName name="f_05" localSheetId="58">#REF!</definedName>
    <definedName name="f_05" localSheetId="59">#REF!</definedName>
    <definedName name="f_05" localSheetId="60">#REF!</definedName>
    <definedName name="f_05" localSheetId="61">#REF!</definedName>
    <definedName name="f_05" localSheetId="62">#REF!</definedName>
    <definedName name="f_05" localSheetId="63">#REF!</definedName>
    <definedName name="f_05" localSheetId="64">#REF!</definedName>
    <definedName name="f_05" localSheetId="65">#REF!</definedName>
    <definedName name="f_05" localSheetId="66">#REF!</definedName>
    <definedName name="f_05" localSheetId="67">#REF!</definedName>
    <definedName name="f_05" localSheetId="68">#REF!</definedName>
    <definedName name="f_05" localSheetId="69">#REF!</definedName>
    <definedName name="f_05" localSheetId="70">#REF!</definedName>
    <definedName name="f_05" localSheetId="71">#REF!</definedName>
    <definedName name="f_05" localSheetId="72">#REF!</definedName>
    <definedName name="f_05" localSheetId="73">#REF!</definedName>
    <definedName name="f_05" localSheetId="74">#REF!</definedName>
    <definedName name="f_05" localSheetId="75">#REF!</definedName>
    <definedName name="f_05" localSheetId="76">#REF!</definedName>
    <definedName name="f_05" localSheetId="77">#REF!</definedName>
    <definedName name="f_05" localSheetId="78">#REF!</definedName>
    <definedName name="f_05" localSheetId="79">#REF!</definedName>
    <definedName name="f_05" localSheetId="80">#REF!</definedName>
    <definedName name="f_05" localSheetId="81">#REF!</definedName>
    <definedName name="f_05" localSheetId="82">#REF!</definedName>
    <definedName name="f_05" localSheetId="83">#REF!</definedName>
    <definedName name="f_05" localSheetId="84">#REF!</definedName>
    <definedName name="f_05" localSheetId="85">#REF!</definedName>
    <definedName name="f_05" localSheetId="86">#REF!</definedName>
    <definedName name="f_05" localSheetId="87">#REF!</definedName>
    <definedName name="f_05" localSheetId="88">#REF!</definedName>
    <definedName name="f_05" localSheetId="89">#REF!</definedName>
    <definedName name="f_05" localSheetId="90">#REF!</definedName>
    <definedName name="f_05" localSheetId="91">#REF!</definedName>
    <definedName name="f_05" localSheetId="92">#REF!</definedName>
    <definedName name="f_05" localSheetId="93">#REF!</definedName>
    <definedName name="f_05" localSheetId="94">#REF!</definedName>
    <definedName name="f_05" localSheetId="95">#REF!</definedName>
    <definedName name="f_05" localSheetId="96">#REF!</definedName>
    <definedName name="f_05" localSheetId="97">#REF!</definedName>
    <definedName name="f_05" localSheetId="98">#REF!</definedName>
    <definedName name="f_05" localSheetId="99">#REF!</definedName>
    <definedName name="f_05" localSheetId="100">#REF!</definedName>
    <definedName name="f_05" localSheetId="101">#REF!</definedName>
    <definedName name="f_05" localSheetId="102">#REF!</definedName>
    <definedName name="f_05" localSheetId="103">#REF!</definedName>
    <definedName name="f_05" localSheetId="104">#REF!</definedName>
    <definedName name="f_05" localSheetId="105">#REF!</definedName>
    <definedName name="f_05" localSheetId="106">#REF!</definedName>
    <definedName name="f_05" localSheetId="107">#REF!</definedName>
    <definedName name="f_05" localSheetId="108">#REF!</definedName>
    <definedName name="f_05" localSheetId="109">#REF!</definedName>
    <definedName name="f_05" localSheetId="110">#REF!</definedName>
    <definedName name="f_05" localSheetId="111">#REF!</definedName>
    <definedName name="f_05" localSheetId="112">#REF!</definedName>
    <definedName name="f_05" localSheetId="113">#REF!</definedName>
    <definedName name="f_05">#REF!</definedName>
    <definedName name="f_06" localSheetId="27">#REF!</definedName>
    <definedName name="f_06" localSheetId="28">#REF!</definedName>
    <definedName name="f_06" localSheetId="29">#REF!</definedName>
    <definedName name="f_06" localSheetId="30">#REF!</definedName>
    <definedName name="f_06" localSheetId="31">#REF!</definedName>
    <definedName name="f_06" localSheetId="32">#REF!</definedName>
    <definedName name="f_06" localSheetId="33">#REF!</definedName>
    <definedName name="f_06" localSheetId="34">#REF!</definedName>
    <definedName name="f_06" localSheetId="35">#REF!</definedName>
    <definedName name="f_06" localSheetId="36">#REF!</definedName>
    <definedName name="f_06" localSheetId="37">#REF!</definedName>
    <definedName name="f_06" localSheetId="38">#REF!</definedName>
    <definedName name="f_06" localSheetId="39">#REF!</definedName>
    <definedName name="f_06" localSheetId="40">#REF!</definedName>
    <definedName name="f_06" localSheetId="41">#REF!</definedName>
    <definedName name="f_06" localSheetId="42">#REF!</definedName>
    <definedName name="f_06" localSheetId="43">#REF!</definedName>
    <definedName name="f_06" localSheetId="44">#REF!</definedName>
    <definedName name="f_06" localSheetId="45">#REF!</definedName>
    <definedName name="f_06" localSheetId="46">#REF!</definedName>
    <definedName name="f_06" localSheetId="47">#REF!</definedName>
    <definedName name="f_06" localSheetId="48">#REF!</definedName>
    <definedName name="f_06" localSheetId="49">#REF!</definedName>
    <definedName name="f_06" localSheetId="50">#REF!</definedName>
    <definedName name="f_06" localSheetId="51">#REF!</definedName>
    <definedName name="f_06" localSheetId="52">#REF!</definedName>
    <definedName name="f_06" localSheetId="53">#REF!</definedName>
    <definedName name="f_06" localSheetId="54">#REF!</definedName>
    <definedName name="f_06" localSheetId="55">#REF!</definedName>
    <definedName name="f_06" localSheetId="56">#REF!</definedName>
    <definedName name="f_06" localSheetId="57">#REF!</definedName>
    <definedName name="f_06" localSheetId="58">#REF!</definedName>
    <definedName name="f_06" localSheetId="59">#REF!</definedName>
    <definedName name="f_06" localSheetId="60">#REF!</definedName>
    <definedName name="f_06" localSheetId="61">#REF!</definedName>
    <definedName name="f_06" localSheetId="62">#REF!</definedName>
    <definedName name="f_06" localSheetId="63">#REF!</definedName>
    <definedName name="f_06" localSheetId="64">#REF!</definedName>
    <definedName name="f_06" localSheetId="65">#REF!</definedName>
    <definedName name="f_06" localSheetId="66">#REF!</definedName>
    <definedName name="f_06" localSheetId="67">#REF!</definedName>
    <definedName name="f_06" localSheetId="68">#REF!</definedName>
    <definedName name="f_06" localSheetId="69">#REF!</definedName>
    <definedName name="f_06" localSheetId="70">#REF!</definedName>
    <definedName name="f_06" localSheetId="71">#REF!</definedName>
    <definedName name="f_06" localSheetId="72">#REF!</definedName>
    <definedName name="f_06" localSheetId="73">#REF!</definedName>
    <definedName name="f_06" localSheetId="74">#REF!</definedName>
    <definedName name="f_06" localSheetId="75">#REF!</definedName>
    <definedName name="f_06" localSheetId="76">#REF!</definedName>
    <definedName name="f_06" localSheetId="77">#REF!</definedName>
    <definedName name="f_06" localSheetId="78">#REF!</definedName>
    <definedName name="f_06" localSheetId="79">#REF!</definedName>
    <definedName name="f_06" localSheetId="80">#REF!</definedName>
    <definedName name="f_06" localSheetId="81">#REF!</definedName>
    <definedName name="f_06" localSheetId="82">#REF!</definedName>
    <definedName name="f_06" localSheetId="83">#REF!</definedName>
    <definedName name="f_06" localSheetId="84">#REF!</definedName>
    <definedName name="f_06" localSheetId="85">#REF!</definedName>
    <definedName name="f_06" localSheetId="86">#REF!</definedName>
    <definedName name="f_06" localSheetId="87">#REF!</definedName>
    <definedName name="f_06" localSheetId="88">#REF!</definedName>
    <definedName name="f_06" localSheetId="89">#REF!</definedName>
    <definedName name="f_06" localSheetId="90">#REF!</definedName>
    <definedName name="f_06" localSheetId="91">#REF!</definedName>
    <definedName name="f_06" localSheetId="92">#REF!</definedName>
    <definedName name="f_06" localSheetId="93">#REF!</definedName>
    <definedName name="f_06" localSheetId="94">#REF!</definedName>
    <definedName name="f_06" localSheetId="95">#REF!</definedName>
    <definedName name="f_06" localSheetId="96">#REF!</definedName>
    <definedName name="f_06" localSheetId="97">#REF!</definedName>
    <definedName name="f_06" localSheetId="98">#REF!</definedName>
    <definedName name="f_06" localSheetId="99">#REF!</definedName>
    <definedName name="f_06" localSheetId="100">#REF!</definedName>
    <definedName name="f_06" localSheetId="101">#REF!</definedName>
    <definedName name="f_06" localSheetId="102">#REF!</definedName>
    <definedName name="f_06" localSheetId="103">#REF!</definedName>
    <definedName name="f_06" localSheetId="104">#REF!</definedName>
    <definedName name="f_06" localSheetId="105">#REF!</definedName>
    <definedName name="f_06" localSheetId="106">#REF!</definedName>
    <definedName name="f_06" localSheetId="107">#REF!</definedName>
    <definedName name="f_06" localSheetId="108">#REF!</definedName>
    <definedName name="f_06" localSheetId="109">#REF!</definedName>
    <definedName name="f_06" localSheetId="110">#REF!</definedName>
    <definedName name="f_06" localSheetId="111">#REF!</definedName>
    <definedName name="f_06" localSheetId="112">#REF!</definedName>
    <definedName name="f_06" localSheetId="113">#REF!</definedName>
    <definedName name="f_06">#REF!</definedName>
    <definedName name="f_07" localSheetId="27">#REF!</definedName>
    <definedName name="f_07" localSheetId="28">#REF!</definedName>
    <definedName name="f_07" localSheetId="29">#REF!</definedName>
    <definedName name="f_07" localSheetId="30">#REF!</definedName>
    <definedName name="f_07" localSheetId="31">#REF!</definedName>
    <definedName name="f_07" localSheetId="32">#REF!</definedName>
    <definedName name="f_07" localSheetId="33">#REF!</definedName>
    <definedName name="f_07" localSheetId="34">#REF!</definedName>
    <definedName name="f_07" localSheetId="35">#REF!</definedName>
    <definedName name="f_07" localSheetId="36">#REF!</definedName>
    <definedName name="f_07" localSheetId="37">#REF!</definedName>
    <definedName name="f_07" localSheetId="38">#REF!</definedName>
    <definedName name="f_07" localSheetId="39">#REF!</definedName>
    <definedName name="f_07" localSheetId="40">#REF!</definedName>
    <definedName name="f_07" localSheetId="41">#REF!</definedName>
    <definedName name="f_07" localSheetId="42">#REF!</definedName>
    <definedName name="f_07" localSheetId="43">#REF!</definedName>
    <definedName name="f_07" localSheetId="44">#REF!</definedName>
    <definedName name="f_07" localSheetId="45">#REF!</definedName>
    <definedName name="f_07" localSheetId="46">#REF!</definedName>
    <definedName name="f_07" localSheetId="47">#REF!</definedName>
    <definedName name="f_07" localSheetId="48">#REF!</definedName>
    <definedName name="f_07" localSheetId="49">#REF!</definedName>
    <definedName name="f_07" localSheetId="50">#REF!</definedName>
    <definedName name="f_07" localSheetId="51">#REF!</definedName>
    <definedName name="f_07" localSheetId="52">#REF!</definedName>
    <definedName name="f_07" localSheetId="53">#REF!</definedName>
    <definedName name="f_07" localSheetId="54">#REF!</definedName>
    <definedName name="f_07" localSheetId="55">#REF!</definedName>
    <definedName name="f_07" localSheetId="56">#REF!</definedName>
    <definedName name="f_07" localSheetId="57">#REF!</definedName>
    <definedName name="f_07" localSheetId="58">#REF!</definedName>
    <definedName name="f_07" localSheetId="59">#REF!</definedName>
    <definedName name="f_07" localSheetId="60">#REF!</definedName>
    <definedName name="f_07" localSheetId="61">#REF!</definedName>
    <definedName name="f_07" localSheetId="62">#REF!</definedName>
    <definedName name="f_07" localSheetId="63">#REF!</definedName>
    <definedName name="f_07" localSheetId="64">#REF!</definedName>
    <definedName name="f_07" localSheetId="65">#REF!</definedName>
    <definedName name="f_07" localSheetId="66">#REF!</definedName>
    <definedName name="f_07" localSheetId="67">#REF!</definedName>
    <definedName name="f_07" localSheetId="68">#REF!</definedName>
    <definedName name="f_07" localSheetId="69">#REF!</definedName>
    <definedName name="f_07" localSheetId="70">#REF!</definedName>
    <definedName name="f_07" localSheetId="71">#REF!</definedName>
    <definedName name="f_07" localSheetId="72">#REF!</definedName>
    <definedName name="f_07" localSheetId="73">#REF!</definedName>
    <definedName name="f_07" localSheetId="74">#REF!</definedName>
    <definedName name="f_07" localSheetId="75">#REF!</definedName>
    <definedName name="f_07" localSheetId="76">#REF!</definedName>
    <definedName name="f_07" localSheetId="77">#REF!</definedName>
    <definedName name="f_07" localSheetId="78">#REF!</definedName>
    <definedName name="f_07" localSheetId="79">#REF!</definedName>
    <definedName name="f_07" localSheetId="80">#REF!</definedName>
    <definedName name="f_07" localSheetId="81">#REF!</definedName>
    <definedName name="f_07" localSheetId="82">#REF!</definedName>
    <definedName name="f_07" localSheetId="83">#REF!</definedName>
    <definedName name="f_07" localSheetId="84">#REF!</definedName>
    <definedName name="f_07" localSheetId="85">#REF!</definedName>
    <definedName name="f_07" localSheetId="86">#REF!</definedName>
    <definedName name="f_07" localSheetId="87">#REF!</definedName>
    <definedName name="f_07" localSheetId="88">#REF!</definedName>
    <definedName name="f_07" localSheetId="89">#REF!</definedName>
    <definedName name="f_07" localSheetId="90">#REF!</definedName>
    <definedName name="f_07" localSheetId="91">#REF!</definedName>
    <definedName name="f_07" localSheetId="92">#REF!</definedName>
    <definedName name="f_07" localSheetId="93">#REF!</definedName>
    <definedName name="f_07" localSheetId="94">#REF!</definedName>
    <definedName name="f_07" localSheetId="95">#REF!</definedName>
    <definedName name="f_07" localSheetId="96">#REF!</definedName>
    <definedName name="f_07" localSheetId="97">#REF!</definedName>
    <definedName name="f_07" localSheetId="98">#REF!</definedName>
    <definedName name="f_07" localSheetId="99">#REF!</definedName>
    <definedName name="f_07" localSheetId="100">#REF!</definedName>
    <definedName name="f_07" localSheetId="101">#REF!</definedName>
    <definedName name="f_07" localSheetId="102">#REF!</definedName>
    <definedName name="f_07" localSheetId="103">#REF!</definedName>
    <definedName name="f_07" localSheetId="104">#REF!</definedName>
    <definedName name="f_07" localSheetId="105">#REF!</definedName>
    <definedName name="f_07" localSheetId="106">#REF!</definedName>
    <definedName name="f_07" localSheetId="107">#REF!</definedName>
    <definedName name="f_07" localSheetId="108">#REF!</definedName>
    <definedName name="f_07" localSheetId="109">#REF!</definedName>
    <definedName name="f_07" localSheetId="110">#REF!</definedName>
    <definedName name="f_07" localSheetId="111">#REF!</definedName>
    <definedName name="f_07" localSheetId="112">#REF!</definedName>
    <definedName name="f_07" localSheetId="113">#REF!</definedName>
    <definedName name="f_07">#REF!</definedName>
    <definedName name="f_08" localSheetId="27">#REF!</definedName>
    <definedName name="f_08" localSheetId="28">#REF!</definedName>
    <definedName name="f_08" localSheetId="29">#REF!</definedName>
    <definedName name="f_08" localSheetId="30">#REF!</definedName>
    <definedName name="f_08" localSheetId="31">#REF!</definedName>
    <definedName name="f_08" localSheetId="32">#REF!</definedName>
    <definedName name="f_08" localSheetId="33">#REF!</definedName>
    <definedName name="f_08" localSheetId="34">#REF!</definedName>
    <definedName name="f_08" localSheetId="35">#REF!</definedName>
    <definedName name="f_08" localSheetId="36">#REF!</definedName>
    <definedName name="f_08" localSheetId="37">#REF!</definedName>
    <definedName name="f_08" localSheetId="38">#REF!</definedName>
    <definedName name="f_08" localSheetId="39">#REF!</definedName>
    <definedName name="f_08" localSheetId="40">#REF!</definedName>
    <definedName name="f_08" localSheetId="41">#REF!</definedName>
    <definedName name="f_08" localSheetId="42">#REF!</definedName>
    <definedName name="f_08" localSheetId="43">#REF!</definedName>
    <definedName name="f_08" localSheetId="44">#REF!</definedName>
    <definedName name="f_08" localSheetId="45">#REF!</definedName>
    <definedName name="f_08" localSheetId="46">#REF!</definedName>
    <definedName name="f_08" localSheetId="47">#REF!</definedName>
    <definedName name="f_08" localSheetId="48">#REF!</definedName>
    <definedName name="f_08" localSheetId="49">#REF!</definedName>
    <definedName name="f_08" localSheetId="50">#REF!</definedName>
    <definedName name="f_08" localSheetId="51">#REF!</definedName>
    <definedName name="f_08" localSheetId="52">#REF!</definedName>
    <definedName name="f_08" localSheetId="53">#REF!</definedName>
    <definedName name="f_08" localSheetId="54">#REF!</definedName>
    <definedName name="f_08" localSheetId="55">#REF!</definedName>
    <definedName name="f_08" localSheetId="56">#REF!</definedName>
    <definedName name="f_08" localSheetId="57">#REF!</definedName>
    <definedName name="f_08" localSheetId="58">#REF!</definedName>
    <definedName name="f_08" localSheetId="59">#REF!</definedName>
    <definedName name="f_08" localSheetId="60">#REF!</definedName>
    <definedName name="f_08" localSheetId="61">#REF!</definedName>
    <definedName name="f_08" localSheetId="62">#REF!</definedName>
    <definedName name="f_08" localSheetId="63">#REF!</definedName>
    <definedName name="f_08" localSheetId="64">#REF!</definedName>
    <definedName name="f_08" localSheetId="65">#REF!</definedName>
    <definedName name="f_08" localSheetId="66">#REF!</definedName>
    <definedName name="f_08" localSheetId="67">#REF!</definedName>
    <definedName name="f_08" localSheetId="68">#REF!</definedName>
    <definedName name="f_08" localSheetId="69">#REF!</definedName>
    <definedName name="f_08" localSheetId="70">#REF!</definedName>
    <definedName name="f_08" localSheetId="71">#REF!</definedName>
    <definedName name="f_08" localSheetId="72">#REF!</definedName>
    <definedName name="f_08" localSheetId="73">#REF!</definedName>
    <definedName name="f_08" localSheetId="74">#REF!</definedName>
    <definedName name="f_08" localSheetId="75">#REF!</definedName>
    <definedName name="f_08" localSheetId="76">#REF!</definedName>
    <definedName name="f_08" localSheetId="77">#REF!</definedName>
    <definedName name="f_08" localSheetId="78">#REF!</definedName>
    <definedName name="f_08" localSheetId="79">#REF!</definedName>
    <definedName name="f_08" localSheetId="80">#REF!</definedName>
    <definedName name="f_08" localSheetId="81">#REF!</definedName>
    <definedName name="f_08" localSheetId="82">#REF!</definedName>
    <definedName name="f_08" localSheetId="83">#REF!</definedName>
    <definedName name="f_08" localSheetId="84">#REF!</definedName>
    <definedName name="f_08" localSheetId="85">#REF!</definedName>
    <definedName name="f_08" localSheetId="86">#REF!</definedName>
    <definedName name="f_08" localSheetId="87">#REF!</definedName>
    <definedName name="f_08" localSheetId="88">#REF!</definedName>
    <definedName name="f_08" localSheetId="89">#REF!</definedName>
    <definedName name="f_08" localSheetId="90">#REF!</definedName>
    <definedName name="f_08" localSheetId="91">#REF!</definedName>
    <definedName name="f_08" localSheetId="92">#REF!</definedName>
    <definedName name="f_08" localSheetId="93">#REF!</definedName>
    <definedName name="f_08" localSheetId="94">#REF!</definedName>
    <definedName name="f_08" localSheetId="95">#REF!</definedName>
    <definedName name="f_08" localSheetId="96">#REF!</definedName>
    <definedName name="f_08" localSheetId="97">#REF!</definedName>
    <definedName name="f_08" localSheetId="98">#REF!</definedName>
    <definedName name="f_08" localSheetId="99">#REF!</definedName>
    <definedName name="f_08" localSheetId="100">#REF!</definedName>
    <definedName name="f_08" localSheetId="101">#REF!</definedName>
    <definedName name="f_08" localSheetId="102">#REF!</definedName>
    <definedName name="f_08" localSheetId="103">#REF!</definedName>
    <definedName name="f_08" localSheetId="104">#REF!</definedName>
    <definedName name="f_08" localSheetId="105">#REF!</definedName>
    <definedName name="f_08" localSheetId="106">#REF!</definedName>
    <definedName name="f_08" localSheetId="107">#REF!</definedName>
    <definedName name="f_08" localSheetId="108">#REF!</definedName>
    <definedName name="f_08" localSheetId="109">#REF!</definedName>
    <definedName name="f_08" localSheetId="110">#REF!</definedName>
    <definedName name="f_08" localSheetId="111">#REF!</definedName>
    <definedName name="f_08" localSheetId="112">#REF!</definedName>
    <definedName name="f_08" localSheetId="113">#REF!</definedName>
    <definedName name="f_08">#REF!</definedName>
    <definedName name="f_09" localSheetId="27">#REF!</definedName>
    <definedName name="f_09" localSheetId="28">#REF!</definedName>
    <definedName name="f_09" localSheetId="29">#REF!</definedName>
    <definedName name="f_09" localSheetId="30">#REF!</definedName>
    <definedName name="f_09" localSheetId="31">#REF!</definedName>
    <definedName name="f_09" localSheetId="32">#REF!</definedName>
    <definedName name="f_09" localSheetId="33">#REF!</definedName>
    <definedName name="f_09" localSheetId="34">#REF!</definedName>
    <definedName name="f_09" localSheetId="35">#REF!</definedName>
    <definedName name="f_09" localSheetId="36">#REF!</definedName>
    <definedName name="f_09" localSheetId="37">#REF!</definedName>
    <definedName name="f_09" localSheetId="38">#REF!</definedName>
    <definedName name="f_09" localSheetId="39">#REF!</definedName>
    <definedName name="f_09" localSheetId="40">#REF!</definedName>
    <definedName name="f_09" localSheetId="41">#REF!</definedName>
    <definedName name="f_09" localSheetId="42">#REF!</definedName>
    <definedName name="f_09" localSheetId="43">#REF!</definedName>
    <definedName name="f_09" localSheetId="44">#REF!</definedName>
    <definedName name="f_09" localSheetId="45">#REF!</definedName>
    <definedName name="f_09" localSheetId="46">#REF!</definedName>
    <definedName name="f_09" localSheetId="47">#REF!</definedName>
    <definedName name="f_09" localSheetId="48">#REF!</definedName>
    <definedName name="f_09" localSheetId="49">#REF!</definedName>
    <definedName name="f_09" localSheetId="50">#REF!</definedName>
    <definedName name="f_09" localSheetId="51">#REF!</definedName>
    <definedName name="f_09" localSheetId="52">#REF!</definedName>
    <definedName name="f_09" localSheetId="53">#REF!</definedName>
    <definedName name="f_09" localSheetId="54">#REF!</definedName>
    <definedName name="f_09" localSheetId="55">#REF!</definedName>
    <definedName name="f_09" localSheetId="56">#REF!</definedName>
    <definedName name="f_09" localSheetId="57">#REF!</definedName>
    <definedName name="f_09" localSheetId="58">#REF!</definedName>
    <definedName name="f_09" localSheetId="59">#REF!</definedName>
    <definedName name="f_09" localSheetId="60">#REF!</definedName>
    <definedName name="f_09" localSheetId="61">#REF!</definedName>
    <definedName name="f_09" localSheetId="62">#REF!</definedName>
    <definedName name="f_09" localSheetId="63">#REF!</definedName>
    <definedName name="f_09" localSheetId="64">#REF!</definedName>
    <definedName name="f_09" localSheetId="65">#REF!</definedName>
    <definedName name="f_09" localSheetId="66">#REF!</definedName>
    <definedName name="f_09" localSheetId="67">#REF!</definedName>
    <definedName name="f_09" localSheetId="68">#REF!</definedName>
    <definedName name="f_09" localSheetId="69">#REF!</definedName>
    <definedName name="f_09" localSheetId="70">#REF!</definedName>
    <definedName name="f_09" localSheetId="71">#REF!</definedName>
    <definedName name="f_09" localSheetId="72">#REF!</definedName>
    <definedName name="f_09" localSheetId="73">#REF!</definedName>
    <definedName name="f_09" localSheetId="74">#REF!</definedName>
    <definedName name="f_09" localSheetId="75">#REF!</definedName>
    <definedName name="f_09" localSheetId="76">#REF!</definedName>
    <definedName name="f_09" localSheetId="77">#REF!</definedName>
    <definedName name="f_09" localSheetId="78">#REF!</definedName>
    <definedName name="f_09" localSheetId="79">#REF!</definedName>
    <definedName name="f_09" localSheetId="80">#REF!</definedName>
    <definedName name="f_09" localSheetId="81">#REF!</definedName>
    <definedName name="f_09" localSheetId="82">#REF!</definedName>
    <definedName name="f_09" localSheetId="83">#REF!</definedName>
    <definedName name="f_09" localSheetId="84">#REF!</definedName>
    <definedName name="f_09" localSheetId="85">#REF!</definedName>
    <definedName name="f_09" localSheetId="86">#REF!</definedName>
    <definedName name="f_09" localSheetId="87">#REF!</definedName>
    <definedName name="f_09" localSheetId="88">#REF!</definedName>
    <definedName name="f_09" localSheetId="89">#REF!</definedName>
    <definedName name="f_09" localSheetId="90">#REF!</definedName>
    <definedName name="f_09" localSheetId="91">#REF!</definedName>
    <definedName name="f_09" localSheetId="92">#REF!</definedName>
    <definedName name="f_09" localSheetId="93">#REF!</definedName>
    <definedName name="f_09" localSheetId="94">#REF!</definedName>
    <definedName name="f_09" localSheetId="95">#REF!</definedName>
    <definedName name="f_09" localSheetId="96">#REF!</definedName>
    <definedName name="f_09" localSheetId="97">#REF!</definedName>
    <definedName name="f_09" localSheetId="98">#REF!</definedName>
    <definedName name="f_09" localSheetId="99">#REF!</definedName>
    <definedName name="f_09" localSheetId="100">#REF!</definedName>
    <definedName name="f_09" localSheetId="101">#REF!</definedName>
    <definedName name="f_09" localSheetId="102">#REF!</definedName>
    <definedName name="f_09" localSheetId="103">#REF!</definedName>
    <definedName name="f_09" localSheetId="104">#REF!</definedName>
    <definedName name="f_09" localSheetId="105">#REF!</definedName>
    <definedName name="f_09" localSheetId="106">#REF!</definedName>
    <definedName name="f_09" localSheetId="107">#REF!</definedName>
    <definedName name="f_09" localSheetId="108">#REF!</definedName>
    <definedName name="f_09" localSheetId="109">#REF!</definedName>
    <definedName name="f_09" localSheetId="110">#REF!</definedName>
    <definedName name="f_09" localSheetId="111">#REF!</definedName>
    <definedName name="f_09" localSheetId="112">#REF!</definedName>
    <definedName name="f_09" localSheetId="113">#REF!</definedName>
    <definedName name="f_09">#REF!</definedName>
    <definedName name="f_10" localSheetId="27">#REF!</definedName>
    <definedName name="f_10" localSheetId="28">#REF!</definedName>
    <definedName name="f_10" localSheetId="29">#REF!</definedName>
    <definedName name="f_10" localSheetId="30">#REF!</definedName>
    <definedName name="f_10" localSheetId="31">#REF!</definedName>
    <definedName name="f_10" localSheetId="32">#REF!</definedName>
    <definedName name="f_10" localSheetId="33">#REF!</definedName>
    <definedName name="f_10" localSheetId="34">#REF!</definedName>
    <definedName name="f_10" localSheetId="35">#REF!</definedName>
    <definedName name="f_10" localSheetId="36">#REF!</definedName>
    <definedName name="f_10" localSheetId="37">#REF!</definedName>
    <definedName name="f_10" localSheetId="38">#REF!</definedName>
    <definedName name="f_10" localSheetId="39">#REF!</definedName>
    <definedName name="f_10" localSheetId="40">#REF!</definedName>
    <definedName name="f_10" localSheetId="41">#REF!</definedName>
    <definedName name="f_10" localSheetId="42">#REF!</definedName>
    <definedName name="f_10" localSheetId="43">#REF!</definedName>
    <definedName name="f_10" localSheetId="44">#REF!</definedName>
    <definedName name="f_10" localSheetId="45">#REF!</definedName>
    <definedName name="f_10" localSheetId="46">#REF!</definedName>
    <definedName name="f_10" localSheetId="47">#REF!</definedName>
    <definedName name="f_10" localSheetId="48">#REF!</definedName>
    <definedName name="f_10" localSheetId="49">#REF!</definedName>
    <definedName name="f_10" localSheetId="50">#REF!</definedName>
    <definedName name="f_10" localSheetId="51">#REF!</definedName>
    <definedName name="f_10" localSheetId="52">#REF!</definedName>
    <definedName name="f_10" localSheetId="53">#REF!</definedName>
    <definedName name="f_10" localSheetId="54">#REF!</definedName>
    <definedName name="f_10" localSheetId="55">#REF!</definedName>
    <definedName name="f_10" localSheetId="56">#REF!</definedName>
    <definedName name="f_10" localSheetId="57">#REF!</definedName>
    <definedName name="f_10" localSheetId="58">#REF!</definedName>
    <definedName name="f_10" localSheetId="59">#REF!</definedName>
    <definedName name="f_10" localSheetId="60">#REF!</definedName>
    <definedName name="f_10" localSheetId="61">#REF!</definedName>
    <definedName name="f_10" localSheetId="62">#REF!</definedName>
    <definedName name="f_10" localSheetId="63">#REF!</definedName>
    <definedName name="f_10" localSheetId="64">#REF!</definedName>
    <definedName name="f_10" localSheetId="65">#REF!</definedName>
    <definedName name="f_10" localSheetId="66">#REF!</definedName>
    <definedName name="f_10" localSheetId="67">#REF!</definedName>
    <definedName name="f_10" localSheetId="68">#REF!</definedName>
    <definedName name="f_10" localSheetId="69">#REF!</definedName>
    <definedName name="f_10" localSheetId="70">#REF!</definedName>
    <definedName name="f_10" localSheetId="71">#REF!</definedName>
    <definedName name="f_10" localSheetId="72">#REF!</definedName>
    <definedName name="f_10" localSheetId="73">#REF!</definedName>
    <definedName name="f_10" localSheetId="74">#REF!</definedName>
    <definedName name="f_10" localSheetId="75">#REF!</definedName>
    <definedName name="f_10" localSheetId="76">#REF!</definedName>
    <definedName name="f_10" localSheetId="77">#REF!</definedName>
    <definedName name="f_10" localSheetId="78">#REF!</definedName>
    <definedName name="f_10" localSheetId="79">#REF!</definedName>
    <definedName name="f_10" localSheetId="80">#REF!</definedName>
    <definedName name="f_10" localSheetId="81">#REF!</definedName>
    <definedName name="f_10" localSheetId="82">#REF!</definedName>
    <definedName name="f_10" localSheetId="83">#REF!</definedName>
    <definedName name="f_10" localSheetId="84">#REF!</definedName>
    <definedName name="f_10" localSheetId="85">#REF!</definedName>
    <definedName name="f_10" localSheetId="86">#REF!</definedName>
    <definedName name="f_10" localSheetId="87">#REF!</definedName>
    <definedName name="f_10" localSheetId="88">#REF!</definedName>
    <definedName name="f_10" localSheetId="89">#REF!</definedName>
    <definedName name="f_10" localSheetId="90">#REF!</definedName>
    <definedName name="f_10" localSheetId="91">#REF!</definedName>
    <definedName name="f_10" localSheetId="92">#REF!</definedName>
    <definedName name="f_10" localSheetId="93">#REF!</definedName>
    <definedName name="f_10" localSheetId="94">#REF!</definedName>
    <definedName name="f_10" localSheetId="95">#REF!</definedName>
    <definedName name="f_10" localSheetId="96">#REF!</definedName>
    <definedName name="f_10" localSheetId="97">#REF!</definedName>
    <definedName name="f_10" localSheetId="98">#REF!</definedName>
    <definedName name="f_10" localSheetId="99">#REF!</definedName>
    <definedName name="f_10" localSheetId="100">#REF!</definedName>
    <definedName name="f_10" localSheetId="101">#REF!</definedName>
    <definedName name="f_10" localSheetId="102">#REF!</definedName>
    <definedName name="f_10" localSheetId="103">#REF!</definedName>
    <definedName name="f_10" localSheetId="104">#REF!</definedName>
    <definedName name="f_10" localSheetId="105">#REF!</definedName>
    <definedName name="f_10" localSheetId="106">#REF!</definedName>
    <definedName name="f_10" localSheetId="107">#REF!</definedName>
    <definedName name="f_10" localSheetId="108">#REF!</definedName>
    <definedName name="f_10" localSheetId="109">#REF!</definedName>
    <definedName name="f_10" localSheetId="110">#REF!</definedName>
    <definedName name="f_10" localSheetId="111">#REF!</definedName>
    <definedName name="f_10" localSheetId="112">#REF!</definedName>
    <definedName name="f_10" localSheetId="113">#REF!</definedName>
    <definedName name="f_10">#REF!</definedName>
    <definedName name="f_11" localSheetId="27">#REF!</definedName>
    <definedName name="f_11" localSheetId="28">#REF!</definedName>
    <definedName name="f_11" localSheetId="29">#REF!</definedName>
    <definedName name="f_11" localSheetId="30">#REF!</definedName>
    <definedName name="f_11" localSheetId="31">#REF!</definedName>
    <definedName name="f_11" localSheetId="32">#REF!</definedName>
    <definedName name="f_11" localSheetId="33">#REF!</definedName>
    <definedName name="f_11" localSheetId="34">#REF!</definedName>
    <definedName name="f_11" localSheetId="35">#REF!</definedName>
    <definedName name="f_11" localSheetId="36">#REF!</definedName>
    <definedName name="f_11" localSheetId="37">#REF!</definedName>
    <definedName name="f_11" localSheetId="38">#REF!</definedName>
    <definedName name="f_11" localSheetId="39">#REF!</definedName>
    <definedName name="f_11" localSheetId="40">#REF!</definedName>
    <definedName name="f_11" localSheetId="41">#REF!</definedName>
    <definedName name="f_11" localSheetId="42">#REF!</definedName>
    <definedName name="f_11" localSheetId="43">#REF!</definedName>
    <definedName name="f_11" localSheetId="44">#REF!</definedName>
    <definedName name="f_11" localSheetId="45">#REF!</definedName>
    <definedName name="f_11" localSheetId="46">#REF!</definedName>
    <definedName name="f_11" localSheetId="47">#REF!</definedName>
    <definedName name="f_11" localSheetId="48">#REF!</definedName>
    <definedName name="f_11" localSheetId="49">#REF!</definedName>
    <definedName name="f_11" localSheetId="50">#REF!</definedName>
    <definedName name="f_11" localSheetId="51">#REF!</definedName>
    <definedName name="f_11" localSheetId="52">#REF!</definedName>
    <definedName name="f_11" localSheetId="53">#REF!</definedName>
    <definedName name="f_11" localSheetId="54">#REF!</definedName>
    <definedName name="f_11" localSheetId="55">#REF!</definedName>
    <definedName name="f_11" localSheetId="56">#REF!</definedName>
    <definedName name="f_11" localSheetId="57">#REF!</definedName>
    <definedName name="f_11" localSheetId="58">#REF!</definedName>
    <definedName name="f_11" localSheetId="59">#REF!</definedName>
    <definedName name="f_11" localSheetId="60">#REF!</definedName>
    <definedName name="f_11" localSheetId="61">#REF!</definedName>
    <definedName name="f_11" localSheetId="62">#REF!</definedName>
    <definedName name="f_11" localSheetId="63">#REF!</definedName>
    <definedName name="f_11" localSheetId="64">#REF!</definedName>
    <definedName name="f_11" localSheetId="65">#REF!</definedName>
    <definedName name="f_11" localSheetId="66">#REF!</definedName>
    <definedName name="f_11" localSheetId="67">#REF!</definedName>
    <definedName name="f_11" localSheetId="68">#REF!</definedName>
    <definedName name="f_11" localSheetId="69">#REF!</definedName>
    <definedName name="f_11" localSheetId="70">#REF!</definedName>
    <definedName name="f_11" localSheetId="71">#REF!</definedName>
    <definedName name="f_11" localSheetId="72">#REF!</definedName>
    <definedName name="f_11" localSheetId="73">#REF!</definedName>
    <definedName name="f_11" localSheetId="74">#REF!</definedName>
    <definedName name="f_11" localSheetId="75">#REF!</definedName>
    <definedName name="f_11" localSheetId="76">#REF!</definedName>
    <definedName name="f_11" localSheetId="77">#REF!</definedName>
    <definedName name="f_11" localSheetId="78">#REF!</definedName>
    <definedName name="f_11" localSheetId="79">#REF!</definedName>
    <definedName name="f_11" localSheetId="80">#REF!</definedName>
    <definedName name="f_11" localSheetId="81">#REF!</definedName>
    <definedName name="f_11" localSheetId="82">#REF!</definedName>
    <definedName name="f_11" localSheetId="83">#REF!</definedName>
    <definedName name="f_11" localSheetId="84">#REF!</definedName>
    <definedName name="f_11" localSheetId="85">#REF!</definedName>
    <definedName name="f_11" localSheetId="86">#REF!</definedName>
    <definedName name="f_11" localSheetId="87">#REF!</definedName>
    <definedName name="f_11" localSheetId="88">#REF!</definedName>
    <definedName name="f_11" localSheetId="89">#REF!</definedName>
    <definedName name="f_11" localSheetId="90">#REF!</definedName>
    <definedName name="f_11" localSheetId="91">#REF!</definedName>
    <definedName name="f_11" localSheetId="92">#REF!</definedName>
    <definedName name="f_11" localSheetId="93">#REF!</definedName>
    <definedName name="f_11" localSheetId="94">#REF!</definedName>
    <definedName name="f_11" localSheetId="95">#REF!</definedName>
    <definedName name="f_11" localSheetId="96">#REF!</definedName>
    <definedName name="f_11" localSheetId="97">#REF!</definedName>
    <definedName name="f_11" localSheetId="98">#REF!</definedName>
    <definedName name="f_11" localSheetId="99">#REF!</definedName>
    <definedName name="f_11" localSheetId="100">#REF!</definedName>
    <definedName name="f_11" localSheetId="101">#REF!</definedName>
    <definedName name="f_11" localSheetId="102">#REF!</definedName>
    <definedName name="f_11" localSheetId="103">#REF!</definedName>
    <definedName name="f_11" localSheetId="104">#REF!</definedName>
    <definedName name="f_11" localSheetId="105">#REF!</definedName>
    <definedName name="f_11" localSheetId="106">#REF!</definedName>
    <definedName name="f_11" localSheetId="107">#REF!</definedName>
    <definedName name="f_11" localSheetId="108">#REF!</definedName>
    <definedName name="f_11" localSheetId="109">#REF!</definedName>
    <definedName name="f_11" localSheetId="110">#REF!</definedName>
    <definedName name="f_11" localSheetId="111">#REF!</definedName>
    <definedName name="f_11" localSheetId="112">#REF!</definedName>
    <definedName name="f_11" localSheetId="113">#REF!</definedName>
    <definedName name="f_11">#REF!</definedName>
    <definedName name="f_12" localSheetId="27">#REF!</definedName>
    <definedName name="f_12" localSheetId="28">#REF!</definedName>
    <definedName name="f_12" localSheetId="29">#REF!</definedName>
    <definedName name="f_12" localSheetId="30">#REF!</definedName>
    <definedName name="f_12" localSheetId="31">#REF!</definedName>
    <definedName name="f_12" localSheetId="32">#REF!</definedName>
    <definedName name="f_12" localSheetId="33">#REF!</definedName>
    <definedName name="f_12" localSheetId="34">#REF!</definedName>
    <definedName name="f_12" localSheetId="35">#REF!</definedName>
    <definedName name="f_12" localSheetId="36">#REF!</definedName>
    <definedName name="f_12" localSheetId="37">#REF!</definedName>
    <definedName name="f_12" localSheetId="38">#REF!</definedName>
    <definedName name="f_12" localSheetId="39">#REF!</definedName>
    <definedName name="f_12" localSheetId="40">#REF!</definedName>
    <definedName name="f_12" localSheetId="41">#REF!</definedName>
    <definedName name="f_12" localSheetId="42">#REF!</definedName>
    <definedName name="f_12" localSheetId="43">#REF!</definedName>
    <definedName name="f_12" localSheetId="44">#REF!</definedName>
    <definedName name="f_12" localSheetId="45">#REF!</definedName>
    <definedName name="f_12" localSheetId="46">#REF!</definedName>
    <definedName name="f_12" localSheetId="47">#REF!</definedName>
    <definedName name="f_12" localSheetId="48">#REF!</definedName>
    <definedName name="f_12" localSheetId="49">#REF!</definedName>
    <definedName name="f_12" localSheetId="50">#REF!</definedName>
    <definedName name="f_12" localSheetId="51">#REF!</definedName>
    <definedName name="f_12" localSheetId="52">#REF!</definedName>
    <definedName name="f_12" localSheetId="53">#REF!</definedName>
    <definedName name="f_12" localSheetId="54">#REF!</definedName>
    <definedName name="f_12" localSheetId="55">#REF!</definedName>
    <definedName name="f_12" localSheetId="56">#REF!</definedName>
    <definedName name="f_12" localSheetId="57">#REF!</definedName>
    <definedName name="f_12" localSheetId="58">#REF!</definedName>
    <definedName name="f_12" localSheetId="59">#REF!</definedName>
    <definedName name="f_12" localSheetId="60">#REF!</definedName>
    <definedName name="f_12" localSheetId="61">#REF!</definedName>
    <definedName name="f_12" localSheetId="62">#REF!</definedName>
    <definedName name="f_12" localSheetId="63">#REF!</definedName>
    <definedName name="f_12" localSheetId="64">#REF!</definedName>
    <definedName name="f_12" localSheetId="65">#REF!</definedName>
    <definedName name="f_12" localSheetId="66">#REF!</definedName>
    <definedName name="f_12" localSheetId="67">#REF!</definedName>
    <definedName name="f_12" localSheetId="68">#REF!</definedName>
    <definedName name="f_12" localSheetId="69">#REF!</definedName>
    <definedName name="f_12" localSheetId="70">#REF!</definedName>
    <definedName name="f_12" localSheetId="71">#REF!</definedName>
    <definedName name="f_12" localSheetId="72">#REF!</definedName>
    <definedName name="f_12" localSheetId="73">#REF!</definedName>
    <definedName name="f_12" localSheetId="74">#REF!</definedName>
    <definedName name="f_12" localSheetId="75">#REF!</definedName>
    <definedName name="f_12" localSheetId="76">#REF!</definedName>
    <definedName name="f_12" localSheetId="77">#REF!</definedName>
    <definedName name="f_12" localSheetId="78">#REF!</definedName>
    <definedName name="f_12" localSheetId="79">#REF!</definedName>
    <definedName name="f_12" localSheetId="80">#REF!</definedName>
    <definedName name="f_12" localSheetId="81">#REF!</definedName>
    <definedName name="f_12" localSheetId="82">#REF!</definedName>
    <definedName name="f_12" localSheetId="83">#REF!</definedName>
    <definedName name="f_12" localSheetId="84">#REF!</definedName>
    <definedName name="f_12" localSheetId="85">#REF!</definedName>
    <definedName name="f_12" localSheetId="86">#REF!</definedName>
    <definedName name="f_12" localSheetId="87">#REF!</definedName>
    <definedName name="f_12" localSheetId="88">#REF!</definedName>
    <definedName name="f_12" localSheetId="89">#REF!</definedName>
    <definedName name="f_12" localSheetId="90">#REF!</definedName>
    <definedName name="f_12" localSheetId="91">#REF!</definedName>
    <definedName name="f_12" localSheetId="92">#REF!</definedName>
    <definedName name="f_12" localSheetId="93">#REF!</definedName>
    <definedName name="f_12" localSheetId="94">#REF!</definedName>
    <definedName name="f_12" localSheetId="95">#REF!</definedName>
    <definedName name="f_12" localSheetId="96">#REF!</definedName>
    <definedName name="f_12" localSheetId="97">#REF!</definedName>
    <definedName name="f_12" localSheetId="98">#REF!</definedName>
    <definedName name="f_12" localSheetId="99">#REF!</definedName>
    <definedName name="f_12" localSheetId="100">#REF!</definedName>
    <definedName name="f_12" localSheetId="101">#REF!</definedName>
    <definedName name="f_12" localSheetId="102">#REF!</definedName>
    <definedName name="f_12" localSheetId="103">#REF!</definedName>
    <definedName name="f_12" localSheetId="104">#REF!</definedName>
    <definedName name="f_12" localSheetId="105">#REF!</definedName>
    <definedName name="f_12" localSheetId="106">#REF!</definedName>
    <definedName name="f_12" localSheetId="107">#REF!</definedName>
    <definedName name="f_12" localSheetId="108">#REF!</definedName>
    <definedName name="f_12" localSheetId="109">#REF!</definedName>
    <definedName name="f_12" localSheetId="110">#REF!</definedName>
    <definedName name="f_12" localSheetId="111">#REF!</definedName>
    <definedName name="f_12" localSheetId="112">#REF!</definedName>
    <definedName name="f_12" localSheetId="113">#REF!</definedName>
    <definedName name="f_12">#REF!</definedName>
    <definedName name="f_13" localSheetId="27">#REF!</definedName>
    <definedName name="f_13" localSheetId="28">#REF!</definedName>
    <definedName name="f_13" localSheetId="29">#REF!</definedName>
    <definedName name="f_13" localSheetId="30">#REF!</definedName>
    <definedName name="f_13" localSheetId="31">#REF!</definedName>
    <definedName name="f_13" localSheetId="32">#REF!</definedName>
    <definedName name="f_13" localSheetId="33">#REF!</definedName>
    <definedName name="f_13" localSheetId="34">#REF!</definedName>
    <definedName name="f_13" localSheetId="35">#REF!</definedName>
    <definedName name="f_13" localSheetId="36">#REF!</definedName>
    <definedName name="f_13" localSheetId="37">#REF!</definedName>
    <definedName name="f_13" localSheetId="38">#REF!</definedName>
    <definedName name="f_13" localSheetId="39">#REF!</definedName>
    <definedName name="f_13" localSheetId="40">#REF!</definedName>
    <definedName name="f_13" localSheetId="41">#REF!</definedName>
    <definedName name="f_13" localSheetId="42">#REF!</definedName>
    <definedName name="f_13" localSheetId="43">#REF!</definedName>
    <definedName name="f_13" localSheetId="44">#REF!</definedName>
    <definedName name="f_13" localSheetId="45">#REF!</definedName>
    <definedName name="f_13" localSheetId="46">#REF!</definedName>
    <definedName name="f_13" localSheetId="47">#REF!</definedName>
    <definedName name="f_13" localSheetId="48">#REF!</definedName>
    <definedName name="f_13" localSheetId="49">#REF!</definedName>
    <definedName name="f_13" localSheetId="50">#REF!</definedName>
    <definedName name="f_13" localSheetId="51">#REF!</definedName>
    <definedName name="f_13" localSheetId="52">#REF!</definedName>
    <definedName name="f_13" localSheetId="53">#REF!</definedName>
    <definedName name="f_13" localSheetId="54">#REF!</definedName>
    <definedName name="f_13" localSheetId="55">#REF!</definedName>
    <definedName name="f_13" localSheetId="56">#REF!</definedName>
    <definedName name="f_13" localSheetId="57">#REF!</definedName>
    <definedName name="f_13" localSheetId="58">#REF!</definedName>
    <definedName name="f_13" localSheetId="59">#REF!</definedName>
    <definedName name="f_13" localSheetId="60">#REF!</definedName>
    <definedName name="f_13" localSheetId="61">#REF!</definedName>
    <definedName name="f_13" localSheetId="62">#REF!</definedName>
    <definedName name="f_13" localSheetId="63">#REF!</definedName>
    <definedName name="f_13" localSheetId="64">#REF!</definedName>
    <definedName name="f_13" localSheetId="65">#REF!</definedName>
    <definedName name="f_13" localSheetId="66">#REF!</definedName>
    <definedName name="f_13" localSheetId="67">#REF!</definedName>
    <definedName name="f_13" localSheetId="68">#REF!</definedName>
    <definedName name="f_13" localSheetId="69">#REF!</definedName>
    <definedName name="f_13" localSheetId="70">#REF!</definedName>
    <definedName name="f_13" localSheetId="71">#REF!</definedName>
    <definedName name="f_13" localSheetId="72">#REF!</definedName>
    <definedName name="f_13" localSheetId="73">#REF!</definedName>
    <definedName name="f_13" localSheetId="74">#REF!</definedName>
    <definedName name="f_13" localSheetId="75">#REF!</definedName>
    <definedName name="f_13" localSheetId="76">#REF!</definedName>
    <definedName name="f_13" localSheetId="77">#REF!</definedName>
    <definedName name="f_13" localSheetId="78">#REF!</definedName>
    <definedName name="f_13" localSheetId="79">#REF!</definedName>
    <definedName name="f_13" localSheetId="80">#REF!</definedName>
    <definedName name="f_13" localSheetId="81">#REF!</definedName>
    <definedName name="f_13" localSheetId="82">#REF!</definedName>
    <definedName name="f_13" localSheetId="83">#REF!</definedName>
    <definedName name="f_13" localSheetId="84">#REF!</definedName>
    <definedName name="f_13" localSheetId="85">#REF!</definedName>
    <definedName name="f_13" localSheetId="86">#REF!</definedName>
    <definedName name="f_13" localSheetId="87">#REF!</definedName>
    <definedName name="f_13" localSheetId="88">#REF!</definedName>
    <definedName name="f_13" localSheetId="89">#REF!</definedName>
    <definedName name="f_13" localSheetId="90">#REF!</definedName>
    <definedName name="f_13" localSheetId="91">#REF!</definedName>
    <definedName name="f_13" localSheetId="92">#REF!</definedName>
    <definedName name="f_13" localSheetId="93">#REF!</definedName>
    <definedName name="f_13" localSheetId="94">#REF!</definedName>
    <definedName name="f_13" localSheetId="95">#REF!</definedName>
    <definedName name="f_13" localSheetId="96">#REF!</definedName>
    <definedName name="f_13" localSheetId="97">#REF!</definedName>
    <definedName name="f_13" localSheetId="98">#REF!</definedName>
    <definedName name="f_13" localSheetId="99">#REF!</definedName>
    <definedName name="f_13" localSheetId="100">#REF!</definedName>
    <definedName name="f_13" localSheetId="101">#REF!</definedName>
    <definedName name="f_13" localSheetId="102">#REF!</definedName>
    <definedName name="f_13" localSheetId="103">#REF!</definedName>
    <definedName name="f_13" localSheetId="104">#REF!</definedName>
    <definedName name="f_13" localSheetId="105">#REF!</definedName>
    <definedName name="f_13" localSheetId="106">#REF!</definedName>
    <definedName name="f_13" localSheetId="107">#REF!</definedName>
    <definedName name="f_13" localSheetId="108">#REF!</definedName>
    <definedName name="f_13" localSheetId="109">#REF!</definedName>
    <definedName name="f_13" localSheetId="110">#REF!</definedName>
    <definedName name="f_13" localSheetId="111">#REF!</definedName>
    <definedName name="f_13" localSheetId="112">#REF!</definedName>
    <definedName name="f_13" localSheetId="113">#REF!</definedName>
    <definedName name="f_13">#REF!</definedName>
    <definedName name="f_14" localSheetId="27">#REF!</definedName>
    <definedName name="f_14" localSheetId="28">#REF!</definedName>
    <definedName name="f_14" localSheetId="29">#REF!</definedName>
    <definedName name="f_14" localSheetId="30">#REF!</definedName>
    <definedName name="f_14" localSheetId="31">#REF!</definedName>
    <definedName name="f_14" localSheetId="32">#REF!</definedName>
    <definedName name="f_14" localSheetId="33">#REF!</definedName>
    <definedName name="f_14" localSheetId="34">#REF!</definedName>
    <definedName name="f_14" localSheetId="35">#REF!</definedName>
    <definedName name="f_14" localSheetId="36">#REF!</definedName>
    <definedName name="f_14" localSheetId="37">#REF!</definedName>
    <definedName name="f_14" localSheetId="38">#REF!</definedName>
    <definedName name="f_14" localSheetId="39">#REF!</definedName>
    <definedName name="f_14" localSheetId="40">#REF!</definedName>
    <definedName name="f_14" localSheetId="41">#REF!</definedName>
    <definedName name="f_14" localSheetId="42">#REF!</definedName>
    <definedName name="f_14" localSheetId="43">#REF!</definedName>
    <definedName name="f_14" localSheetId="44">#REF!</definedName>
    <definedName name="f_14" localSheetId="45">#REF!</definedName>
    <definedName name="f_14" localSheetId="46">#REF!</definedName>
    <definedName name="f_14" localSheetId="47">#REF!</definedName>
    <definedName name="f_14" localSheetId="48">#REF!</definedName>
    <definedName name="f_14" localSheetId="49">#REF!</definedName>
    <definedName name="f_14" localSheetId="50">#REF!</definedName>
    <definedName name="f_14" localSheetId="51">#REF!</definedName>
    <definedName name="f_14" localSheetId="52">#REF!</definedName>
    <definedName name="f_14" localSheetId="53">#REF!</definedName>
    <definedName name="f_14" localSheetId="54">#REF!</definedName>
    <definedName name="f_14" localSheetId="55">#REF!</definedName>
    <definedName name="f_14" localSheetId="56">#REF!</definedName>
    <definedName name="f_14" localSheetId="57">#REF!</definedName>
    <definedName name="f_14" localSheetId="58">#REF!</definedName>
    <definedName name="f_14" localSheetId="59">#REF!</definedName>
    <definedName name="f_14" localSheetId="60">#REF!</definedName>
    <definedName name="f_14" localSheetId="61">#REF!</definedName>
    <definedName name="f_14" localSheetId="62">#REF!</definedName>
    <definedName name="f_14" localSheetId="63">#REF!</definedName>
    <definedName name="f_14" localSheetId="64">#REF!</definedName>
    <definedName name="f_14" localSheetId="65">#REF!</definedName>
    <definedName name="f_14" localSheetId="66">#REF!</definedName>
    <definedName name="f_14" localSheetId="67">#REF!</definedName>
    <definedName name="f_14" localSheetId="68">#REF!</definedName>
    <definedName name="f_14" localSheetId="69">#REF!</definedName>
    <definedName name="f_14" localSheetId="70">#REF!</definedName>
    <definedName name="f_14" localSheetId="71">#REF!</definedName>
    <definedName name="f_14" localSheetId="72">#REF!</definedName>
    <definedName name="f_14" localSheetId="73">#REF!</definedName>
    <definedName name="f_14" localSheetId="74">#REF!</definedName>
    <definedName name="f_14" localSheetId="75">#REF!</definedName>
    <definedName name="f_14" localSheetId="76">#REF!</definedName>
    <definedName name="f_14" localSheetId="77">#REF!</definedName>
    <definedName name="f_14" localSheetId="78">#REF!</definedName>
    <definedName name="f_14" localSheetId="79">#REF!</definedName>
    <definedName name="f_14" localSheetId="80">#REF!</definedName>
    <definedName name="f_14" localSheetId="81">#REF!</definedName>
    <definedName name="f_14" localSheetId="82">#REF!</definedName>
    <definedName name="f_14" localSheetId="83">#REF!</definedName>
    <definedName name="f_14" localSheetId="84">#REF!</definedName>
    <definedName name="f_14" localSheetId="85">#REF!</definedName>
    <definedName name="f_14" localSheetId="86">#REF!</definedName>
    <definedName name="f_14" localSheetId="87">#REF!</definedName>
    <definedName name="f_14" localSheetId="88">#REF!</definedName>
    <definedName name="f_14" localSheetId="89">#REF!</definedName>
    <definedName name="f_14" localSheetId="90">#REF!</definedName>
    <definedName name="f_14" localSheetId="91">#REF!</definedName>
    <definedName name="f_14" localSheetId="92">#REF!</definedName>
    <definedName name="f_14" localSheetId="93">#REF!</definedName>
    <definedName name="f_14" localSheetId="94">#REF!</definedName>
    <definedName name="f_14" localSheetId="95">#REF!</definedName>
    <definedName name="f_14" localSheetId="96">#REF!</definedName>
    <definedName name="f_14" localSheetId="97">#REF!</definedName>
    <definedName name="f_14" localSheetId="98">#REF!</definedName>
    <definedName name="f_14" localSheetId="99">#REF!</definedName>
    <definedName name="f_14" localSheetId="100">#REF!</definedName>
    <definedName name="f_14" localSheetId="101">#REF!</definedName>
    <definedName name="f_14" localSheetId="102">#REF!</definedName>
    <definedName name="f_14" localSheetId="103">#REF!</definedName>
    <definedName name="f_14" localSheetId="104">#REF!</definedName>
    <definedName name="f_14" localSheetId="105">#REF!</definedName>
    <definedName name="f_14" localSheetId="106">#REF!</definedName>
    <definedName name="f_14" localSheetId="107">#REF!</definedName>
    <definedName name="f_14" localSheetId="108">#REF!</definedName>
    <definedName name="f_14" localSheetId="109">#REF!</definedName>
    <definedName name="f_14" localSheetId="110">#REF!</definedName>
    <definedName name="f_14" localSheetId="111">#REF!</definedName>
    <definedName name="f_14" localSheetId="112">#REF!</definedName>
    <definedName name="f_14" localSheetId="113">#REF!</definedName>
    <definedName name="f_14">#REF!</definedName>
    <definedName name="f_15" localSheetId="27">#REF!</definedName>
    <definedName name="f_15" localSheetId="28">#REF!</definedName>
    <definedName name="f_15" localSheetId="29">#REF!</definedName>
    <definedName name="f_15" localSheetId="30">#REF!</definedName>
    <definedName name="f_15" localSheetId="31">#REF!</definedName>
    <definedName name="f_15" localSheetId="32">#REF!</definedName>
    <definedName name="f_15" localSheetId="33">#REF!</definedName>
    <definedName name="f_15" localSheetId="34">#REF!</definedName>
    <definedName name="f_15" localSheetId="35">#REF!</definedName>
    <definedName name="f_15" localSheetId="36">#REF!</definedName>
    <definedName name="f_15" localSheetId="37">#REF!</definedName>
    <definedName name="f_15" localSheetId="38">#REF!</definedName>
    <definedName name="f_15" localSheetId="39">#REF!</definedName>
    <definedName name="f_15" localSheetId="40">#REF!</definedName>
    <definedName name="f_15" localSheetId="41">#REF!</definedName>
    <definedName name="f_15" localSheetId="42">#REF!</definedName>
    <definedName name="f_15" localSheetId="43">#REF!</definedName>
    <definedName name="f_15" localSheetId="44">#REF!</definedName>
    <definedName name="f_15" localSheetId="45">#REF!</definedName>
    <definedName name="f_15" localSheetId="46">#REF!</definedName>
    <definedName name="f_15" localSheetId="47">#REF!</definedName>
    <definedName name="f_15" localSheetId="48">#REF!</definedName>
    <definedName name="f_15" localSheetId="49">#REF!</definedName>
    <definedName name="f_15" localSheetId="50">#REF!</definedName>
    <definedName name="f_15" localSheetId="51">#REF!</definedName>
    <definedName name="f_15" localSheetId="52">#REF!</definedName>
    <definedName name="f_15" localSheetId="53">#REF!</definedName>
    <definedName name="f_15" localSheetId="54">#REF!</definedName>
    <definedName name="f_15" localSheetId="55">#REF!</definedName>
    <definedName name="f_15" localSheetId="56">#REF!</definedName>
    <definedName name="f_15" localSheetId="57">#REF!</definedName>
    <definedName name="f_15" localSheetId="58">#REF!</definedName>
    <definedName name="f_15" localSheetId="59">#REF!</definedName>
    <definedName name="f_15" localSheetId="60">#REF!</definedName>
    <definedName name="f_15" localSheetId="61">#REF!</definedName>
    <definedName name="f_15" localSheetId="62">#REF!</definedName>
    <definedName name="f_15" localSheetId="63">#REF!</definedName>
    <definedName name="f_15" localSheetId="64">#REF!</definedName>
    <definedName name="f_15" localSheetId="65">#REF!</definedName>
    <definedName name="f_15" localSheetId="66">#REF!</definedName>
    <definedName name="f_15" localSheetId="67">#REF!</definedName>
    <definedName name="f_15" localSheetId="68">#REF!</definedName>
    <definedName name="f_15" localSheetId="69">#REF!</definedName>
    <definedName name="f_15" localSheetId="70">#REF!</definedName>
    <definedName name="f_15" localSheetId="71">#REF!</definedName>
    <definedName name="f_15" localSheetId="72">#REF!</definedName>
    <definedName name="f_15" localSheetId="73">#REF!</definedName>
    <definedName name="f_15" localSheetId="74">#REF!</definedName>
    <definedName name="f_15" localSheetId="75">#REF!</definedName>
    <definedName name="f_15" localSheetId="76">#REF!</definedName>
    <definedName name="f_15" localSheetId="77">#REF!</definedName>
    <definedName name="f_15" localSheetId="78">#REF!</definedName>
    <definedName name="f_15" localSheetId="79">#REF!</definedName>
    <definedName name="f_15" localSheetId="80">#REF!</definedName>
    <definedName name="f_15" localSheetId="81">#REF!</definedName>
    <definedName name="f_15" localSheetId="82">#REF!</definedName>
    <definedName name="f_15" localSheetId="83">#REF!</definedName>
    <definedName name="f_15" localSheetId="84">#REF!</definedName>
    <definedName name="f_15" localSheetId="85">#REF!</definedName>
    <definedName name="f_15" localSheetId="86">#REF!</definedName>
    <definedName name="f_15" localSheetId="87">#REF!</definedName>
    <definedName name="f_15" localSheetId="88">#REF!</definedName>
    <definedName name="f_15" localSheetId="89">#REF!</definedName>
    <definedName name="f_15" localSheetId="90">#REF!</definedName>
    <definedName name="f_15" localSheetId="91">#REF!</definedName>
    <definedName name="f_15" localSheetId="92">#REF!</definedName>
    <definedName name="f_15" localSheetId="93">#REF!</definedName>
    <definedName name="f_15" localSheetId="94">#REF!</definedName>
    <definedName name="f_15" localSheetId="95">#REF!</definedName>
    <definedName name="f_15" localSheetId="96">#REF!</definedName>
    <definedName name="f_15" localSheetId="97">#REF!</definedName>
    <definedName name="f_15" localSheetId="98">#REF!</definedName>
    <definedName name="f_15" localSheetId="99">#REF!</definedName>
    <definedName name="f_15" localSheetId="100">#REF!</definedName>
    <definedName name="f_15" localSheetId="101">#REF!</definedName>
    <definedName name="f_15" localSheetId="102">#REF!</definedName>
    <definedName name="f_15" localSheetId="103">#REF!</definedName>
    <definedName name="f_15" localSheetId="104">#REF!</definedName>
    <definedName name="f_15" localSheetId="105">#REF!</definedName>
    <definedName name="f_15" localSheetId="106">#REF!</definedName>
    <definedName name="f_15" localSheetId="107">#REF!</definedName>
    <definedName name="f_15" localSheetId="108">#REF!</definedName>
    <definedName name="f_15" localSheetId="109">#REF!</definedName>
    <definedName name="f_15" localSheetId="110">#REF!</definedName>
    <definedName name="f_15" localSheetId="111">#REF!</definedName>
    <definedName name="f_15" localSheetId="112">#REF!</definedName>
    <definedName name="f_15" localSheetId="113">#REF!</definedName>
    <definedName name="f_15">#REF!</definedName>
    <definedName name="f_16" localSheetId="27">#REF!</definedName>
    <definedName name="f_16" localSheetId="28">#REF!</definedName>
    <definedName name="f_16" localSheetId="29">#REF!</definedName>
    <definedName name="f_16" localSheetId="30">#REF!</definedName>
    <definedName name="f_16" localSheetId="31">#REF!</definedName>
    <definedName name="f_16" localSheetId="32">#REF!</definedName>
    <definedName name="f_16" localSheetId="33">#REF!</definedName>
    <definedName name="f_16" localSheetId="34">#REF!</definedName>
    <definedName name="f_16" localSheetId="35">#REF!</definedName>
    <definedName name="f_16" localSheetId="36">#REF!</definedName>
    <definedName name="f_16" localSheetId="37">#REF!</definedName>
    <definedName name="f_16" localSheetId="38">#REF!</definedName>
    <definedName name="f_16" localSheetId="39">#REF!</definedName>
    <definedName name="f_16" localSheetId="40">#REF!</definedName>
    <definedName name="f_16" localSheetId="41">#REF!</definedName>
    <definedName name="f_16" localSheetId="42">#REF!</definedName>
    <definedName name="f_16" localSheetId="43">#REF!</definedName>
    <definedName name="f_16" localSheetId="44">#REF!</definedName>
    <definedName name="f_16" localSheetId="45">#REF!</definedName>
    <definedName name="f_16" localSheetId="46">#REF!</definedName>
    <definedName name="f_16" localSheetId="47">#REF!</definedName>
    <definedName name="f_16" localSheetId="48">#REF!</definedName>
    <definedName name="f_16" localSheetId="49">#REF!</definedName>
    <definedName name="f_16" localSheetId="50">#REF!</definedName>
    <definedName name="f_16" localSheetId="51">#REF!</definedName>
    <definedName name="f_16" localSheetId="52">#REF!</definedName>
    <definedName name="f_16" localSheetId="53">#REF!</definedName>
    <definedName name="f_16" localSheetId="54">#REF!</definedName>
    <definedName name="f_16" localSheetId="55">#REF!</definedName>
    <definedName name="f_16" localSheetId="56">#REF!</definedName>
    <definedName name="f_16" localSheetId="57">#REF!</definedName>
    <definedName name="f_16" localSheetId="58">#REF!</definedName>
    <definedName name="f_16" localSheetId="59">#REF!</definedName>
    <definedName name="f_16" localSheetId="60">#REF!</definedName>
    <definedName name="f_16" localSheetId="61">#REF!</definedName>
    <definedName name="f_16" localSheetId="62">#REF!</definedName>
    <definedName name="f_16" localSheetId="63">#REF!</definedName>
    <definedName name="f_16" localSheetId="64">#REF!</definedName>
    <definedName name="f_16" localSheetId="65">#REF!</definedName>
    <definedName name="f_16" localSheetId="66">#REF!</definedName>
    <definedName name="f_16" localSheetId="67">#REF!</definedName>
    <definedName name="f_16" localSheetId="68">#REF!</definedName>
    <definedName name="f_16" localSheetId="69">#REF!</definedName>
    <definedName name="f_16" localSheetId="70">#REF!</definedName>
    <definedName name="f_16" localSheetId="71">#REF!</definedName>
    <definedName name="f_16" localSheetId="72">#REF!</definedName>
    <definedName name="f_16" localSheetId="73">#REF!</definedName>
    <definedName name="f_16" localSheetId="74">#REF!</definedName>
    <definedName name="f_16" localSheetId="75">#REF!</definedName>
    <definedName name="f_16" localSheetId="76">#REF!</definedName>
    <definedName name="f_16" localSheetId="77">#REF!</definedName>
    <definedName name="f_16" localSheetId="78">#REF!</definedName>
    <definedName name="f_16" localSheetId="79">#REF!</definedName>
    <definedName name="f_16" localSheetId="80">#REF!</definedName>
    <definedName name="f_16" localSheetId="81">#REF!</definedName>
    <definedName name="f_16" localSheetId="82">#REF!</definedName>
    <definedName name="f_16" localSheetId="83">#REF!</definedName>
    <definedName name="f_16" localSheetId="84">#REF!</definedName>
    <definedName name="f_16" localSheetId="85">#REF!</definedName>
    <definedName name="f_16" localSheetId="86">#REF!</definedName>
    <definedName name="f_16" localSheetId="87">#REF!</definedName>
    <definedName name="f_16" localSheetId="88">#REF!</definedName>
    <definedName name="f_16" localSheetId="89">#REF!</definedName>
    <definedName name="f_16" localSheetId="90">#REF!</definedName>
    <definedName name="f_16" localSheetId="91">#REF!</definedName>
    <definedName name="f_16" localSheetId="92">#REF!</definedName>
    <definedName name="f_16" localSheetId="93">#REF!</definedName>
    <definedName name="f_16" localSheetId="94">#REF!</definedName>
    <definedName name="f_16" localSheetId="95">#REF!</definedName>
    <definedName name="f_16" localSheetId="96">#REF!</definedName>
    <definedName name="f_16" localSheetId="97">#REF!</definedName>
    <definedName name="f_16" localSheetId="98">#REF!</definedName>
    <definedName name="f_16" localSheetId="99">#REF!</definedName>
    <definedName name="f_16" localSheetId="100">#REF!</definedName>
    <definedName name="f_16" localSheetId="101">#REF!</definedName>
    <definedName name="f_16" localSheetId="102">#REF!</definedName>
    <definedName name="f_16" localSheetId="103">#REF!</definedName>
    <definedName name="f_16" localSheetId="104">#REF!</definedName>
    <definedName name="f_16" localSheetId="105">#REF!</definedName>
    <definedName name="f_16" localSheetId="106">#REF!</definedName>
    <definedName name="f_16" localSheetId="107">#REF!</definedName>
    <definedName name="f_16" localSheetId="108">#REF!</definedName>
    <definedName name="f_16" localSheetId="109">#REF!</definedName>
    <definedName name="f_16" localSheetId="110">#REF!</definedName>
    <definedName name="f_16" localSheetId="111">#REF!</definedName>
    <definedName name="f_16" localSheetId="112">#REF!</definedName>
    <definedName name="f_16" localSheetId="113">#REF!</definedName>
    <definedName name="f_16">#REF!</definedName>
    <definedName name="f_17" localSheetId="27">#REF!</definedName>
    <definedName name="f_17" localSheetId="28">#REF!</definedName>
    <definedName name="f_17" localSheetId="29">#REF!</definedName>
    <definedName name="f_17" localSheetId="30">#REF!</definedName>
    <definedName name="f_17" localSheetId="31">#REF!</definedName>
    <definedName name="f_17" localSheetId="32">#REF!</definedName>
    <definedName name="f_17" localSheetId="33">#REF!</definedName>
    <definedName name="f_17" localSheetId="34">#REF!</definedName>
    <definedName name="f_17" localSheetId="35">#REF!</definedName>
    <definedName name="f_17" localSheetId="36">#REF!</definedName>
    <definedName name="f_17" localSheetId="37">#REF!</definedName>
    <definedName name="f_17" localSheetId="38">#REF!</definedName>
    <definedName name="f_17" localSheetId="39">#REF!</definedName>
    <definedName name="f_17" localSheetId="40">#REF!</definedName>
    <definedName name="f_17" localSheetId="41">#REF!</definedName>
    <definedName name="f_17" localSheetId="42">#REF!</definedName>
    <definedName name="f_17" localSheetId="43">#REF!</definedName>
    <definedName name="f_17" localSheetId="44">#REF!</definedName>
    <definedName name="f_17" localSheetId="45">#REF!</definedName>
    <definedName name="f_17" localSheetId="46">#REF!</definedName>
    <definedName name="f_17" localSheetId="47">#REF!</definedName>
    <definedName name="f_17" localSheetId="48">#REF!</definedName>
    <definedName name="f_17" localSheetId="49">#REF!</definedName>
    <definedName name="f_17" localSheetId="50">#REF!</definedName>
    <definedName name="f_17" localSheetId="51">#REF!</definedName>
    <definedName name="f_17" localSheetId="52">#REF!</definedName>
    <definedName name="f_17" localSheetId="53">#REF!</definedName>
    <definedName name="f_17" localSheetId="54">#REF!</definedName>
    <definedName name="f_17" localSheetId="55">#REF!</definedName>
    <definedName name="f_17" localSheetId="56">#REF!</definedName>
    <definedName name="f_17" localSheetId="57">#REF!</definedName>
    <definedName name="f_17" localSheetId="58">#REF!</definedName>
    <definedName name="f_17" localSheetId="59">#REF!</definedName>
    <definedName name="f_17" localSheetId="60">#REF!</definedName>
    <definedName name="f_17" localSheetId="61">#REF!</definedName>
    <definedName name="f_17" localSheetId="62">#REF!</definedName>
    <definedName name="f_17" localSheetId="63">#REF!</definedName>
    <definedName name="f_17" localSheetId="64">#REF!</definedName>
    <definedName name="f_17" localSheetId="65">#REF!</definedName>
    <definedName name="f_17" localSheetId="66">#REF!</definedName>
    <definedName name="f_17" localSheetId="67">#REF!</definedName>
    <definedName name="f_17" localSheetId="68">#REF!</definedName>
    <definedName name="f_17" localSheetId="69">#REF!</definedName>
    <definedName name="f_17" localSheetId="70">#REF!</definedName>
    <definedName name="f_17" localSheetId="71">#REF!</definedName>
    <definedName name="f_17" localSheetId="72">#REF!</definedName>
    <definedName name="f_17" localSheetId="73">#REF!</definedName>
    <definedName name="f_17" localSheetId="74">#REF!</definedName>
    <definedName name="f_17" localSheetId="75">#REF!</definedName>
    <definedName name="f_17" localSheetId="76">#REF!</definedName>
    <definedName name="f_17" localSheetId="77">#REF!</definedName>
    <definedName name="f_17" localSheetId="78">#REF!</definedName>
    <definedName name="f_17" localSheetId="79">#REF!</definedName>
    <definedName name="f_17" localSheetId="80">#REF!</definedName>
    <definedName name="f_17" localSheetId="81">#REF!</definedName>
    <definedName name="f_17" localSheetId="82">#REF!</definedName>
    <definedName name="f_17" localSheetId="83">#REF!</definedName>
    <definedName name="f_17" localSheetId="84">#REF!</definedName>
    <definedName name="f_17" localSheetId="85">#REF!</definedName>
    <definedName name="f_17" localSheetId="86">#REF!</definedName>
    <definedName name="f_17" localSheetId="87">#REF!</definedName>
    <definedName name="f_17" localSheetId="88">#REF!</definedName>
    <definedName name="f_17" localSheetId="89">#REF!</definedName>
    <definedName name="f_17" localSheetId="90">#REF!</definedName>
    <definedName name="f_17" localSheetId="91">#REF!</definedName>
    <definedName name="f_17" localSheetId="92">#REF!</definedName>
    <definedName name="f_17" localSheetId="93">#REF!</definedName>
    <definedName name="f_17" localSheetId="94">#REF!</definedName>
    <definedName name="f_17" localSheetId="95">#REF!</definedName>
    <definedName name="f_17" localSheetId="96">#REF!</definedName>
    <definedName name="f_17" localSheetId="97">#REF!</definedName>
    <definedName name="f_17" localSheetId="98">#REF!</definedName>
    <definedName name="f_17" localSheetId="99">#REF!</definedName>
    <definedName name="f_17" localSheetId="100">#REF!</definedName>
    <definedName name="f_17" localSheetId="101">#REF!</definedName>
    <definedName name="f_17" localSheetId="102">#REF!</definedName>
    <definedName name="f_17" localSheetId="103">#REF!</definedName>
    <definedName name="f_17" localSheetId="104">#REF!</definedName>
    <definedName name="f_17" localSheetId="105">#REF!</definedName>
    <definedName name="f_17" localSheetId="106">#REF!</definedName>
    <definedName name="f_17" localSheetId="107">#REF!</definedName>
    <definedName name="f_17" localSheetId="108">#REF!</definedName>
    <definedName name="f_17" localSheetId="109">#REF!</definedName>
    <definedName name="f_17" localSheetId="110">#REF!</definedName>
    <definedName name="f_17" localSheetId="111">#REF!</definedName>
    <definedName name="f_17" localSheetId="112">#REF!</definedName>
    <definedName name="f_17" localSheetId="113">#REF!</definedName>
    <definedName name="f_17">#REF!</definedName>
    <definedName name="f_18" localSheetId="27">#REF!</definedName>
    <definedName name="f_18" localSheetId="28">#REF!</definedName>
    <definedName name="f_18" localSheetId="29">#REF!</definedName>
    <definedName name="f_18" localSheetId="30">#REF!</definedName>
    <definedName name="f_18" localSheetId="31">#REF!</definedName>
    <definedName name="f_18" localSheetId="32">#REF!</definedName>
    <definedName name="f_18" localSheetId="33">#REF!</definedName>
    <definedName name="f_18" localSheetId="34">#REF!</definedName>
    <definedName name="f_18" localSheetId="35">#REF!</definedName>
    <definedName name="f_18" localSheetId="36">#REF!</definedName>
    <definedName name="f_18" localSheetId="37">#REF!</definedName>
    <definedName name="f_18" localSheetId="38">#REF!</definedName>
    <definedName name="f_18" localSheetId="39">#REF!</definedName>
    <definedName name="f_18" localSheetId="40">#REF!</definedName>
    <definedName name="f_18" localSheetId="41">#REF!</definedName>
    <definedName name="f_18" localSheetId="42">#REF!</definedName>
    <definedName name="f_18" localSheetId="43">#REF!</definedName>
    <definedName name="f_18" localSheetId="44">#REF!</definedName>
    <definedName name="f_18" localSheetId="45">#REF!</definedName>
    <definedName name="f_18" localSheetId="46">#REF!</definedName>
    <definedName name="f_18" localSheetId="47">#REF!</definedName>
    <definedName name="f_18" localSheetId="48">#REF!</definedName>
    <definedName name="f_18" localSheetId="49">#REF!</definedName>
    <definedName name="f_18" localSheetId="50">#REF!</definedName>
    <definedName name="f_18" localSheetId="51">#REF!</definedName>
    <definedName name="f_18" localSheetId="52">#REF!</definedName>
    <definedName name="f_18" localSheetId="53">#REF!</definedName>
    <definedName name="f_18" localSheetId="54">#REF!</definedName>
    <definedName name="f_18" localSheetId="55">#REF!</definedName>
    <definedName name="f_18" localSheetId="56">#REF!</definedName>
    <definedName name="f_18" localSheetId="57">#REF!</definedName>
    <definedName name="f_18" localSheetId="58">#REF!</definedName>
    <definedName name="f_18" localSheetId="59">#REF!</definedName>
    <definedName name="f_18" localSheetId="60">#REF!</definedName>
    <definedName name="f_18" localSheetId="61">#REF!</definedName>
    <definedName name="f_18" localSheetId="62">#REF!</definedName>
    <definedName name="f_18" localSheetId="63">#REF!</definedName>
    <definedName name="f_18" localSheetId="64">#REF!</definedName>
    <definedName name="f_18" localSheetId="65">#REF!</definedName>
    <definedName name="f_18" localSheetId="66">#REF!</definedName>
    <definedName name="f_18" localSheetId="67">#REF!</definedName>
    <definedName name="f_18" localSheetId="68">#REF!</definedName>
    <definedName name="f_18" localSheetId="69">#REF!</definedName>
    <definedName name="f_18" localSheetId="70">#REF!</definedName>
    <definedName name="f_18" localSheetId="71">#REF!</definedName>
    <definedName name="f_18" localSheetId="72">#REF!</definedName>
    <definedName name="f_18" localSheetId="73">#REF!</definedName>
    <definedName name="f_18" localSheetId="74">#REF!</definedName>
    <definedName name="f_18" localSheetId="75">#REF!</definedName>
    <definedName name="f_18" localSheetId="76">#REF!</definedName>
    <definedName name="f_18" localSheetId="77">#REF!</definedName>
    <definedName name="f_18" localSheetId="78">#REF!</definedName>
    <definedName name="f_18" localSheetId="79">#REF!</definedName>
    <definedName name="f_18" localSheetId="80">#REF!</definedName>
    <definedName name="f_18" localSheetId="81">#REF!</definedName>
    <definedName name="f_18" localSheetId="82">#REF!</definedName>
    <definedName name="f_18" localSheetId="83">#REF!</definedName>
    <definedName name="f_18" localSheetId="84">#REF!</definedName>
    <definedName name="f_18" localSheetId="85">#REF!</definedName>
    <definedName name="f_18" localSheetId="86">#REF!</definedName>
    <definedName name="f_18" localSheetId="87">#REF!</definedName>
    <definedName name="f_18" localSheetId="88">#REF!</definedName>
    <definedName name="f_18" localSheetId="89">#REF!</definedName>
    <definedName name="f_18" localSheetId="90">#REF!</definedName>
    <definedName name="f_18" localSheetId="91">#REF!</definedName>
    <definedName name="f_18" localSheetId="92">#REF!</definedName>
    <definedName name="f_18" localSheetId="93">#REF!</definedName>
    <definedName name="f_18" localSheetId="94">#REF!</definedName>
    <definedName name="f_18" localSheetId="95">#REF!</definedName>
    <definedName name="f_18" localSheetId="96">#REF!</definedName>
    <definedName name="f_18" localSheetId="97">#REF!</definedName>
    <definedName name="f_18" localSheetId="98">#REF!</definedName>
    <definedName name="f_18" localSheetId="99">#REF!</definedName>
    <definedName name="f_18" localSheetId="100">#REF!</definedName>
    <definedName name="f_18" localSheetId="101">#REF!</definedName>
    <definedName name="f_18" localSheetId="102">#REF!</definedName>
    <definedName name="f_18" localSheetId="103">#REF!</definedName>
    <definedName name="f_18" localSheetId="104">#REF!</definedName>
    <definedName name="f_18" localSheetId="105">#REF!</definedName>
    <definedName name="f_18" localSheetId="106">#REF!</definedName>
    <definedName name="f_18" localSheetId="107">#REF!</definedName>
    <definedName name="f_18" localSheetId="108">#REF!</definedName>
    <definedName name="f_18" localSheetId="109">#REF!</definedName>
    <definedName name="f_18" localSheetId="110">#REF!</definedName>
    <definedName name="f_18" localSheetId="111">#REF!</definedName>
    <definedName name="f_18" localSheetId="112">#REF!</definedName>
    <definedName name="f_18" localSheetId="113">#REF!</definedName>
    <definedName name="f_18">#REF!</definedName>
    <definedName name="f_19" localSheetId="27">#REF!</definedName>
    <definedName name="f_19" localSheetId="28">#REF!</definedName>
    <definedName name="f_19" localSheetId="29">#REF!</definedName>
    <definedName name="f_19" localSheetId="30">#REF!</definedName>
    <definedName name="f_19" localSheetId="31">#REF!</definedName>
    <definedName name="f_19" localSheetId="32">#REF!</definedName>
    <definedName name="f_19" localSheetId="33">#REF!</definedName>
    <definedName name="f_19" localSheetId="34">#REF!</definedName>
    <definedName name="f_19" localSheetId="35">#REF!</definedName>
    <definedName name="f_19" localSheetId="36">#REF!</definedName>
    <definedName name="f_19" localSheetId="37">#REF!</definedName>
    <definedName name="f_19" localSheetId="38">#REF!</definedName>
    <definedName name="f_19" localSheetId="39">#REF!</definedName>
    <definedName name="f_19" localSheetId="40">#REF!</definedName>
    <definedName name="f_19" localSheetId="41">#REF!</definedName>
    <definedName name="f_19" localSheetId="42">#REF!</definedName>
    <definedName name="f_19" localSheetId="43">#REF!</definedName>
    <definedName name="f_19" localSheetId="44">#REF!</definedName>
    <definedName name="f_19" localSheetId="45">#REF!</definedName>
    <definedName name="f_19" localSheetId="46">#REF!</definedName>
    <definedName name="f_19" localSheetId="47">#REF!</definedName>
    <definedName name="f_19" localSheetId="48">#REF!</definedName>
    <definedName name="f_19" localSheetId="49">#REF!</definedName>
    <definedName name="f_19" localSheetId="50">#REF!</definedName>
    <definedName name="f_19" localSheetId="51">#REF!</definedName>
    <definedName name="f_19" localSheetId="52">#REF!</definedName>
    <definedName name="f_19" localSheetId="53">#REF!</definedName>
    <definedName name="f_19" localSheetId="54">#REF!</definedName>
    <definedName name="f_19" localSheetId="55">#REF!</definedName>
    <definedName name="f_19" localSheetId="56">#REF!</definedName>
    <definedName name="f_19" localSheetId="57">#REF!</definedName>
    <definedName name="f_19" localSheetId="58">#REF!</definedName>
    <definedName name="f_19" localSheetId="59">#REF!</definedName>
    <definedName name="f_19" localSheetId="60">#REF!</definedName>
    <definedName name="f_19" localSheetId="61">#REF!</definedName>
    <definedName name="f_19" localSheetId="62">#REF!</definedName>
    <definedName name="f_19" localSheetId="63">#REF!</definedName>
    <definedName name="f_19" localSheetId="64">#REF!</definedName>
    <definedName name="f_19" localSheetId="65">#REF!</definedName>
    <definedName name="f_19" localSheetId="66">#REF!</definedName>
    <definedName name="f_19" localSheetId="67">#REF!</definedName>
    <definedName name="f_19" localSheetId="68">#REF!</definedName>
    <definedName name="f_19" localSheetId="69">#REF!</definedName>
    <definedName name="f_19" localSheetId="70">#REF!</definedName>
    <definedName name="f_19" localSheetId="71">#REF!</definedName>
    <definedName name="f_19" localSheetId="72">#REF!</definedName>
    <definedName name="f_19" localSheetId="73">#REF!</definedName>
    <definedName name="f_19" localSheetId="74">#REF!</definedName>
    <definedName name="f_19" localSheetId="75">#REF!</definedName>
    <definedName name="f_19" localSheetId="76">#REF!</definedName>
    <definedName name="f_19" localSheetId="77">#REF!</definedName>
    <definedName name="f_19" localSheetId="78">#REF!</definedName>
    <definedName name="f_19" localSheetId="79">#REF!</definedName>
    <definedName name="f_19" localSheetId="80">#REF!</definedName>
    <definedName name="f_19" localSheetId="81">#REF!</definedName>
    <definedName name="f_19" localSheetId="82">#REF!</definedName>
    <definedName name="f_19" localSheetId="83">#REF!</definedName>
    <definedName name="f_19" localSheetId="84">#REF!</definedName>
    <definedName name="f_19" localSheetId="85">#REF!</definedName>
    <definedName name="f_19" localSheetId="86">#REF!</definedName>
    <definedName name="f_19" localSheetId="87">#REF!</definedName>
    <definedName name="f_19" localSheetId="88">#REF!</definedName>
    <definedName name="f_19" localSheetId="89">#REF!</definedName>
    <definedName name="f_19" localSheetId="90">#REF!</definedName>
    <definedName name="f_19" localSheetId="91">#REF!</definedName>
    <definedName name="f_19" localSheetId="92">#REF!</definedName>
    <definedName name="f_19" localSheetId="93">#REF!</definedName>
    <definedName name="f_19" localSheetId="94">#REF!</definedName>
    <definedName name="f_19" localSheetId="95">#REF!</definedName>
    <definedName name="f_19" localSheetId="96">#REF!</definedName>
    <definedName name="f_19" localSheetId="97">#REF!</definedName>
    <definedName name="f_19" localSheetId="98">#REF!</definedName>
    <definedName name="f_19" localSheetId="99">#REF!</definedName>
    <definedName name="f_19" localSheetId="100">#REF!</definedName>
    <definedName name="f_19" localSheetId="101">#REF!</definedName>
    <definedName name="f_19" localSheetId="102">#REF!</definedName>
    <definedName name="f_19" localSheetId="103">#REF!</definedName>
    <definedName name="f_19" localSheetId="104">#REF!</definedName>
    <definedName name="f_19" localSheetId="105">#REF!</definedName>
    <definedName name="f_19" localSheetId="106">#REF!</definedName>
    <definedName name="f_19" localSheetId="107">#REF!</definedName>
    <definedName name="f_19" localSheetId="108">#REF!</definedName>
    <definedName name="f_19" localSheetId="109">#REF!</definedName>
    <definedName name="f_19" localSheetId="110">#REF!</definedName>
    <definedName name="f_19" localSheetId="111">#REF!</definedName>
    <definedName name="f_19" localSheetId="112">#REF!</definedName>
    <definedName name="f_19" localSheetId="113">#REF!</definedName>
    <definedName name="f_19">#REF!</definedName>
    <definedName name="f_20" localSheetId="27">#REF!</definedName>
    <definedName name="f_20" localSheetId="28">#REF!</definedName>
    <definedName name="f_20" localSheetId="29">#REF!</definedName>
    <definedName name="f_20" localSheetId="30">#REF!</definedName>
    <definedName name="f_20" localSheetId="31">#REF!</definedName>
    <definedName name="f_20" localSheetId="32">#REF!</definedName>
    <definedName name="f_20" localSheetId="33">#REF!</definedName>
    <definedName name="f_20" localSheetId="34">#REF!</definedName>
    <definedName name="f_20" localSheetId="35">#REF!</definedName>
    <definedName name="f_20" localSheetId="36">#REF!</definedName>
    <definedName name="f_20" localSheetId="37">#REF!</definedName>
    <definedName name="f_20" localSheetId="38">#REF!</definedName>
    <definedName name="f_20" localSheetId="39">#REF!</definedName>
    <definedName name="f_20" localSheetId="40">#REF!</definedName>
    <definedName name="f_20" localSheetId="41">#REF!</definedName>
    <definedName name="f_20" localSheetId="42">#REF!</definedName>
    <definedName name="f_20" localSheetId="43">#REF!</definedName>
    <definedName name="f_20" localSheetId="44">#REF!</definedName>
    <definedName name="f_20" localSheetId="45">#REF!</definedName>
    <definedName name="f_20" localSheetId="46">#REF!</definedName>
    <definedName name="f_20" localSheetId="47">#REF!</definedName>
    <definedName name="f_20" localSheetId="48">#REF!</definedName>
    <definedName name="f_20" localSheetId="49">#REF!</definedName>
    <definedName name="f_20" localSheetId="50">#REF!</definedName>
    <definedName name="f_20" localSheetId="51">#REF!</definedName>
    <definedName name="f_20" localSheetId="52">#REF!</definedName>
    <definedName name="f_20" localSheetId="53">#REF!</definedName>
    <definedName name="f_20" localSheetId="54">#REF!</definedName>
    <definedName name="f_20" localSheetId="55">#REF!</definedName>
    <definedName name="f_20" localSheetId="56">#REF!</definedName>
    <definedName name="f_20" localSheetId="57">#REF!</definedName>
    <definedName name="f_20" localSheetId="58">#REF!</definedName>
    <definedName name="f_20" localSheetId="59">#REF!</definedName>
    <definedName name="f_20" localSheetId="60">#REF!</definedName>
    <definedName name="f_20" localSheetId="61">#REF!</definedName>
    <definedName name="f_20" localSheetId="62">#REF!</definedName>
    <definedName name="f_20" localSheetId="63">#REF!</definedName>
    <definedName name="f_20" localSheetId="64">#REF!</definedName>
    <definedName name="f_20" localSheetId="65">#REF!</definedName>
    <definedName name="f_20" localSheetId="66">#REF!</definedName>
    <definedName name="f_20" localSheetId="67">#REF!</definedName>
    <definedName name="f_20" localSheetId="68">#REF!</definedName>
    <definedName name="f_20" localSheetId="69">#REF!</definedName>
    <definedName name="f_20" localSheetId="70">#REF!</definedName>
    <definedName name="f_20" localSheetId="71">#REF!</definedName>
    <definedName name="f_20" localSheetId="72">#REF!</definedName>
    <definedName name="f_20" localSheetId="73">#REF!</definedName>
    <definedName name="f_20" localSheetId="74">#REF!</definedName>
    <definedName name="f_20" localSheetId="75">#REF!</definedName>
    <definedName name="f_20" localSheetId="76">#REF!</definedName>
    <definedName name="f_20" localSheetId="77">#REF!</definedName>
    <definedName name="f_20" localSheetId="78">#REF!</definedName>
    <definedName name="f_20" localSheetId="79">#REF!</definedName>
    <definedName name="f_20" localSheetId="80">#REF!</definedName>
    <definedName name="f_20" localSheetId="81">#REF!</definedName>
    <definedName name="f_20" localSheetId="82">#REF!</definedName>
    <definedName name="f_20" localSheetId="83">#REF!</definedName>
    <definedName name="f_20" localSheetId="84">#REF!</definedName>
    <definedName name="f_20" localSheetId="85">#REF!</definedName>
    <definedName name="f_20" localSheetId="86">#REF!</definedName>
    <definedName name="f_20" localSheetId="87">#REF!</definedName>
    <definedName name="f_20" localSheetId="88">#REF!</definedName>
    <definedName name="f_20" localSheetId="89">#REF!</definedName>
    <definedName name="f_20" localSheetId="90">#REF!</definedName>
    <definedName name="f_20" localSheetId="91">#REF!</definedName>
    <definedName name="f_20" localSheetId="92">#REF!</definedName>
    <definedName name="f_20" localSheetId="93">#REF!</definedName>
    <definedName name="f_20" localSheetId="94">#REF!</definedName>
    <definedName name="f_20" localSheetId="95">#REF!</definedName>
    <definedName name="f_20" localSheetId="96">#REF!</definedName>
    <definedName name="f_20" localSheetId="97">#REF!</definedName>
    <definedName name="f_20" localSheetId="98">#REF!</definedName>
    <definedName name="f_20" localSheetId="99">#REF!</definedName>
    <definedName name="f_20" localSheetId="100">#REF!</definedName>
    <definedName name="f_20" localSheetId="101">#REF!</definedName>
    <definedName name="f_20" localSheetId="102">#REF!</definedName>
    <definedName name="f_20" localSheetId="103">#REF!</definedName>
    <definedName name="f_20" localSheetId="104">#REF!</definedName>
    <definedName name="f_20" localSheetId="105">#REF!</definedName>
    <definedName name="f_20" localSheetId="106">#REF!</definedName>
    <definedName name="f_20" localSheetId="107">#REF!</definedName>
    <definedName name="f_20" localSheetId="108">#REF!</definedName>
    <definedName name="f_20" localSheetId="109">#REF!</definedName>
    <definedName name="f_20" localSheetId="110">#REF!</definedName>
    <definedName name="f_20" localSheetId="111">#REF!</definedName>
    <definedName name="f_20" localSheetId="112">#REF!</definedName>
    <definedName name="f_20" localSheetId="113">#REF!</definedName>
    <definedName name="f_20">#REF!</definedName>
    <definedName name="f_21" localSheetId="27">#REF!</definedName>
    <definedName name="f_21" localSheetId="28">#REF!</definedName>
    <definedName name="f_21" localSheetId="29">#REF!</definedName>
    <definedName name="f_21" localSheetId="30">#REF!</definedName>
    <definedName name="f_21" localSheetId="31">#REF!</definedName>
    <definedName name="f_21" localSheetId="32">#REF!</definedName>
    <definedName name="f_21" localSheetId="33">#REF!</definedName>
    <definedName name="f_21" localSheetId="34">#REF!</definedName>
    <definedName name="f_21" localSheetId="35">#REF!</definedName>
    <definedName name="f_21" localSheetId="36">#REF!</definedName>
    <definedName name="f_21" localSheetId="37">#REF!</definedName>
    <definedName name="f_21" localSheetId="38">#REF!</definedName>
    <definedName name="f_21" localSheetId="39">#REF!</definedName>
    <definedName name="f_21" localSheetId="40">#REF!</definedName>
    <definedName name="f_21" localSheetId="41">#REF!</definedName>
    <definedName name="f_21" localSheetId="42">#REF!</definedName>
    <definedName name="f_21" localSheetId="43">#REF!</definedName>
    <definedName name="f_21" localSheetId="44">#REF!</definedName>
    <definedName name="f_21" localSheetId="45">#REF!</definedName>
    <definedName name="f_21" localSheetId="46">#REF!</definedName>
    <definedName name="f_21" localSheetId="47">#REF!</definedName>
    <definedName name="f_21" localSheetId="48">#REF!</definedName>
    <definedName name="f_21" localSheetId="49">#REF!</definedName>
    <definedName name="f_21" localSheetId="50">#REF!</definedName>
    <definedName name="f_21" localSheetId="51">#REF!</definedName>
    <definedName name="f_21" localSheetId="52">#REF!</definedName>
    <definedName name="f_21" localSheetId="53">#REF!</definedName>
    <definedName name="f_21" localSheetId="54">#REF!</definedName>
    <definedName name="f_21" localSheetId="55">#REF!</definedName>
    <definedName name="f_21" localSheetId="56">#REF!</definedName>
    <definedName name="f_21" localSheetId="57">#REF!</definedName>
    <definedName name="f_21" localSheetId="58">#REF!</definedName>
    <definedName name="f_21" localSheetId="59">#REF!</definedName>
    <definedName name="f_21" localSheetId="60">#REF!</definedName>
    <definedName name="f_21" localSheetId="61">#REF!</definedName>
    <definedName name="f_21" localSheetId="62">#REF!</definedName>
    <definedName name="f_21" localSheetId="63">#REF!</definedName>
    <definedName name="f_21" localSheetId="64">#REF!</definedName>
    <definedName name="f_21" localSheetId="65">#REF!</definedName>
    <definedName name="f_21" localSheetId="66">#REF!</definedName>
    <definedName name="f_21" localSheetId="67">#REF!</definedName>
    <definedName name="f_21" localSheetId="68">#REF!</definedName>
    <definedName name="f_21" localSheetId="69">#REF!</definedName>
    <definedName name="f_21" localSheetId="70">#REF!</definedName>
    <definedName name="f_21" localSheetId="71">#REF!</definedName>
    <definedName name="f_21" localSheetId="72">#REF!</definedName>
    <definedName name="f_21" localSheetId="73">#REF!</definedName>
    <definedName name="f_21" localSheetId="74">#REF!</definedName>
    <definedName name="f_21" localSheetId="75">#REF!</definedName>
    <definedName name="f_21" localSheetId="76">#REF!</definedName>
    <definedName name="f_21" localSheetId="77">#REF!</definedName>
    <definedName name="f_21" localSheetId="78">#REF!</definedName>
    <definedName name="f_21" localSheetId="79">#REF!</definedName>
    <definedName name="f_21" localSheetId="80">#REF!</definedName>
    <definedName name="f_21" localSheetId="81">#REF!</definedName>
    <definedName name="f_21" localSheetId="82">#REF!</definedName>
    <definedName name="f_21" localSheetId="83">#REF!</definedName>
    <definedName name="f_21" localSheetId="84">#REF!</definedName>
    <definedName name="f_21" localSheetId="85">#REF!</definedName>
    <definedName name="f_21" localSheetId="86">#REF!</definedName>
    <definedName name="f_21" localSheetId="87">#REF!</definedName>
    <definedName name="f_21" localSheetId="88">#REF!</definedName>
    <definedName name="f_21" localSheetId="89">#REF!</definedName>
    <definedName name="f_21" localSheetId="90">#REF!</definedName>
    <definedName name="f_21" localSheetId="91">#REF!</definedName>
    <definedName name="f_21" localSheetId="92">#REF!</definedName>
    <definedName name="f_21" localSheetId="93">#REF!</definedName>
    <definedName name="f_21" localSheetId="94">#REF!</definedName>
    <definedName name="f_21" localSheetId="95">#REF!</definedName>
    <definedName name="f_21" localSheetId="96">#REF!</definedName>
    <definedName name="f_21" localSheetId="97">#REF!</definedName>
    <definedName name="f_21" localSheetId="98">#REF!</definedName>
    <definedName name="f_21" localSheetId="99">#REF!</definedName>
    <definedName name="f_21" localSheetId="100">#REF!</definedName>
    <definedName name="f_21" localSheetId="101">#REF!</definedName>
    <definedName name="f_21" localSheetId="102">#REF!</definedName>
    <definedName name="f_21" localSheetId="103">#REF!</definedName>
    <definedName name="f_21" localSheetId="104">#REF!</definedName>
    <definedName name="f_21" localSheetId="105">#REF!</definedName>
    <definedName name="f_21" localSheetId="106">#REF!</definedName>
    <definedName name="f_21" localSheetId="107">#REF!</definedName>
    <definedName name="f_21" localSheetId="108">#REF!</definedName>
    <definedName name="f_21" localSheetId="109">#REF!</definedName>
    <definedName name="f_21" localSheetId="110">#REF!</definedName>
    <definedName name="f_21" localSheetId="111">#REF!</definedName>
    <definedName name="f_21" localSheetId="112">#REF!</definedName>
    <definedName name="f_21" localSheetId="113">#REF!</definedName>
    <definedName name="f_21">#REF!</definedName>
    <definedName name="f_22" localSheetId="27">#REF!</definedName>
    <definedName name="f_22" localSheetId="28">#REF!</definedName>
    <definedName name="f_22" localSheetId="29">#REF!</definedName>
    <definedName name="f_22" localSheetId="30">#REF!</definedName>
    <definedName name="f_22" localSheetId="31">#REF!</definedName>
    <definedName name="f_22" localSheetId="32">#REF!</definedName>
    <definedName name="f_22" localSheetId="33">#REF!</definedName>
    <definedName name="f_22" localSheetId="34">#REF!</definedName>
    <definedName name="f_22" localSheetId="35">#REF!</definedName>
    <definedName name="f_22" localSheetId="36">#REF!</definedName>
    <definedName name="f_22" localSheetId="37">#REF!</definedName>
    <definedName name="f_22" localSheetId="38">#REF!</definedName>
    <definedName name="f_22" localSheetId="39">#REF!</definedName>
    <definedName name="f_22" localSheetId="40">#REF!</definedName>
    <definedName name="f_22" localSheetId="41">#REF!</definedName>
    <definedName name="f_22" localSheetId="42">#REF!</definedName>
    <definedName name="f_22" localSheetId="43">#REF!</definedName>
    <definedName name="f_22" localSheetId="44">#REF!</definedName>
    <definedName name="f_22" localSheetId="45">#REF!</definedName>
    <definedName name="f_22" localSheetId="46">#REF!</definedName>
    <definedName name="f_22" localSheetId="47">#REF!</definedName>
    <definedName name="f_22" localSheetId="48">#REF!</definedName>
    <definedName name="f_22" localSheetId="49">#REF!</definedName>
    <definedName name="f_22" localSheetId="50">#REF!</definedName>
    <definedName name="f_22" localSheetId="51">#REF!</definedName>
    <definedName name="f_22" localSheetId="52">#REF!</definedName>
    <definedName name="f_22" localSheetId="53">#REF!</definedName>
    <definedName name="f_22" localSheetId="54">#REF!</definedName>
    <definedName name="f_22" localSheetId="55">#REF!</definedName>
    <definedName name="f_22" localSheetId="56">#REF!</definedName>
    <definedName name="f_22" localSheetId="57">#REF!</definedName>
    <definedName name="f_22" localSheetId="58">#REF!</definedName>
    <definedName name="f_22" localSheetId="59">#REF!</definedName>
    <definedName name="f_22" localSheetId="60">#REF!</definedName>
    <definedName name="f_22" localSheetId="61">#REF!</definedName>
    <definedName name="f_22" localSheetId="62">#REF!</definedName>
    <definedName name="f_22" localSheetId="63">#REF!</definedName>
    <definedName name="f_22" localSheetId="64">#REF!</definedName>
    <definedName name="f_22" localSheetId="65">#REF!</definedName>
    <definedName name="f_22" localSheetId="66">#REF!</definedName>
    <definedName name="f_22" localSheetId="67">#REF!</definedName>
    <definedName name="f_22" localSheetId="68">#REF!</definedName>
    <definedName name="f_22" localSheetId="69">#REF!</definedName>
    <definedName name="f_22" localSheetId="70">#REF!</definedName>
    <definedName name="f_22" localSheetId="71">#REF!</definedName>
    <definedName name="f_22" localSheetId="72">#REF!</definedName>
    <definedName name="f_22" localSheetId="73">#REF!</definedName>
    <definedName name="f_22" localSheetId="74">#REF!</definedName>
    <definedName name="f_22" localSheetId="75">#REF!</definedName>
    <definedName name="f_22" localSheetId="76">#REF!</definedName>
    <definedName name="f_22" localSheetId="77">#REF!</definedName>
    <definedName name="f_22" localSheetId="78">#REF!</definedName>
    <definedName name="f_22" localSheetId="79">#REF!</definedName>
    <definedName name="f_22" localSheetId="80">#REF!</definedName>
    <definedName name="f_22" localSheetId="81">#REF!</definedName>
    <definedName name="f_22" localSheetId="82">#REF!</definedName>
    <definedName name="f_22" localSheetId="83">#REF!</definedName>
    <definedName name="f_22" localSheetId="84">#REF!</definedName>
    <definedName name="f_22" localSheetId="85">#REF!</definedName>
    <definedName name="f_22" localSheetId="86">#REF!</definedName>
    <definedName name="f_22" localSheetId="87">#REF!</definedName>
    <definedName name="f_22" localSheetId="88">#REF!</definedName>
    <definedName name="f_22" localSheetId="89">#REF!</definedName>
    <definedName name="f_22" localSheetId="90">#REF!</definedName>
    <definedName name="f_22" localSheetId="91">#REF!</definedName>
    <definedName name="f_22" localSheetId="92">#REF!</definedName>
    <definedName name="f_22" localSheetId="93">#REF!</definedName>
    <definedName name="f_22" localSheetId="94">#REF!</definedName>
    <definedName name="f_22" localSheetId="95">#REF!</definedName>
    <definedName name="f_22" localSheetId="96">#REF!</definedName>
    <definedName name="f_22" localSheetId="97">#REF!</definedName>
    <definedName name="f_22" localSheetId="98">#REF!</definedName>
    <definedName name="f_22" localSheetId="99">#REF!</definedName>
    <definedName name="f_22" localSheetId="100">#REF!</definedName>
    <definedName name="f_22" localSheetId="101">#REF!</definedName>
    <definedName name="f_22" localSheetId="102">#REF!</definedName>
    <definedName name="f_22" localSheetId="103">#REF!</definedName>
    <definedName name="f_22" localSheetId="104">#REF!</definedName>
    <definedName name="f_22" localSheetId="105">#REF!</definedName>
    <definedName name="f_22" localSheetId="106">#REF!</definedName>
    <definedName name="f_22" localSheetId="107">#REF!</definedName>
    <definedName name="f_22" localSheetId="108">#REF!</definedName>
    <definedName name="f_22" localSheetId="109">#REF!</definedName>
    <definedName name="f_22" localSheetId="110">#REF!</definedName>
    <definedName name="f_22" localSheetId="111">#REF!</definedName>
    <definedName name="f_22" localSheetId="112">#REF!</definedName>
    <definedName name="f_22" localSheetId="113">#REF!</definedName>
    <definedName name="f_22">#REF!</definedName>
    <definedName name="f_23" localSheetId="27">#REF!</definedName>
    <definedName name="f_23" localSheetId="28">#REF!</definedName>
    <definedName name="f_23" localSheetId="29">#REF!</definedName>
    <definedName name="f_23" localSheetId="30">#REF!</definedName>
    <definedName name="f_23" localSheetId="31">#REF!</definedName>
    <definedName name="f_23" localSheetId="32">#REF!</definedName>
    <definedName name="f_23" localSheetId="33">#REF!</definedName>
    <definedName name="f_23" localSheetId="34">#REF!</definedName>
    <definedName name="f_23" localSheetId="35">#REF!</definedName>
    <definedName name="f_23" localSheetId="36">#REF!</definedName>
    <definedName name="f_23" localSheetId="37">#REF!</definedName>
    <definedName name="f_23" localSheetId="38">#REF!</definedName>
    <definedName name="f_23" localSheetId="39">#REF!</definedName>
    <definedName name="f_23" localSheetId="40">#REF!</definedName>
    <definedName name="f_23" localSheetId="41">#REF!</definedName>
    <definedName name="f_23" localSheetId="42">#REF!</definedName>
    <definedName name="f_23" localSheetId="43">#REF!</definedName>
    <definedName name="f_23" localSheetId="44">#REF!</definedName>
    <definedName name="f_23" localSheetId="45">#REF!</definedName>
    <definedName name="f_23" localSheetId="46">#REF!</definedName>
    <definedName name="f_23" localSheetId="47">#REF!</definedName>
    <definedName name="f_23" localSheetId="48">#REF!</definedName>
    <definedName name="f_23" localSheetId="49">#REF!</definedName>
    <definedName name="f_23" localSheetId="50">#REF!</definedName>
    <definedName name="f_23" localSheetId="51">#REF!</definedName>
    <definedName name="f_23" localSheetId="52">#REF!</definedName>
    <definedName name="f_23" localSheetId="53">#REF!</definedName>
    <definedName name="f_23" localSheetId="54">#REF!</definedName>
    <definedName name="f_23" localSheetId="55">#REF!</definedName>
    <definedName name="f_23" localSheetId="56">#REF!</definedName>
    <definedName name="f_23" localSheetId="57">#REF!</definedName>
    <definedName name="f_23" localSheetId="58">#REF!</definedName>
    <definedName name="f_23" localSheetId="59">#REF!</definedName>
    <definedName name="f_23" localSheetId="60">#REF!</definedName>
    <definedName name="f_23" localSheetId="61">#REF!</definedName>
    <definedName name="f_23" localSheetId="62">#REF!</definedName>
    <definedName name="f_23" localSheetId="63">#REF!</definedName>
    <definedName name="f_23" localSheetId="64">#REF!</definedName>
    <definedName name="f_23" localSheetId="65">#REF!</definedName>
    <definedName name="f_23" localSheetId="66">#REF!</definedName>
    <definedName name="f_23" localSheetId="67">#REF!</definedName>
    <definedName name="f_23" localSheetId="68">#REF!</definedName>
    <definedName name="f_23" localSheetId="69">#REF!</definedName>
    <definedName name="f_23" localSheetId="70">#REF!</definedName>
    <definedName name="f_23" localSheetId="71">#REF!</definedName>
    <definedName name="f_23" localSheetId="72">#REF!</definedName>
    <definedName name="f_23" localSheetId="73">#REF!</definedName>
    <definedName name="f_23" localSheetId="74">#REF!</definedName>
    <definedName name="f_23" localSheetId="75">#REF!</definedName>
    <definedName name="f_23" localSheetId="76">#REF!</definedName>
    <definedName name="f_23" localSheetId="77">#REF!</definedName>
    <definedName name="f_23" localSheetId="78">#REF!</definedName>
    <definedName name="f_23" localSheetId="79">#REF!</definedName>
    <definedName name="f_23" localSheetId="80">#REF!</definedName>
    <definedName name="f_23" localSheetId="81">#REF!</definedName>
    <definedName name="f_23" localSheetId="82">#REF!</definedName>
    <definedName name="f_23" localSheetId="83">#REF!</definedName>
    <definedName name="f_23" localSheetId="84">#REF!</definedName>
    <definedName name="f_23" localSheetId="85">#REF!</definedName>
    <definedName name="f_23" localSheetId="86">#REF!</definedName>
    <definedName name="f_23" localSheetId="87">#REF!</definedName>
    <definedName name="f_23" localSheetId="88">#REF!</definedName>
    <definedName name="f_23" localSheetId="89">#REF!</definedName>
    <definedName name="f_23" localSheetId="90">#REF!</definedName>
    <definedName name="f_23" localSheetId="91">#REF!</definedName>
    <definedName name="f_23" localSheetId="92">#REF!</definedName>
    <definedName name="f_23" localSheetId="93">#REF!</definedName>
    <definedName name="f_23" localSheetId="94">#REF!</definedName>
    <definedName name="f_23" localSheetId="95">#REF!</definedName>
    <definedName name="f_23" localSheetId="96">#REF!</definedName>
    <definedName name="f_23" localSheetId="97">#REF!</definedName>
    <definedName name="f_23" localSheetId="98">#REF!</definedName>
    <definedName name="f_23" localSheetId="99">#REF!</definedName>
    <definedName name="f_23" localSheetId="100">#REF!</definedName>
    <definedName name="f_23" localSheetId="101">#REF!</definedName>
    <definedName name="f_23" localSheetId="102">#REF!</definedName>
    <definedName name="f_23" localSheetId="103">#REF!</definedName>
    <definedName name="f_23" localSheetId="104">#REF!</definedName>
    <definedName name="f_23" localSheetId="105">#REF!</definedName>
    <definedName name="f_23" localSheetId="106">#REF!</definedName>
    <definedName name="f_23" localSheetId="107">#REF!</definedName>
    <definedName name="f_23" localSheetId="108">#REF!</definedName>
    <definedName name="f_23" localSheetId="109">#REF!</definedName>
    <definedName name="f_23" localSheetId="110">#REF!</definedName>
    <definedName name="f_23" localSheetId="111">#REF!</definedName>
    <definedName name="f_23" localSheetId="112">#REF!</definedName>
    <definedName name="f_23" localSheetId="113">#REF!</definedName>
    <definedName name="f_23">#REF!</definedName>
    <definedName name="f_24" localSheetId="27">#REF!</definedName>
    <definedName name="f_24" localSheetId="28">#REF!</definedName>
    <definedName name="f_24" localSheetId="29">#REF!</definedName>
    <definedName name="f_24" localSheetId="30">#REF!</definedName>
    <definedName name="f_24" localSheetId="31">#REF!</definedName>
    <definedName name="f_24" localSheetId="32">#REF!</definedName>
    <definedName name="f_24" localSheetId="33">#REF!</definedName>
    <definedName name="f_24" localSheetId="34">#REF!</definedName>
    <definedName name="f_24" localSheetId="35">#REF!</definedName>
    <definedName name="f_24" localSheetId="36">#REF!</definedName>
    <definedName name="f_24" localSheetId="37">#REF!</definedName>
    <definedName name="f_24" localSheetId="38">#REF!</definedName>
    <definedName name="f_24" localSheetId="39">#REF!</definedName>
    <definedName name="f_24" localSheetId="40">#REF!</definedName>
    <definedName name="f_24" localSheetId="41">#REF!</definedName>
    <definedName name="f_24" localSheetId="42">#REF!</definedName>
    <definedName name="f_24" localSheetId="43">#REF!</definedName>
    <definedName name="f_24" localSheetId="44">#REF!</definedName>
    <definedName name="f_24" localSheetId="45">#REF!</definedName>
    <definedName name="f_24" localSheetId="46">#REF!</definedName>
    <definedName name="f_24" localSheetId="47">#REF!</definedName>
    <definedName name="f_24" localSheetId="48">#REF!</definedName>
    <definedName name="f_24" localSheetId="49">#REF!</definedName>
    <definedName name="f_24" localSheetId="50">#REF!</definedName>
    <definedName name="f_24" localSheetId="51">#REF!</definedName>
    <definedName name="f_24" localSheetId="52">#REF!</definedName>
    <definedName name="f_24" localSheetId="53">#REF!</definedName>
    <definedName name="f_24" localSheetId="54">#REF!</definedName>
    <definedName name="f_24" localSheetId="55">#REF!</definedName>
    <definedName name="f_24" localSheetId="56">#REF!</definedName>
    <definedName name="f_24" localSheetId="57">#REF!</definedName>
    <definedName name="f_24" localSheetId="58">#REF!</definedName>
    <definedName name="f_24" localSheetId="59">#REF!</definedName>
    <definedName name="f_24" localSheetId="60">#REF!</definedName>
    <definedName name="f_24" localSheetId="61">#REF!</definedName>
    <definedName name="f_24" localSheetId="62">#REF!</definedName>
    <definedName name="f_24" localSheetId="63">#REF!</definedName>
    <definedName name="f_24" localSheetId="64">#REF!</definedName>
    <definedName name="f_24" localSheetId="65">#REF!</definedName>
    <definedName name="f_24" localSheetId="66">#REF!</definedName>
    <definedName name="f_24" localSheetId="67">#REF!</definedName>
    <definedName name="f_24" localSheetId="68">#REF!</definedName>
    <definedName name="f_24" localSheetId="69">#REF!</definedName>
    <definedName name="f_24" localSheetId="70">#REF!</definedName>
    <definedName name="f_24" localSheetId="71">#REF!</definedName>
    <definedName name="f_24" localSheetId="72">#REF!</definedName>
    <definedName name="f_24" localSheetId="73">#REF!</definedName>
    <definedName name="f_24" localSheetId="74">#REF!</definedName>
    <definedName name="f_24" localSheetId="75">#REF!</definedName>
    <definedName name="f_24" localSheetId="76">#REF!</definedName>
    <definedName name="f_24" localSheetId="77">#REF!</definedName>
    <definedName name="f_24" localSheetId="78">#REF!</definedName>
    <definedName name="f_24" localSheetId="79">#REF!</definedName>
    <definedName name="f_24" localSheetId="80">#REF!</definedName>
    <definedName name="f_24" localSheetId="81">#REF!</definedName>
    <definedName name="f_24" localSheetId="82">#REF!</definedName>
    <definedName name="f_24" localSheetId="83">#REF!</definedName>
    <definedName name="f_24" localSheetId="84">#REF!</definedName>
    <definedName name="f_24" localSheetId="85">#REF!</definedName>
    <definedName name="f_24" localSheetId="86">#REF!</definedName>
    <definedName name="f_24" localSheetId="87">#REF!</definedName>
    <definedName name="f_24" localSheetId="88">#REF!</definedName>
    <definedName name="f_24" localSheetId="89">#REF!</definedName>
    <definedName name="f_24" localSheetId="90">#REF!</definedName>
    <definedName name="f_24" localSheetId="91">#REF!</definedName>
    <definedName name="f_24" localSheetId="92">#REF!</definedName>
    <definedName name="f_24" localSheetId="93">#REF!</definedName>
    <definedName name="f_24" localSheetId="94">#REF!</definedName>
    <definedName name="f_24" localSheetId="95">#REF!</definedName>
    <definedName name="f_24" localSheetId="96">#REF!</definedName>
    <definedName name="f_24" localSheetId="97">#REF!</definedName>
    <definedName name="f_24" localSheetId="98">#REF!</definedName>
    <definedName name="f_24" localSheetId="99">#REF!</definedName>
    <definedName name="f_24" localSheetId="100">#REF!</definedName>
    <definedName name="f_24" localSheetId="101">#REF!</definedName>
    <definedName name="f_24" localSheetId="102">#REF!</definedName>
    <definedName name="f_24" localSheetId="103">#REF!</definedName>
    <definedName name="f_24" localSheetId="104">#REF!</definedName>
    <definedName name="f_24" localSheetId="105">#REF!</definedName>
    <definedName name="f_24" localSheetId="106">#REF!</definedName>
    <definedName name="f_24" localSheetId="107">#REF!</definedName>
    <definedName name="f_24" localSheetId="108">#REF!</definedName>
    <definedName name="f_24" localSheetId="109">#REF!</definedName>
    <definedName name="f_24" localSheetId="110">#REF!</definedName>
    <definedName name="f_24" localSheetId="111">#REF!</definedName>
    <definedName name="f_24" localSheetId="112">#REF!</definedName>
    <definedName name="f_24" localSheetId="113">#REF!</definedName>
    <definedName name="f_24">#REF!</definedName>
    <definedName name="f_25" localSheetId="27">#REF!</definedName>
    <definedName name="f_25" localSheetId="28">#REF!</definedName>
    <definedName name="f_25" localSheetId="29">#REF!</definedName>
    <definedName name="f_25" localSheetId="30">#REF!</definedName>
    <definedName name="f_25" localSheetId="31">#REF!</definedName>
    <definedName name="f_25" localSheetId="32">#REF!</definedName>
    <definedName name="f_25" localSheetId="33">#REF!</definedName>
    <definedName name="f_25" localSheetId="34">#REF!</definedName>
    <definedName name="f_25" localSheetId="35">#REF!</definedName>
    <definedName name="f_25" localSheetId="36">#REF!</definedName>
    <definedName name="f_25" localSheetId="37">#REF!</definedName>
    <definedName name="f_25" localSheetId="38">#REF!</definedName>
    <definedName name="f_25" localSheetId="39">#REF!</definedName>
    <definedName name="f_25" localSheetId="40">#REF!</definedName>
    <definedName name="f_25" localSheetId="41">#REF!</definedName>
    <definedName name="f_25" localSheetId="42">#REF!</definedName>
    <definedName name="f_25" localSheetId="43">#REF!</definedName>
    <definedName name="f_25" localSheetId="44">#REF!</definedName>
    <definedName name="f_25" localSheetId="45">#REF!</definedName>
    <definedName name="f_25" localSheetId="46">#REF!</definedName>
    <definedName name="f_25" localSheetId="47">#REF!</definedName>
    <definedName name="f_25" localSheetId="48">#REF!</definedName>
    <definedName name="f_25" localSheetId="49">#REF!</definedName>
    <definedName name="f_25" localSheetId="50">#REF!</definedName>
    <definedName name="f_25" localSheetId="51">#REF!</definedName>
    <definedName name="f_25" localSheetId="52">#REF!</definedName>
    <definedName name="f_25" localSheetId="53">#REF!</definedName>
    <definedName name="f_25" localSheetId="54">#REF!</definedName>
    <definedName name="f_25" localSheetId="55">#REF!</definedName>
    <definedName name="f_25" localSheetId="56">#REF!</definedName>
    <definedName name="f_25" localSheetId="57">#REF!</definedName>
    <definedName name="f_25" localSheetId="58">#REF!</definedName>
    <definedName name="f_25" localSheetId="59">#REF!</definedName>
    <definedName name="f_25" localSheetId="60">#REF!</definedName>
    <definedName name="f_25" localSheetId="61">#REF!</definedName>
    <definedName name="f_25" localSheetId="62">#REF!</definedName>
    <definedName name="f_25" localSheetId="63">#REF!</definedName>
    <definedName name="f_25" localSheetId="64">#REF!</definedName>
    <definedName name="f_25" localSheetId="65">#REF!</definedName>
    <definedName name="f_25" localSheetId="66">#REF!</definedName>
    <definedName name="f_25" localSheetId="67">#REF!</definedName>
    <definedName name="f_25" localSheetId="68">#REF!</definedName>
    <definedName name="f_25" localSheetId="69">#REF!</definedName>
    <definedName name="f_25" localSheetId="70">#REF!</definedName>
    <definedName name="f_25" localSheetId="71">#REF!</definedName>
    <definedName name="f_25" localSheetId="72">#REF!</definedName>
    <definedName name="f_25" localSheetId="73">#REF!</definedName>
    <definedName name="f_25" localSheetId="74">#REF!</definedName>
    <definedName name="f_25" localSheetId="75">#REF!</definedName>
    <definedName name="f_25" localSheetId="76">#REF!</definedName>
    <definedName name="f_25" localSheetId="77">#REF!</definedName>
    <definedName name="f_25" localSheetId="78">#REF!</definedName>
    <definedName name="f_25" localSheetId="79">#REF!</definedName>
    <definedName name="f_25" localSheetId="80">#REF!</definedName>
    <definedName name="f_25" localSheetId="81">#REF!</definedName>
    <definedName name="f_25" localSheetId="82">#REF!</definedName>
    <definedName name="f_25" localSheetId="83">#REF!</definedName>
    <definedName name="f_25" localSheetId="84">#REF!</definedName>
    <definedName name="f_25" localSheetId="85">#REF!</definedName>
    <definedName name="f_25" localSheetId="86">#REF!</definedName>
    <definedName name="f_25" localSheetId="87">#REF!</definedName>
    <definedName name="f_25" localSheetId="88">#REF!</definedName>
    <definedName name="f_25" localSheetId="89">#REF!</definedName>
    <definedName name="f_25" localSheetId="90">#REF!</definedName>
    <definedName name="f_25" localSheetId="91">#REF!</definedName>
    <definedName name="f_25" localSheetId="92">#REF!</definedName>
    <definedName name="f_25" localSheetId="93">#REF!</definedName>
    <definedName name="f_25" localSheetId="94">#REF!</definedName>
    <definedName name="f_25" localSheetId="95">#REF!</definedName>
    <definedName name="f_25" localSheetId="96">#REF!</definedName>
    <definedName name="f_25" localSheetId="97">#REF!</definedName>
    <definedName name="f_25" localSheetId="98">#REF!</definedName>
    <definedName name="f_25" localSheetId="99">#REF!</definedName>
    <definedName name="f_25" localSheetId="100">#REF!</definedName>
    <definedName name="f_25" localSheetId="101">#REF!</definedName>
    <definedName name="f_25" localSheetId="102">#REF!</definedName>
    <definedName name="f_25" localSheetId="103">#REF!</definedName>
    <definedName name="f_25" localSheetId="104">#REF!</definedName>
    <definedName name="f_25" localSheetId="105">#REF!</definedName>
    <definedName name="f_25" localSheetId="106">#REF!</definedName>
    <definedName name="f_25" localSheetId="107">#REF!</definedName>
    <definedName name="f_25" localSheetId="108">#REF!</definedName>
    <definedName name="f_25" localSheetId="109">#REF!</definedName>
    <definedName name="f_25" localSheetId="110">#REF!</definedName>
    <definedName name="f_25" localSheetId="111">#REF!</definedName>
    <definedName name="f_25" localSheetId="112">#REF!</definedName>
    <definedName name="f_25" localSheetId="113">#REF!</definedName>
    <definedName name="f_25">#REF!</definedName>
    <definedName name="f_26" localSheetId="27">#REF!</definedName>
    <definedName name="f_26" localSheetId="28">#REF!</definedName>
    <definedName name="f_26" localSheetId="29">#REF!</definedName>
    <definedName name="f_26" localSheetId="30">#REF!</definedName>
    <definedName name="f_26" localSheetId="31">#REF!</definedName>
    <definedName name="f_26" localSheetId="32">#REF!</definedName>
    <definedName name="f_26" localSheetId="33">#REF!</definedName>
    <definedName name="f_26" localSheetId="34">#REF!</definedName>
    <definedName name="f_26" localSheetId="35">#REF!</definedName>
    <definedName name="f_26" localSheetId="36">#REF!</definedName>
    <definedName name="f_26" localSheetId="37">#REF!</definedName>
    <definedName name="f_26" localSheetId="38">#REF!</definedName>
    <definedName name="f_26" localSheetId="39">#REF!</definedName>
    <definedName name="f_26" localSheetId="40">#REF!</definedName>
    <definedName name="f_26" localSheetId="41">#REF!</definedName>
    <definedName name="f_26" localSheetId="42">#REF!</definedName>
    <definedName name="f_26" localSheetId="43">#REF!</definedName>
    <definedName name="f_26" localSheetId="44">#REF!</definedName>
    <definedName name="f_26" localSheetId="45">#REF!</definedName>
    <definedName name="f_26" localSheetId="46">#REF!</definedName>
    <definedName name="f_26" localSheetId="47">#REF!</definedName>
    <definedName name="f_26" localSheetId="48">#REF!</definedName>
    <definedName name="f_26" localSheetId="49">#REF!</definedName>
    <definedName name="f_26" localSheetId="50">#REF!</definedName>
    <definedName name="f_26" localSheetId="51">#REF!</definedName>
    <definedName name="f_26" localSheetId="52">#REF!</definedName>
    <definedName name="f_26" localSheetId="53">#REF!</definedName>
    <definedName name="f_26" localSheetId="54">#REF!</definedName>
    <definedName name="f_26" localSheetId="55">#REF!</definedName>
    <definedName name="f_26" localSheetId="56">#REF!</definedName>
    <definedName name="f_26" localSheetId="57">#REF!</definedName>
    <definedName name="f_26" localSheetId="58">#REF!</definedName>
    <definedName name="f_26" localSheetId="59">#REF!</definedName>
    <definedName name="f_26" localSheetId="60">#REF!</definedName>
    <definedName name="f_26" localSheetId="61">#REF!</definedName>
    <definedName name="f_26" localSheetId="62">#REF!</definedName>
    <definedName name="f_26" localSheetId="63">#REF!</definedName>
    <definedName name="f_26" localSheetId="64">#REF!</definedName>
    <definedName name="f_26" localSheetId="65">#REF!</definedName>
    <definedName name="f_26" localSheetId="66">#REF!</definedName>
    <definedName name="f_26" localSheetId="67">#REF!</definedName>
    <definedName name="f_26" localSheetId="68">#REF!</definedName>
    <definedName name="f_26" localSheetId="69">#REF!</definedName>
    <definedName name="f_26" localSheetId="70">#REF!</definedName>
    <definedName name="f_26" localSheetId="71">#REF!</definedName>
    <definedName name="f_26" localSheetId="72">#REF!</definedName>
    <definedName name="f_26" localSheetId="73">#REF!</definedName>
    <definedName name="f_26" localSheetId="74">#REF!</definedName>
    <definedName name="f_26" localSheetId="75">#REF!</definedName>
    <definedName name="f_26" localSheetId="76">#REF!</definedName>
    <definedName name="f_26" localSheetId="77">#REF!</definedName>
    <definedName name="f_26" localSheetId="78">#REF!</definedName>
    <definedName name="f_26" localSheetId="79">#REF!</definedName>
    <definedName name="f_26" localSheetId="80">#REF!</definedName>
    <definedName name="f_26" localSheetId="81">#REF!</definedName>
    <definedName name="f_26" localSheetId="82">#REF!</definedName>
    <definedName name="f_26" localSheetId="83">#REF!</definedName>
    <definedName name="f_26" localSheetId="84">#REF!</definedName>
    <definedName name="f_26" localSheetId="85">#REF!</definedName>
    <definedName name="f_26" localSheetId="86">#REF!</definedName>
    <definedName name="f_26" localSheetId="87">#REF!</definedName>
    <definedName name="f_26" localSheetId="88">#REF!</definedName>
    <definedName name="f_26" localSheetId="89">#REF!</definedName>
    <definedName name="f_26" localSheetId="90">#REF!</definedName>
    <definedName name="f_26" localSheetId="91">#REF!</definedName>
    <definedName name="f_26" localSheetId="92">#REF!</definedName>
    <definedName name="f_26" localSheetId="93">#REF!</definedName>
    <definedName name="f_26" localSheetId="94">#REF!</definedName>
    <definedName name="f_26" localSheetId="95">#REF!</definedName>
    <definedName name="f_26" localSheetId="96">#REF!</definedName>
    <definedName name="f_26" localSheetId="97">#REF!</definedName>
    <definedName name="f_26" localSheetId="98">#REF!</definedName>
    <definedName name="f_26" localSheetId="99">#REF!</definedName>
    <definedName name="f_26" localSheetId="100">#REF!</definedName>
    <definedName name="f_26" localSheetId="101">#REF!</definedName>
    <definedName name="f_26" localSheetId="102">#REF!</definedName>
    <definedName name="f_26" localSheetId="103">#REF!</definedName>
    <definedName name="f_26" localSheetId="104">#REF!</definedName>
    <definedName name="f_26" localSheetId="105">#REF!</definedName>
    <definedName name="f_26" localSheetId="106">#REF!</definedName>
    <definedName name="f_26" localSheetId="107">#REF!</definedName>
    <definedName name="f_26" localSheetId="108">#REF!</definedName>
    <definedName name="f_26" localSheetId="109">#REF!</definedName>
    <definedName name="f_26" localSheetId="110">#REF!</definedName>
    <definedName name="f_26" localSheetId="111">#REF!</definedName>
    <definedName name="f_26" localSheetId="112">#REF!</definedName>
    <definedName name="f_26" localSheetId="113">#REF!</definedName>
    <definedName name="f_26">#REF!</definedName>
    <definedName name="f_27" localSheetId="27">#REF!</definedName>
    <definedName name="f_27" localSheetId="28">#REF!</definedName>
    <definedName name="f_27" localSheetId="29">#REF!</definedName>
    <definedName name="f_27" localSheetId="30">#REF!</definedName>
    <definedName name="f_27" localSheetId="31">#REF!</definedName>
    <definedName name="f_27" localSheetId="32">#REF!</definedName>
    <definedName name="f_27" localSheetId="33">#REF!</definedName>
    <definedName name="f_27" localSheetId="34">#REF!</definedName>
    <definedName name="f_27" localSheetId="35">#REF!</definedName>
    <definedName name="f_27" localSheetId="36">#REF!</definedName>
    <definedName name="f_27" localSheetId="37">#REF!</definedName>
    <definedName name="f_27" localSheetId="38">#REF!</definedName>
    <definedName name="f_27" localSheetId="39">#REF!</definedName>
    <definedName name="f_27" localSheetId="40">#REF!</definedName>
    <definedName name="f_27" localSheetId="41">#REF!</definedName>
    <definedName name="f_27" localSheetId="42">#REF!</definedName>
    <definedName name="f_27" localSheetId="43">#REF!</definedName>
    <definedName name="f_27" localSheetId="44">#REF!</definedName>
    <definedName name="f_27" localSheetId="45">#REF!</definedName>
    <definedName name="f_27" localSheetId="46">#REF!</definedName>
    <definedName name="f_27" localSheetId="47">#REF!</definedName>
    <definedName name="f_27" localSheetId="48">#REF!</definedName>
    <definedName name="f_27" localSheetId="49">#REF!</definedName>
    <definedName name="f_27" localSheetId="50">#REF!</definedName>
    <definedName name="f_27" localSheetId="51">#REF!</definedName>
    <definedName name="f_27" localSheetId="52">#REF!</definedName>
    <definedName name="f_27" localSheetId="53">#REF!</definedName>
    <definedName name="f_27" localSheetId="54">#REF!</definedName>
    <definedName name="f_27" localSheetId="55">#REF!</definedName>
    <definedName name="f_27" localSheetId="56">#REF!</definedName>
    <definedName name="f_27" localSheetId="57">#REF!</definedName>
    <definedName name="f_27" localSheetId="58">#REF!</definedName>
    <definedName name="f_27" localSheetId="59">#REF!</definedName>
    <definedName name="f_27" localSheetId="60">#REF!</definedName>
    <definedName name="f_27" localSheetId="61">#REF!</definedName>
    <definedName name="f_27" localSheetId="62">#REF!</definedName>
    <definedName name="f_27" localSheetId="63">#REF!</definedName>
    <definedName name="f_27" localSheetId="64">#REF!</definedName>
    <definedName name="f_27" localSheetId="65">#REF!</definedName>
    <definedName name="f_27" localSheetId="66">#REF!</definedName>
    <definedName name="f_27" localSheetId="67">#REF!</definedName>
    <definedName name="f_27" localSheetId="68">#REF!</definedName>
    <definedName name="f_27" localSheetId="69">#REF!</definedName>
    <definedName name="f_27" localSheetId="70">#REF!</definedName>
    <definedName name="f_27" localSheetId="71">#REF!</definedName>
    <definedName name="f_27" localSheetId="72">#REF!</definedName>
    <definedName name="f_27" localSheetId="73">#REF!</definedName>
    <definedName name="f_27" localSheetId="74">#REF!</definedName>
    <definedName name="f_27" localSheetId="75">#REF!</definedName>
    <definedName name="f_27" localSheetId="76">#REF!</definedName>
    <definedName name="f_27" localSheetId="77">#REF!</definedName>
    <definedName name="f_27" localSheetId="78">#REF!</definedName>
    <definedName name="f_27" localSheetId="79">#REF!</definedName>
    <definedName name="f_27" localSheetId="80">#REF!</definedName>
    <definedName name="f_27" localSheetId="81">#REF!</definedName>
    <definedName name="f_27" localSheetId="82">#REF!</definedName>
    <definedName name="f_27" localSheetId="83">#REF!</definedName>
    <definedName name="f_27" localSheetId="84">#REF!</definedName>
    <definedName name="f_27" localSheetId="85">#REF!</definedName>
    <definedName name="f_27" localSheetId="86">#REF!</definedName>
    <definedName name="f_27" localSheetId="87">#REF!</definedName>
    <definedName name="f_27" localSheetId="88">#REF!</definedName>
    <definedName name="f_27" localSheetId="89">#REF!</definedName>
    <definedName name="f_27" localSheetId="90">#REF!</definedName>
    <definedName name="f_27" localSheetId="91">#REF!</definedName>
    <definedName name="f_27" localSheetId="92">#REF!</definedName>
    <definedName name="f_27" localSheetId="93">#REF!</definedName>
    <definedName name="f_27" localSheetId="94">#REF!</definedName>
    <definedName name="f_27" localSheetId="95">#REF!</definedName>
    <definedName name="f_27" localSheetId="96">#REF!</definedName>
    <definedName name="f_27" localSheetId="97">#REF!</definedName>
    <definedName name="f_27" localSheetId="98">#REF!</definedName>
    <definedName name="f_27" localSheetId="99">#REF!</definedName>
    <definedName name="f_27" localSheetId="100">#REF!</definedName>
    <definedName name="f_27" localSheetId="101">#REF!</definedName>
    <definedName name="f_27" localSheetId="102">#REF!</definedName>
    <definedName name="f_27" localSheetId="103">#REF!</definedName>
    <definedName name="f_27" localSheetId="104">#REF!</definedName>
    <definedName name="f_27" localSheetId="105">#REF!</definedName>
    <definedName name="f_27" localSheetId="106">#REF!</definedName>
    <definedName name="f_27" localSheetId="107">#REF!</definedName>
    <definedName name="f_27" localSheetId="108">#REF!</definedName>
    <definedName name="f_27" localSheetId="109">#REF!</definedName>
    <definedName name="f_27" localSheetId="110">#REF!</definedName>
    <definedName name="f_27" localSheetId="111">#REF!</definedName>
    <definedName name="f_27" localSheetId="112">#REF!</definedName>
    <definedName name="f_27" localSheetId="113">#REF!</definedName>
    <definedName name="f_27">#REF!</definedName>
    <definedName name="f_28" localSheetId="27">#REF!</definedName>
    <definedName name="f_28" localSheetId="28">#REF!</definedName>
    <definedName name="f_28" localSheetId="29">#REF!</definedName>
    <definedName name="f_28" localSheetId="30">#REF!</definedName>
    <definedName name="f_28" localSheetId="31">#REF!</definedName>
    <definedName name="f_28" localSheetId="32">#REF!</definedName>
    <definedName name="f_28" localSheetId="33">#REF!</definedName>
    <definedName name="f_28" localSheetId="34">#REF!</definedName>
    <definedName name="f_28" localSheetId="35">#REF!</definedName>
    <definedName name="f_28" localSheetId="36">#REF!</definedName>
    <definedName name="f_28" localSheetId="37">#REF!</definedName>
    <definedName name="f_28" localSheetId="38">#REF!</definedName>
    <definedName name="f_28" localSheetId="39">#REF!</definedName>
    <definedName name="f_28" localSheetId="40">#REF!</definedName>
    <definedName name="f_28" localSheetId="41">#REF!</definedName>
    <definedName name="f_28" localSheetId="42">#REF!</definedName>
    <definedName name="f_28" localSheetId="43">#REF!</definedName>
    <definedName name="f_28" localSheetId="44">#REF!</definedName>
    <definedName name="f_28" localSheetId="45">#REF!</definedName>
    <definedName name="f_28" localSheetId="46">#REF!</definedName>
    <definedName name="f_28" localSheetId="47">#REF!</definedName>
    <definedName name="f_28" localSheetId="48">#REF!</definedName>
    <definedName name="f_28" localSheetId="49">#REF!</definedName>
    <definedName name="f_28" localSheetId="50">#REF!</definedName>
    <definedName name="f_28" localSheetId="51">#REF!</definedName>
    <definedName name="f_28" localSheetId="52">#REF!</definedName>
    <definedName name="f_28" localSheetId="53">#REF!</definedName>
    <definedName name="f_28" localSheetId="54">#REF!</definedName>
    <definedName name="f_28" localSheetId="55">#REF!</definedName>
    <definedName name="f_28" localSheetId="56">#REF!</definedName>
    <definedName name="f_28" localSheetId="57">#REF!</definedName>
    <definedName name="f_28" localSheetId="58">#REF!</definedName>
    <definedName name="f_28" localSheetId="59">#REF!</definedName>
    <definedName name="f_28" localSheetId="60">#REF!</definedName>
    <definedName name="f_28" localSheetId="61">#REF!</definedName>
    <definedName name="f_28" localSheetId="62">#REF!</definedName>
    <definedName name="f_28" localSheetId="63">#REF!</definedName>
    <definedName name="f_28" localSheetId="64">#REF!</definedName>
    <definedName name="f_28" localSheetId="65">#REF!</definedName>
    <definedName name="f_28" localSheetId="66">#REF!</definedName>
    <definedName name="f_28" localSheetId="67">#REF!</definedName>
    <definedName name="f_28" localSheetId="68">#REF!</definedName>
    <definedName name="f_28" localSheetId="69">#REF!</definedName>
    <definedName name="f_28" localSheetId="70">#REF!</definedName>
    <definedName name="f_28" localSheetId="71">#REF!</definedName>
    <definedName name="f_28" localSheetId="72">#REF!</definedName>
    <definedName name="f_28" localSheetId="73">#REF!</definedName>
    <definedName name="f_28" localSheetId="74">#REF!</definedName>
    <definedName name="f_28" localSheetId="75">#REF!</definedName>
    <definedName name="f_28" localSheetId="76">#REF!</definedName>
    <definedName name="f_28" localSheetId="77">#REF!</definedName>
    <definedName name="f_28" localSheetId="78">#REF!</definedName>
    <definedName name="f_28" localSheetId="79">#REF!</definedName>
    <definedName name="f_28" localSheetId="80">#REF!</definedName>
    <definedName name="f_28" localSheetId="81">#REF!</definedName>
    <definedName name="f_28" localSheetId="82">#REF!</definedName>
    <definedName name="f_28" localSheetId="83">#REF!</definedName>
    <definedName name="f_28" localSheetId="84">#REF!</definedName>
    <definedName name="f_28" localSheetId="85">#REF!</definedName>
    <definedName name="f_28" localSheetId="86">#REF!</definedName>
    <definedName name="f_28" localSheetId="87">#REF!</definedName>
    <definedName name="f_28" localSheetId="88">#REF!</definedName>
    <definedName name="f_28" localSheetId="89">#REF!</definedName>
    <definedName name="f_28" localSheetId="90">#REF!</definedName>
    <definedName name="f_28" localSheetId="91">#REF!</definedName>
    <definedName name="f_28" localSheetId="92">#REF!</definedName>
    <definedName name="f_28" localSheetId="93">#REF!</definedName>
    <definedName name="f_28" localSheetId="94">#REF!</definedName>
    <definedName name="f_28" localSheetId="95">#REF!</definedName>
    <definedName name="f_28" localSheetId="96">#REF!</definedName>
    <definedName name="f_28" localSheetId="97">#REF!</definedName>
    <definedName name="f_28" localSheetId="98">#REF!</definedName>
    <definedName name="f_28" localSheetId="99">#REF!</definedName>
    <definedName name="f_28" localSheetId="100">#REF!</definedName>
    <definedName name="f_28" localSheetId="101">#REF!</definedName>
    <definedName name="f_28" localSheetId="102">#REF!</definedName>
    <definedName name="f_28" localSheetId="103">#REF!</definedName>
    <definedName name="f_28" localSheetId="104">#REF!</definedName>
    <definedName name="f_28" localSheetId="105">#REF!</definedName>
    <definedName name="f_28" localSheetId="106">#REF!</definedName>
    <definedName name="f_28" localSheetId="107">#REF!</definedName>
    <definedName name="f_28" localSheetId="108">#REF!</definedName>
    <definedName name="f_28" localSheetId="109">#REF!</definedName>
    <definedName name="f_28" localSheetId="110">#REF!</definedName>
    <definedName name="f_28" localSheetId="111">#REF!</definedName>
    <definedName name="f_28" localSheetId="112">#REF!</definedName>
    <definedName name="f_28" localSheetId="113">#REF!</definedName>
    <definedName name="f_28">#REF!</definedName>
    <definedName name="f_29" localSheetId="27">#REF!</definedName>
    <definedName name="f_29" localSheetId="28">#REF!</definedName>
    <definedName name="f_29" localSheetId="29">#REF!</definedName>
    <definedName name="f_29" localSheetId="30">#REF!</definedName>
    <definedName name="f_29" localSheetId="31">#REF!</definedName>
    <definedName name="f_29" localSheetId="32">#REF!</definedName>
    <definedName name="f_29" localSheetId="33">#REF!</definedName>
    <definedName name="f_29" localSheetId="34">#REF!</definedName>
    <definedName name="f_29" localSheetId="35">#REF!</definedName>
    <definedName name="f_29" localSheetId="36">#REF!</definedName>
    <definedName name="f_29" localSheetId="37">#REF!</definedName>
    <definedName name="f_29" localSheetId="38">#REF!</definedName>
    <definedName name="f_29" localSheetId="39">#REF!</definedName>
    <definedName name="f_29" localSheetId="40">#REF!</definedName>
    <definedName name="f_29" localSheetId="41">#REF!</definedName>
    <definedName name="f_29" localSheetId="42">#REF!</definedName>
    <definedName name="f_29" localSheetId="43">#REF!</definedName>
    <definedName name="f_29" localSheetId="44">#REF!</definedName>
    <definedName name="f_29" localSheetId="45">#REF!</definedName>
    <definedName name="f_29" localSheetId="46">#REF!</definedName>
    <definedName name="f_29" localSheetId="47">#REF!</definedName>
    <definedName name="f_29" localSheetId="48">#REF!</definedName>
    <definedName name="f_29" localSheetId="49">#REF!</definedName>
    <definedName name="f_29" localSheetId="50">#REF!</definedName>
    <definedName name="f_29" localSheetId="51">#REF!</definedName>
    <definedName name="f_29" localSheetId="52">#REF!</definedName>
    <definedName name="f_29" localSheetId="53">#REF!</definedName>
    <definedName name="f_29" localSheetId="54">#REF!</definedName>
    <definedName name="f_29" localSheetId="55">#REF!</definedName>
    <definedName name="f_29" localSheetId="56">#REF!</definedName>
    <definedName name="f_29" localSheetId="57">#REF!</definedName>
    <definedName name="f_29" localSheetId="58">#REF!</definedName>
    <definedName name="f_29" localSheetId="59">#REF!</definedName>
    <definedName name="f_29" localSheetId="60">#REF!</definedName>
    <definedName name="f_29" localSheetId="61">#REF!</definedName>
    <definedName name="f_29" localSheetId="62">#REF!</definedName>
    <definedName name="f_29" localSheetId="63">#REF!</definedName>
    <definedName name="f_29" localSheetId="64">#REF!</definedName>
    <definedName name="f_29" localSheetId="65">#REF!</definedName>
    <definedName name="f_29" localSheetId="66">#REF!</definedName>
    <definedName name="f_29" localSheetId="67">#REF!</definedName>
    <definedName name="f_29" localSheetId="68">#REF!</definedName>
    <definedName name="f_29" localSheetId="69">#REF!</definedName>
    <definedName name="f_29" localSheetId="70">#REF!</definedName>
    <definedName name="f_29" localSheetId="71">#REF!</definedName>
    <definedName name="f_29" localSheetId="72">#REF!</definedName>
    <definedName name="f_29" localSheetId="73">#REF!</definedName>
    <definedName name="f_29" localSheetId="74">#REF!</definedName>
    <definedName name="f_29" localSheetId="75">#REF!</definedName>
    <definedName name="f_29" localSheetId="76">#REF!</definedName>
    <definedName name="f_29" localSheetId="77">#REF!</definedName>
    <definedName name="f_29" localSheetId="78">#REF!</definedName>
    <definedName name="f_29" localSheetId="79">#REF!</definedName>
    <definedName name="f_29" localSheetId="80">#REF!</definedName>
    <definedName name="f_29" localSheetId="81">#REF!</definedName>
    <definedName name="f_29" localSheetId="82">#REF!</definedName>
    <definedName name="f_29" localSheetId="83">#REF!</definedName>
    <definedName name="f_29" localSheetId="84">#REF!</definedName>
    <definedName name="f_29" localSheetId="85">#REF!</definedName>
    <definedName name="f_29" localSheetId="86">#REF!</definedName>
    <definedName name="f_29" localSheetId="87">#REF!</definedName>
    <definedName name="f_29" localSheetId="88">#REF!</definedName>
    <definedName name="f_29" localSheetId="89">#REF!</definedName>
    <definedName name="f_29" localSheetId="90">#REF!</definedName>
    <definedName name="f_29" localSheetId="91">#REF!</definedName>
    <definedName name="f_29" localSheetId="92">#REF!</definedName>
    <definedName name="f_29" localSheetId="93">#REF!</definedName>
    <definedName name="f_29" localSheetId="94">#REF!</definedName>
    <definedName name="f_29" localSheetId="95">#REF!</definedName>
    <definedName name="f_29" localSheetId="96">#REF!</definedName>
    <definedName name="f_29" localSheetId="97">#REF!</definedName>
    <definedName name="f_29" localSheetId="98">#REF!</definedName>
    <definedName name="f_29" localSheetId="99">#REF!</definedName>
    <definedName name="f_29" localSheetId="100">#REF!</definedName>
    <definedName name="f_29" localSheetId="101">#REF!</definedName>
    <definedName name="f_29" localSheetId="102">#REF!</definedName>
    <definedName name="f_29" localSheetId="103">#REF!</definedName>
    <definedName name="f_29" localSheetId="104">#REF!</definedName>
    <definedName name="f_29" localSheetId="105">#REF!</definedName>
    <definedName name="f_29" localSheetId="106">#REF!</definedName>
    <definedName name="f_29" localSheetId="107">#REF!</definedName>
    <definedName name="f_29" localSheetId="108">#REF!</definedName>
    <definedName name="f_29" localSheetId="109">#REF!</definedName>
    <definedName name="f_29" localSheetId="110">#REF!</definedName>
    <definedName name="f_29" localSheetId="111">#REF!</definedName>
    <definedName name="f_29" localSheetId="112">#REF!</definedName>
    <definedName name="f_29" localSheetId="113">#REF!</definedName>
    <definedName name="f_29">#REF!</definedName>
    <definedName name="f_30" localSheetId="27">#REF!</definedName>
    <definedName name="f_30" localSheetId="28">#REF!</definedName>
    <definedName name="f_30" localSheetId="29">#REF!</definedName>
    <definedName name="f_30" localSheetId="30">#REF!</definedName>
    <definedName name="f_30" localSheetId="31">#REF!</definedName>
    <definedName name="f_30" localSheetId="32">#REF!</definedName>
    <definedName name="f_30" localSheetId="33">#REF!</definedName>
    <definedName name="f_30" localSheetId="34">#REF!</definedName>
    <definedName name="f_30" localSheetId="35">#REF!</definedName>
    <definedName name="f_30" localSheetId="36">#REF!</definedName>
    <definedName name="f_30" localSheetId="37">#REF!</definedName>
    <definedName name="f_30" localSheetId="38">#REF!</definedName>
    <definedName name="f_30" localSheetId="39">#REF!</definedName>
    <definedName name="f_30" localSheetId="40">#REF!</definedName>
    <definedName name="f_30" localSheetId="41">#REF!</definedName>
    <definedName name="f_30" localSheetId="42">#REF!</definedName>
    <definedName name="f_30" localSheetId="43">#REF!</definedName>
    <definedName name="f_30" localSheetId="44">#REF!</definedName>
    <definedName name="f_30" localSheetId="45">#REF!</definedName>
    <definedName name="f_30" localSheetId="46">#REF!</definedName>
    <definedName name="f_30" localSheetId="47">#REF!</definedName>
    <definedName name="f_30" localSheetId="48">#REF!</definedName>
    <definedName name="f_30" localSheetId="49">#REF!</definedName>
    <definedName name="f_30" localSheetId="50">#REF!</definedName>
    <definedName name="f_30" localSheetId="51">#REF!</definedName>
    <definedName name="f_30" localSheetId="52">#REF!</definedName>
    <definedName name="f_30" localSheetId="53">#REF!</definedName>
    <definedName name="f_30" localSheetId="54">#REF!</definedName>
    <definedName name="f_30" localSheetId="55">#REF!</definedName>
    <definedName name="f_30" localSheetId="56">#REF!</definedName>
    <definedName name="f_30" localSheetId="57">#REF!</definedName>
    <definedName name="f_30" localSheetId="58">#REF!</definedName>
    <definedName name="f_30" localSheetId="59">#REF!</definedName>
    <definedName name="f_30" localSheetId="60">#REF!</definedName>
    <definedName name="f_30" localSheetId="61">#REF!</definedName>
    <definedName name="f_30" localSheetId="62">#REF!</definedName>
    <definedName name="f_30" localSheetId="63">#REF!</definedName>
    <definedName name="f_30" localSheetId="64">#REF!</definedName>
    <definedName name="f_30" localSheetId="65">#REF!</definedName>
    <definedName name="f_30" localSheetId="66">#REF!</definedName>
    <definedName name="f_30" localSheetId="67">#REF!</definedName>
    <definedName name="f_30" localSheetId="68">#REF!</definedName>
    <definedName name="f_30" localSheetId="69">#REF!</definedName>
    <definedName name="f_30" localSheetId="70">#REF!</definedName>
    <definedName name="f_30" localSheetId="71">#REF!</definedName>
    <definedName name="f_30" localSheetId="72">#REF!</definedName>
    <definedName name="f_30" localSheetId="73">#REF!</definedName>
    <definedName name="f_30" localSheetId="74">#REF!</definedName>
    <definedName name="f_30" localSheetId="75">#REF!</definedName>
    <definedName name="f_30" localSheetId="76">#REF!</definedName>
    <definedName name="f_30" localSheetId="77">#REF!</definedName>
    <definedName name="f_30" localSheetId="78">#REF!</definedName>
    <definedName name="f_30" localSheetId="79">#REF!</definedName>
    <definedName name="f_30" localSheetId="80">#REF!</definedName>
    <definedName name="f_30" localSheetId="81">#REF!</definedName>
    <definedName name="f_30" localSheetId="82">#REF!</definedName>
    <definedName name="f_30" localSheetId="83">#REF!</definedName>
    <definedName name="f_30" localSheetId="84">#REF!</definedName>
    <definedName name="f_30" localSheetId="85">#REF!</definedName>
    <definedName name="f_30" localSheetId="86">#REF!</definedName>
    <definedName name="f_30" localSheetId="87">#REF!</definedName>
    <definedName name="f_30" localSheetId="88">#REF!</definedName>
    <definedName name="f_30" localSheetId="89">#REF!</definedName>
    <definedName name="f_30" localSheetId="90">#REF!</definedName>
    <definedName name="f_30" localSheetId="91">#REF!</definedName>
    <definedName name="f_30" localSheetId="92">#REF!</definedName>
    <definedName name="f_30" localSheetId="93">#REF!</definedName>
    <definedName name="f_30" localSheetId="94">#REF!</definedName>
    <definedName name="f_30" localSheetId="95">#REF!</definedName>
    <definedName name="f_30" localSheetId="96">#REF!</definedName>
    <definedName name="f_30" localSheetId="97">#REF!</definedName>
    <definedName name="f_30" localSheetId="98">#REF!</definedName>
    <definedName name="f_30" localSheetId="99">#REF!</definedName>
    <definedName name="f_30" localSheetId="100">#REF!</definedName>
    <definedName name="f_30" localSheetId="101">#REF!</definedName>
    <definedName name="f_30" localSheetId="102">#REF!</definedName>
    <definedName name="f_30" localSheetId="103">#REF!</definedName>
    <definedName name="f_30" localSheetId="104">#REF!</definedName>
    <definedName name="f_30" localSheetId="105">#REF!</definedName>
    <definedName name="f_30" localSheetId="106">#REF!</definedName>
    <definedName name="f_30" localSheetId="107">#REF!</definedName>
    <definedName name="f_30" localSheetId="108">#REF!</definedName>
    <definedName name="f_30" localSheetId="109">#REF!</definedName>
    <definedName name="f_30" localSheetId="110">#REF!</definedName>
    <definedName name="f_30" localSheetId="111">#REF!</definedName>
    <definedName name="f_30" localSheetId="112">#REF!</definedName>
    <definedName name="f_30" localSheetId="113">#REF!</definedName>
    <definedName name="f_30">#REF!</definedName>
    <definedName name="f_31" localSheetId="27">#REF!</definedName>
    <definedName name="f_31" localSheetId="28">#REF!</definedName>
    <definedName name="f_31" localSheetId="29">#REF!</definedName>
    <definedName name="f_31" localSheetId="30">#REF!</definedName>
    <definedName name="f_31" localSheetId="31">#REF!</definedName>
    <definedName name="f_31" localSheetId="32">#REF!</definedName>
    <definedName name="f_31" localSheetId="33">#REF!</definedName>
    <definedName name="f_31" localSheetId="34">#REF!</definedName>
    <definedName name="f_31" localSheetId="35">#REF!</definedName>
    <definedName name="f_31" localSheetId="36">#REF!</definedName>
    <definedName name="f_31" localSheetId="37">#REF!</definedName>
    <definedName name="f_31" localSheetId="38">#REF!</definedName>
    <definedName name="f_31" localSheetId="39">#REF!</definedName>
    <definedName name="f_31" localSheetId="40">#REF!</definedName>
    <definedName name="f_31" localSheetId="41">#REF!</definedName>
    <definedName name="f_31" localSheetId="42">#REF!</definedName>
    <definedName name="f_31" localSheetId="43">#REF!</definedName>
    <definedName name="f_31" localSheetId="44">#REF!</definedName>
    <definedName name="f_31" localSheetId="45">#REF!</definedName>
    <definedName name="f_31" localSheetId="46">#REF!</definedName>
    <definedName name="f_31" localSheetId="47">#REF!</definedName>
    <definedName name="f_31" localSheetId="48">#REF!</definedName>
    <definedName name="f_31" localSheetId="49">#REF!</definedName>
    <definedName name="f_31" localSheetId="50">#REF!</definedName>
    <definedName name="f_31" localSheetId="51">#REF!</definedName>
    <definedName name="f_31" localSheetId="52">#REF!</definedName>
    <definedName name="f_31" localSheetId="53">#REF!</definedName>
    <definedName name="f_31" localSheetId="54">#REF!</definedName>
    <definedName name="f_31" localSheetId="55">#REF!</definedName>
    <definedName name="f_31" localSheetId="56">#REF!</definedName>
    <definedName name="f_31" localSheetId="57">#REF!</definedName>
    <definedName name="f_31" localSheetId="58">#REF!</definedName>
    <definedName name="f_31" localSheetId="59">#REF!</definedName>
    <definedName name="f_31" localSheetId="60">#REF!</definedName>
    <definedName name="f_31" localSheetId="61">#REF!</definedName>
    <definedName name="f_31" localSheetId="62">#REF!</definedName>
    <definedName name="f_31" localSheetId="63">#REF!</definedName>
    <definedName name="f_31" localSheetId="64">#REF!</definedName>
    <definedName name="f_31" localSheetId="65">#REF!</definedName>
    <definedName name="f_31" localSheetId="66">#REF!</definedName>
    <definedName name="f_31" localSheetId="67">#REF!</definedName>
    <definedName name="f_31" localSheetId="68">#REF!</definedName>
    <definedName name="f_31" localSheetId="69">#REF!</definedName>
    <definedName name="f_31" localSheetId="70">#REF!</definedName>
    <definedName name="f_31" localSheetId="71">#REF!</definedName>
    <definedName name="f_31" localSheetId="72">#REF!</definedName>
    <definedName name="f_31" localSheetId="73">#REF!</definedName>
    <definedName name="f_31" localSheetId="74">#REF!</definedName>
    <definedName name="f_31" localSheetId="75">#REF!</definedName>
    <definedName name="f_31" localSheetId="76">#REF!</definedName>
    <definedName name="f_31" localSheetId="77">#REF!</definedName>
    <definedName name="f_31" localSheetId="78">#REF!</definedName>
    <definedName name="f_31" localSheetId="79">#REF!</definedName>
    <definedName name="f_31" localSheetId="80">#REF!</definedName>
    <definedName name="f_31" localSheetId="81">#REF!</definedName>
    <definedName name="f_31" localSheetId="82">#REF!</definedName>
    <definedName name="f_31" localSheetId="83">#REF!</definedName>
    <definedName name="f_31" localSheetId="84">#REF!</definedName>
    <definedName name="f_31" localSheetId="85">#REF!</definedName>
    <definedName name="f_31" localSheetId="86">#REF!</definedName>
    <definedName name="f_31" localSheetId="87">#REF!</definedName>
    <definedName name="f_31" localSheetId="88">#REF!</definedName>
    <definedName name="f_31" localSheetId="89">#REF!</definedName>
    <definedName name="f_31" localSheetId="90">#REF!</definedName>
    <definedName name="f_31" localSheetId="91">#REF!</definedName>
    <definedName name="f_31" localSheetId="92">#REF!</definedName>
    <definedName name="f_31" localSheetId="93">#REF!</definedName>
    <definedName name="f_31" localSheetId="94">#REF!</definedName>
    <definedName name="f_31" localSheetId="95">#REF!</definedName>
    <definedName name="f_31" localSheetId="96">#REF!</definedName>
    <definedName name="f_31" localSheetId="97">#REF!</definedName>
    <definedName name="f_31" localSheetId="98">#REF!</definedName>
    <definedName name="f_31" localSheetId="99">#REF!</definedName>
    <definedName name="f_31" localSheetId="100">#REF!</definedName>
    <definedName name="f_31" localSheetId="101">#REF!</definedName>
    <definedName name="f_31" localSheetId="102">#REF!</definedName>
    <definedName name="f_31" localSheetId="103">#REF!</definedName>
    <definedName name="f_31" localSheetId="104">#REF!</definedName>
    <definedName name="f_31" localSheetId="105">#REF!</definedName>
    <definedName name="f_31" localSheetId="106">#REF!</definedName>
    <definedName name="f_31" localSheetId="107">#REF!</definedName>
    <definedName name="f_31" localSheetId="108">#REF!</definedName>
    <definedName name="f_31" localSheetId="109">#REF!</definedName>
    <definedName name="f_31" localSheetId="110">#REF!</definedName>
    <definedName name="f_31" localSheetId="111">#REF!</definedName>
    <definedName name="f_31" localSheetId="112">#REF!</definedName>
    <definedName name="f_31" localSheetId="113">#REF!</definedName>
    <definedName name="f_31">#REF!</definedName>
    <definedName name="f_32" localSheetId="27">#REF!</definedName>
    <definedName name="f_32" localSheetId="28">#REF!</definedName>
    <definedName name="f_32" localSheetId="29">#REF!</definedName>
    <definedName name="f_32" localSheetId="30">#REF!</definedName>
    <definedName name="f_32" localSheetId="31">#REF!</definedName>
    <definedName name="f_32" localSheetId="32">#REF!</definedName>
    <definedName name="f_32" localSheetId="33">#REF!</definedName>
    <definedName name="f_32" localSheetId="34">#REF!</definedName>
    <definedName name="f_32" localSheetId="35">#REF!</definedName>
    <definedName name="f_32" localSheetId="36">#REF!</definedName>
    <definedName name="f_32" localSheetId="37">#REF!</definedName>
    <definedName name="f_32" localSheetId="38">#REF!</definedName>
    <definedName name="f_32" localSheetId="39">#REF!</definedName>
    <definedName name="f_32" localSheetId="40">#REF!</definedName>
    <definedName name="f_32" localSheetId="41">#REF!</definedName>
    <definedName name="f_32" localSheetId="42">#REF!</definedName>
    <definedName name="f_32" localSheetId="43">#REF!</definedName>
    <definedName name="f_32" localSheetId="44">#REF!</definedName>
    <definedName name="f_32" localSheetId="45">#REF!</definedName>
    <definedName name="f_32" localSheetId="46">#REF!</definedName>
    <definedName name="f_32" localSheetId="47">#REF!</definedName>
    <definedName name="f_32" localSheetId="48">#REF!</definedName>
    <definedName name="f_32" localSheetId="49">#REF!</definedName>
    <definedName name="f_32" localSheetId="50">#REF!</definedName>
    <definedName name="f_32" localSheetId="51">#REF!</definedName>
    <definedName name="f_32" localSheetId="52">#REF!</definedName>
    <definedName name="f_32" localSheetId="53">#REF!</definedName>
    <definedName name="f_32" localSheetId="54">#REF!</definedName>
    <definedName name="f_32" localSheetId="55">#REF!</definedName>
    <definedName name="f_32" localSheetId="56">#REF!</definedName>
    <definedName name="f_32" localSheetId="57">#REF!</definedName>
    <definedName name="f_32" localSheetId="58">#REF!</definedName>
    <definedName name="f_32" localSheetId="59">#REF!</definedName>
    <definedName name="f_32" localSheetId="60">#REF!</definedName>
    <definedName name="f_32" localSheetId="61">#REF!</definedName>
    <definedName name="f_32" localSheetId="62">#REF!</definedName>
    <definedName name="f_32" localSheetId="63">#REF!</definedName>
    <definedName name="f_32" localSheetId="64">#REF!</definedName>
    <definedName name="f_32" localSheetId="65">#REF!</definedName>
    <definedName name="f_32" localSheetId="66">#REF!</definedName>
    <definedName name="f_32" localSheetId="67">#REF!</definedName>
    <definedName name="f_32" localSheetId="68">#REF!</definedName>
    <definedName name="f_32" localSheetId="69">#REF!</definedName>
    <definedName name="f_32" localSheetId="70">#REF!</definedName>
    <definedName name="f_32" localSheetId="71">#REF!</definedName>
    <definedName name="f_32" localSheetId="72">#REF!</definedName>
    <definedName name="f_32" localSheetId="73">#REF!</definedName>
    <definedName name="f_32" localSheetId="74">#REF!</definedName>
    <definedName name="f_32" localSheetId="75">#REF!</definedName>
    <definedName name="f_32" localSheetId="76">#REF!</definedName>
    <definedName name="f_32" localSheetId="77">#REF!</definedName>
    <definedName name="f_32" localSheetId="78">#REF!</definedName>
    <definedName name="f_32" localSheetId="79">#REF!</definedName>
    <definedName name="f_32" localSheetId="80">#REF!</definedName>
    <definedName name="f_32" localSheetId="81">#REF!</definedName>
    <definedName name="f_32" localSheetId="82">#REF!</definedName>
    <definedName name="f_32" localSheetId="83">#REF!</definedName>
    <definedName name="f_32" localSheetId="84">#REF!</definedName>
    <definedName name="f_32" localSheetId="85">#REF!</definedName>
    <definedName name="f_32" localSheetId="86">#REF!</definedName>
    <definedName name="f_32" localSheetId="87">#REF!</definedName>
    <definedName name="f_32" localSheetId="88">#REF!</definedName>
    <definedName name="f_32" localSheetId="89">#REF!</definedName>
    <definedName name="f_32" localSheetId="90">#REF!</definedName>
    <definedName name="f_32" localSheetId="91">#REF!</definedName>
    <definedName name="f_32" localSheetId="92">#REF!</definedName>
    <definedName name="f_32" localSheetId="93">#REF!</definedName>
    <definedName name="f_32" localSheetId="94">#REF!</definedName>
    <definedName name="f_32" localSheetId="95">#REF!</definedName>
    <definedName name="f_32" localSheetId="96">#REF!</definedName>
    <definedName name="f_32" localSheetId="97">#REF!</definedName>
    <definedName name="f_32" localSheetId="98">#REF!</definedName>
    <definedName name="f_32" localSheetId="99">#REF!</definedName>
    <definedName name="f_32" localSheetId="100">#REF!</definedName>
    <definedName name="f_32" localSheetId="101">#REF!</definedName>
    <definedName name="f_32" localSheetId="102">#REF!</definedName>
    <definedName name="f_32" localSheetId="103">#REF!</definedName>
    <definedName name="f_32" localSheetId="104">#REF!</definedName>
    <definedName name="f_32" localSheetId="105">#REF!</definedName>
    <definedName name="f_32" localSheetId="106">#REF!</definedName>
    <definedName name="f_32" localSheetId="107">#REF!</definedName>
    <definedName name="f_32" localSheetId="108">#REF!</definedName>
    <definedName name="f_32" localSheetId="109">#REF!</definedName>
    <definedName name="f_32" localSheetId="110">#REF!</definedName>
    <definedName name="f_32" localSheetId="111">#REF!</definedName>
    <definedName name="f_32" localSheetId="112">#REF!</definedName>
    <definedName name="f_32" localSheetId="113">#REF!</definedName>
    <definedName name="f_32">#REF!</definedName>
    <definedName name="f_33" localSheetId="27">#REF!</definedName>
    <definedName name="f_33" localSheetId="28">#REF!</definedName>
    <definedName name="f_33" localSheetId="29">#REF!</definedName>
    <definedName name="f_33" localSheetId="30">#REF!</definedName>
    <definedName name="f_33" localSheetId="31">#REF!</definedName>
    <definedName name="f_33" localSheetId="32">#REF!</definedName>
    <definedName name="f_33" localSheetId="33">#REF!</definedName>
    <definedName name="f_33" localSheetId="34">#REF!</definedName>
    <definedName name="f_33" localSheetId="35">#REF!</definedName>
    <definedName name="f_33" localSheetId="36">#REF!</definedName>
    <definedName name="f_33" localSheetId="37">#REF!</definedName>
    <definedName name="f_33" localSheetId="38">#REF!</definedName>
    <definedName name="f_33" localSheetId="39">#REF!</definedName>
    <definedName name="f_33" localSheetId="40">#REF!</definedName>
    <definedName name="f_33" localSheetId="41">#REF!</definedName>
    <definedName name="f_33" localSheetId="42">#REF!</definedName>
    <definedName name="f_33" localSheetId="43">#REF!</definedName>
    <definedName name="f_33" localSheetId="44">#REF!</definedName>
    <definedName name="f_33" localSheetId="45">#REF!</definedName>
    <definedName name="f_33" localSheetId="46">#REF!</definedName>
    <definedName name="f_33" localSheetId="47">#REF!</definedName>
    <definedName name="f_33" localSheetId="48">#REF!</definedName>
    <definedName name="f_33" localSheetId="49">#REF!</definedName>
    <definedName name="f_33" localSheetId="50">#REF!</definedName>
    <definedName name="f_33" localSheetId="51">#REF!</definedName>
    <definedName name="f_33" localSheetId="52">#REF!</definedName>
    <definedName name="f_33" localSheetId="53">#REF!</definedName>
    <definedName name="f_33" localSheetId="54">#REF!</definedName>
    <definedName name="f_33" localSheetId="55">#REF!</definedName>
    <definedName name="f_33" localSheetId="56">#REF!</definedName>
    <definedName name="f_33" localSheetId="57">#REF!</definedName>
    <definedName name="f_33" localSheetId="58">#REF!</definedName>
    <definedName name="f_33" localSheetId="59">#REF!</definedName>
    <definedName name="f_33" localSheetId="60">#REF!</definedName>
    <definedName name="f_33" localSheetId="61">#REF!</definedName>
    <definedName name="f_33" localSheetId="62">#REF!</definedName>
    <definedName name="f_33" localSheetId="63">#REF!</definedName>
    <definedName name="f_33" localSheetId="64">#REF!</definedName>
    <definedName name="f_33" localSheetId="65">#REF!</definedName>
    <definedName name="f_33" localSheetId="66">#REF!</definedName>
    <definedName name="f_33" localSheetId="67">#REF!</definedName>
    <definedName name="f_33" localSheetId="68">#REF!</definedName>
    <definedName name="f_33" localSheetId="69">#REF!</definedName>
    <definedName name="f_33" localSheetId="70">#REF!</definedName>
    <definedName name="f_33" localSheetId="71">#REF!</definedName>
    <definedName name="f_33" localSheetId="72">#REF!</definedName>
    <definedName name="f_33" localSheetId="73">#REF!</definedName>
    <definedName name="f_33" localSheetId="74">#REF!</definedName>
    <definedName name="f_33" localSheetId="75">#REF!</definedName>
    <definedName name="f_33" localSheetId="76">#REF!</definedName>
    <definedName name="f_33" localSheetId="77">#REF!</definedName>
    <definedName name="f_33" localSheetId="78">#REF!</definedName>
    <definedName name="f_33" localSheetId="79">#REF!</definedName>
    <definedName name="f_33" localSheetId="80">#REF!</definedName>
    <definedName name="f_33" localSheetId="81">#REF!</definedName>
    <definedName name="f_33" localSheetId="82">#REF!</definedName>
    <definedName name="f_33" localSheetId="83">#REF!</definedName>
    <definedName name="f_33" localSheetId="84">#REF!</definedName>
    <definedName name="f_33" localSheetId="85">#REF!</definedName>
    <definedName name="f_33" localSheetId="86">#REF!</definedName>
    <definedName name="f_33" localSheetId="87">#REF!</definedName>
    <definedName name="f_33" localSheetId="88">#REF!</definedName>
    <definedName name="f_33" localSheetId="89">#REF!</definedName>
    <definedName name="f_33" localSheetId="90">#REF!</definedName>
    <definedName name="f_33" localSheetId="91">#REF!</definedName>
    <definedName name="f_33" localSheetId="92">#REF!</definedName>
    <definedName name="f_33" localSheetId="93">#REF!</definedName>
    <definedName name="f_33" localSheetId="94">#REF!</definedName>
    <definedName name="f_33" localSheetId="95">#REF!</definedName>
    <definedName name="f_33" localSheetId="96">#REF!</definedName>
    <definedName name="f_33" localSheetId="97">#REF!</definedName>
    <definedName name="f_33" localSheetId="98">#REF!</definedName>
    <definedName name="f_33" localSheetId="99">#REF!</definedName>
    <definedName name="f_33" localSheetId="100">#REF!</definedName>
    <definedName name="f_33" localSheetId="101">#REF!</definedName>
    <definedName name="f_33" localSheetId="102">#REF!</definedName>
    <definedName name="f_33" localSheetId="103">#REF!</definedName>
    <definedName name="f_33" localSheetId="104">#REF!</definedName>
    <definedName name="f_33" localSheetId="105">#REF!</definedName>
    <definedName name="f_33" localSheetId="106">#REF!</definedName>
    <definedName name="f_33" localSheetId="107">#REF!</definedName>
    <definedName name="f_33" localSheetId="108">#REF!</definedName>
    <definedName name="f_33" localSheetId="109">#REF!</definedName>
    <definedName name="f_33" localSheetId="110">#REF!</definedName>
    <definedName name="f_33" localSheetId="111">#REF!</definedName>
    <definedName name="f_33" localSheetId="112">#REF!</definedName>
    <definedName name="f_33" localSheetId="113">#REF!</definedName>
    <definedName name="f_33">#REF!</definedName>
    <definedName name="f_34" localSheetId="27">#REF!</definedName>
    <definedName name="f_34" localSheetId="28">#REF!</definedName>
    <definedName name="f_34" localSheetId="29">#REF!</definedName>
    <definedName name="f_34" localSheetId="30">#REF!</definedName>
    <definedName name="f_34" localSheetId="31">#REF!</definedName>
    <definedName name="f_34" localSheetId="32">#REF!</definedName>
    <definedName name="f_34" localSheetId="33">#REF!</definedName>
    <definedName name="f_34" localSheetId="34">#REF!</definedName>
    <definedName name="f_34" localSheetId="35">#REF!</definedName>
    <definedName name="f_34" localSheetId="36">#REF!</definedName>
    <definedName name="f_34" localSheetId="37">#REF!</definedName>
    <definedName name="f_34" localSheetId="38">#REF!</definedName>
    <definedName name="f_34" localSheetId="39">#REF!</definedName>
    <definedName name="f_34" localSheetId="40">#REF!</definedName>
    <definedName name="f_34" localSheetId="41">#REF!</definedName>
    <definedName name="f_34" localSheetId="42">#REF!</definedName>
    <definedName name="f_34" localSheetId="43">#REF!</definedName>
    <definedName name="f_34" localSheetId="44">#REF!</definedName>
    <definedName name="f_34" localSheetId="45">#REF!</definedName>
    <definedName name="f_34" localSheetId="46">#REF!</definedName>
    <definedName name="f_34" localSheetId="47">#REF!</definedName>
    <definedName name="f_34" localSheetId="48">#REF!</definedName>
    <definedName name="f_34" localSheetId="49">#REF!</definedName>
    <definedName name="f_34" localSheetId="50">#REF!</definedName>
    <definedName name="f_34" localSheetId="51">#REF!</definedName>
    <definedName name="f_34" localSheetId="52">#REF!</definedName>
    <definedName name="f_34" localSheetId="53">#REF!</definedName>
    <definedName name="f_34" localSheetId="54">#REF!</definedName>
    <definedName name="f_34" localSheetId="55">#REF!</definedName>
    <definedName name="f_34" localSheetId="56">#REF!</definedName>
    <definedName name="f_34" localSheetId="57">#REF!</definedName>
    <definedName name="f_34" localSheetId="58">#REF!</definedName>
    <definedName name="f_34" localSheetId="59">#REF!</definedName>
    <definedName name="f_34" localSheetId="60">#REF!</definedName>
    <definedName name="f_34" localSheetId="61">#REF!</definedName>
    <definedName name="f_34" localSheetId="62">#REF!</definedName>
    <definedName name="f_34" localSheetId="63">#REF!</definedName>
    <definedName name="f_34" localSheetId="64">#REF!</definedName>
    <definedName name="f_34" localSheetId="65">#REF!</definedName>
    <definedName name="f_34" localSheetId="66">#REF!</definedName>
    <definedName name="f_34" localSheetId="67">#REF!</definedName>
    <definedName name="f_34" localSheetId="68">#REF!</definedName>
    <definedName name="f_34" localSheetId="69">#REF!</definedName>
    <definedName name="f_34" localSheetId="70">#REF!</definedName>
    <definedName name="f_34" localSheetId="71">#REF!</definedName>
    <definedName name="f_34" localSheetId="72">#REF!</definedName>
    <definedName name="f_34" localSheetId="73">#REF!</definedName>
    <definedName name="f_34" localSheetId="74">#REF!</definedName>
    <definedName name="f_34" localSheetId="75">#REF!</definedName>
    <definedName name="f_34" localSheetId="76">#REF!</definedName>
    <definedName name="f_34" localSheetId="77">#REF!</definedName>
    <definedName name="f_34" localSheetId="78">#REF!</definedName>
    <definedName name="f_34" localSheetId="79">#REF!</definedName>
    <definedName name="f_34" localSheetId="80">#REF!</definedName>
    <definedName name="f_34" localSheetId="81">#REF!</definedName>
    <definedName name="f_34" localSheetId="82">#REF!</definedName>
    <definedName name="f_34" localSheetId="83">#REF!</definedName>
    <definedName name="f_34" localSheetId="84">#REF!</definedName>
    <definedName name="f_34" localSheetId="85">#REF!</definedName>
    <definedName name="f_34" localSheetId="86">#REF!</definedName>
    <definedName name="f_34" localSheetId="87">#REF!</definedName>
    <definedName name="f_34" localSheetId="88">#REF!</definedName>
    <definedName name="f_34" localSheetId="89">#REF!</definedName>
    <definedName name="f_34" localSheetId="90">#REF!</definedName>
    <definedName name="f_34" localSheetId="91">#REF!</definedName>
    <definedName name="f_34" localSheetId="92">#REF!</definedName>
    <definedName name="f_34" localSheetId="93">#REF!</definedName>
    <definedName name="f_34" localSheetId="94">#REF!</definedName>
    <definedName name="f_34" localSheetId="95">#REF!</definedName>
    <definedName name="f_34" localSheetId="96">#REF!</definedName>
    <definedName name="f_34" localSheetId="97">#REF!</definedName>
    <definedName name="f_34" localSheetId="98">#REF!</definedName>
    <definedName name="f_34" localSheetId="99">#REF!</definedName>
    <definedName name="f_34" localSheetId="100">#REF!</definedName>
    <definedName name="f_34" localSheetId="101">#REF!</definedName>
    <definedName name="f_34" localSheetId="102">#REF!</definedName>
    <definedName name="f_34" localSheetId="103">#REF!</definedName>
    <definedName name="f_34" localSheetId="104">#REF!</definedName>
    <definedName name="f_34" localSheetId="105">#REF!</definedName>
    <definedName name="f_34" localSheetId="106">#REF!</definedName>
    <definedName name="f_34" localSheetId="107">#REF!</definedName>
    <definedName name="f_34" localSheetId="108">#REF!</definedName>
    <definedName name="f_34" localSheetId="109">#REF!</definedName>
    <definedName name="f_34" localSheetId="110">#REF!</definedName>
    <definedName name="f_34" localSheetId="111">#REF!</definedName>
    <definedName name="f_34" localSheetId="112">#REF!</definedName>
    <definedName name="f_34" localSheetId="113">#REF!</definedName>
    <definedName name="f_34">#REF!</definedName>
    <definedName name="f_35" localSheetId="27">#REF!</definedName>
    <definedName name="f_35" localSheetId="28">#REF!</definedName>
    <definedName name="f_35" localSheetId="29">#REF!</definedName>
    <definedName name="f_35" localSheetId="30">#REF!</definedName>
    <definedName name="f_35" localSheetId="31">#REF!</definedName>
    <definedName name="f_35" localSheetId="32">#REF!</definedName>
    <definedName name="f_35" localSheetId="33">#REF!</definedName>
    <definedName name="f_35" localSheetId="34">#REF!</definedName>
    <definedName name="f_35" localSheetId="35">#REF!</definedName>
    <definedName name="f_35" localSheetId="36">#REF!</definedName>
    <definedName name="f_35" localSheetId="37">#REF!</definedName>
    <definedName name="f_35" localSheetId="38">#REF!</definedName>
    <definedName name="f_35" localSheetId="39">#REF!</definedName>
    <definedName name="f_35" localSheetId="40">#REF!</definedName>
    <definedName name="f_35" localSheetId="41">#REF!</definedName>
    <definedName name="f_35" localSheetId="42">#REF!</definedName>
    <definedName name="f_35" localSheetId="43">#REF!</definedName>
    <definedName name="f_35" localSheetId="44">#REF!</definedName>
    <definedName name="f_35" localSheetId="45">#REF!</definedName>
    <definedName name="f_35" localSheetId="46">#REF!</definedName>
    <definedName name="f_35" localSheetId="47">#REF!</definedName>
    <definedName name="f_35" localSheetId="48">#REF!</definedName>
    <definedName name="f_35" localSheetId="49">#REF!</definedName>
    <definedName name="f_35" localSheetId="50">#REF!</definedName>
    <definedName name="f_35" localSheetId="51">#REF!</definedName>
    <definedName name="f_35" localSheetId="52">#REF!</definedName>
    <definedName name="f_35" localSheetId="53">#REF!</definedName>
    <definedName name="f_35" localSheetId="54">#REF!</definedName>
    <definedName name="f_35" localSheetId="55">#REF!</definedName>
    <definedName name="f_35" localSheetId="56">#REF!</definedName>
    <definedName name="f_35" localSheetId="57">#REF!</definedName>
    <definedName name="f_35" localSheetId="58">#REF!</definedName>
    <definedName name="f_35" localSheetId="59">#REF!</definedName>
    <definedName name="f_35" localSheetId="60">#REF!</definedName>
    <definedName name="f_35" localSheetId="61">#REF!</definedName>
    <definedName name="f_35" localSheetId="62">#REF!</definedName>
    <definedName name="f_35" localSheetId="63">#REF!</definedName>
    <definedName name="f_35" localSheetId="64">#REF!</definedName>
    <definedName name="f_35" localSheetId="65">#REF!</definedName>
    <definedName name="f_35" localSheetId="66">#REF!</definedName>
    <definedName name="f_35" localSheetId="67">#REF!</definedName>
    <definedName name="f_35" localSheetId="68">#REF!</definedName>
    <definedName name="f_35" localSheetId="69">#REF!</definedName>
    <definedName name="f_35" localSheetId="70">#REF!</definedName>
    <definedName name="f_35" localSheetId="71">#REF!</definedName>
    <definedName name="f_35" localSheetId="72">#REF!</definedName>
    <definedName name="f_35" localSheetId="73">#REF!</definedName>
    <definedName name="f_35" localSheetId="74">#REF!</definedName>
    <definedName name="f_35" localSheetId="75">#REF!</definedName>
    <definedName name="f_35" localSheetId="76">#REF!</definedName>
    <definedName name="f_35" localSheetId="77">#REF!</definedName>
    <definedName name="f_35" localSheetId="78">#REF!</definedName>
    <definedName name="f_35" localSheetId="79">#REF!</definedName>
    <definedName name="f_35" localSheetId="80">#REF!</definedName>
    <definedName name="f_35" localSheetId="81">#REF!</definedName>
    <definedName name="f_35" localSheetId="82">#REF!</definedName>
    <definedName name="f_35" localSheetId="83">#REF!</definedName>
    <definedName name="f_35" localSheetId="84">#REF!</definedName>
    <definedName name="f_35" localSheetId="85">#REF!</definedName>
    <definedName name="f_35" localSheetId="86">#REF!</definedName>
    <definedName name="f_35" localSheetId="87">#REF!</definedName>
    <definedName name="f_35" localSheetId="88">#REF!</definedName>
    <definedName name="f_35" localSheetId="89">#REF!</definedName>
    <definedName name="f_35" localSheetId="90">#REF!</definedName>
    <definedName name="f_35" localSheetId="91">#REF!</definedName>
    <definedName name="f_35" localSheetId="92">#REF!</definedName>
    <definedName name="f_35" localSheetId="93">#REF!</definedName>
    <definedName name="f_35" localSheetId="94">#REF!</definedName>
    <definedName name="f_35" localSheetId="95">#REF!</definedName>
    <definedName name="f_35" localSheetId="96">#REF!</definedName>
    <definedName name="f_35" localSheetId="97">#REF!</definedName>
    <definedName name="f_35" localSheetId="98">#REF!</definedName>
    <definedName name="f_35" localSheetId="99">#REF!</definedName>
    <definedName name="f_35" localSheetId="100">#REF!</definedName>
    <definedName name="f_35" localSheetId="101">#REF!</definedName>
    <definedName name="f_35" localSheetId="102">#REF!</definedName>
    <definedName name="f_35" localSheetId="103">#REF!</definedName>
    <definedName name="f_35" localSheetId="104">#REF!</definedName>
    <definedName name="f_35" localSheetId="105">#REF!</definedName>
    <definedName name="f_35" localSheetId="106">#REF!</definedName>
    <definedName name="f_35" localSheetId="107">#REF!</definedName>
    <definedName name="f_35" localSheetId="108">#REF!</definedName>
    <definedName name="f_35" localSheetId="109">#REF!</definedName>
    <definedName name="f_35" localSheetId="110">#REF!</definedName>
    <definedName name="f_35" localSheetId="111">#REF!</definedName>
    <definedName name="f_35" localSheetId="112">#REF!</definedName>
    <definedName name="f_35" localSheetId="113">#REF!</definedName>
    <definedName name="f_35">#REF!</definedName>
    <definedName name="f_36" localSheetId="27">#REF!</definedName>
    <definedName name="f_36" localSheetId="28">#REF!</definedName>
    <definedName name="f_36" localSheetId="29">#REF!</definedName>
    <definedName name="f_36" localSheetId="30">#REF!</definedName>
    <definedName name="f_36" localSheetId="31">#REF!</definedName>
    <definedName name="f_36" localSheetId="32">#REF!</definedName>
    <definedName name="f_36" localSheetId="33">#REF!</definedName>
    <definedName name="f_36" localSheetId="34">#REF!</definedName>
    <definedName name="f_36" localSheetId="35">#REF!</definedName>
    <definedName name="f_36" localSheetId="36">#REF!</definedName>
    <definedName name="f_36" localSheetId="37">#REF!</definedName>
    <definedName name="f_36" localSheetId="38">#REF!</definedName>
    <definedName name="f_36" localSheetId="39">#REF!</definedName>
    <definedName name="f_36" localSheetId="40">#REF!</definedName>
    <definedName name="f_36" localSheetId="41">#REF!</definedName>
    <definedName name="f_36" localSheetId="42">#REF!</definedName>
    <definedName name="f_36" localSheetId="43">#REF!</definedName>
    <definedName name="f_36" localSheetId="44">#REF!</definedName>
    <definedName name="f_36" localSheetId="45">#REF!</definedName>
    <definedName name="f_36" localSheetId="46">#REF!</definedName>
    <definedName name="f_36" localSheetId="47">#REF!</definedName>
    <definedName name="f_36" localSheetId="48">#REF!</definedName>
    <definedName name="f_36" localSheetId="49">#REF!</definedName>
    <definedName name="f_36" localSheetId="50">#REF!</definedName>
    <definedName name="f_36" localSheetId="51">#REF!</definedName>
    <definedName name="f_36" localSheetId="52">#REF!</definedName>
    <definedName name="f_36" localSheetId="53">#REF!</definedName>
    <definedName name="f_36" localSheetId="54">#REF!</definedName>
    <definedName name="f_36" localSheetId="55">#REF!</definedName>
    <definedName name="f_36" localSheetId="56">#REF!</definedName>
    <definedName name="f_36" localSheetId="57">#REF!</definedName>
    <definedName name="f_36" localSheetId="58">#REF!</definedName>
    <definedName name="f_36" localSheetId="59">#REF!</definedName>
    <definedName name="f_36" localSheetId="60">#REF!</definedName>
    <definedName name="f_36" localSheetId="61">#REF!</definedName>
    <definedName name="f_36" localSheetId="62">#REF!</definedName>
    <definedName name="f_36" localSheetId="63">#REF!</definedName>
    <definedName name="f_36" localSheetId="64">#REF!</definedName>
    <definedName name="f_36" localSheetId="65">#REF!</definedName>
    <definedName name="f_36" localSheetId="66">#REF!</definedName>
    <definedName name="f_36" localSheetId="67">#REF!</definedName>
    <definedName name="f_36" localSheetId="68">#REF!</definedName>
    <definedName name="f_36" localSheetId="69">#REF!</definedName>
    <definedName name="f_36" localSheetId="70">#REF!</definedName>
    <definedName name="f_36" localSheetId="71">#REF!</definedName>
    <definedName name="f_36" localSheetId="72">#REF!</definedName>
    <definedName name="f_36" localSheetId="73">#REF!</definedName>
    <definedName name="f_36" localSheetId="74">#REF!</definedName>
    <definedName name="f_36" localSheetId="75">#REF!</definedName>
    <definedName name="f_36" localSheetId="76">#REF!</definedName>
    <definedName name="f_36" localSheetId="77">#REF!</definedName>
    <definedName name="f_36" localSheetId="78">#REF!</definedName>
    <definedName name="f_36" localSheetId="79">#REF!</definedName>
    <definedName name="f_36" localSheetId="80">#REF!</definedName>
    <definedName name="f_36" localSheetId="81">#REF!</definedName>
    <definedName name="f_36" localSheetId="82">#REF!</definedName>
    <definedName name="f_36" localSheetId="83">#REF!</definedName>
    <definedName name="f_36" localSheetId="84">#REF!</definedName>
    <definedName name="f_36" localSheetId="85">#REF!</definedName>
    <definedName name="f_36" localSheetId="86">#REF!</definedName>
    <definedName name="f_36" localSheetId="87">#REF!</definedName>
    <definedName name="f_36" localSheetId="88">#REF!</definedName>
    <definedName name="f_36" localSheetId="89">#REF!</definedName>
    <definedName name="f_36" localSheetId="90">#REF!</definedName>
    <definedName name="f_36" localSheetId="91">#REF!</definedName>
    <definedName name="f_36" localSheetId="92">#REF!</definedName>
    <definedName name="f_36" localSheetId="93">#REF!</definedName>
    <definedName name="f_36" localSheetId="94">#REF!</definedName>
    <definedName name="f_36" localSheetId="95">#REF!</definedName>
    <definedName name="f_36" localSheetId="96">#REF!</definedName>
    <definedName name="f_36" localSheetId="97">#REF!</definedName>
    <definedName name="f_36" localSheetId="98">#REF!</definedName>
    <definedName name="f_36" localSheetId="99">#REF!</definedName>
    <definedName name="f_36" localSheetId="100">#REF!</definedName>
    <definedName name="f_36" localSheetId="101">#REF!</definedName>
    <definedName name="f_36" localSheetId="102">#REF!</definedName>
    <definedName name="f_36" localSheetId="103">#REF!</definedName>
    <definedName name="f_36" localSheetId="104">#REF!</definedName>
    <definedName name="f_36" localSheetId="105">#REF!</definedName>
    <definedName name="f_36" localSheetId="106">#REF!</definedName>
    <definedName name="f_36" localSheetId="107">#REF!</definedName>
    <definedName name="f_36" localSheetId="108">#REF!</definedName>
    <definedName name="f_36" localSheetId="109">#REF!</definedName>
    <definedName name="f_36" localSheetId="110">#REF!</definedName>
    <definedName name="f_36" localSheetId="111">#REF!</definedName>
    <definedName name="f_36" localSheetId="112">#REF!</definedName>
    <definedName name="f_36" localSheetId="113">#REF!</definedName>
    <definedName name="f_36">#REF!</definedName>
    <definedName name="f_37" localSheetId="27">#REF!</definedName>
    <definedName name="f_37" localSheetId="28">#REF!</definedName>
    <definedName name="f_37" localSheetId="29">#REF!</definedName>
    <definedName name="f_37" localSheetId="30">#REF!</definedName>
    <definedName name="f_37" localSheetId="31">#REF!</definedName>
    <definedName name="f_37" localSheetId="32">#REF!</definedName>
    <definedName name="f_37" localSheetId="33">#REF!</definedName>
    <definedName name="f_37" localSheetId="34">#REF!</definedName>
    <definedName name="f_37" localSheetId="35">#REF!</definedName>
    <definedName name="f_37" localSheetId="36">#REF!</definedName>
    <definedName name="f_37" localSheetId="37">#REF!</definedName>
    <definedName name="f_37" localSheetId="38">#REF!</definedName>
    <definedName name="f_37" localSheetId="39">#REF!</definedName>
    <definedName name="f_37" localSheetId="40">#REF!</definedName>
    <definedName name="f_37" localSheetId="41">#REF!</definedName>
    <definedName name="f_37" localSheetId="42">#REF!</definedName>
    <definedName name="f_37" localSheetId="43">#REF!</definedName>
    <definedName name="f_37" localSheetId="44">#REF!</definedName>
    <definedName name="f_37" localSheetId="45">#REF!</definedName>
    <definedName name="f_37" localSheetId="46">#REF!</definedName>
    <definedName name="f_37" localSheetId="47">#REF!</definedName>
    <definedName name="f_37" localSheetId="48">#REF!</definedName>
    <definedName name="f_37" localSheetId="49">#REF!</definedName>
    <definedName name="f_37" localSheetId="50">#REF!</definedName>
    <definedName name="f_37" localSheetId="51">#REF!</definedName>
    <definedName name="f_37" localSheetId="52">#REF!</definedName>
    <definedName name="f_37" localSheetId="53">#REF!</definedName>
    <definedName name="f_37" localSheetId="54">#REF!</definedName>
    <definedName name="f_37" localSheetId="55">#REF!</definedName>
    <definedName name="f_37" localSheetId="56">#REF!</definedName>
    <definedName name="f_37" localSheetId="57">#REF!</definedName>
    <definedName name="f_37" localSheetId="58">#REF!</definedName>
    <definedName name="f_37" localSheetId="59">#REF!</definedName>
    <definedName name="f_37" localSheetId="60">#REF!</definedName>
    <definedName name="f_37" localSheetId="61">#REF!</definedName>
    <definedName name="f_37" localSheetId="62">#REF!</definedName>
    <definedName name="f_37" localSheetId="63">#REF!</definedName>
    <definedName name="f_37" localSheetId="64">#REF!</definedName>
    <definedName name="f_37" localSheetId="65">#REF!</definedName>
    <definedName name="f_37" localSheetId="66">#REF!</definedName>
    <definedName name="f_37" localSheetId="67">#REF!</definedName>
    <definedName name="f_37" localSheetId="68">#REF!</definedName>
    <definedName name="f_37" localSheetId="69">#REF!</definedName>
    <definedName name="f_37" localSheetId="70">#REF!</definedName>
    <definedName name="f_37" localSheetId="71">#REF!</definedName>
    <definedName name="f_37" localSheetId="72">#REF!</definedName>
    <definedName name="f_37" localSheetId="73">#REF!</definedName>
    <definedName name="f_37" localSheetId="74">#REF!</definedName>
    <definedName name="f_37" localSheetId="75">#REF!</definedName>
    <definedName name="f_37" localSheetId="76">#REF!</definedName>
    <definedName name="f_37" localSheetId="77">#REF!</definedName>
    <definedName name="f_37" localSheetId="78">#REF!</definedName>
    <definedName name="f_37" localSheetId="79">#REF!</definedName>
    <definedName name="f_37" localSheetId="80">#REF!</definedName>
    <definedName name="f_37" localSheetId="81">#REF!</definedName>
    <definedName name="f_37" localSheetId="82">#REF!</definedName>
    <definedName name="f_37" localSheetId="83">#REF!</definedName>
    <definedName name="f_37" localSheetId="84">#REF!</definedName>
    <definedName name="f_37" localSheetId="85">#REF!</definedName>
    <definedName name="f_37" localSheetId="86">#REF!</definedName>
    <definedName name="f_37" localSheetId="87">#REF!</definedName>
    <definedName name="f_37" localSheetId="88">#REF!</definedName>
    <definedName name="f_37" localSheetId="89">#REF!</definedName>
    <definedName name="f_37" localSheetId="90">#REF!</definedName>
    <definedName name="f_37" localSheetId="91">#REF!</definedName>
    <definedName name="f_37" localSheetId="92">#REF!</definedName>
    <definedName name="f_37" localSheetId="93">#REF!</definedName>
    <definedName name="f_37" localSheetId="94">#REF!</definedName>
    <definedName name="f_37" localSheetId="95">#REF!</definedName>
    <definedName name="f_37" localSheetId="96">#REF!</definedName>
    <definedName name="f_37" localSheetId="97">#REF!</definedName>
    <definedName name="f_37" localSheetId="98">#REF!</definedName>
    <definedName name="f_37" localSheetId="99">#REF!</definedName>
    <definedName name="f_37" localSheetId="100">#REF!</definedName>
    <definedName name="f_37" localSheetId="101">#REF!</definedName>
    <definedName name="f_37" localSheetId="102">#REF!</definedName>
    <definedName name="f_37" localSheetId="103">#REF!</definedName>
    <definedName name="f_37" localSheetId="104">#REF!</definedName>
    <definedName name="f_37" localSheetId="105">#REF!</definedName>
    <definedName name="f_37" localSheetId="106">#REF!</definedName>
    <definedName name="f_37" localSheetId="107">#REF!</definedName>
    <definedName name="f_37" localSheetId="108">#REF!</definedName>
    <definedName name="f_37" localSheetId="109">#REF!</definedName>
    <definedName name="f_37" localSheetId="110">#REF!</definedName>
    <definedName name="f_37" localSheetId="111">#REF!</definedName>
    <definedName name="f_37" localSheetId="112">#REF!</definedName>
    <definedName name="f_37" localSheetId="113">#REF!</definedName>
    <definedName name="f_37">#REF!</definedName>
    <definedName name="f_38" localSheetId="27">#REF!</definedName>
    <definedName name="f_38" localSheetId="28">#REF!</definedName>
    <definedName name="f_38" localSheetId="29">#REF!</definedName>
    <definedName name="f_38" localSheetId="30">#REF!</definedName>
    <definedName name="f_38" localSheetId="31">#REF!</definedName>
    <definedName name="f_38" localSheetId="32">#REF!</definedName>
    <definedName name="f_38" localSheetId="33">#REF!</definedName>
    <definedName name="f_38" localSheetId="34">#REF!</definedName>
    <definedName name="f_38" localSheetId="35">#REF!</definedName>
    <definedName name="f_38" localSheetId="36">#REF!</definedName>
    <definedName name="f_38" localSheetId="37">#REF!</definedName>
    <definedName name="f_38" localSheetId="38">#REF!</definedName>
    <definedName name="f_38" localSheetId="39">#REF!</definedName>
    <definedName name="f_38" localSheetId="40">#REF!</definedName>
    <definedName name="f_38" localSheetId="41">#REF!</definedName>
    <definedName name="f_38" localSheetId="42">#REF!</definedName>
    <definedName name="f_38" localSheetId="43">#REF!</definedName>
    <definedName name="f_38" localSheetId="44">#REF!</definedName>
    <definedName name="f_38" localSheetId="45">#REF!</definedName>
    <definedName name="f_38" localSheetId="46">#REF!</definedName>
    <definedName name="f_38" localSheetId="47">#REF!</definedName>
    <definedName name="f_38" localSheetId="48">#REF!</definedName>
    <definedName name="f_38" localSheetId="49">#REF!</definedName>
    <definedName name="f_38" localSheetId="50">#REF!</definedName>
    <definedName name="f_38" localSheetId="51">#REF!</definedName>
    <definedName name="f_38" localSheetId="52">#REF!</definedName>
    <definedName name="f_38" localSheetId="53">#REF!</definedName>
    <definedName name="f_38" localSheetId="54">#REF!</definedName>
    <definedName name="f_38" localSheetId="55">#REF!</definedName>
    <definedName name="f_38" localSheetId="56">#REF!</definedName>
    <definedName name="f_38" localSheetId="57">#REF!</definedName>
    <definedName name="f_38" localSheetId="58">#REF!</definedName>
    <definedName name="f_38" localSheetId="59">#REF!</definedName>
    <definedName name="f_38" localSheetId="60">#REF!</definedName>
    <definedName name="f_38" localSheetId="61">#REF!</definedName>
    <definedName name="f_38" localSheetId="62">#REF!</definedName>
    <definedName name="f_38" localSheetId="63">#REF!</definedName>
    <definedName name="f_38" localSheetId="64">#REF!</definedName>
    <definedName name="f_38" localSheetId="65">#REF!</definedName>
    <definedName name="f_38" localSheetId="66">#REF!</definedName>
    <definedName name="f_38" localSheetId="67">#REF!</definedName>
    <definedName name="f_38" localSheetId="68">#REF!</definedName>
    <definedName name="f_38" localSheetId="69">#REF!</definedName>
    <definedName name="f_38" localSheetId="70">#REF!</definedName>
    <definedName name="f_38" localSheetId="71">#REF!</definedName>
    <definedName name="f_38" localSheetId="72">#REF!</definedName>
    <definedName name="f_38" localSheetId="73">#REF!</definedName>
    <definedName name="f_38" localSheetId="74">#REF!</definedName>
    <definedName name="f_38" localSheetId="75">#REF!</definedName>
    <definedName name="f_38" localSheetId="76">#REF!</definedName>
    <definedName name="f_38" localSheetId="77">#REF!</definedName>
    <definedName name="f_38" localSheetId="78">#REF!</definedName>
    <definedName name="f_38" localSheetId="79">#REF!</definedName>
    <definedName name="f_38" localSheetId="80">#REF!</definedName>
    <definedName name="f_38" localSheetId="81">#REF!</definedName>
    <definedName name="f_38" localSheetId="82">#REF!</definedName>
    <definedName name="f_38" localSheetId="83">#REF!</definedName>
    <definedName name="f_38" localSheetId="84">#REF!</definedName>
    <definedName name="f_38" localSheetId="85">#REF!</definedName>
    <definedName name="f_38" localSheetId="86">#REF!</definedName>
    <definedName name="f_38" localSheetId="87">#REF!</definedName>
    <definedName name="f_38" localSheetId="88">#REF!</definedName>
    <definedName name="f_38" localSheetId="89">#REF!</definedName>
    <definedName name="f_38" localSheetId="90">#REF!</definedName>
    <definedName name="f_38" localSheetId="91">#REF!</definedName>
    <definedName name="f_38" localSheetId="92">#REF!</definedName>
    <definedName name="f_38" localSheetId="93">#REF!</definedName>
    <definedName name="f_38" localSheetId="94">#REF!</definedName>
    <definedName name="f_38" localSheetId="95">#REF!</definedName>
    <definedName name="f_38" localSheetId="96">#REF!</definedName>
    <definedName name="f_38" localSheetId="97">#REF!</definedName>
    <definedName name="f_38" localSheetId="98">#REF!</definedName>
    <definedName name="f_38" localSheetId="99">#REF!</definedName>
    <definedName name="f_38" localSheetId="100">#REF!</definedName>
    <definedName name="f_38" localSheetId="101">#REF!</definedName>
    <definedName name="f_38" localSheetId="102">#REF!</definedName>
    <definedName name="f_38" localSheetId="103">#REF!</definedName>
    <definedName name="f_38" localSheetId="104">#REF!</definedName>
    <definedName name="f_38" localSheetId="105">#REF!</definedName>
    <definedName name="f_38" localSheetId="106">#REF!</definedName>
    <definedName name="f_38" localSheetId="107">#REF!</definedName>
    <definedName name="f_38" localSheetId="108">#REF!</definedName>
    <definedName name="f_38" localSheetId="109">#REF!</definedName>
    <definedName name="f_38" localSheetId="110">#REF!</definedName>
    <definedName name="f_38" localSheetId="111">#REF!</definedName>
    <definedName name="f_38" localSheetId="112">#REF!</definedName>
    <definedName name="f_38" localSheetId="113">#REF!</definedName>
    <definedName name="f_38">#REF!</definedName>
    <definedName name="f_39" localSheetId="27">#REF!</definedName>
    <definedName name="f_39" localSheetId="28">#REF!</definedName>
    <definedName name="f_39" localSheetId="29">#REF!</definedName>
    <definedName name="f_39" localSheetId="30">#REF!</definedName>
    <definedName name="f_39" localSheetId="31">#REF!</definedName>
    <definedName name="f_39" localSheetId="32">#REF!</definedName>
    <definedName name="f_39" localSheetId="33">#REF!</definedName>
    <definedName name="f_39" localSheetId="34">#REF!</definedName>
    <definedName name="f_39" localSheetId="35">#REF!</definedName>
    <definedName name="f_39" localSheetId="36">#REF!</definedName>
    <definedName name="f_39" localSheetId="37">#REF!</definedName>
    <definedName name="f_39" localSheetId="38">#REF!</definedName>
    <definedName name="f_39" localSheetId="39">#REF!</definedName>
    <definedName name="f_39" localSheetId="40">#REF!</definedName>
    <definedName name="f_39" localSheetId="41">#REF!</definedName>
    <definedName name="f_39" localSheetId="42">#REF!</definedName>
    <definedName name="f_39" localSheetId="43">#REF!</definedName>
    <definedName name="f_39" localSheetId="44">#REF!</definedName>
    <definedName name="f_39" localSheetId="45">#REF!</definedName>
    <definedName name="f_39" localSheetId="46">#REF!</definedName>
    <definedName name="f_39" localSheetId="47">#REF!</definedName>
    <definedName name="f_39" localSheetId="48">#REF!</definedName>
    <definedName name="f_39" localSheetId="49">#REF!</definedName>
    <definedName name="f_39" localSheetId="50">#REF!</definedName>
    <definedName name="f_39" localSheetId="51">#REF!</definedName>
    <definedName name="f_39" localSheetId="52">#REF!</definedName>
    <definedName name="f_39" localSheetId="53">#REF!</definedName>
    <definedName name="f_39" localSheetId="54">#REF!</definedName>
    <definedName name="f_39" localSheetId="55">#REF!</definedName>
    <definedName name="f_39" localSheetId="56">#REF!</definedName>
    <definedName name="f_39" localSheetId="57">#REF!</definedName>
    <definedName name="f_39" localSheetId="58">#REF!</definedName>
    <definedName name="f_39" localSheetId="59">#REF!</definedName>
    <definedName name="f_39" localSheetId="60">#REF!</definedName>
    <definedName name="f_39" localSheetId="61">#REF!</definedName>
    <definedName name="f_39" localSheetId="62">#REF!</definedName>
    <definedName name="f_39" localSheetId="63">#REF!</definedName>
    <definedName name="f_39" localSheetId="64">#REF!</definedName>
    <definedName name="f_39" localSheetId="65">#REF!</definedName>
    <definedName name="f_39" localSheetId="66">#REF!</definedName>
    <definedName name="f_39" localSheetId="67">#REF!</definedName>
    <definedName name="f_39" localSheetId="68">#REF!</definedName>
    <definedName name="f_39" localSheetId="69">#REF!</definedName>
    <definedName name="f_39" localSheetId="70">#REF!</definedName>
    <definedName name="f_39" localSheetId="71">#REF!</definedName>
    <definedName name="f_39" localSheetId="72">#REF!</definedName>
    <definedName name="f_39" localSheetId="73">#REF!</definedName>
    <definedName name="f_39" localSheetId="74">#REF!</definedName>
    <definedName name="f_39" localSheetId="75">#REF!</definedName>
    <definedName name="f_39" localSheetId="76">#REF!</definedName>
    <definedName name="f_39" localSheetId="77">#REF!</definedName>
    <definedName name="f_39" localSheetId="78">#REF!</definedName>
    <definedName name="f_39" localSheetId="79">#REF!</definedName>
    <definedName name="f_39" localSheetId="80">#REF!</definedName>
    <definedName name="f_39" localSheetId="81">#REF!</definedName>
    <definedName name="f_39" localSheetId="82">#REF!</definedName>
    <definedName name="f_39" localSheetId="83">#REF!</definedName>
    <definedName name="f_39" localSheetId="84">#REF!</definedName>
    <definedName name="f_39" localSheetId="85">#REF!</definedName>
    <definedName name="f_39" localSheetId="86">#REF!</definedName>
    <definedName name="f_39" localSheetId="87">#REF!</definedName>
    <definedName name="f_39" localSheetId="88">#REF!</definedName>
    <definedName name="f_39" localSheetId="89">#REF!</definedName>
    <definedName name="f_39" localSheetId="90">#REF!</definedName>
    <definedName name="f_39" localSheetId="91">#REF!</definedName>
    <definedName name="f_39" localSheetId="92">#REF!</definedName>
    <definedName name="f_39" localSheetId="93">#REF!</definedName>
    <definedName name="f_39" localSheetId="94">#REF!</definedName>
    <definedName name="f_39" localSheetId="95">#REF!</definedName>
    <definedName name="f_39" localSheetId="96">#REF!</definedName>
    <definedName name="f_39" localSheetId="97">#REF!</definedName>
    <definedName name="f_39" localSheetId="98">#REF!</definedName>
    <definedName name="f_39" localSheetId="99">#REF!</definedName>
    <definedName name="f_39" localSheetId="100">#REF!</definedName>
    <definedName name="f_39" localSheetId="101">#REF!</definedName>
    <definedName name="f_39" localSheetId="102">#REF!</definedName>
    <definedName name="f_39" localSheetId="103">#REF!</definedName>
    <definedName name="f_39" localSheetId="104">#REF!</definedName>
    <definedName name="f_39" localSheetId="105">#REF!</definedName>
    <definedName name="f_39" localSheetId="106">#REF!</definedName>
    <definedName name="f_39" localSheetId="107">#REF!</definedName>
    <definedName name="f_39" localSheetId="108">#REF!</definedName>
    <definedName name="f_39" localSheetId="109">#REF!</definedName>
    <definedName name="f_39" localSheetId="110">#REF!</definedName>
    <definedName name="f_39" localSheetId="111">#REF!</definedName>
    <definedName name="f_39" localSheetId="112">#REF!</definedName>
    <definedName name="f_39" localSheetId="113">#REF!</definedName>
    <definedName name="f_39">#REF!</definedName>
    <definedName name="f_40" localSheetId="27">#REF!</definedName>
    <definedName name="f_40" localSheetId="28">#REF!</definedName>
    <definedName name="f_40" localSheetId="29">#REF!</definedName>
    <definedName name="f_40" localSheetId="30">#REF!</definedName>
    <definedName name="f_40" localSheetId="31">#REF!</definedName>
    <definedName name="f_40" localSheetId="32">#REF!</definedName>
    <definedName name="f_40" localSheetId="33">#REF!</definedName>
    <definedName name="f_40" localSheetId="34">#REF!</definedName>
    <definedName name="f_40" localSheetId="35">#REF!</definedName>
    <definedName name="f_40" localSheetId="36">#REF!</definedName>
    <definedName name="f_40" localSheetId="37">#REF!</definedName>
    <definedName name="f_40" localSheetId="38">#REF!</definedName>
    <definedName name="f_40" localSheetId="39">#REF!</definedName>
    <definedName name="f_40" localSheetId="40">#REF!</definedName>
    <definedName name="f_40" localSheetId="41">#REF!</definedName>
    <definedName name="f_40" localSheetId="42">#REF!</definedName>
    <definedName name="f_40" localSheetId="43">#REF!</definedName>
    <definedName name="f_40" localSheetId="44">#REF!</definedName>
    <definedName name="f_40" localSheetId="45">#REF!</definedName>
    <definedName name="f_40" localSheetId="46">#REF!</definedName>
    <definedName name="f_40" localSheetId="47">#REF!</definedName>
    <definedName name="f_40" localSheetId="48">#REF!</definedName>
    <definedName name="f_40" localSheetId="49">#REF!</definedName>
    <definedName name="f_40" localSheetId="50">#REF!</definedName>
    <definedName name="f_40" localSheetId="51">#REF!</definedName>
    <definedName name="f_40" localSheetId="52">#REF!</definedName>
    <definedName name="f_40" localSheetId="53">#REF!</definedName>
    <definedName name="f_40" localSheetId="54">#REF!</definedName>
    <definedName name="f_40" localSheetId="55">#REF!</definedName>
    <definedName name="f_40" localSheetId="56">#REF!</definedName>
    <definedName name="f_40" localSheetId="57">#REF!</definedName>
    <definedName name="f_40" localSheetId="58">#REF!</definedName>
    <definedName name="f_40" localSheetId="59">#REF!</definedName>
    <definedName name="f_40" localSheetId="60">#REF!</definedName>
    <definedName name="f_40" localSheetId="61">#REF!</definedName>
    <definedName name="f_40" localSheetId="62">#REF!</definedName>
    <definedName name="f_40" localSheetId="63">#REF!</definedName>
    <definedName name="f_40" localSheetId="64">#REF!</definedName>
    <definedName name="f_40" localSheetId="65">#REF!</definedName>
    <definedName name="f_40" localSheetId="66">#REF!</definedName>
    <definedName name="f_40" localSheetId="67">#REF!</definedName>
    <definedName name="f_40" localSheetId="68">#REF!</definedName>
    <definedName name="f_40" localSheetId="69">#REF!</definedName>
    <definedName name="f_40" localSheetId="70">#REF!</definedName>
    <definedName name="f_40" localSheetId="71">#REF!</definedName>
    <definedName name="f_40" localSheetId="72">#REF!</definedName>
    <definedName name="f_40" localSheetId="73">#REF!</definedName>
    <definedName name="f_40" localSheetId="74">#REF!</definedName>
    <definedName name="f_40" localSheetId="75">#REF!</definedName>
    <definedName name="f_40" localSheetId="76">#REF!</definedName>
    <definedName name="f_40" localSheetId="77">#REF!</definedName>
    <definedName name="f_40" localSheetId="78">#REF!</definedName>
    <definedName name="f_40" localSheetId="79">#REF!</definedName>
    <definedName name="f_40" localSheetId="80">#REF!</definedName>
    <definedName name="f_40" localSheetId="81">#REF!</definedName>
    <definedName name="f_40" localSheetId="82">#REF!</definedName>
    <definedName name="f_40" localSheetId="83">#REF!</definedName>
    <definedName name="f_40" localSheetId="84">#REF!</definedName>
    <definedName name="f_40" localSheetId="85">#REF!</definedName>
    <definedName name="f_40" localSheetId="86">#REF!</definedName>
    <definedName name="f_40" localSheetId="87">#REF!</definedName>
    <definedName name="f_40" localSheetId="88">#REF!</definedName>
    <definedName name="f_40" localSheetId="89">#REF!</definedName>
    <definedName name="f_40" localSheetId="90">#REF!</definedName>
    <definedName name="f_40" localSheetId="91">#REF!</definedName>
    <definedName name="f_40" localSheetId="92">#REF!</definedName>
    <definedName name="f_40" localSheetId="93">#REF!</definedName>
    <definedName name="f_40" localSheetId="94">#REF!</definedName>
    <definedName name="f_40" localSheetId="95">#REF!</definedName>
    <definedName name="f_40" localSheetId="96">#REF!</definedName>
    <definedName name="f_40" localSheetId="97">#REF!</definedName>
    <definedName name="f_40" localSheetId="98">#REF!</definedName>
    <definedName name="f_40" localSheetId="99">#REF!</definedName>
    <definedName name="f_40" localSheetId="100">#REF!</definedName>
    <definedName name="f_40" localSheetId="101">#REF!</definedName>
    <definedName name="f_40" localSheetId="102">#REF!</definedName>
    <definedName name="f_40" localSheetId="103">#REF!</definedName>
    <definedName name="f_40" localSheetId="104">#REF!</definedName>
    <definedName name="f_40" localSheetId="105">#REF!</definedName>
    <definedName name="f_40" localSheetId="106">#REF!</definedName>
    <definedName name="f_40" localSheetId="107">#REF!</definedName>
    <definedName name="f_40" localSheetId="108">#REF!</definedName>
    <definedName name="f_40" localSheetId="109">#REF!</definedName>
    <definedName name="f_40" localSheetId="110">#REF!</definedName>
    <definedName name="f_40" localSheetId="111">#REF!</definedName>
    <definedName name="f_40" localSheetId="112">#REF!</definedName>
    <definedName name="f_40" localSheetId="113">#REF!</definedName>
    <definedName name="f_40">#REF!</definedName>
    <definedName name="f_bucode" localSheetId="27">#REF!</definedName>
    <definedName name="f_bucode" localSheetId="28">#REF!</definedName>
    <definedName name="f_bucode" localSheetId="29">#REF!</definedName>
    <definedName name="f_bucode" localSheetId="30">#REF!</definedName>
    <definedName name="f_bucode" localSheetId="31">#REF!</definedName>
    <definedName name="f_bucode" localSheetId="32">#REF!</definedName>
    <definedName name="f_bucode" localSheetId="33">#REF!</definedName>
    <definedName name="f_bucode" localSheetId="34">#REF!</definedName>
    <definedName name="f_bucode" localSheetId="35">#REF!</definedName>
    <definedName name="f_bucode" localSheetId="36">#REF!</definedName>
    <definedName name="f_bucode" localSheetId="37">#REF!</definedName>
    <definedName name="f_bucode" localSheetId="38">#REF!</definedName>
    <definedName name="f_bucode" localSheetId="39">#REF!</definedName>
    <definedName name="f_bucode" localSheetId="40">#REF!</definedName>
    <definedName name="f_bucode" localSheetId="41">#REF!</definedName>
    <definedName name="f_bucode" localSheetId="42">#REF!</definedName>
    <definedName name="f_bucode" localSheetId="43">#REF!</definedName>
    <definedName name="f_bucode" localSheetId="44">#REF!</definedName>
    <definedName name="f_bucode" localSheetId="45">#REF!</definedName>
    <definedName name="f_bucode" localSheetId="46">#REF!</definedName>
    <definedName name="f_bucode" localSheetId="47">#REF!</definedName>
    <definedName name="f_bucode" localSheetId="48">#REF!</definedName>
    <definedName name="f_bucode" localSheetId="49">#REF!</definedName>
    <definedName name="f_bucode" localSheetId="50">#REF!</definedName>
    <definedName name="f_bucode" localSheetId="51">#REF!</definedName>
    <definedName name="f_bucode" localSheetId="52">#REF!</definedName>
    <definedName name="f_bucode" localSheetId="53">#REF!</definedName>
    <definedName name="f_bucode" localSheetId="54">#REF!</definedName>
    <definedName name="f_bucode" localSheetId="55">#REF!</definedName>
    <definedName name="f_bucode" localSheetId="56">#REF!</definedName>
    <definedName name="f_bucode" localSheetId="57">#REF!</definedName>
    <definedName name="f_bucode" localSheetId="58">#REF!</definedName>
    <definedName name="f_bucode" localSheetId="59">#REF!</definedName>
    <definedName name="f_bucode" localSheetId="60">#REF!</definedName>
    <definedName name="f_bucode" localSheetId="61">#REF!</definedName>
    <definedName name="f_bucode" localSheetId="62">#REF!</definedName>
    <definedName name="f_bucode" localSheetId="63">#REF!</definedName>
    <definedName name="f_bucode" localSheetId="64">#REF!</definedName>
    <definedName name="f_bucode" localSheetId="65">#REF!</definedName>
    <definedName name="f_bucode" localSheetId="66">#REF!</definedName>
    <definedName name="f_bucode" localSheetId="67">#REF!</definedName>
    <definedName name="f_bucode" localSheetId="68">#REF!</definedName>
    <definedName name="f_bucode" localSheetId="69">#REF!</definedName>
    <definedName name="f_bucode" localSheetId="70">#REF!</definedName>
    <definedName name="f_bucode" localSheetId="71">#REF!</definedName>
    <definedName name="f_bucode" localSheetId="72">#REF!</definedName>
    <definedName name="f_bucode" localSheetId="73">#REF!</definedName>
    <definedName name="f_bucode" localSheetId="74">#REF!</definedName>
    <definedName name="f_bucode" localSheetId="75">#REF!</definedName>
    <definedName name="f_bucode" localSheetId="76">#REF!</definedName>
    <definedName name="f_bucode" localSheetId="77">#REF!</definedName>
    <definedName name="f_bucode" localSheetId="78">#REF!</definedName>
    <definedName name="f_bucode" localSheetId="79">#REF!</definedName>
    <definedName name="f_bucode" localSheetId="80">#REF!</definedName>
    <definedName name="f_bucode" localSheetId="81">#REF!</definedName>
    <definedName name="f_bucode" localSheetId="82">#REF!</definedName>
    <definedName name="f_bucode" localSheetId="83">#REF!</definedName>
    <definedName name="f_bucode" localSheetId="84">#REF!</definedName>
    <definedName name="f_bucode" localSheetId="85">#REF!</definedName>
    <definedName name="f_bucode" localSheetId="86">#REF!</definedName>
    <definedName name="f_bucode" localSheetId="87">#REF!</definedName>
    <definedName name="f_bucode" localSheetId="88">#REF!</definedName>
    <definedName name="f_bucode" localSheetId="89">#REF!</definedName>
    <definedName name="f_bucode" localSheetId="90">#REF!</definedName>
    <definedName name="f_bucode" localSheetId="91">#REF!</definedName>
    <definedName name="f_bucode" localSheetId="92">#REF!</definedName>
    <definedName name="f_bucode" localSheetId="93">#REF!</definedName>
    <definedName name="f_bucode" localSheetId="94">#REF!</definedName>
    <definedName name="f_bucode" localSheetId="95">#REF!</definedName>
    <definedName name="f_bucode" localSheetId="96">#REF!</definedName>
    <definedName name="f_bucode" localSheetId="97">#REF!</definedName>
    <definedName name="f_bucode" localSheetId="98">#REF!</definedName>
    <definedName name="f_bucode" localSheetId="99">#REF!</definedName>
    <definedName name="f_bucode" localSheetId="100">#REF!</definedName>
    <definedName name="f_bucode" localSheetId="101">#REF!</definedName>
    <definedName name="f_bucode" localSheetId="102">#REF!</definedName>
    <definedName name="f_bucode" localSheetId="103">#REF!</definedName>
    <definedName name="f_bucode" localSheetId="104">#REF!</definedName>
    <definedName name="f_bucode" localSheetId="105">#REF!</definedName>
    <definedName name="f_bucode" localSheetId="106">#REF!</definedName>
    <definedName name="f_bucode" localSheetId="107">#REF!</definedName>
    <definedName name="f_bucode" localSheetId="108">#REF!</definedName>
    <definedName name="f_bucode" localSheetId="109">#REF!</definedName>
    <definedName name="f_bucode" localSheetId="110">#REF!</definedName>
    <definedName name="f_bucode" localSheetId="111">#REF!</definedName>
    <definedName name="f_bucode" localSheetId="112">#REF!</definedName>
    <definedName name="f_bucode" localSheetId="113">#REF!</definedName>
    <definedName name="f_bucode">#REF!</definedName>
    <definedName name="f_buname" localSheetId="27">#REF!</definedName>
    <definedName name="f_buname" localSheetId="28">#REF!</definedName>
    <definedName name="f_buname" localSheetId="29">#REF!</definedName>
    <definedName name="f_buname" localSheetId="30">#REF!</definedName>
    <definedName name="f_buname" localSheetId="31">#REF!</definedName>
    <definedName name="f_buname" localSheetId="32">#REF!</definedName>
    <definedName name="f_buname" localSheetId="33">#REF!</definedName>
    <definedName name="f_buname" localSheetId="34">#REF!</definedName>
    <definedName name="f_buname" localSheetId="35">#REF!</definedName>
    <definedName name="f_buname" localSheetId="36">#REF!</definedName>
    <definedName name="f_buname" localSheetId="37">#REF!</definedName>
    <definedName name="f_buname" localSheetId="38">#REF!</definedName>
    <definedName name="f_buname" localSheetId="39">#REF!</definedName>
    <definedName name="f_buname" localSheetId="40">#REF!</definedName>
    <definedName name="f_buname" localSheetId="41">#REF!</definedName>
    <definedName name="f_buname" localSheetId="42">#REF!</definedName>
    <definedName name="f_buname" localSheetId="43">#REF!</definedName>
    <definedName name="f_buname" localSheetId="44">#REF!</definedName>
    <definedName name="f_buname" localSheetId="45">#REF!</definedName>
    <definedName name="f_buname" localSheetId="46">#REF!</definedName>
    <definedName name="f_buname" localSheetId="47">#REF!</definedName>
    <definedName name="f_buname" localSheetId="48">#REF!</definedName>
    <definedName name="f_buname" localSheetId="49">#REF!</definedName>
    <definedName name="f_buname" localSheetId="50">#REF!</definedName>
    <definedName name="f_buname" localSheetId="51">#REF!</definedName>
    <definedName name="f_buname" localSheetId="52">#REF!</definedName>
    <definedName name="f_buname" localSheetId="53">#REF!</definedName>
    <definedName name="f_buname" localSheetId="54">#REF!</definedName>
    <definedName name="f_buname" localSheetId="55">#REF!</definedName>
    <definedName name="f_buname" localSheetId="56">#REF!</definedName>
    <definedName name="f_buname" localSheetId="57">#REF!</definedName>
    <definedName name="f_buname" localSheetId="58">#REF!</definedName>
    <definedName name="f_buname" localSheetId="59">#REF!</definedName>
    <definedName name="f_buname" localSheetId="60">#REF!</definedName>
    <definedName name="f_buname" localSheetId="61">#REF!</definedName>
    <definedName name="f_buname" localSheetId="62">#REF!</definedName>
    <definedName name="f_buname" localSheetId="63">#REF!</definedName>
    <definedName name="f_buname" localSheetId="64">#REF!</definedName>
    <definedName name="f_buname" localSheetId="65">#REF!</definedName>
    <definedName name="f_buname" localSheetId="66">#REF!</definedName>
    <definedName name="f_buname" localSheetId="67">#REF!</definedName>
    <definedName name="f_buname" localSheetId="68">#REF!</definedName>
    <definedName name="f_buname" localSheetId="69">#REF!</definedName>
    <definedName name="f_buname" localSheetId="70">#REF!</definedName>
    <definedName name="f_buname" localSheetId="71">#REF!</definedName>
    <definedName name="f_buname" localSheetId="72">#REF!</definedName>
    <definedName name="f_buname" localSheetId="73">#REF!</definedName>
    <definedName name="f_buname" localSheetId="74">#REF!</definedName>
    <definedName name="f_buname" localSheetId="75">#REF!</definedName>
    <definedName name="f_buname" localSheetId="76">#REF!</definedName>
    <definedName name="f_buname" localSheetId="77">#REF!</definedName>
    <definedName name="f_buname" localSheetId="78">#REF!</definedName>
    <definedName name="f_buname" localSheetId="79">#REF!</definedName>
    <definedName name="f_buname" localSheetId="80">#REF!</definedName>
    <definedName name="f_buname" localSheetId="81">#REF!</definedName>
    <definedName name="f_buname" localSheetId="82">#REF!</definedName>
    <definedName name="f_buname" localSheetId="83">#REF!</definedName>
    <definedName name="f_buname" localSheetId="84">#REF!</definedName>
    <definedName name="f_buname" localSheetId="85">#REF!</definedName>
    <definedName name="f_buname" localSheetId="86">#REF!</definedName>
    <definedName name="f_buname" localSheetId="87">#REF!</definedName>
    <definedName name="f_buname" localSheetId="88">#REF!</definedName>
    <definedName name="f_buname" localSheetId="89">#REF!</definedName>
    <definedName name="f_buname" localSheetId="90">#REF!</definedName>
    <definedName name="f_buname" localSheetId="91">#REF!</definedName>
    <definedName name="f_buname" localSheetId="92">#REF!</definedName>
    <definedName name="f_buname" localSheetId="93">#REF!</definedName>
    <definedName name="f_buname" localSheetId="94">#REF!</definedName>
    <definedName name="f_buname" localSheetId="95">#REF!</definedName>
    <definedName name="f_buname" localSheetId="96">#REF!</definedName>
    <definedName name="f_buname" localSheetId="97">#REF!</definedName>
    <definedName name="f_buname" localSheetId="98">#REF!</definedName>
    <definedName name="f_buname" localSheetId="99">#REF!</definedName>
    <definedName name="f_buname" localSheetId="100">#REF!</definedName>
    <definedName name="f_buname" localSheetId="101">#REF!</definedName>
    <definedName name="f_buname" localSheetId="102">#REF!</definedName>
    <definedName name="f_buname" localSheetId="103">#REF!</definedName>
    <definedName name="f_buname" localSheetId="104">#REF!</definedName>
    <definedName name="f_buname" localSheetId="105">#REF!</definedName>
    <definedName name="f_buname" localSheetId="106">#REF!</definedName>
    <definedName name="f_buname" localSheetId="107">#REF!</definedName>
    <definedName name="f_buname" localSheetId="108">#REF!</definedName>
    <definedName name="f_buname" localSheetId="109">#REF!</definedName>
    <definedName name="f_buname" localSheetId="110">#REF!</definedName>
    <definedName name="f_buname" localSheetId="111">#REF!</definedName>
    <definedName name="f_buname" localSheetId="112">#REF!</definedName>
    <definedName name="f_buname" localSheetId="113">#REF!</definedName>
    <definedName name="f_buname">#REF!</definedName>
    <definedName name="f_date" localSheetId="27">#REF!</definedName>
    <definedName name="f_date" localSheetId="28">#REF!</definedName>
    <definedName name="f_date" localSheetId="29">#REF!</definedName>
    <definedName name="f_date" localSheetId="30">#REF!</definedName>
    <definedName name="f_date" localSheetId="31">#REF!</definedName>
    <definedName name="f_date" localSheetId="32">#REF!</definedName>
    <definedName name="f_date" localSheetId="33">#REF!</definedName>
    <definedName name="f_date" localSheetId="34">#REF!</definedName>
    <definedName name="f_date" localSheetId="35">#REF!</definedName>
    <definedName name="f_date" localSheetId="36">#REF!</definedName>
    <definedName name="f_date" localSheetId="37">#REF!</definedName>
    <definedName name="f_date" localSheetId="38">#REF!</definedName>
    <definedName name="f_date" localSheetId="39">#REF!</definedName>
    <definedName name="f_date" localSheetId="40">#REF!</definedName>
    <definedName name="f_date" localSheetId="41">#REF!</definedName>
    <definedName name="f_date" localSheetId="42">#REF!</definedName>
    <definedName name="f_date" localSheetId="43">#REF!</definedName>
    <definedName name="f_date" localSheetId="44">#REF!</definedName>
    <definedName name="f_date" localSheetId="45">#REF!</definedName>
    <definedName name="f_date" localSheetId="46">#REF!</definedName>
    <definedName name="f_date" localSheetId="47">#REF!</definedName>
    <definedName name="f_date" localSheetId="48">#REF!</definedName>
    <definedName name="f_date" localSheetId="49">#REF!</definedName>
    <definedName name="f_date" localSheetId="50">#REF!</definedName>
    <definedName name="f_date" localSheetId="51">#REF!</definedName>
    <definedName name="f_date" localSheetId="52">#REF!</definedName>
    <definedName name="f_date" localSheetId="53">#REF!</definedName>
    <definedName name="f_date" localSheetId="54">#REF!</definedName>
    <definedName name="f_date" localSheetId="55">#REF!</definedName>
    <definedName name="f_date" localSheetId="56">#REF!</definedName>
    <definedName name="f_date" localSheetId="57">#REF!</definedName>
    <definedName name="f_date" localSheetId="58">#REF!</definedName>
    <definedName name="f_date" localSheetId="59">#REF!</definedName>
    <definedName name="f_date" localSheetId="60">#REF!</definedName>
    <definedName name="f_date" localSheetId="61">#REF!</definedName>
    <definedName name="f_date" localSheetId="62">#REF!</definedName>
    <definedName name="f_date" localSheetId="63">#REF!</definedName>
    <definedName name="f_date" localSheetId="64">#REF!</definedName>
    <definedName name="f_date" localSheetId="65">#REF!</definedName>
    <definedName name="f_date" localSheetId="66">#REF!</definedName>
    <definedName name="f_date" localSheetId="67">#REF!</definedName>
    <definedName name="f_date" localSheetId="68">#REF!</definedName>
    <definedName name="f_date" localSheetId="69">#REF!</definedName>
    <definedName name="f_date" localSheetId="70">#REF!</definedName>
    <definedName name="f_date" localSheetId="71">#REF!</definedName>
    <definedName name="f_date" localSheetId="72">#REF!</definedName>
    <definedName name="f_date" localSheetId="73">#REF!</definedName>
    <definedName name="f_date" localSheetId="74">#REF!</definedName>
    <definedName name="f_date" localSheetId="75">#REF!</definedName>
    <definedName name="f_date" localSheetId="76">#REF!</definedName>
    <definedName name="f_date" localSheetId="77">#REF!</definedName>
    <definedName name="f_date" localSheetId="78">#REF!</definedName>
    <definedName name="f_date" localSheetId="79">#REF!</definedName>
    <definedName name="f_date" localSheetId="80">#REF!</definedName>
    <definedName name="f_date" localSheetId="81">#REF!</definedName>
    <definedName name="f_date" localSheetId="82">#REF!</definedName>
    <definedName name="f_date" localSheetId="83">#REF!</definedName>
    <definedName name="f_date" localSheetId="84">#REF!</definedName>
    <definedName name="f_date" localSheetId="85">#REF!</definedName>
    <definedName name="f_date" localSheetId="86">#REF!</definedName>
    <definedName name="f_date" localSheetId="87">#REF!</definedName>
    <definedName name="f_date" localSheetId="88">#REF!</definedName>
    <definedName name="f_date" localSheetId="89">#REF!</definedName>
    <definedName name="f_date" localSheetId="90">#REF!</definedName>
    <definedName name="f_date" localSheetId="91">#REF!</definedName>
    <definedName name="f_date" localSheetId="92">#REF!</definedName>
    <definedName name="f_date" localSheetId="93">#REF!</definedName>
    <definedName name="f_date" localSheetId="94">#REF!</definedName>
    <definedName name="f_date" localSheetId="95">#REF!</definedName>
    <definedName name="f_date" localSheetId="96">#REF!</definedName>
    <definedName name="f_date" localSheetId="97">#REF!</definedName>
    <definedName name="f_date" localSheetId="98">#REF!</definedName>
    <definedName name="f_date" localSheetId="99">#REF!</definedName>
    <definedName name="f_date" localSheetId="100">#REF!</definedName>
    <definedName name="f_date" localSheetId="101">#REF!</definedName>
    <definedName name="f_date" localSheetId="102">#REF!</definedName>
    <definedName name="f_date" localSheetId="103">#REF!</definedName>
    <definedName name="f_date" localSheetId="104">#REF!</definedName>
    <definedName name="f_date" localSheetId="105">#REF!</definedName>
    <definedName name="f_date" localSheetId="106">#REF!</definedName>
    <definedName name="f_date" localSheetId="107">#REF!</definedName>
    <definedName name="f_date" localSheetId="108">#REF!</definedName>
    <definedName name="f_date" localSheetId="109">#REF!</definedName>
    <definedName name="f_date" localSheetId="110">#REF!</definedName>
    <definedName name="f_date" localSheetId="111">#REF!</definedName>
    <definedName name="f_date" localSheetId="112">#REF!</definedName>
    <definedName name="f_date" localSheetId="113">#REF!</definedName>
    <definedName name="f_date">#REF!</definedName>
    <definedName name="f_formid" localSheetId="27">#REF!</definedName>
    <definedName name="f_formid" localSheetId="28">#REF!</definedName>
    <definedName name="f_formid" localSheetId="29">#REF!</definedName>
    <definedName name="f_formid" localSheetId="30">#REF!</definedName>
    <definedName name="f_formid" localSheetId="31">#REF!</definedName>
    <definedName name="f_formid" localSheetId="32">#REF!</definedName>
    <definedName name="f_formid" localSheetId="33">#REF!</definedName>
    <definedName name="f_formid" localSheetId="34">#REF!</definedName>
    <definedName name="f_formid" localSheetId="35">#REF!</definedName>
    <definedName name="f_formid" localSheetId="36">#REF!</definedName>
    <definedName name="f_formid" localSheetId="37">#REF!</definedName>
    <definedName name="f_formid" localSheetId="38">#REF!</definedName>
    <definedName name="f_formid" localSheetId="39">#REF!</definedName>
    <definedName name="f_formid" localSheetId="40">#REF!</definedName>
    <definedName name="f_formid" localSheetId="41">#REF!</definedName>
    <definedName name="f_formid" localSheetId="42">#REF!</definedName>
    <definedName name="f_formid" localSheetId="43">#REF!</definedName>
    <definedName name="f_formid" localSheetId="44">#REF!</definedName>
    <definedName name="f_formid" localSheetId="45">#REF!</definedName>
    <definedName name="f_formid" localSheetId="46">#REF!</definedName>
    <definedName name="f_formid" localSheetId="47">#REF!</definedName>
    <definedName name="f_formid" localSheetId="48">#REF!</definedName>
    <definedName name="f_formid" localSheetId="49">#REF!</definedName>
    <definedName name="f_formid" localSheetId="50">#REF!</definedName>
    <definedName name="f_formid" localSheetId="51">#REF!</definedName>
    <definedName name="f_formid" localSheetId="52">#REF!</definedName>
    <definedName name="f_formid" localSheetId="53">#REF!</definedName>
    <definedName name="f_formid" localSheetId="54">#REF!</definedName>
    <definedName name="f_formid" localSheetId="55">#REF!</definedName>
    <definedName name="f_formid" localSheetId="56">#REF!</definedName>
    <definedName name="f_formid" localSheetId="57">#REF!</definedName>
    <definedName name="f_formid" localSheetId="58">#REF!</definedName>
    <definedName name="f_formid" localSheetId="59">#REF!</definedName>
    <definedName name="f_formid" localSheetId="60">#REF!</definedName>
    <definedName name="f_formid" localSheetId="61">#REF!</definedName>
    <definedName name="f_formid" localSheetId="62">#REF!</definedName>
    <definedName name="f_formid" localSheetId="63">#REF!</definedName>
    <definedName name="f_formid" localSheetId="64">#REF!</definedName>
    <definedName name="f_formid" localSheetId="65">#REF!</definedName>
    <definedName name="f_formid" localSheetId="66">#REF!</definedName>
    <definedName name="f_formid" localSheetId="67">#REF!</definedName>
    <definedName name="f_formid" localSheetId="68">#REF!</definedName>
    <definedName name="f_formid" localSheetId="69">#REF!</definedName>
    <definedName name="f_formid" localSheetId="70">#REF!</definedName>
    <definedName name="f_formid" localSheetId="71">#REF!</definedName>
    <definedName name="f_formid" localSheetId="72">#REF!</definedName>
    <definedName name="f_formid" localSheetId="73">#REF!</definedName>
    <definedName name="f_formid" localSheetId="74">#REF!</definedName>
    <definedName name="f_formid" localSheetId="75">#REF!</definedName>
    <definedName name="f_formid" localSheetId="76">#REF!</definedName>
    <definedName name="f_formid" localSheetId="77">#REF!</definedName>
    <definedName name="f_formid" localSheetId="78">#REF!</definedName>
    <definedName name="f_formid" localSheetId="79">#REF!</definedName>
    <definedName name="f_formid" localSheetId="80">#REF!</definedName>
    <definedName name="f_formid" localSheetId="81">#REF!</definedName>
    <definedName name="f_formid" localSheetId="82">#REF!</definedName>
    <definedName name="f_formid" localSheetId="83">#REF!</definedName>
    <definedName name="f_formid" localSheetId="84">#REF!</definedName>
    <definedName name="f_formid" localSheetId="85">#REF!</definedName>
    <definedName name="f_formid" localSheetId="86">#REF!</definedName>
    <definedName name="f_formid" localSheetId="87">#REF!</definedName>
    <definedName name="f_formid" localSheetId="88">#REF!</definedName>
    <definedName name="f_formid" localSheetId="89">#REF!</definedName>
    <definedName name="f_formid" localSheetId="90">#REF!</definedName>
    <definedName name="f_formid" localSheetId="91">#REF!</definedName>
    <definedName name="f_formid" localSheetId="92">#REF!</definedName>
    <definedName name="f_formid" localSheetId="93">#REF!</definedName>
    <definedName name="f_formid" localSheetId="94">#REF!</definedName>
    <definedName name="f_formid" localSheetId="95">#REF!</definedName>
    <definedName name="f_formid" localSheetId="96">#REF!</definedName>
    <definedName name="f_formid" localSheetId="97">#REF!</definedName>
    <definedName name="f_formid" localSheetId="98">#REF!</definedName>
    <definedName name="f_formid" localSheetId="99">#REF!</definedName>
    <definedName name="f_formid" localSheetId="100">#REF!</definedName>
    <definedName name="f_formid" localSheetId="101">#REF!</definedName>
    <definedName name="f_formid" localSheetId="102">#REF!</definedName>
    <definedName name="f_formid" localSheetId="103">#REF!</definedName>
    <definedName name="f_formid" localSheetId="104">#REF!</definedName>
    <definedName name="f_formid" localSheetId="105">#REF!</definedName>
    <definedName name="f_formid" localSheetId="106">#REF!</definedName>
    <definedName name="f_formid" localSheetId="107">#REF!</definedName>
    <definedName name="f_formid" localSheetId="108">#REF!</definedName>
    <definedName name="f_formid" localSheetId="109">#REF!</definedName>
    <definedName name="f_formid" localSheetId="110">#REF!</definedName>
    <definedName name="f_formid" localSheetId="111">#REF!</definedName>
    <definedName name="f_formid" localSheetId="112">#REF!</definedName>
    <definedName name="f_formid" localSheetId="113">#REF!</definedName>
    <definedName name="f_formid">#REF!</definedName>
    <definedName name="f_formname" localSheetId="27">#REF!</definedName>
    <definedName name="f_formname" localSheetId="28">#REF!</definedName>
    <definedName name="f_formname" localSheetId="29">#REF!</definedName>
    <definedName name="f_formname" localSheetId="30">#REF!</definedName>
    <definedName name="f_formname" localSheetId="31">#REF!</definedName>
    <definedName name="f_formname" localSheetId="32">#REF!</definedName>
    <definedName name="f_formname" localSheetId="33">#REF!</definedName>
    <definedName name="f_formname" localSheetId="34">#REF!</definedName>
    <definedName name="f_formname" localSheetId="35">#REF!</definedName>
    <definedName name="f_formname" localSheetId="36">#REF!</definedName>
    <definedName name="f_formname" localSheetId="37">#REF!</definedName>
    <definedName name="f_formname" localSheetId="38">#REF!</definedName>
    <definedName name="f_formname" localSheetId="39">#REF!</definedName>
    <definedName name="f_formname" localSheetId="40">#REF!</definedName>
    <definedName name="f_formname" localSheetId="41">#REF!</definedName>
    <definedName name="f_formname" localSheetId="42">#REF!</definedName>
    <definedName name="f_formname" localSheetId="43">#REF!</definedName>
    <definedName name="f_formname" localSheetId="44">#REF!</definedName>
    <definedName name="f_formname" localSheetId="45">#REF!</definedName>
    <definedName name="f_formname" localSheetId="46">#REF!</definedName>
    <definedName name="f_formname" localSheetId="47">#REF!</definedName>
    <definedName name="f_formname" localSheetId="48">#REF!</definedName>
    <definedName name="f_formname" localSheetId="49">#REF!</definedName>
    <definedName name="f_formname" localSheetId="50">#REF!</definedName>
    <definedName name="f_formname" localSheetId="51">#REF!</definedName>
    <definedName name="f_formname" localSheetId="52">#REF!</definedName>
    <definedName name="f_formname" localSheetId="53">#REF!</definedName>
    <definedName name="f_formname" localSheetId="54">#REF!</definedName>
    <definedName name="f_formname" localSheetId="55">#REF!</definedName>
    <definedName name="f_formname" localSheetId="56">#REF!</definedName>
    <definedName name="f_formname" localSheetId="57">#REF!</definedName>
    <definedName name="f_formname" localSheetId="58">#REF!</definedName>
    <definedName name="f_formname" localSheetId="59">#REF!</definedName>
    <definedName name="f_formname" localSheetId="60">#REF!</definedName>
    <definedName name="f_formname" localSheetId="61">#REF!</definedName>
    <definedName name="f_formname" localSheetId="62">#REF!</definedName>
    <definedName name="f_formname" localSheetId="63">#REF!</definedName>
    <definedName name="f_formname" localSheetId="64">#REF!</definedName>
    <definedName name="f_formname" localSheetId="65">#REF!</definedName>
    <definedName name="f_formname" localSheetId="66">#REF!</definedName>
    <definedName name="f_formname" localSheetId="67">#REF!</definedName>
    <definedName name="f_formname" localSheetId="68">#REF!</definedName>
    <definedName name="f_formname" localSheetId="69">#REF!</definedName>
    <definedName name="f_formname" localSheetId="70">#REF!</definedName>
    <definedName name="f_formname" localSheetId="71">#REF!</definedName>
    <definedName name="f_formname" localSheetId="72">#REF!</definedName>
    <definedName name="f_formname" localSheetId="73">#REF!</definedName>
    <definedName name="f_formname" localSheetId="74">#REF!</definedName>
    <definedName name="f_formname" localSheetId="75">#REF!</definedName>
    <definedName name="f_formname" localSheetId="76">#REF!</definedName>
    <definedName name="f_formname" localSheetId="77">#REF!</definedName>
    <definedName name="f_formname" localSheetId="78">#REF!</definedName>
    <definedName name="f_formname" localSheetId="79">#REF!</definedName>
    <definedName name="f_formname" localSheetId="80">#REF!</definedName>
    <definedName name="f_formname" localSheetId="81">#REF!</definedName>
    <definedName name="f_formname" localSheetId="82">#REF!</definedName>
    <definedName name="f_formname" localSheetId="83">#REF!</definedName>
    <definedName name="f_formname" localSheetId="84">#REF!</definedName>
    <definedName name="f_formname" localSheetId="85">#REF!</definedName>
    <definedName name="f_formname" localSheetId="86">#REF!</definedName>
    <definedName name="f_formname" localSheetId="87">#REF!</definedName>
    <definedName name="f_formname" localSheetId="88">#REF!</definedName>
    <definedName name="f_formname" localSheetId="89">#REF!</definedName>
    <definedName name="f_formname" localSheetId="90">#REF!</definedName>
    <definedName name="f_formname" localSheetId="91">#REF!</definedName>
    <definedName name="f_formname" localSheetId="92">#REF!</definedName>
    <definedName name="f_formname" localSheetId="93">#REF!</definedName>
    <definedName name="f_formname" localSheetId="94">#REF!</definedName>
    <definedName name="f_formname" localSheetId="95">#REF!</definedName>
    <definedName name="f_formname" localSheetId="96">#REF!</definedName>
    <definedName name="f_formname" localSheetId="97">#REF!</definedName>
    <definedName name="f_formname" localSheetId="98">#REF!</definedName>
    <definedName name="f_formname" localSheetId="99">#REF!</definedName>
    <definedName name="f_formname" localSheetId="100">#REF!</definedName>
    <definedName name="f_formname" localSheetId="101">#REF!</definedName>
    <definedName name="f_formname" localSheetId="102">#REF!</definedName>
    <definedName name="f_formname" localSheetId="103">#REF!</definedName>
    <definedName name="f_formname" localSheetId="104">#REF!</definedName>
    <definedName name="f_formname" localSheetId="105">#REF!</definedName>
    <definedName name="f_formname" localSheetId="106">#REF!</definedName>
    <definedName name="f_formname" localSheetId="107">#REF!</definedName>
    <definedName name="f_formname" localSheetId="108">#REF!</definedName>
    <definedName name="f_formname" localSheetId="109">#REF!</definedName>
    <definedName name="f_formname" localSheetId="110">#REF!</definedName>
    <definedName name="f_formname" localSheetId="111">#REF!</definedName>
    <definedName name="f_formname" localSheetId="112">#REF!</definedName>
    <definedName name="f_formname" localSheetId="113">#REF!</definedName>
    <definedName name="f_formname">#REF!</definedName>
    <definedName name="f_page" localSheetId="27">#REF!</definedName>
    <definedName name="f_page" localSheetId="28">#REF!</definedName>
    <definedName name="f_page" localSheetId="29">#REF!</definedName>
    <definedName name="f_page" localSheetId="30">#REF!</definedName>
    <definedName name="f_page" localSheetId="31">#REF!</definedName>
    <definedName name="f_page" localSheetId="32">#REF!</definedName>
    <definedName name="f_page" localSheetId="33">#REF!</definedName>
    <definedName name="f_page" localSheetId="34">#REF!</definedName>
    <definedName name="f_page" localSheetId="35">#REF!</definedName>
    <definedName name="f_page" localSheetId="36">#REF!</definedName>
    <definedName name="f_page" localSheetId="37">#REF!</definedName>
    <definedName name="f_page" localSheetId="38">#REF!</definedName>
    <definedName name="f_page" localSheetId="39">#REF!</definedName>
    <definedName name="f_page" localSheetId="40">#REF!</definedName>
    <definedName name="f_page" localSheetId="41">#REF!</definedName>
    <definedName name="f_page" localSheetId="42">#REF!</definedName>
    <definedName name="f_page" localSheetId="43">#REF!</definedName>
    <definedName name="f_page" localSheetId="44">#REF!</definedName>
    <definedName name="f_page" localSheetId="45">#REF!</definedName>
    <definedName name="f_page" localSheetId="46">#REF!</definedName>
    <definedName name="f_page" localSheetId="47">#REF!</definedName>
    <definedName name="f_page" localSheetId="48">#REF!</definedName>
    <definedName name="f_page" localSheetId="49">#REF!</definedName>
    <definedName name="f_page" localSheetId="50">#REF!</definedName>
    <definedName name="f_page" localSheetId="51">#REF!</definedName>
    <definedName name="f_page" localSheetId="52">#REF!</definedName>
    <definedName name="f_page" localSheetId="53">#REF!</definedName>
    <definedName name="f_page" localSheetId="54">#REF!</definedName>
    <definedName name="f_page" localSheetId="55">#REF!</definedName>
    <definedName name="f_page" localSheetId="56">#REF!</definedName>
    <definedName name="f_page" localSheetId="57">#REF!</definedName>
    <definedName name="f_page" localSheetId="58">#REF!</definedName>
    <definedName name="f_page" localSheetId="59">#REF!</definedName>
    <definedName name="f_page" localSheetId="60">#REF!</definedName>
    <definedName name="f_page" localSheetId="61">#REF!</definedName>
    <definedName name="f_page" localSheetId="62">#REF!</definedName>
    <definedName name="f_page" localSheetId="63">#REF!</definedName>
    <definedName name="f_page" localSheetId="64">#REF!</definedName>
    <definedName name="f_page" localSheetId="65">#REF!</definedName>
    <definedName name="f_page" localSheetId="66">#REF!</definedName>
    <definedName name="f_page" localSheetId="67">#REF!</definedName>
    <definedName name="f_page" localSheetId="68">#REF!</definedName>
    <definedName name="f_page" localSheetId="69">#REF!</definedName>
    <definedName name="f_page" localSheetId="70">#REF!</definedName>
    <definedName name="f_page" localSheetId="71">#REF!</definedName>
    <definedName name="f_page" localSheetId="72">#REF!</definedName>
    <definedName name="f_page" localSheetId="73">#REF!</definedName>
    <definedName name="f_page" localSheetId="74">#REF!</definedName>
    <definedName name="f_page" localSheetId="75">#REF!</definedName>
    <definedName name="f_page" localSheetId="76">#REF!</definedName>
    <definedName name="f_page" localSheetId="77">#REF!</definedName>
    <definedName name="f_page" localSheetId="78">#REF!</definedName>
    <definedName name="f_page" localSheetId="79">#REF!</definedName>
    <definedName name="f_page" localSheetId="80">#REF!</definedName>
    <definedName name="f_page" localSheetId="81">#REF!</definedName>
    <definedName name="f_page" localSheetId="82">#REF!</definedName>
    <definedName name="f_page" localSheetId="83">#REF!</definedName>
    <definedName name="f_page" localSheetId="84">#REF!</definedName>
    <definedName name="f_page" localSheetId="85">#REF!</definedName>
    <definedName name="f_page" localSheetId="86">#REF!</definedName>
    <definedName name="f_page" localSheetId="87">#REF!</definedName>
    <definedName name="f_page" localSheetId="88">#REF!</definedName>
    <definedName name="f_page" localSheetId="89">#REF!</definedName>
    <definedName name="f_page" localSheetId="90">#REF!</definedName>
    <definedName name="f_page" localSheetId="91">#REF!</definedName>
    <definedName name="f_page" localSheetId="92">#REF!</definedName>
    <definedName name="f_page" localSheetId="93">#REF!</definedName>
    <definedName name="f_page" localSheetId="94">#REF!</definedName>
    <definedName name="f_page" localSheetId="95">#REF!</definedName>
    <definedName name="f_page" localSheetId="96">#REF!</definedName>
    <definedName name="f_page" localSheetId="97">#REF!</definedName>
    <definedName name="f_page" localSheetId="98">#REF!</definedName>
    <definedName name="f_page" localSheetId="99">#REF!</definedName>
    <definedName name="f_page" localSheetId="100">#REF!</definedName>
    <definedName name="f_page" localSheetId="101">#REF!</definedName>
    <definedName name="f_page" localSheetId="102">#REF!</definedName>
    <definedName name="f_page" localSheetId="103">#REF!</definedName>
    <definedName name="f_page" localSheetId="104">#REF!</definedName>
    <definedName name="f_page" localSheetId="105">#REF!</definedName>
    <definedName name="f_page" localSheetId="106">#REF!</definedName>
    <definedName name="f_page" localSheetId="107">#REF!</definedName>
    <definedName name="f_page" localSheetId="108">#REF!</definedName>
    <definedName name="f_page" localSheetId="109">#REF!</definedName>
    <definedName name="f_page" localSheetId="110">#REF!</definedName>
    <definedName name="f_page" localSheetId="111">#REF!</definedName>
    <definedName name="f_page" localSheetId="112">#REF!</definedName>
    <definedName name="f_page" localSheetId="113">#REF!</definedName>
    <definedName name="f_page">#REF!</definedName>
    <definedName name="FA" localSheetId="27">[2]A!#REF!</definedName>
    <definedName name="FA" localSheetId="28">[2]A!#REF!</definedName>
    <definedName name="FA" localSheetId="29">[2]A!#REF!</definedName>
    <definedName name="FA" localSheetId="30">[2]A!#REF!</definedName>
    <definedName name="FA" localSheetId="31">[2]A!#REF!</definedName>
    <definedName name="FA" localSheetId="32">[2]A!#REF!</definedName>
    <definedName name="FA" localSheetId="33">[2]A!#REF!</definedName>
    <definedName name="FA" localSheetId="34">[2]A!#REF!</definedName>
    <definedName name="FA" localSheetId="35">[2]A!#REF!</definedName>
    <definedName name="FA" localSheetId="36">[2]A!#REF!</definedName>
    <definedName name="FA" localSheetId="37">[2]A!#REF!</definedName>
    <definedName name="FA" localSheetId="38">[2]A!#REF!</definedName>
    <definedName name="FA" localSheetId="39">[2]A!#REF!</definedName>
    <definedName name="FA" localSheetId="40">[2]A!#REF!</definedName>
    <definedName name="FA" localSheetId="41">[2]A!#REF!</definedName>
    <definedName name="FA" localSheetId="42">[2]A!#REF!</definedName>
    <definedName name="FA" localSheetId="43">[2]A!#REF!</definedName>
    <definedName name="FA" localSheetId="44">[2]A!#REF!</definedName>
    <definedName name="FA" localSheetId="45">[2]A!#REF!</definedName>
    <definedName name="FA" localSheetId="46">[2]A!#REF!</definedName>
    <definedName name="FA" localSheetId="47">[2]A!#REF!</definedName>
    <definedName name="FA" localSheetId="48">[2]A!#REF!</definedName>
    <definedName name="FA" localSheetId="49">[2]A!#REF!</definedName>
    <definedName name="FA" localSheetId="50">[2]A!#REF!</definedName>
    <definedName name="FA" localSheetId="51">[2]A!#REF!</definedName>
    <definedName name="FA" localSheetId="52">[2]A!#REF!</definedName>
    <definedName name="FA" localSheetId="53">[2]A!#REF!</definedName>
    <definedName name="FA" localSheetId="54">[2]A!#REF!</definedName>
    <definedName name="FA" localSheetId="55">[2]A!#REF!</definedName>
    <definedName name="FA" localSheetId="56">[2]A!#REF!</definedName>
    <definedName name="FA" localSheetId="57">[2]A!#REF!</definedName>
    <definedName name="FA" localSheetId="58">[2]A!#REF!</definedName>
    <definedName name="FA" localSheetId="59">[2]A!#REF!</definedName>
    <definedName name="FA" localSheetId="60">[2]A!#REF!</definedName>
    <definedName name="FA" localSheetId="61">[2]A!#REF!</definedName>
    <definedName name="FA" localSheetId="62">[2]A!#REF!</definedName>
    <definedName name="FA" localSheetId="63">[2]A!#REF!</definedName>
    <definedName name="FA" localSheetId="64">[2]A!#REF!</definedName>
    <definedName name="FA" localSheetId="65">[2]A!#REF!</definedName>
    <definedName name="FA" localSheetId="66">[2]A!#REF!</definedName>
    <definedName name="FA" localSheetId="67">[2]A!#REF!</definedName>
    <definedName name="FA" localSheetId="68">[2]A!#REF!</definedName>
    <definedName name="FA" localSheetId="69">[2]A!#REF!</definedName>
    <definedName name="FA" localSheetId="70">[2]A!#REF!</definedName>
    <definedName name="FA" localSheetId="71">[2]A!#REF!</definedName>
    <definedName name="FA" localSheetId="72">[2]A!#REF!</definedName>
    <definedName name="FA" localSheetId="73">[2]A!#REF!</definedName>
    <definedName name="FA" localSheetId="74">[2]A!#REF!</definedName>
    <definedName name="FA" localSheetId="75">[2]A!#REF!</definedName>
    <definedName name="FA" localSheetId="76">[2]A!#REF!</definedName>
    <definedName name="FA" localSheetId="77">[2]A!#REF!</definedName>
    <definedName name="FA" localSheetId="78">[2]A!#REF!</definedName>
    <definedName name="FA" localSheetId="79">[2]A!#REF!</definedName>
    <definedName name="FA" localSheetId="80">[2]A!#REF!</definedName>
    <definedName name="FA" localSheetId="81">[2]A!#REF!</definedName>
    <definedName name="FA" localSheetId="82">[2]A!#REF!</definedName>
    <definedName name="FA" localSheetId="83">[2]A!#REF!</definedName>
    <definedName name="FA" localSheetId="84">[2]A!#REF!</definedName>
    <definedName name="FA" localSheetId="85">[2]A!#REF!</definedName>
    <definedName name="FA" localSheetId="86">[2]A!#REF!</definedName>
    <definedName name="FA" localSheetId="87">[2]A!#REF!</definedName>
    <definedName name="FA" localSheetId="88">[2]A!#REF!</definedName>
    <definedName name="FA" localSheetId="89">[2]A!#REF!</definedName>
    <definedName name="FA" localSheetId="90">[2]A!#REF!</definedName>
    <definedName name="FA" localSheetId="91">[2]A!#REF!</definedName>
    <definedName name="FA" localSheetId="92">[2]A!#REF!</definedName>
    <definedName name="FA" localSheetId="93">[2]A!#REF!</definedName>
    <definedName name="FA" localSheetId="94">[2]A!#REF!</definedName>
    <definedName name="FA" localSheetId="95">[2]A!#REF!</definedName>
    <definedName name="FA" localSheetId="96">[2]A!#REF!</definedName>
    <definedName name="FA" localSheetId="97">[2]A!#REF!</definedName>
    <definedName name="FA" localSheetId="98">[2]A!#REF!</definedName>
    <definedName name="FA" localSheetId="99">[2]A!#REF!</definedName>
    <definedName name="FA" localSheetId="100">[2]A!#REF!</definedName>
    <definedName name="FA" localSheetId="101">[2]A!#REF!</definedName>
    <definedName name="FA" localSheetId="102">[2]A!#REF!</definedName>
    <definedName name="FA" localSheetId="103">[2]A!#REF!</definedName>
    <definedName name="FA" localSheetId="104">[2]A!#REF!</definedName>
    <definedName name="FA" localSheetId="105">[2]A!#REF!</definedName>
    <definedName name="FA" localSheetId="106">[2]A!#REF!</definedName>
    <definedName name="FA" localSheetId="107">[2]A!#REF!</definedName>
    <definedName name="FA" localSheetId="108">[2]A!#REF!</definedName>
    <definedName name="FA" localSheetId="109">[2]A!#REF!</definedName>
    <definedName name="FA" localSheetId="110">[2]A!#REF!</definedName>
    <definedName name="FA" localSheetId="111">[2]A!#REF!</definedName>
    <definedName name="FA" localSheetId="112">[2]A!#REF!</definedName>
    <definedName name="FA" localSheetId="113">[2]A!#REF!</definedName>
    <definedName name="FA">[2]A!#REF!</definedName>
    <definedName name="faizin" localSheetId="22">[11]!Select_RefAct2</definedName>
    <definedName name="faizin" localSheetId="23">[11]!Select_RefAct2</definedName>
    <definedName name="faizin" localSheetId="24">[11]!Select_RefAct2</definedName>
    <definedName name="faizin" localSheetId="25">[11]!Select_RefAct2</definedName>
    <definedName name="faizin" localSheetId="26">[11]!Select_RefAct2</definedName>
    <definedName name="faizin" localSheetId="27">[11]!Select_RefAct2</definedName>
    <definedName name="faizin" localSheetId="28">[11]!Select_RefAct2</definedName>
    <definedName name="faizin" localSheetId="29">[11]!Select_RefAct2</definedName>
    <definedName name="faizin" localSheetId="30">[11]!Select_RefAct2</definedName>
    <definedName name="faizin" localSheetId="31">[11]!Select_RefAct2</definedName>
    <definedName name="faizin" localSheetId="32">[11]!Select_RefAct2</definedName>
    <definedName name="faizin" localSheetId="33">[11]!Select_RefAct2</definedName>
    <definedName name="faizin" localSheetId="34">[11]!Select_RefAct2</definedName>
    <definedName name="faizin" localSheetId="35">[11]!Select_RefAct2</definedName>
    <definedName name="faizin" localSheetId="36">[11]!Select_RefAct2</definedName>
    <definedName name="faizin" localSheetId="37">[11]!Select_RefAct2</definedName>
    <definedName name="faizin" localSheetId="38">[11]!Select_RefAct2</definedName>
    <definedName name="faizin" localSheetId="39">[11]!Select_RefAct2</definedName>
    <definedName name="faizin" localSheetId="40">[11]!Select_RefAct2</definedName>
    <definedName name="faizin" localSheetId="41">[11]!Select_RefAct2</definedName>
    <definedName name="faizin" localSheetId="42">[11]!Select_RefAct2</definedName>
    <definedName name="faizin" localSheetId="43">[11]!Select_RefAct2</definedName>
    <definedName name="faizin" localSheetId="44">[11]!Select_RefAct2</definedName>
    <definedName name="faizin" localSheetId="45">[11]!Select_RefAct2</definedName>
    <definedName name="faizin" localSheetId="46">[11]!Select_RefAct2</definedName>
    <definedName name="faizin" localSheetId="47">[11]!Select_RefAct2</definedName>
    <definedName name="faizin" localSheetId="48">[11]!Select_RefAct2</definedName>
    <definedName name="faizin" localSheetId="49">[11]!Select_RefAct2</definedName>
    <definedName name="faizin" localSheetId="50">[11]!Select_RefAct2</definedName>
    <definedName name="faizin" localSheetId="51">[11]!Select_RefAct2</definedName>
    <definedName name="faizin" localSheetId="52">[11]!Select_RefAct2</definedName>
    <definedName name="faizin" localSheetId="53">[11]!Select_RefAct2</definedName>
    <definedName name="faizin" localSheetId="54">[11]!Select_RefAct2</definedName>
    <definedName name="faizin" localSheetId="55">[11]!Select_RefAct2</definedName>
    <definedName name="faizin" localSheetId="56">[11]!Select_RefAct2</definedName>
    <definedName name="faizin" localSheetId="57">[11]!Select_RefAct2</definedName>
    <definedName name="faizin" localSheetId="58">[11]!Select_RefAct2</definedName>
    <definedName name="faizin" localSheetId="59">[11]!Select_RefAct2</definedName>
    <definedName name="faizin" localSheetId="60">[11]!Select_RefAct2</definedName>
    <definedName name="faizin" localSheetId="61">[11]!Select_RefAct2</definedName>
    <definedName name="faizin" localSheetId="62">[11]!Select_RefAct2</definedName>
    <definedName name="faizin" localSheetId="63">[11]!Select_RefAct2</definedName>
    <definedName name="faizin" localSheetId="64">[11]!Select_RefAct2</definedName>
    <definedName name="faizin" localSheetId="65">[11]!Select_RefAct2</definedName>
    <definedName name="faizin" localSheetId="66">[11]!Select_RefAct2</definedName>
    <definedName name="faizin" localSheetId="67">[11]!Select_RefAct2</definedName>
    <definedName name="faizin" localSheetId="68">[11]!Select_RefAct2</definedName>
    <definedName name="faizin" localSheetId="69">[11]!Select_RefAct2</definedName>
    <definedName name="faizin" localSheetId="70">[11]!Select_RefAct2</definedName>
    <definedName name="faizin" localSheetId="71">[11]!Select_RefAct2</definedName>
    <definedName name="faizin" localSheetId="72">[11]!Select_RefAct2</definedName>
    <definedName name="faizin" localSheetId="73">[11]!Select_RefAct2</definedName>
    <definedName name="faizin" localSheetId="74">[11]!Select_RefAct2</definedName>
    <definedName name="faizin" localSheetId="75">[11]!Select_RefAct2</definedName>
    <definedName name="faizin" localSheetId="76">[11]!Select_RefAct2</definedName>
    <definedName name="faizin" localSheetId="77">[11]!Select_RefAct2</definedName>
    <definedName name="faizin" localSheetId="78">[11]!Select_RefAct2</definedName>
    <definedName name="faizin" localSheetId="79">[11]!Select_RefAct2</definedName>
    <definedName name="faizin" localSheetId="80">[11]!Select_RefAct2</definedName>
    <definedName name="faizin" localSheetId="81">[11]!Select_RefAct2</definedName>
    <definedName name="faizin" localSheetId="82">[11]!Select_RefAct2</definedName>
    <definedName name="faizin" localSheetId="83">[11]!Select_RefAct2</definedName>
    <definedName name="faizin" localSheetId="84">[11]!Select_RefAct2</definedName>
    <definedName name="faizin" localSheetId="85">[11]!Select_RefAct2</definedName>
    <definedName name="faizin" localSheetId="86">[11]!Select_RefAct2</definedName>
    <definedName name="faizin" localSheetId="87">[11]!Select_RefAct2</definedName>
    <definedName name="faizin" localSheetId="88">[11]!Select_RefAct2</definedName>
    <definedName name="faizin" localSheetId="89">[11]!Select_RefAct2</definedName>
    <definedName name="faizin" localSheetId="90">[11]!Select_RefAct2</definedName>
    <definedName name="faizin" localSheetId="91">[11]!Select_RefAct2</definedName>
    <definedName name="faizin" localSheetId="92">[11]!Select_RefAct2</definedName>
    <definedName name="faizin" localSheetId="93">[11]!Select_RefAct2</definedName>
    <definedName name="faizin" localSheetId="94">[11]!Select_RefAct2</definedName>
    <definedName name="faizin" localSheetId="95">[11]!Select_RefAct2</definedName>
    <definedName name="faizin" localSheetId="96">[11]!Select_RefAct2</definedName>
    <definedName name="faizin" localSheetId="97">[11]!Select_RefAct2</definedName>
    <definedName name="faizin" localSheetId="98">[11]!Select_RefAct2</definedName>
    <definedName name="faizin" localSheetId="99">[11]!Select_RefAct2</definedName>
    <definedName name="faizin" localSheetId="100">[11]!Select_RefAct2</definedName>
    <definedName name="faizin" localSheetId="101">[11]!Select_RefAct2</definedName>
    <definedName name="faizin" localSheetId="102">[11]!Select_RefAct2</definedName>
    <definedName name="faizin" localSheetId="103">[11]!Select_RefAct2</definedName>
    <definedName name="faizin" localSheetId="104">[11]!Select_RefAct2</definedName>
    <definedName name="faizin" localSheetId="105">[11]!Select_RefAct2</definedName>
    <definedName name="faizin" localSheetId="106">[11]!Select_RefAct2</definedName>
    <definedName name="faizin" localSheetId="107">[11]!Select_RefAct2</definedName>
    <definedName name="faizin" localSheetId="108">[11]!Select_RefAct2</definedName>
    <definedName name="faizin" localSheetId="109">[11]!Select_RefAct2</definedName>
    <definedName name="faizin" localSheetId="110">[11]!Select_RefAct2</definedName>
    <definedName name="faizin" localSheetId="111">[11]!Select_RefAct2</definedName>
    <definedName name="faizin" localSheetId="112">[11]!Select_RefAct2</definedName>
    <definedName name="faizin" localSheetId="113">[11]!Select_RefAct2</definedName>
    <definedName name="faizin" localSheetId="6">[11]!Select_RefAct2</definedName>
    <definedName name="faizin" localSheetId="12">[11]!Select_RefAct2</definedName>
    <definedName name="faizin" localSheetId="15">[11]!Select_RefAct2</definedName>
    <definedName name="faizin" localSheetId="16">[11]!Select_RefAct2</definedName>
    <definedName name="faizin" localSheetId="17">[11]!Select_RefAct2</definedName>
    <definedName name="faizin" localSheetId="18">[11]!Select_RefAct2</definedName>
    <definedName name="faizin" localSheetId="19">[11]!Select_RefAct2</definedName>
    <definedName name="faizin" localSheetId="20">[11]!Select_RefAct2</definedName>
    <definedName name="faizin" localSheetId="21">[11]!Select_RefAct2</definedName>
    <definedName name="faizin" localSheetId="9">[11]!Select_RefAct2</definedName>
    <definedName name="faizin" localSheetId="10">[11]!Select_RefAct2</definedName>
    <definedName name="faizin" localSheetId="11">[11]!Select_RefAct2</definedName>
    <definedName name="faizin" localSheetId="13">[11]!Select_RefAct2</definedName>
    <definedName name="faizin" localSheetId="14">[11]!Select_RefAct2</definedName>
    <definedName name="faizin" localSheetId="8">[11]!Select_RefAct2</definedName>
    <definedName name="faizin" localSheetId="7">[11]!Select_RefAct2</definedName>
    <definedName name="faizin" localSheetId="5">[11]!Select_RefAct2</definedName>
    <definedName name="faizin">[11]!Select_RefAct2</definedName>
    <definedName name="FILE" localSheetId="27">#REF!</definedName>
    <definedName name="FILE" localSheetId="28">#REF!</definedName>
    <definedName name="FILE" localSheetId="29">#REF!</definedName>
    <definedName name="FILE" localSheetId="30">#REF!</definedName>
    <definedName name="FILE" localSheetId="31">#REF!</definedName>
    <definedName name="FILE" localSheetId="32">#REF!</definedName>
    <definedName name="FILE" localSheetId="33">#REF!</definedName>
    <definedName name="FILE" localSheetId="34">#REF!</definedName>
    <definedName name="FILE" localSheetId="35">#REF!</definedName>
    <definedName name="FILE" localSheetId="36">#REF!</definedName>
    <definedName name="FILE" localSheetId="37">#REF!</definedName>
    <definedName name="FILE" localSheetId="38">#REF!</definedName>
    <definedName name="FILE" localSheetId="39">#REF!</definedName>
    <definedName name="FILE" localSheetId="40">#REF!</definedName>
    <definedName name="FILE" localSheetId="41">#REF!</definedName>
    <definedName name="FILE" localSheetId="42">#REF!</definedName>
    <definedName name="FILE" localSheetId="43">#REF!</definedName>
    <definedName name="FILE" localSheetId="44">#REF!</definedName>
    <definedName name="FILE" localSheetId="45">#REF!</definedName>
    <definedName name="FILE" localSheetId="46">#REF!</definedName>
    <definedName name="FILE" localSheetId="47">#REF!</definedName>
    <definedName name="FILE" localSheetId="48">#REF!</definedName>
    <definedName name="FILE" localSheetId="49">#REF!</definedName>
    <definedName name="FILE" localSheetId="50">#REF!</definedName>
    <definedName name="FILE" localSheetId="51">#REF!</definedName>
    <definedName name="FILE" localSheetId="52">#REF!</definedName>
    <definedName name="FILE" localSheetId="53">#REF!</definedName>
    <definedName name="FILE" localSheetId="54">#REF!</definedName>
    <definedName name="FILE" localSheetId="55">#REF!</definedName>
    <definedName name="FILE" localSheetId="56">#REF!</definedName>
    <definedName name="FILE" localSheetId="57">#REF!</definedName>
    <definedName name="FILE" localSheetId="58">#REF!</definedName>
    <definedName name="FILE" localSheetId="59">#REF!</definedName>
    <definedName name="FILE" localSheetId="60">#REF!</definedName>
    <definedName name="FILE" localSheetId="61">#REF!</definedName>
    <definedName name="FILE" localSheetId="62">#REF!</definedName>
    <definedName name="FILE" localSheetId="63">#REF!</definedName>
    <definedName name="FILE" localSheetId="64">#REF!</definedName>
    <definedName name="FILE" localSheetId="65">#REF!</definedName>
    <definedName name="FILE" localSheetId="66">#REF!</definedName>
    <definedName name="FILE" localSheetId="67">#REF!</definedName>
    <definedName name="FILE" localSheetId="68">#REF!</definedName>
    <definedName name="FILE" localSheetId="69">#REF!</definedName>
    <definedName name="FILE" localSheetId="70">#REF!</definedName>
    <definedName name="FILE" localSheetId="71">#REF!</definedName>
    <definedName name="FILE" localSheetId="72">#REF!</definedName>
    <definedName name="FILE" localSheetId="73">#REF!</definedName>
    <definedName name="FILE" localSheetId="74">#REF!</definedName>
    <definedName name="FILE" localSheetId="75">#REF!</definedName>
    <definedName name="FILE" localSheetId="76">#REF!</definedName>
    <definedName name="FILE" localSheetId="77">#REF!</definedName>
    <definedName name="FILE" localSheetId="78">#REF!</definedName>
    <definedName name="FILE" localSheetId="79">#REF!</definedName>
    <definedName name="FILE" localSheetId="80">#REF!</definedName>
    <definedName name="FILE" localSheetId="81">#REF!</definedName>
    <definedName name="FILE" localSheetId="82">#REF!</definedName>
    <definedName name="FILE" localSheetId="83">#REF!</definedName>
    <definedName name="FILE" localSheetId="84">#REF!</definedName>
    <definedName name="FILE" localSheetId="85">#REF!</definedName>
    <definedName name="FILE" localSheetId="86">#REF!</definedName>
    <definedName name="FILE" localSheetId="87">#REF!</definedName>
    <definedName name="FILE" localSheetId="88">#REF!</definedName>
    <definedName name="FILE" localSheetId="89">#REF!</definedName>
    <definedName name="FILE" localSheetId="90">#REF!</definedName>
    <definedName name="FILE" localSheetId="91">#REF!</definedName>
    <definedName name="FILE" localSheetId="92">#REF!</definedName>
    <definedName name="FILE" localSheetId="93">#REF!</definedName>
    <definedName name="FILE" localSheetId="94">#REF!</definedName>
    <definedName name="FILE" localSheetId="95">#REF!</definedName>
    <definedName name="FILE" localSheetId="96">#REF!</definedName>
    <definedName name="FILE" localSheetId="97">#REF!</definedName>
    <definedName name="FILE" localSheetId="98">#REF!</definedName>
    <definedName name="FILE" localSheetId="99">#REF!</definedName>
    <definedName name="FILE" localSheetId="100">#REF!</definedName>
    <definedName name="FILE" localSheetId="101">#REF!</definedName>
    <definedName name="FILE" localSheetId="102">#REF!</definedName>
    <definedName name="FILE" localSheetId="103">#REF!</definedName>
    <definedName name="FILE" localSheetId="104">#REF!</definedName>
    <definedName name="FILE" localSheetId="105">#REF!</definedName>
    <definedName name="FILE" localSheetId="106">#REF!</definedName>
    <definedName name="FILE" localSheetId="107">#REF!</definedName>
    <definedName name="FILE" localSheetId="108">#REF!</definedName>
    <definedName name="FILE" localSheetId="109">#REF!</definedName>
    <definedName name="FILE" localSheetId="110">#REF!</definedName>
    <definedName name="FILE" localSheetId="111">#REF!</definedName>
    <definedName name="FILE" localSheetId="112">#REF!</definedName>
    <definedName name="FILE" localSheetId="113">#REF!</definedName>
    <definedName name="FILE">#REF!</definedName>
    <definedName name="FOBJPN" localSheetId="27">#REF!</definedName>
    <definedName name="FOBJPN" localSheetId="28">#REF!</definedName>
    <definedName name="FOBJPN" localSheetId="29">#REF!</definedName>
    <definedName name="FOBJPN" localSheetId="30">#REF!</definedName>
    <definedName name="FOBJPN" localSheetId="31">#REF!</definedName>
    <definedName name="FOBJPN" localSheetId="32">#REF!</definedName>
    <definedName name="FOBJPN" localSheetId="33">#REF!</definedName>
    <definedName name="FOBJPN" localSheetId="34">#REF!</definedName>
    <definedName name="FOBJPN" localSheetId="35">#REF!</definedName>
    <definedName name="FOBJPN" localSheetId="36">#REF!</definedName>
    <definedName name="FOBJPN" localSheetId="37">#REF!</definedName>
    <definedName name="FOBJPN" localSheetId="38">#REF!</definedName>
    <definedName name="FOBJPN" localSheetId="39">#REF!</definedName>
    <definedName name="FOBJPN" localSheetId="40">#REF!</definedName>
    <definedName name="FOBJPN" localSheetId="41">#REF!</definedName>
    <definedName name="FOBJPN" localSheetId="42">#REF!</definedName>
    <definedName name="FOBJPN" localSheetId="43">#REF!</definedName>
    <definedName name="FOBJPN" localSheetId="44">#REF!</definedName>
    <definedName name="FOBJPN" localSheetId="45">#REF!</definedName>
    <definedName name="FOBJPN" localSheetId="46">#REF!</definedName>
    <definedName name="FOBJPN" localSheetId="47">#REF!</definedName>
    <definedName name="FOBJPN" localSheetId="48">#REF!</definedName>
    <definedName name="FOBJPN" localSheetId="49">#REF!</definedName>
    <definedName name="FOBJPN" localSheetId="50">#REF!</definedName>
    <definedName name="FOBJPN" localSheetId="51">#REF!</definedName>
    <definedName name="FOBJPN" localSheetId="52">#REF!</definedName>
    <definedName name="FOBJPN" localSheetId="53">#REF!</definedName>
    <definedName name="FOBJPN" localSheetId="54">#REF!</definedName>
    <definedName name="FOBJPN" localSheetId="55">#REF!</definedName>
    <definedName name="FOBJPN" localSheetId="56">#REF!</definedName>
    <definedName name="FOBJPN" localSheetId="57">#REF!</definedName>
    <definedName name="FOBJPN" localSheetId="58">#REF!</definedName>
    <definedName name="FOBJPN" localSheetId="59">#REF!</definedName>
    <definedName name="FOBJPN" localSheetId="60">#REF!</definedName>
    <definedName name="FOBJPN" localSheetId="61">#REF!</definedName>
    <definedName name="FOBJPN" localSheetId="62">#REF!</definedName>
    <definedName name="FOBJPN" localSheetId="63">#REF!</definedName>
    <definedName name="FOBJPN" localSheetId="64">#REF!</definedName>
    <definedName name="FOBJPN" localSheetId="65">#REF!</definedName>
    <definedName name="FOBJPN" localSheetId="66">#REF!</definedName>
    <definedName name="FOBJPN" localSheetId="67">#REF!</definedName>
    <definedName name="FOBJPN" localSheetId="68">#REF!</definedName>
    <definedName name="FOBJPN" localSheetId="69">#REF!</definedName>
    <definedName name="FOBJPN" localSheetId="70">#REF!</definedName>
    <definedName name="FOBJPN" localSheetId="71">#REF!</definedName>
    <definedName name="FOBJPN" localSheetId="72">#REF!</definedName>
    <definedName name="FOBJPN" localSheetId="73">#REF!</definedName>
    <definedName name="FOBJPN" localSheetId="74">#REF!</definedName>
    <definedName name="FOBJPN" localSheetId="75">#REF!</definedName>
    <definedName name="FOBJPN" localSheetId="76">#REF!</definedName>
    <definedName name="FOBJPN" localSheetId="77">#REF!</definedName>
    <definedName name="FOBJPN" localSheetId="78">#REF!</definedName>
    <definedName name="FOBJPN" localSheetId="79">#REF!</definedName>
    <definedName name="FOBJPN" localSheetId="80">#REF!</definedName>
    <definedName name="FOBJPN" localSheetId="81">#REF!</definedName>
    <definedName name="FOBJPN" localSheetId="82">#REF!</definedName>
    <definedName name="FOBJPN" localSheetId="83">#REF!</definedName>
    <definedName name="FOBJPN" localSheetId="84">#REF!</definedName>
    <definedName name="FOBJPN" localSheetId="85">#REF!</definedName>
    <definedName name="FOBJPN" localSheetId="86">#REF!</definedName>
    <definedName name="FOBJPN" localSheetId="87">#REF!</definedName>
    <definedName name="FOBJPN" localSheetId="88">#REF!</definedName>
    <definedName name="FOBJPN" localSheetId="89">#REF!</definedName>
    <definedName name="FOBJPN" localSheetId="90">#REF!</definedName>
    <definedName name="FOBJPN" localSheetId="91">#REF!</definedName>
    <definedName name="FOBJPN" localSheetId="92">#REF!</definedName>
    <definedName name="FOBJPN" localSheetId="93">#REF!</definedName>
    <definedName name="FOBJPN" localSheetId="94">#REF!</definedName>
    <definedName name="FOBJPN" localSheetId="95">#REF!</definedName>
    <definedName name="FOBJPN" localSheetId="96">#REF!</definedName>
    <definedName name="FOBJPN" localSheetId="97">#REF!</definedName>
    <definedName name="FOBJPN" localSheetId="98">#REF!</definedName>
    <definedName name="FOBJPN" localSheetId="99">#REF!</definedName>
    <definedName name="FOBJPN" localSheetId="100">#REF!</definedName>
    <definedName name="FOBJPN" localSheetId="101">#REF!</definedName>
    <definedName name="FOBJPN" localSheetId="102">#REF!</definedName>
    <definedName name="FOBJPN" localSheetId="103">#REF!</definedName>
    <definedName name="FOBJPN" localSheetId="104">#REF!</definedName>
    <definedName name="FOBJPN" localSheetId="105">#REF!</definedName>
    <definedName name="FOBJPN" localSheetId="106">#REF!</definedName>
    <definedName name="FOBJPN" localSheetId="107">#REF!</definedName>
    <definedName name="FOBJPN" localSheetId="108">#REF!</definedName>
    <definedName name="FOBJPN" localSheetId="109">#REF!</definedName>
    <definedName name="FOBJPN" localSheetId="110">#REF!</definedName>
    <definedName name="FOBJPN" localSheetId="111">#REF!</definedName>
    <definedName name="FOBJPN" localSheetId="112">#REF!</definedName>
    <definedName name="FOBJPN" localSheetId="113">#REF!</definedName>
    <definedName name="FOBJPN">#REF!</definedName>
    <definedName name="HOSPITAL___PT_BII" localSheetId="27">#REF!</definedName>
    <definedName name="HOSPITAL___PT_BII" localSheetId="28">#REF!</definedName>
    <definedName name="HOSPITAL___PT_BII" localSheetId="29">#REF!</definedName>
    <definedName name="HOSPITAL___PT_BII" localSheetId="30">#REF!</definedName>
    <definedName name="HOSPITAL___PT_BII" localSheetId="31">#REF!</definedName>
    <definedName name="HOSPITAL___PT_BII" localSheetId="32">#REF!</definedName>
    <definedName name="HOSPITAL___PT_BII" localSheetId="33">#REF!</definedName>
    <definedName name="HOSPITAL___PT_BII" localSheetId="34">#REF!</definedName>
    <definedName name="HOSPITAL___PT_BII" localSheetId="35">#REF!</definedName>
    <definedName name="HOSPITAL___PT_BII" localSheetId="36">#REF!</definedName>
    <definedName name="HOSPITAL___PT_BII" localSheetId="37">#REF!</definedName>
    <definedName name="HOSPITAL___PT_BII" localSheetId="38">#REF!</definedName>
    <definedName name="HOSPITAL___PT_BII" localSheetId="39">#REF!</definedName>
    <definedName name="HOSPITAL___PT_BII" localSheetId="40">#REF!</definedName>
    <definedName name="HOSPITAL___PT_BII" localSheetId="41">#REF!</definedName>
    <definedName name="HOSPITAL___PT_BII" localSheetId="42">#REF!</definedName>
    <definedName name="HOSPITAL___PT_BII" localSheetId="43">#REF!</definedName>
    <definedName name="HOSPITAL___PT_BII" localSheetId="44">#REF!</definedName>
    <definedName name="HOSPITAL___PT_BII" localSheetId="45">#REF!</definedName>
    <definedName name="HOSPITAL___PT_BII" localSheetId="46">#REF!</definedName>
    <definedName name="HOSPITAL___PT_BII" localSheetId="47">#REF!</definedName>
    <definedName name="HOSPITAL___PT_BII" localSheetId="48">#REF!</definedName>
    <definedName name="HOSPITAL___PT_BII" localSheetId="49">#REF!</definedName>
    <definedName name="HOSPITAL___PT_BII" localSheetId="50">#REF!</definedName>
    <definedName name="HOSPITAL___PT_BII" localSheetId="51">#REF!</definedName>
    <definedName name="HOSPITAL___PT_BII" localSheetId="52">#REF!</definedName>
    <definedName name="HOSPITAL___PT_BII" localSheetId="53">#REF!</definedName>
    <definedName name="HOSPITAL___PT_BII" localSheetId="54">#REF!</definedName>
    <definedName name="HOSPITAL___PT_BII" localSheetId="55">#REF!</definedName>
    <definedName name="HOSPITAL___PT_BII" localSheetId="56">#REF!</definedName>
    <definedName name="HOSPITAL___PT_BII" localSheetId="57">#REF!</definedName>
    <definedName name="HOSPITAL___PT_BII" localSheetId="58">#REF!</definedName>
    <definedName name="HOSPITAL___PT_BII" localSheetId="59">#REF!</definedName>
    <definedName name="HOSPITAL___PT_BII" localSheetId="60">#REF!</definedName>
    <definedName name="HOSPITAL___PT_BII" localSheetId="61">#REF!</definedName>
    <definedName name="HOSPITAL___PT_BII" localSheetId="62">#REF!</definedName>
    <definedName name="HOSPITAL___PT_BII" localSheetId="63">#REF!</definedName>
    <definedName name="HOSPITAL___PT_BII" localSheetId="64">#REF!</definedName>
    <definedName name="HOSPITAL___PT_BII" localSheetId="65">#REF!</definedName>
    <definedName name="HOSPITAL___PT_BII" localSheetId="66">#REF!</definedName>
    <definedName name="HOSPITAL___PT_BII" localSheetId="67">#REF!</definedName>
    <definedName name="HOSPITAL___PT_BII" localSheetId="68">#REF!</definedName>
    <definedName name="HOSPITAL___PT_BII" localSheetId="69">#REF!</definedName>
    <definedName name="HOSPITAL___PT_BII" localSheetId="70">#REF!</definedName>
    <definedName name="HOSPITAL___PT_BII" localSheetId="71">#REF!</definedName>
    <definedName name="HOSPITAL___PT_BII" localSheetId="72">#REF!</definedName>
    <definedName name="HOSPITAL___PT_BII" localSheetId="73">#REF!</definedName>
    <definedName name="HOSPITAL___PT_BII" localSheetId="74">#REF!</definedName>
    <definedName name="HOSPITAL___PT_BII" localSheetId="75">#REF!</definedName>
    <definedName name="HOSPITAL___PT_BII" localSheetId="76">#REF!</definedName>
    <definedName name="HOSPITAL___PT_BII" localSheetId="77">#REF!</definedName>
    <definedName name="HOSPITAL___PT_BII" localSheetId="78">#REF!</definedName>
    <definedName name="HOSPITAL___PT_BII" localSheetId="79">#REF!</definedName>
    <definedName name="HOSPITAL___PT_BII" localSheetId="80">#REF!</definedName>
    <definedName name="HOSPITAL___PT_BII" localSheetId="81">#REF!</definedName>
    <definedName name="HOSPITAL___PT_BII" localSheetId="82">#REF!</definedName>
    <definedName name="HOSPITAL___PT_BII" localSheetId="83">#REF!</definedName>
    <definedName name="HOSPITAL___PT_BII" localSheetId="84">#REF!</definedName>
    <definedName name="HOSPITAL___PT_BII" localSheetId="85">#REF!</definedName>
    <definedName name="HOSPITAL___PT_BII" localSheetId="86">#REF!</definedName>
    <definedName name="HOSPITAL___PT_BII" localSheetId="87">#REF!</definedName>
    <definedName name="HOSPITAL___PT_BII" localSheetId="88">#REF!</definedName>
    <definedName name="HOSPITAL___PT_BII" localSheetId="89">#REF!</definedName>
    <definedName name="HOSPITAL___PT_BII" localSheetId="90">#REF!</definedName>
    <definedName name="HOSPITAL___PT_BII" localSheetId="91">#REF!</definedName>
    <definedName name="HOSPITAL___PT_BII" localSheetId="92">#REF!</definedName>
    <definedName name="HOSPITAL___PT_BII" localSheetId="93">#REF!</definedName>
    <definedName name="HOSPITAL___PT_BII" localSheetId="94">#REF!</definedName>
    <definedName name="HOSPITAL___PT_BII" localSheetId="95">#REF!</definedName>
    <definedName name="HOSPITAL___PT_BII" localSheetId="96">#REF!</definedName>
    <definedName name="HOSPITAL___PT_BII" localSheetId="97">#REF!</definedName>
    <definedName name="HOSPITAL___PT_BII" localSheetId="98">#REF!</definedName>
    <definedName name="HOSPITAL___PT_BII" localSheetId="99">#REF!</definedName>
    <definedName name="HOSPITAL___PT_BII" localSheetId="100">#REF!</definedName>
    <definedName name="HOSPITAL___PT_BII" localSheetId="101">#REF!</definedName>
    <definedName name="HOSPITAL___PT_BII" localSheetId="102">#REF!</definedName>
    <definedName name="HOSPITAL___PT_BII" localSheetId="103">#REF!</definedName>
    <definedName name="HOSPITAL___PT_BII" localSheetId="104">#REF!</definedName>
    <definedName name="HOSPITAL___PT_BII" localSheetId="105">#REF!</definedName>
    <definedName name="HOSPITAL___PT_BII" localSheetId="106">#REF!</definedName>
    <definedName name="HOSPITAL___PT_BII" localSheetId="107">#REF!</definedName>
    <definedName name="HOSPITAL___PT_BII" localSheetId="108">#REF!</definedName>
    <definedName name="HOSPITAL___PT_BII" localSheetId="109">#REF!</definedName>
    <definedName name="HOSPITAL___PT_BII" localSheetId="110">#REF!</definedName>
    <definedName name="HOSPITAL___PT_BII" localSheetId="111">#REF!</definedName>
    <definedName name="HOSPITAL___PT_BII" localSheetId="112">#REF!</definedName>
    <definedName name="HOSPITAL___PT_BII" localSheetId="113">#REF!</definedName>
    <definedName name="HOSPITAL___PT_BII">#REF!</definedName>
    <definedName name="HTML_CodePage" hidden="1">932</definedName>
    <definedName name="HTML_Control" hidden="1">{"'179下１'!$B$2:$AM$21"}</definedName>
    <definedName name="HTML_Description" hidden="1">""</definedName>
    <definedName name="HTML_Email" hidden="1">""</definedName>
    <definedName name="HTML_Header" hidden="1">"179下１"</definedName>
    <definedName name="HTML_LastUpdate" hidden="1">"02/10/23"</definedName>
    <definedName name="HTML_LineAfter" hidden="1">FALSE</definedName>
    <definedName name="HTML_LineBefore" hidden="1">TRUE</definedName>
    <definedName name="HTML_Name" hidden="1">"YAMAHA"</definedName>
    <definedName name="HTML_OBDlg2" hidden="1">TRUE</definedName>
    <definedName name="HTML_OBDlg4" hidden="1">TRUE</definedName>
    <definedName name="HTML_OS" hidden="1">0</definedName>
    <definedName name="HTML_PathFile" hidden="1">"C:\WINDOWS\ﾃﾞｽｸﾄｯﾌﾟ\スケジュール.htm"</definedName>
    <definedName name="HTML_Title" hidden="1">"ＭＳ仙台スケジュール"</definedName>
    <definedName name="IF" localSheetId="27">#REF!</definedName>
    <definedName name="IF" localSheetId="28">#REF!</definedName>
    <definedName name="IF" localSheetId="29">#REF!</definedName>
    <definedName name="IF" localSheetId="30">#REF!</definedName>
    <definedName name="IF" localSheetId="31">#REF!</definedName>
    <definedName name="IF" localSheetId="32">#REF!</definedName>
    <definedName name="IF" localSheetId="33">#REF!</definedName>
    <definedName name="IF" localSheetId="34">#REF!</definedName>
    <definedName name="IF" localSheetId="35">#REF!</definedName>
    <definedName name="IF" localSheetId="36">#REF!</definedName>
    <definedName name="IF" localSheetId="37">#REF!</definedName>
    <definedName name="IF" localSheetId="38">#REF!</definedName>
    <definedName name="IF" localSheetId="39">#REF!</definedName>
    <definedName name="IF" localSheetId="40">#REF!</definedName>
    <definedName name="IF" localSheetId="41">#REF!</definedName>
    <definedName name="IF" localSheetId="42">#REF!</definedName>
    <definedName name="IF" localSheetId="43">#REF!</definedName>
    <definedName name="IF" localSheetId="44">#REF!</definedName>
    <definedName name="IF" localSheetId="45">#REF!</definedName>
    <definedName name="IF" localSheetId="46">#REF!</definedName>
    <definedName name="IF" localSheetId="47">#REF!</definedName>
    <definedName name="IF" localSheetId="48">#REF!</definedName>
    <definedName name="IF" localSheetId="49">#REF!</definedName>
    <definedName name="IF" localSheetId="50">#REF!</definedName>
    <definedName name="IF" localSheetId="51">#REF!</definedName>
    <definedName name="IF" localSheetId="52">#REF!</definedName>
    <definedName name="IF" localSheetId="53">#REF!</definedName>
    <definedName name="IF" localSheetId="54">#REF!</definedName>
    <definedName name="IF" localSheetId="55">#REF!</definedName>
    <definedName name="IF" localSheetId="56">#REF!</definedName>
    <definedName name="IF" localSheetId="57">#REF!</definedName>
    <definedName name="IF" localSheetId="58">#REF!</definedName>
    <definedName name="IF" localSheetId="59">#REF!</definedName>
    <definedName name="IF" localSheetId="60">#REF!</definedName>
    <definedName name="IF" localSheetId="61">#REF!</definedName>
    <definedName name="IF" localSheetId="62">#REF!</definedName>
    <definedName name="IF" localSheetId="63">#REF!</definedName>
    <definedName name="IF" localSheetId="64">#REF!</definedName>
    <definedName name="IF" localSheetId="65">#REF!</definedName>
    <definedName name="IF" localSheetId="66">#REF!</definedName>
    <definedName name="IF" localSheetId="67">#REF!</definedName>
    <definedName name="IF" localSheetId="68">#REF!</definedName>
    <definedName name="IF" localSheetId="69">#REF!</definedName>
    <definedName name="IF" localSheetId="70">#REF!</definedName>
    <definedName name="IF" localSheetId="71">#REF!</definedName>
    <definedName name="IF" localSheetId="72">#REF!</definedName>
    <definedName name="IF" localSheetId="73">#REF!</definedName>
    <definedName name="IF" localSheetId="74">#REF!</definedName>
    <definedName name="IF" localSheetId="75">#REF!</definedName>
    <definedName name="IF" localSheetId="76">#REF!</definedName>
    <definedName name="IF" localSheetId="77">#REF!</definedName>
    <definedName name="IF" localSheetId="78">#REF!</definedName>
    <definedName name="IF" localSheetId="79">#REF!</definedName>
    <definedName name="IF" localSheetId="80">#REF!</definedName>
    <definedName name="IF" localSheetId="81">#REF!</definedName>
    <definedName name="IF" localSheetId="82">#REF!</definedName>
    <definedName name="IF" localSheetId="83">#REF!</definedName>
    <definedName name="IF" localSheetId="84">#REF!</definedName>
    <definedName name="IF" localSheetId="85">#REF!</definedName>
    <definedName name="IF" localSheetId="86">#REF!</definedName>
    <definedName name="IF" localSheetId="87">#REF!</definedName>
    <definedName name="IF" localSheetId="88">#REF!</definedName>
    <definedName name="IF" localSheetId="89">#REF!</definedName>
    <definedName name="IF" localSheetId="90">#REF!</definedName>
    <definedName name="IF" localSheetId="91">#REF!</definedName>
    <definedName name="IF" localSheetId="92">#REF!</definedName>
    <definedName name="IF" localSheetId="93">#REF!</definedName>
    <definedName name="IF" localSheetId="94">#REF!</definedName>
    <definedName name="IF" localSheetId="95">#REF!</definedName>
    <definedName name="IF" localSheetId="96">#REF!</definedName>
    <definedName name="IF" localSheetId="97">#REF!</definedName>
    <definedName name="IF" localSheetId="98">#REF!</definedName>
    <definedName name="IF" localSheetId="99">#REF!</definedName>
    <definedName name="IF" localSheetId="100">#REF!</definedName>
    <definedName name="IF" localSheetId="101">#REF!</definedName>
    <definedName name="IF" localSheetId="102">#REF!</definedName>
    <definedName name="IF" localSheetId="103">#REF!</definedName>
    <definedName name="IF" localSheetId="104">#REF!</definedName>
    <definedName name="IF" localSheetId="105">#REF!</definedName>
    <definedName name="IF" localSheetId="106">#REF!</definedName>
    <definedName name="IF" localSheetId="107">#REF!</definedName>
    <definedName name="IF" localSheetId="108">#REF!</definedName>
    <definedName name="IF" localSheetId="109">#REF!</definedName>
    <definedName name="IF" localSheetId="110">#REF!</definedName>
    <definedName name="IF" localSheetId="111">#REF!</definedName>
    <definedName name="IF" localSheetId="112">#REF!</definedName>
    <definedName name="IF" localSheetId="113">#REF!</definedName>
    <definedName name="IF">#REF!</definedName>
    <definedName name="INDRP" localSheetId="27">#REF!</definedName>
    <definedName name="INDRP" localSheetId="28">#REF!</definedName>
    <definedName name="INDRP" localSheetId="29">#REF!</definedName>
    <definedName name="INDRP" localSheetId="30">#REF!</definedName>
    <definedName name="INDRP" localSheetId="31">#REF!</definedName>
    <definedName name="INDRP" localSheetId="32">#REF!</definedName>
    <definedName name="INDRP" localSheetId="33">#REF!</definedName>
    <definedName name="INDRP" localSheetId="34">#REF!</definedName>
    <definedName name="INDRP" localSheetId="35">#REF!</definedName>
    <definedName name="INDRP" localSheetId="36">#REF!</definedName>
    <definedName name="INDRP" localSheetId="37">#REF!</definedName>
    <definedName name="INDRP" localSheetId="38">#REF!</definedName>
    <definedName name="INDRP" localSheetId="39">#REF!</definedName>
    <definedName name="INDRP" localSheetId="40">#REF!</definedName>
    <definedName name="INDRP" localSheetId="41">#REF!</definedName>
    <definedName name="INDRP" localSheetId="42">#REF!</definedName>
    <definedName name="INDRP" localSheetId="43">#REF!</definedName>
    <definedName name="INDRP" localSheetId="44">#REF!</definedName>
    <definedName name="INDRP" localSheetId="45">#REF!</definedName>
    <definedName name="INDRP" localSheetId="46">#REF!</definedName>
    <definedName name="INDRP" localSheetId="47">#REF!</definedName>
    <definedName name="INDRP" localSheetId="48">#REF!</definedName>
    <definedName name="INDRP" localSheetId="49">#REF!</definedName>
    <definedName name="INDRP" localSheetId="50">#REF!</definedName>
    <definedName name="INDRP" localSheetId="51">#REF!</definedName>
    <definedName name="INDRP" localSheetId="52">#REF!</definedName>
    <definedName name="INDRP" localSheetId="53">#REF!</definedName>
    <definedName name="INDRP" localSheetId="54">#REF!</definedName>
    <definedName name="INDRP" localSheetId="55">#REF!</definedName>
    <definedName name="INDRP" localSheetId="56">#REF!</definedName>
    <definedName name="INDRP" localSheetId="57">#REF!</definedName>
    <definedName name="INDRP" localSheetId="58">#REF!</definedName>
    <definedName name="INDRP" localSheetId="59">#REF!</definedName>
    <definedName name="INDRP" localSheetId="60">#REF!</definedName>
    <definedName name="INDRP" localSheetId="61">#REF!</definedName>
    <definedName name="INDRP" localSheetId="62">#REF!</definedName>
    <definedName name="INDRP" localSheetId="63">#REF!</definedName>
    <definedName name="INDRP" localSheetId="64">#REF!</definedName>
    <definedName name="INDRP" localSheetId="65">#REF!</definedName>
    <definedName name="INDRP" localSheetId="66">#REF!</definedName>
    <definedName name="INDRP" localSheetId="67">#REF!</definedName>
    <definedName name="INDRP" localSheetId="68">#REF!</definedName>
    <definedName name="INDRP" localSheetId="69">#REF!</definedName>
    <definedName name="INDRP" localSheetId="70">#REF!</definedName>
    <definedName name="INDRP" localSheetId="71">#REF!</definedName>
    <definedName name="INDRP" localSheetId="72">#REF!</definedName>
    <definedName name="INDRP" localSheetId="73">#REF!</definedName>
    <definedName name="INDRP" localSheetId="74">#REF!</definedName>
    <definedName name="INDRP" localSheetId="75">#REF!</definedName>
    <definedName name="INDRP" localSheetId="76">#REF!</definedName>
    <definedName name="INDRP" localSheetId="77">#REF!</definedName>
    <definedName name="INDRP" localSheetId="78">#REF!</definedName>
    <definedName name="INDRP" localSheetId="79">#REF!</definedName>
    <definedName name="INDRP" localSheetId="80">#REF!</definedName>
    <definedName name="INDRP" localSheetId="81">#REF!</definedName>
    <definedName name="INDRP" localSheetId="82">#REF!</definedName>
    <definedName name="INDRP" localSheetId="83">#REF!</definedName>
    <definedName name="INDRP" localSheetId="84">#REF!</definedName>
    <definedName name="INDRP" localSheetId="85">#REF!</definedName>
    <definedName name="INDRP" localSheetId="86">#REF!</definedName>
    <definedName name="INDRP" localSheetId="87">#REF!</definedName>
    <definedName name="INDRP" localSheetId="88">#REF!</definedName>
    <definedName name="INDRP" localSheetId="89">#REF!</definedName>
    <definedName name="INDRP" localSheetId="90">#REF!</definedName>
    <definedName name="INDRP" localSheetId="91">#REF!</definedName>
    <definedName name="INDRP" localSheetId="92">#REF!</definedName>
    <definedName name="INDRP" localSheetId="93">#REF!</definedName>
    <definedName name="INDRP" localSheetId="94">#REF!</definedName>
    <definedName name="INDRP" localSheetId="95">#REF!</definedName>
    <definedName name="INDRP" localSheetId="96">#REF!</definedName>
    <definedName name="INDRP" localSheetId="97">#REF!</definedName>
    <definedName name="INDRP" localSheetId="98">#REF!</definedName>
    <definedName name="INDRP" localSheetId="99">#REF!</definedName>
    <definedName name="INDRP" localSheetId="100">#REF!</definedName>
    <definedName name="INDRP" localSheetId="101">#REF!</definedName>
    <definedName name="INDRP" localSheetId="102">#REF!</definedName>
    <definedName name="INDRP" localSheetId="103">#REF!</definedName>
    <definedName name="INDRP" localSheetId="104">#REF!</definedName>
    <definedName name="INDRP" localSheetId="105">#REF!</definedName>
    <definedName name="INDRP" localSheetId="106">#REF!</definedName>
    <definedName name="INDRP" localSheetId="107">#REF!</definedName>
    <definedName name="INDRP" localSheetId="108">#REF!</definedName>
    <definedName name="INDRP" localSheetId="109">#REF!</definedName>
    <definedName name="INDRP" localSheetId="110">#REF!</definedName>
    <definedName name="INDRP" localSheetId="111">#REF!</definedName>
    <definedName name="INDRP" localSheetId="112">#REF!</definedName>
    <definedName name="INDRP" localSheetId="113">#REF!</definedName>
    <definedName name="INDRP">#REF!</definedName>
    <definedName name="jdk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Jun" localSheetId="27" hidden="1">#REF!</definedName>
    <definedName name="Jun" localSheetId="28" hidden="1">#REF!</definedName>
    <definedName name="Jun" localSheetId="29" hidden="1">#REF!</definedName>
    <definedName name="Jun" localSheetId="30" hidden="1">#REF!</definedName>
    <definedName name="Jun" localSheetId="31" hidden="1">#REF!</definedName>
    <definedName name="Jun" localSheetId="32" hidden="1">#REF!</definedName>
    <definedName name="Jun" localSheetId="33" hidden="1">#REF!</definedName>
    <definedName name="Jun" localSheetId="34" hidden="1">#REF!</definedName>
    <definedName name="Jun" localSheetId="35" hidden="1">#REF!</definedName>
    <definedName name="Jun" localSheetId="36" hidden="1">#REF!</definedName>
    <definedName name="Jun" localSheetId="37" hidden="1">#REF!</definedName>
    <definedName name="Jun" localSheetId="38" hidden="1">#REF!</definedName>
    <definedName name="Jun" localSheetId="39" hidden="1">#REF!</definedName>
    <definedName name="Jun" localSheetId="40" hidden="1">#REF!</definedName>
    <definedName name="Jun" localSheetId="41" hidden="1">#REF!</definedName>
    <definedName name="Jun" localSheetId="42" hidden="1">#REF!</definedName>
    <definedName name="Jun" localSheetId="43" hidden="1">#REF!</definedName>
    <definedName name="Jun" localSheetId="44" hidden="1">#REF!</definedName>
    <definedName name="Jun" localSheetId="45" hidden="1">#REF!</definedName>
    <definedName name="Jun" localSheetId="46" hidden="1">#REF!</definedName>
    <definedName name="Jun" localSheetId="47" hidden="1">#REF!</definedName>
    <definedName name="Jun" localSheetId="48" hidden="1">#REF!</definedName>
    <definedName name="Jun" localSheetId="49" hidden="1">#REF!</definedName>
    <definedName name="Jun" localSheetId="50" hidden="1">#REF!</definedName>
    <definedName name="Jun" localSheetId="51" hidden="1">#REF!</definedName>
    <definedName name="Jun" localSheetId="52" hidden="1">#REF!</definedName>
    <definedName name="Jun" localSheetId="53" hidden="1">#REF!</definedName>
    <definedName name="Jun" localSheetId="54" hidden="1">#REF!</definedName>
    <definedName name="Jun" localSheetId="55" hidden="1">#REF!</definedName>
    <definedName name="Jun" localSheetId="56" hidden="1">#REF!</definedName>
    <definedName name="Jun" localSheetId="57" hidden="1">#REF!</definedName>
    <definedName name="Jun" localSheetId="58" hidden="1">#REF!</definedName>
    <definedName name="Jun" localSheetId="59" hidden="1">#REF!</definedName>
    <definedName name="Jun" localSheetId="60" hidden="1">#REF!</definedName>
    <definedName name="Jun" localSheetId="61" hidden="1">#REF!</definedName>
    <definedName name="Jun" localSheetId="62" hidden="1">#REF!</definedName>
    <definedName name="Jun" localSheetId="63" hidden="1">#REF!</definedName>
    <definedName name="Jun" localSheetId="64" hidden="1">#REF!</definedName>
    <definedName name="Jun" localSheetId="65" hidden="1">#REF!</definedName>
    <definedName name="Jun" localSheetId="66" hidden="1">#REF!</definedName>
    <definedName name="Jun" localSheetId="67" hidden="1">#REF!</definedName>
    <definedName name="Jun" localSheetId="68" hidden="1">#REF!</definedName>
    <definedName name="Jun" localSheetId="69" hidden="1">#REF!</definedName>
    <definedName name="Jun" localSheetId="70" hidden="1">#REF!</definedName>
    <definedName name="Jun" localSheetId="71" hidden="1">#REF!</definedName>
    <definedName name="Jun" localSheetId="72" hidden="1">#REF!</definedName>
    <definedName name="Jun" localSheetId="73" hidden="1">#REF!</definedName>
    <definedName name="Jun" localSheetId="74" hidden="1">#REF!</definedName>
    <definedName name="Jun" localSheetId="75" hidden="1">#REF!</definedName>
    <definedName name="Jun" localSheetId="76" hidden="1">#REF!</definedName>
    <definedName name="Jun" localSheetId="77" hidden="1">#REF!</definedName>
    <definedName name="Jun" localSheetId="78" hidden="1">#REF!</definedName>
    <definedName name="Jun" localSheetId="79" hidden="1">#REF!</definedName>
    <definedName name="Jun" localSheetId="80" hidden="1">#REF!</definedName>
    <definedName name="Jun" localSheetId="81" hidden="1">#REF!</definedName>
    <definedName name="Jun" localSheetId="82" hidden="1">#REF!</definedName>
    <definedName name="Jun" localSheetId="83" hidden="1">#REF!</definedName>
    <definedName name="Jun" localSheetId="84" hidden="1">#REF!</definedName>
    <definedName name="Jun" localSheetId="85" hidden="1">#REF!</definedName>
    <definedName name="Jun" localSheetId="86" hidden="1">#REF!</definedName>
    <definedName name="Jun" localSheetId="87" hidden="1">#REF!</definedName>
    <definedName name="Jun" localSheetId="88" hidden="1">#REF!</definedName>
    <definedName name="Jun" localSheetId="89" hidden="1">#REF!</definedName>
    <definedName name="Jun" localSheetId="90" hidden="1">#REF!</definedName>
    <definedName name="Jun" localSheetId="91" hidden="1">#REF!</definedName>
    <definedName name="Jun" localSheetId="92" hidden="1">#REF!</definedName>
    <definedName name="Jun" localSheetId="93" hidden="1">#REF!</definedName>
    <definedName name="Jun" localSheetId="94" hidden="1">#REF!</definedName>
    <definedName name="Jun" localSheetId="95" hidden="1">#REF!</definedName>
    <definedName name="Jun" localSheetId="96" hidden="1">#REF!</definedName>
    <definedName name="Jun" localSheetId="97" hidden="1">#REF!</definedName>
    <definedName name="Jun" localSheetId="98" hidden="1">#REF!</definedName>
    <definedName name="Jun" localSheetId="99" hidden="1">#REF!</definedName>
    <definedName name="Jun" localSheetId="100" hidden="1">#REF!</definedName>
    <definedName name="Jun" localSheetId="101" hidden="1">#REF!</definedName>
    <definedName name="Jun" localSheetId="102" hidden="1">#REF!</definedName>
    <definedName name="Jun" localSheetId="103" hidden="1">#REF!</definedName>
    <definedName name="Jun" localSheetId="104" hidden="1">#REF!</definedName>
    <definedName name="Jun" localSheetId="105" hidden="1">#REF!</definedName>
    <definedName name="Jun" localSheetId="106" hidden="1">#REF!</definedName>
    <definedName name="Jun" localSheetId="107" hidden="1">#REF!</definedName>
    <definedName name="Jun" localSheetId="108" hidden="1">#REF!</definedName>
    <definedName name="Jun" localSheetId="109" hidden="1">#REF!</definedName>
    <definedName name="Jun" localSheetId="110" hidden="1">#REF!</definedName>
    <definedName name="Jun" localSheetId="111" hidden="1">#REF!</definedName>
    <definedName name="Jun" localSheetId="112" hidden="1">#REF!</definedName>
    <definedName name="Jun" localSheetId="113" hidden="1">#REF!</definedName>
    <definedName name="Jun" hidden="1">#REF!</definedName>
    <definedName name="KD材生産共通費率" localSheetId="27">#REF!</definedName>
    <definedName name="KD材生産共通費率" localSheetId="28">#REF!</definedName>
    <definedName name="KD材生産共通費率" localSheetId="29">#REF!</definedName>
    <definedName name="KD材生産共通費率" localSheetId="30">#REF!</definedName>
    <definedName name="KD材生産共通費率" localSheetId="31">#REF!</definedName>
    <definedName name="KD材生産共通費率" localSheetId="32">#REF!</definedName>
    <definedName name="KD材生産共通費率" localSheetId="33">#REF!</definedName>
    <definedName name="KD材生産共通費率" localSheetId="34">#REF!</definedName>
    <definedName name="KD材生産共通費率" localSheetId="35">#REF!</definedName>
    <definedName name="KD材生産共通費率" localSheetId="36">#REF!</definedName>
    <definedName name="KD材生産共通費率" localSheetId="37">#REF!</definedName>
    <definedName name="KD材生産共通費率" localSheetId="38">#REF!</definedName>
    <definedName name="KD材生産共通費率" localSheetId="39">#REF!</definedName>
    <definedName name="KD材生産共通費率" localSheetId="40">#REF!</definedName>
    <definedName name="KD材生産共通費率" localSheetId="41">#REF!</definedName>
    <definedName name="KD材生産共通費率" localSheetId="42">#REF!</definedName>
    <definedName name="KD材生産共通費率" localSheetId="43">#REF!</definedName>
    <definedName name="KD材生産共通費率" localSheetId="44">#REF!</definedName>
    <definedName name="KD材生産共通費率" localSheetId="45">#REF!</definedName>
    <definedName name="KD材生産共通費率" localSheetId="46">#REF!</definedName>
    <definedName name="KD材生産共通費率" localSheetId="47">#REF!</definedName>
    <definedName name="KD材生産共通費率" localSheetId="48">#REF!</definedName>
    <definedName name="KD材生産共通費率" localSheetId="49">#REF!</definedName>
    <definedName name="KD材生産共通費率" localSheetId="50">#REF!</definedName>
    <definedName name="KD材生産共通費率" localSheetId="51">#REF!</definedName>
    <definedName name="KD材生産共通費率" localSheetId="52">#REF!</definedName>
    <definedName name="KD材生産共通費率" localSheetId="53">#REF!</definedName>
    <definedName name="KD材生産共通費率" localSheetId="54">#REF!</definedName>
    <definedName name="KD材生産共通費率" localSheetId="55">#REF!</definedName>
    <definedName name="KD材生産共通費率" localSheetId="56">#REF!</definedName>
    <definedName name="KD材生産共通費率" localSheetId="57">#REF!</definedName>
    <definedName name="KD材生産共通費率" localSheetId="58">#REF!</definedName>
    <definedName name="KD材生産共通費率" localSheetId="59">#REF!</definedName>
    <definedName name="KD材生産共通費率" localSheetId="60">#REF!</definedName>
    <definedName name="KD材生産共通費率" localSheetId="61">#REF!</definedName>
    <definedName name="KD材生産共通費率" localSheetId="62">#REF!</definedName>
    <definedName name="KD材生産共通費率" localSheetId="63">#REF!</definedName>
    <definedName name="KD材生産共通費率" localSheetId="64">#REF!</definedName>
    <definedName name="KD材生産共通費率" localSheetId="65">#REF!</definedName>
    <definedName name="KD材生産共通費率" localSheetId="66">#REF!</definedName>
    <definedName name="KD材生産共通費率" localSheetId="67">#REF!</definedName>
    <definedName name="KD材生産共通費率" localSheetId="68">#REF!</definedName>
    <definedName name="KD材生産共通費率" localSheetId="69">#REF!</definedName>
    <definedName name="KD材生産共通費率" localSheetId="70">#REF!</definedName>
    <definedName name="KD材生産共通費率" localSheetId="71">#REF!</definedName>
    <definedName name="KD材生産共通費率" localSheetId="72">#REF!</definedName>
    <definedName name="KD材生産共通費率" localSheetId="73">#REF!</definedName>
    <definedName name="KD材生産共通費率" localSheetId="74">#REF!</definedName>
    <definedName name="KD材生産共通費率" localSheetId="75">#REF!</definedName>
    <definedName name="KD材生産共通費率" localSheetId="76">#REF!</definedName>
    <definedName name="KD材生産共通費率" localSheetId="77">#REF!</definedName>
    <definedName name="KD材生産共通費率" localSheetId="78">#REF!</definedName>
    <definedName name="KD材生産共通費率" localSheetId="79">#REF!</definedName>
    <definedName name="KD材生産共通費率" localSheetId="80">#REF!</definedName>
    <definedName name="KD材生産共通費率" localSheetId="81">#REF!</definedName>
    <definedName name="KD材生産共通費率" localSheetId="82">#REF!</definedName>
    <definedName name="KD材生産共通費率" localSheetId="83">#REF!</definedName>
    <definedName name="KD材生産共通費率" localSheetId="84">#REF!</definedName>
    <definedName name="KD材生産共通費率" localSheetId="85">#REF!</definedName>
    <definedName name="KD材生産共通費率" localSheetId="86">#REF!</definedName>
    <definedName name="KD材生産共通費率" localSheetId="87">#REF!</definedName>
    <definedName name="KD材生産共通費率" localSheetId="88">#REF!</definedName>
    <definedName name="KD材生産共通費率" localSheetId="89">#REF!</definedName>
    <definedName name="KD材生産共通費率" localSheetId="90">#REF!</definedName>
    <definedName name="KD材生産共通費率" localSheetId="91">#REF!</definedName>
    <definedName name="KD材生産共通費率" localSheetId="92">#REF!</definedName>
    <definedName name="KD材生産共通費率" localSheetId="93">#REF!</definedName>
    <definedName name="KD材生産共通費率" localSheetId="94">#REF!</definedName>
    <definedName name="KD材生産共通費率" localSheetId="95">#REF!</definedName>
    <definedName name="KD材生産共通費率" localSheetId="96">#REF!</definedName>
    <definedName name="KD材生産共通費率" localSheetId="97">#REF!</definedName>
    <definedName name="KD材生産共通費率" localSheetId="98">#REF!</definedName>
    <definedName name="KD材生産共通費率" localSheetId="99">#REF!</definedName>
    <definedName name="KD材生産共通費率" localSheetId="100">#REF!</definedName>
    <definedName name="KD材生産共通費率" localSheetId="101">#REF!</definedName>
    <definedName name="KD材生産共通費率" localSheetId="102">#REF!</definedName>
    <definedName name="KD材生産共通費率" localSheetId="103">#REF!</definedName>
    <definedName name="KD材生産共通費率" localSheetId="104">#REF!</definedName>
    <definedName name="KD材生産共通費率" localSheetId="105">#REF!</definedName>
    <definedName name="KD材生産共通費率" localSheetId="106">#REF!</definedName>
    <definedName name="KD材生産共通費率" localSheetId="107">#REF!</definedName>
    <definedName name="KD材生産共通費率" localSheetId="108">#REF!</definedName>
    <definedName name="KD材生産共通費率" localSheetId="109">#REF!</definedName>
    <definedName name="KD材生産共通費率" localSheetId="110">#REF!</definedName>
    <definedName name="KD材生産共通費率" localSheetId="111">#REF!</definedName>
    <definedName name="KD材生産共通費率" localSheetId="112">#REF!</definedName>
    <definedName name="KD材生産共通費率" localSheetId="113">#REF!</definedName>
    <definedName name="KD材生産共通費率">#REF!</definedName>
    <definedName name="KD材補助部門費率" localSheetId="27">#REF!</definedName>
    <definedName name="KD材補助部門費率" localSheetId="28">#REF!</definedName>
    <definedName name="KD材補助部門費率" localSheetId="29">#REF!</definedName>
    <definedName name="KD材補助部門費率" localSheetId="30">#REF!</definedName>
    <definedName name="KD材補助部門費率" localSheetId="31">#REF!</definedName>
    <definedName name="KD材補助部門費率" localSheetId="32">#REF!</definedName>
    <definedName name="KD材補助部門費率" localSheetId="33">#REF!</definedName>
    <definedName name="KD材補助部門費率" localSheetId="34">#REF!</definedName>
    <definedName name="KD材補助部門費率" localSheetId="35">#REF!</definedName>
    <definedName name="KD材補助部門費率" localSheetId="36">#REF!</definedName>
    <definedName name="KD材補助部門費率" localSheetId="37">#REF!</definedName>
    <definedName name="KD材補助部門費率" localSheetId="38">#REF!</definedName>
    <definedName name="KD材補助部門費率" localSheetId="39">#REF!</definedName>
    <definedName name="KD材補助部門費率" localSheetId="40">#REF!</definedName>
    <definedName name="KD材補助部門費率" localSheetId="41">#REF!</definedName>
    <definedName name="KD材補助部門費率" localSheetId="42">#REF!</definedName>
    <definedName name="KD材補助部門費率" localSheetId="43">#REF!</definedName>
    <definedName name="KD材補助部門費率" localSheetId="44">#REF!</definedName>
    <definedName name="KD材補助部門費率" localSheetId="45">#REF!</definedName>
    <definedName name="KD材補助部門費率" localSheetId="46">#REF!</definedName>
    <definedName name="KD材補助部門費率" localSheetId="47">#REF!</definedName>
    <definedName name="KD材補助部門費率" localSheetId="48">#REF!</definedName>
    <definedName name="KD材補助部門費率" localSheetId="49">#REF!</definedName>
    <definedName name="KD材補助部門費率" localSheetId="50">#REF!</definedName>
    <definedName name="KD材補助部門費率" localSheetId="51">#REF!</definedName>
    <definedName name="KD材補助部門費率" localSheetId="52">#REF!</definedName>
    <definedName name="KD材補助部門費率" localSheetId="53">#REF!</definedName>
    <definedName name="KD材補助部門費率" localSheetId="54">#REF!</definedName>
    <definedName name="KD材補助部門費率" localSheetId="55">#REF!</definedName>
    <definedName name="KD材補助部門費率" localSheetId="56">#REF!</definedName>
    <definedName name="KD材補助部門費率" localSheetId="57">#REF!</definedName>
    <definedName name="KD材補助部門費率" localSheetId="58">#REF!</definedName>
    <definedName name="KD材補助部門費率" localSheetId="59">#REF!</definedName>
    <definedName name="KD材補助部門費率" localSheetId="60">#REF!</definedName>
    <definedName name="KD材補助部門費率" localSheetId="61">#REF!</definedName>
    <definedName name="KD材補助部門費率" localSheetId="62">#REF!</definedName>
    <definedName name="KD材補助部門費率" localSheetId="63">#REF!</definedName>
    <definedName name="KD材補助部門費率" localSheetId="64">#REF!</definedName>
    <definedName name="KD材補助部門費率" localSheetId="65">#REF!</definedName>
    <definedName name="KD材補助部門費率" localSheetId="66">#REF!</definedName>
    <definedName name="KD材補助部門費率" localSheetId="67">#REF!</definedName>
    <definedName name="KD材補助部門費率" localSheetId="68">#REF!</definedName>
    <definedName name="KD材補助部門費率" localSheetId="69">#REF!</definedName>
    <definedName name="KD材補助部門費率" localSheetId="70">#REF!</definedName>
    <definedName name="KD材補助部門費率" localSheetId="71">#REF!</definedName>
    <definedName name="KD材補助部門費率" localSheetId="72">#REF!</definedName>
    <definedName name="KD材補助部門費率" localSheetId="73">#REF!</definedName>
    <definedName name="KD材補助部門費率" localSheetId="74">#REF!</definedName>
    <definedName name="KD材補助部門費率" localSheetId="75">#REF!</definedName>
    <definedName name="KD材補助部門費率" localSheetId="76">#REF!</definedName>
    <definedName name="KD材補助部門費率" localSheetId="77">#REF!</definedName>
    <definedName name="KD材補助部門費率" localSheetId="78">#REF!</definedName>
    <definedName name="KD材補助部門費率" localSheetId="79">#REF!</definedName>
    <definedName name="KD材補助部門費率" localSheetId="80">#REF!</definedName>
    <definedName name="KD材補助部門費率" localSheetId="81">#REF!</definedName>
    <definedName name="KD材補助部門費率" localSheetId="82">#REF!</definedName>
    <definedName name="KD材補助部門費率" localSheetId="83">#REF!</definedName>
    <definedName name="KD材補助部門費率" localSheetId="84">#REF!</definedName>
    <definedName name="KD材補助部門費率" localSheetId="85">#REF!</definedName>
    <definedName name="KD材補助部門費率" localSheetId="86">#REF!</definedName>
    <definedName name="KD材補助部門費率" localSheetId="87">#REF!</definedName>
    <definedName name="KD材補助部門費率" localSheetId="88">#REF!</definedName>
    <definedName name="KD材補助部門費率" localSheetId="89">#REF!</definedName>
    <definedName name="KD材補助部門費率" localSheetId="90">#REF!</definedName>
    <definedName name="KD材補助部門費率" localSheetId="91">#REF!</definedName>
    <definedName name="KD材補助部門費率" localSheetId="92">#REF!</definedName>
    <definedName name="KD材補助部門費率" localSheetId="93">#REF!</definedName>
    <definedName name="KD材補助部門費率" localSheetId="94">#REF!</definedName>
    <definedName name="KD材補助部門費率" localSheetId="95">#REF!</definedName>
    <definedName name="KD材補助部門費率" localSheetId="96">#REF!</definedName>
    <definedName name="KD材補助部門費率" localSheetId="97">#REF!</definedName>
    <definedName name="KD材補助部門費率" localSheetId="98">#REF!</definedName>
    <definedName name="KD材補助部門費率" localSheetId="99">#REF!</definedName>
    <definedName name="KD材補助部門費率" localSheetId="100">#REF!</definedName>
    <definedName name="KD材補助部門費率" localSheetId="101">#REF!</definedName>
    <definedName name="KD材補助部門費率" localSheetId="102">#REF!</definedName>
    <definedName name="KD材補助部門費率" localSheetId="103">#REF!</definedName>
    <definedName name="KD材補助部門費率" localSheetId="104">#REF!</definedName>
    <definedName name="KD材補助部門費率" localSheetId="105">#REF!</definedName>
    <definedName name="KD材補助部門費率" localSheetId="106">#REF!</definedName>
    <definedName name="KD材補助部門費率" localSheetId="107">#REF!</definedName>
    <definedName name="KD材補助部門費率" localSheetId="108">#REF!</definedName>
    <definedName name="KD材補助部門費率" localSheetId="109">#REF!</definedName>
    <definedName name="KD材補助部門費率" localSheetId="110">#REF!</definedName>
    <definedName name="KD材補助部門費率" localSheetId="111">#REF!</definedName>
    <definedName name="KD材補助部門費率" localSheetId="112">#REF!</definedName>
    <definedName name="KD材補助部門費率" localSheetId="113">#REF!</definedName>
    <definedName name="KD材補助部門費率">#REF!</definedName>
    <definedName name="kouzoku" localSheetId="27">#REF!</definedName>
    <definedName name="kouzoku" localSheetId="28">#REF!</definedName>
    <definedName name="kouzoku" localSheetId="29">#REF!</definedName>
    <definedName name="kouzoku" localSheetId="30">#REF!</definedName>
    <definedName name="kouzoku" localSheetId="31">#REF!</definedName>
    <definedName name="kouzoku" localSheetId="32">#REF!</definedName>
    <definedName name="kouzoku" localSheetId="33">#REF!</definedName>
    <definedName name="kouzoku" localSheetId="34">#REF!</definedName>
    <definedName name="kouzoku" localSheetId="35">#REF!</definedName>
    <definedName name="kouzoku" localSheetId="36">#REF!</definedName>
    <definedName name="kouzoku" localSheetId="37">#REF!</definedName>
    <definedName name="kouzoku" localSheetId="38">#REF!</definedName>
    <definedName name="kouzoku" localSheetId="39">#REF!</definedName>
    <definedName name="kouzoku" localSheetId="40">#REF!</definedName>
    <definedName name="kouzoku" localSheetId="41">#REF!</definedName>
    <definedName name="kouzoku" localSheetId="42">#REF!</definedName>
    <definedName name="kouzoku" localSheetId="43">#REF!</definedName>
    <definedName name="kouzoku" localSheetId="44">#REF!</definedName>
    <definedName name="kouzoku" localSheetId="45">#REF!</definedName>
    <definedName name="kouzoku" localSheetId="46">#REF!</definedName>
    <definedName name="kouzoku" localSheetId="47">#REF!</definedName>
    <definedName name="kouzoku" localSheetId="48">#REF!</definedName>
    <definedName name="kouzoku" localSheetId="49">#REF!</definedName>
    <definedName name="kouzoku" localSheetId="50">#REF!</definedName>
    <definedName name="kouzoku" localSheetId="51">#REF!</definedName>
    <definedName name="kouzoku" localSheetId="52">#REF!</definedName>
    <definedName name="kouzoku" localSheetId="53">#REF!</definedName>
    <definedName name="kouzoku" localSheetId="54">#REF!</definedName>
    <definedName name="kouzoku" localSheetId="55">#REF!</definedName>
    <definedName name="kouzoku" localSheetId="56">#REF!</definedName>
    <definedName name="kouzoku" localSheetId="57">#REF!</definedName>
    <definedName name="kouzoku" localSheetId="58">#REF!</definedName>
    <definedName name="kouzoku" localSheetId="59">#REF!</definedName>
    <definedName name="kouzoku" localSheetId="60">#REF!</definedName>
    <definedName name="kouzoku" localSheetId="61">#REF!</definedName>
    <definedName name="kouzoku" localSheetId="62">#REF!</definedName>
    <definedName name="kouzoku" localSheetId="63">#REF!</definedName>
    <definedName name="kouzoku" localSheetId="64">#REF!</definedName>
    <definedName name="kouzoku" localSheetId="65">#REF!</definedName>
    <definedName name="kouzoku" localSheetId="66">#REF!</definedName>
    <definedName name="kouzoku" localSheetId="67">#REF!</definedName>
    <definedName name="kouzoku" localSheetId="68">#REF!</definedName>
    <definedName name="kouzoku" localSheetId="69">#REF!</definedName>
    <definedName name="kouzoku" localSheetId="70">#REF!</definedName>
    <definedName name="kouzoku" localSheetId="71">#REF!</definedName>
    <definedName name="kouzoku" localSheetId="72">#REF!</definedName>
    <definedName name="kouzoku" localSheetId="73">#REF!</definedName>
    <definedName name="kouzoku" localSheetId="74">#REF!</definedName>
    <definedName name="kouzoku" localSheetId="75">#REF!</definedName>
    <definedName name="kouzoku" localSheetId="76">#REF!</definedName>
    <definedName name="kouzoku" localSheetId="77">#REF!</definedName>
    <definedName name="kouzoku" localSheetId="78">#REF!</definedName>
    <definedName name="kouzoku" localSheetId="79">#REF!</definedName>
    <definedName name="kouzoku" localSheetId="80">#REF!</definedName>
    <definedName name="kouzoku" localSheetId="81">#REF!</definedName>
    <definedName name="kouzoku" localSheetId="82">#REF!</definedName>
    <definedName name="kouzoku" localSheetId="83">#REF!</definedName>
    <definedName name="kouzoku" localSheetId="84">#REF!</definedName>
    <definedName name="kouzoku" localSheetId="85">#REF!</definedName>
    <definedName name="kouzoku" localSheetId="86">#REF!</definedName>
    <definedName name="kouzoku" localSheetId="87">#REF!</definedName>
    <definedName name="kouzoku" localSheetId="88">#REF!</definedName>
    <definedName name="kouzoku" localSheetId="89">#REF!</definedName>
    <definedName name="kouzoku" localSheetId="90">#REF!</definedName>
    <definedName name="kouzoku" localSheetId="91">#REF!</definedName>
    <definedName name="kouzoku" localSheetId="92">#REF!</definedName>
    <definedName name="kouzoku" localSheetId="93">#REF!</definedName>
    <definedName name="kouzoku" localSheetId="94">#REF!</definedName>
    <definedName name="kouzoku" localSheetId="95">#REF!</definedName>
    <definedName name="kouzoku" localSheetId="96">#REF!</definedName>
    <definedName name="kouzoku" localSheetId="97">#REF!</definedName>
    <definedName name="kouzoku" localSheetId="98">#REF!</definedName>
    <definedName name="kouzoku" localSheetId="99">#REF!</definedName>
    <definedName name="kouzoku" localSheetId="100">#REF!</definedName>
    <definedName name="kouzoku" localSheetId="101">#REF!</definedName>
    <definedName name="kouzoku" localSheetId="102">#REF!</definedName>
    <definedName name="kouzoku" localSheetId="103">#REF!</definedName>
    <definedName name="kouzoku" localSheetId="104">#REF!</definedName>
    <definedName name="kouzoku" localSheetId="105">#REF!</definedName>
    <definedName name="kouzoku" localSheetId="106">#REF!</definedName>
    <definedName name="kouzoku" localSheetId="107">#REF!</definedName>
    <definedName name="kouzoku" localSheetId="108">#REF!</definedName>
    <definedName name="kouzoku" localSheetId="109">#REF!</definedName>
    <definedName name="kouzoku" localSheetId="110">#REF!</definedName>
    <definedName name="kouzoku" localSheetId="111">#REF!</definedName>
    <definedName name="kouzoku" localSheetId="112">#REF!</definedName>
    <definedName name="kouzoku" localSheetId="113">#REF!</definedName>
    <definedName name="kouzoku">#REF!</definedName>
    <definedName name="kurs" localSheetId="27">#REF!</definedName>
    <definedName name="kurs" localSheetId="28">#REF!</definedName>
    <definedName name="kurs" localSheetId="29">#REF!</definedName>
    <definedName name="kurs" localSheetId="30">#REF!</definedName>
    <definedName name="kurs" localSheetId="31">#REF!</definedName>
    <definedName name="kurs" localSheetId="32">#REF!</definedName>
    <definedName name="kurs" localSheetId="33">#REF!</definedName>
    <definedName name="kurs" localSheetId="34">#REF!</definedName>
    <definedName name="kurs" localSheetId="35">#REF!</definedName>
    <definedName name="kurs" localSheetId="36">#REF!</definedName>
    <definedName name="kurs" localSheetId="37">#REF!</definedName>
    <definedName name="kurs" localSheetId="38">#REF!</definedName>
    <definedName name="kurs" localSheetId="39">#REF!</definedName>
    <definedName name="kurs" localSheetId="40">#REF!</definedName>
    <definedName name="kurs" localSheetId="41">#REF!</definedName>
    <definedName name="kurs" localSheetId="42">#REF!</definedName>
    <definedName name="kurs" localSheetId="43">#REF!</definedName>
    <definedName name="kurs" localSheetId="44">#REF!</definedName>
    <definedName name="kurs" localSheetId="45">#REF!</definedName>
    <definedName name="kurs" localSheetId="46">#REF!</definedName>
    <definedName name="kurs" localSheetId="47">#REF!</definedName>
    <definedName name="kurs" localSheetId="48">#REF!</definedName>
    <definedName name="kurs" localSheetId="49">#REF!</definedName>
    <definedName name="kurs" localSheetId="50">#REF!</definedName>
    <definedName name="kurs" localSheetId="51">#REF!</definedName>
    <definedName name="kurs" localSheetId="52">#REF!</definedName>
    <definedName name="kurs" localSheetId="53">#REF!</definedName>
    <definedName name="kurs" localSheetId="54">#REF!</definedName>
    <definedName name="kurs" localSheetId="55">#REF!</definedName>
    <definedName name="kurs" localSheetId="56">#REF!</definedName>
    <definedName name="kurs" localSheetId="57">#REF!</definedName>
    <definedName name="kurs" localSheetId="58">#REF!</definedName>
    <definedName name="kurs" localSheetId="59">#REF!</definedName>
    <definedName name="kurs" localSheetId="60">#REF!</definedName>
    <definedName name="kurs" localSheetId="61">#REF!</definedName>
    <definedName name="kurs" localSheetId="62">#REF!</definedName>
    <definedName name="kurs" localSheetId="63">#REF!</definedName>
    <definedName name="kurs" localSheetId="64">#REF!</definedName>
    <definedName name="kurs" localSheetId="65">#REF!</definedName>
    <definedName name="kurs" localSheetId="66">#REF!</definedName>
    <definedName name="kurs" localSheetId="67">#REF!</definedName>
    <definedName name="kurs" localSheetId="68">#REF!</definedName>
    <definedName name="kurs" localSheetId="69">#REF!</definedName>
    <definedName name="kurs" localSheetId="70">#REF!</definedName>
    <definedName name="kurs" localSheetId="71">#REF!</definedName>
    <definedName name="kurs" localSheetId="72">#REF!</definedName>
    <definedName name="kurs" localSheetId="73">#REF!</definedName>
    <definedName name="kurs" localSheetId="74">#REF!</definedName>
    <definedName name="kurs" localSheetId="75">#REF!</definedName>
    <definedName name="kurs" localSheetId="76">#REF!</definedName>
    <definedName name="kurs" localSheetId="77">#REF!</definedName>
    <definedName name="kurs" localSheetId="78">#REF!</definedName>
    <definedName name="kurs" localSheetId="79">#REF!</definedName>
    <definedName name="kurs" localSheetId="80">#REF!</definedName>
    <definedName name="kurs" localSheetId="81">#REF!</definedName>
    <definedName name="kurs" localSheetId="82">#REF!</definedName>
    <definedName name="kurs" localSheetId="83">#REF!</definedName>
    <definedName name="kurs" localSheetId="84">#REF!</definedName>
    <definedName name="kurs" localSheetId="85">#REF!</definedName>
    <definedName name="kurs" localSheetId="86">#REF!</definedName>
    <definedName name="kurs" localSheetId="87">#REF!</definedName>
    <definedName name="kurs" localSheetId="88">#REF!</definedName>
    <definedName name="kurs" localSheetId="89">#REF!</definedName>
    <definedName name="kurs" localSheetId="90">#REF!</definedName>
    <definedName name="kurs" localSheetId="91">#REF!</definedName>
    <definedName name="kurs" localSheetId="92">#REF!</definedName>
    <definedName name="kurs" localSheetId="93">#REF!</definedName>
    <definedName name="kurs" localSheetId="94">#REF!</definedName>
    <definedName name="kurs" localSheetId="95">#REF!</definedName>
    <definedName name="kurs" localSheetId="96">#REF!</definedName>
    <definedName name="kurs" localSheetId="97">#REF!</definedName>
    <definedName name="kurs" localSheetId="98">#REF!</definedName>
    <definedName name="kurs" localSheetId="99">#REF!</definedName>
    <definedName name="kurs" localSheetId="100">#REF!</definedName>
    <definedName name="kurs" localSheetId="101">#REF!</definedName>
    <definedName name="kurs" localSheetId="102">#REF!</definedName>
    <definedName name="kurs" localSheetId="103">#REF!</definedName>
    <definedName name="kurs" localSheetId="104">#REF!</definedName>
    <definedName name="kurs" localSheetId="105">#REF!</definedName>
    <definedName name="kurs" localSheetId="106">#REF!</definedName>
    <definedName name="kurs" localSheetId="107">#REF!</definedName>
    <definedName name="kurs" localSheetId="108">#REF!</definedName>
    <definedName name="kurs" localSheetId="109">#REF!</definedName>
    <definedName name="kurs" localSheetId="110">#REF!</definedName>
    <definedName name="kurs" localSheetId="111">#REF!</definedName>
    <definedName name="kurs" localSheetId="112">#REF!</definedName>
    <definedName name="kurs" localSheetId="113">#REF!</definedName>
    <definedName name="kurs">#REF!</definedName>
    <definedName name="Labor" hidden="1">{#N/A,#N/A,FALSE,"Aging Summary";#N/A,#N/A,FALSE,"Ratio Analysis";#N/A,#N/A,FALSE,"Test 120 Day Accts";#N/A,#N/A,FALSE,"Tickmarks"}</definedName>
    <definedName name="LCﾒｰﾙﾃﾞｰ金利率" localSheetId="27">#REF!</definedName>
    <definedName name="LCﾒｰﾙﾃﾞｰ金利率" localSheetId="28">#REF!</definedName>
    <definedName name="LCﾒｰﾙﾃﾞｰ金利率" localSheetId="29">#REF!</definedName>
    <definedName name="LCﾒｰﾙﾃﾞｰ金利率" localSheetId="30">#REF!</definedName>
    <definedName name="LCﾒｰﾙﾃﾞｰ金利率" localSheetId="31">#REF!</definedName>
    <definedName name="LCﾒｰﾙﾃﾞｰ金利率" localSheetId="32">#REF!</definedName>
    <definedName name="LCﾒｰﾙﾃﾞｰ金利率" localSheetId="33">#REF!</definedName>
    <definedName name="LCﾒｰﾙﾃﾞｰ金利率" localSheetId="34">#REF!</definedName>
    <definedName name="LCﾒｰﾙﾃﾞｰ金利率" localSheetId="35">#REF!</definedName>
    <definedName name="LCﾒｰﾙﾃﾞｰ金利率" localSheetId="36">#REF!</definedName>
    <definedName name="LCﾒｰﾙﾃﾞｰ金利率" localSheetId="37">#REF!</definedName>
    <definedName name="LCﾒｰﾙﾃﾞｰ金利率" localSheetId="38">#REF!</definedName>
    <definedName name="LCﾒｰﾙﾃﾞｰ金利率" localSheetId="39">#REF!</definedName>
    <definedName name="LCﾒｰﾙﾃﾞｰ金利率" localSheetId="40">#REF!</definedName>
    <definedName name="LCﾒｰﾙﾃﾞｰ金利率" localSheetId="41">#REF!</definedName>
    <definedName name="LCﾒｰﾙﾃﾞｰ金利率" localSheetId="42">#REF!</definedName>
    <definedName name="LCﾒｰﾙﾃﾞｰ金利率" localSheetId="43">#REF!</definedName>
    <definedName name="LCﾒｰﾙﾃﾞｰ金利率" localSheetId="44">#REF!</definedName>
    <definedName name="LCﾒｰﾙﾃﾞｰ金利率" localSheetId="45">#REF!</definedName>
    <definedName name="LCﾒｰﾙﾃﾞｰ金利率" localSheetId="46">#REF!</definedName>
    <definedName name="LCﾒｰﾙﾃﾞｰ金利率" localSheetId="47">#REF!</definedName>
    <definedName name="LCﾒｰﾙﾃﾞｰ金利率" localSheetId="48">#REF!</definedName>
    <definedName name="LCﾒｰﾙﾃﾞｰ金利率" localSheetId="49">#REF!</definedName>
    <definedName name="LCﾒｰﾙﾃﾞｰ金利率" localSheetId="50">#REF!</definedName>
    <definedName name="LCﾒｰﾙﾃﾞｰ金利率" localSheetId="51">#REF!</definedName>
    <definedName name="LCﾒｰﾙﾃﾞｰ金利率" localSheetId="52">#REF!</definedName>
    <definedName name="LCﾒｰﾙﾃﾞｰ金利率" localSheetId="53">#REF!</definedName>
    <definedName name="LCﾒｰﾙﾃﾞｰ金利率" localSheetId="54">#REF!</definedName>
    <definedName name="LCﾒｰﾙﾃﾞｰ金利率" localSheetId="55">#REF!</definedName>
    <definedName name="LCﾒｰﾙﾃﾞｰ金利率" localSheetId="56">#REF!</definedName>
    <definedName name="LCﾒｰﾙﾃﾞｰ金利率" localSheetId="57">#REF!</definedName>
    <definedName name="LCﾒｰﾙﾃﾞｰ金利率" localSheetId="58">#REF!</definedName>
    <definedName name="LCﾒｰﾙﾃﾞｰ金利率" localSheetId="59">#REF!</definedName>
    <definedName name="LCﾒｰﾙﾃﾞｰ金利率" localSheetId="60">#REF!</definedName>
    <definedName name="LCﾒｰﾙﾃﾞｰ金利率" localSheetId="61">#REF!</definedName>
    <definedName name="LCﾒｰﾙﾃﾞｰ金利率" localSheetId="62">#REF!</definedName>
    <definedName name="LCﾒｰﾙﾃﾞｰ金利率" localSheetId="63">#REF!</definedName>
    <definedName name="LCﾒｰﾙﾃﾞｰ金利率" localSheetId="64">#REF!</definedName>
    <definedName name="LCﾒｰﾙﾃﾞｰ金利率" localSheetId="65">#REF!</definedName>
    <definedName name="LCﾒｰﾙﾃﾞｰ金利率" localSheetId="66">#REF!</definedName>
    <definedName name="LCﾒｰﾙﾃﾞｰ金利率" localSheetId="67">#REF!</definedName>
    <definedName name="LCﾒｰﾙﾃﾞｰ金利率" localSheetId="68">#REF!</definedName>
    <definedName name="LCﾒｰﾙﾃﾞｰ金利率" localSheetId="69">#REF!</definedName>
    <definedName name="LCﾒｰﾙﾃﾞｰ金利率" localSheetId="70">#REF!</definedName>
    <definedName name="LCﾒｰﾙﾃﾞｰ金利率" localSheetId="71">#REF!</definedName>
    <definedName name="LCﾒｰﾙﾃﾞｰ金利率" localSheetId="72">#REF!</definedName>
    <definedName name="LCﾒｰﾙﾃﾞｰ金利率" localSheetId="73">#REF!</definedName>
    <definedName name="LCﾒｰﾙﾃﾞｰ金利率" localSheetId="74">#REF!</definedName>
    <definedName name="LCﾒｰﾙﾃﾞｰ金利率" localSheetId="75">#REF!</definedName>
    <definedName name="LCﾒｰﾙﾃﾞｰ金利率" localSheetId="76">#REF!</definedName>
    <definedName name="LCﾒｰﾙﾃﾞｰ金利率" localSheetId="77">#REF!</definedName>
    <definedName name="LCﾒｰﾙﾃﾞｰ金利率" localSheetId="78">#REF!</definedName>
    <definedName name="LCﾒｰﾙﾃﾞｰ金利率" localSheetId="79">#REF!</definedName>
    <definedName name="LCﾒｰﾙﾃﾞｰ金利率" localSheetId="80">#REF!</definedName>
    <definedName name="LCﾒｰﾙﾃﾞｰ金利率" localSheetId="81">#REF!</definedName>
    <definedName name="LCﾒｰﾙﾃﾞｰ金利率" localSheetId="82">#REF!</definedName>
    <definedName name="LCﾒｰﾙﾃﾞｰ金利率" localSheetId="83">#REF!</definedName>
    <definedName name="LCﾒｰﾙﾃﾞｰ金利率" localSheetId="84">#REF!</definedName>
    <definedName name="LCﾒｰﾙﾃﾞｰ金利率" localSheetId="85">#REF!</definedName>
    <definedName name="LCﾒｰﾙﾃﾞｰ金利率" localSheetId="86">#REF!</definedName>
    <definedName name="LCﾒｰﾙﾃﾞｰ金利率" localSheetId="87">#REF!</definedName>
    <definedName name="LCﾒｰﾙﾃﾞｰ金利率" localSheetId="88">#REF!</definedName>
    <definedName name="LCﾒｰﾙﾃﾞｰ金利率" localSheetId="89">#REF!</definedName>
    <definedName name="LCﾒｰﾙﾃﾞｰ金利率" localSheetId="90">#REF!</definedName>
    <definedName name="LCﾒｰﾙﾃﾞｰ金利率" localSheetId="91">#REF!</definedName>
    <definedName name="LCﾒｰﾙﾃﾞｰ金利率" localSheetId="92">#REF!</definedName>
    <definedName name="LCﾒｰﾙﾃﾞｰ金利率" localSheetId="93">#REF!</definedName>
    <definedName name="LCﾒｰﾙﾃﾞｰ金利率" localSheetId="94">#REF!</definedName>
    <definedName name="LCﾒｰﾙﾃﾞｰ金利率" localSheetId="95">#REF!</definedName>
    <definedName name="LCﾒｰﾙﾃﾞｰ金利率" localSheetId="96">#REF!</definedName>
    <definedName name="LCﾒｰﾙﾃﾞｰ金利率" localSheetId="97">#REF!</definedName>
    <definedName name="LCﾒｰﾙﾃﾞｰ金利率" localSheetId="98">#REF!</definedName>
    <definedName name="LCﾒｰﾙﾃﾞｰ金利率" localSheetId="99">#REF!</definedName>
    <definedName name="LCﾒｰﾙﾃﾞｰ金利率" localSheetId="100">#REF!</definedName>
    <definedName name="LCﾒｰﾙﾃﾞｰ金利率" localSheetId="101">#REF!</definedName>
    <definedName name="LCﾒｰﾙﾃﾞｰ金利率" localSheetId="102">#REF!</definedName>
    <definedName name="LCﾒｰﾙﾃﾞｰ金利率" localSheetId="103">#REF!</definedName>
    <definedName name="LCﾒｰﾙﾃﾞｰ金利率" localSheetId="104">#REF!</definedName>
    <definedName name="LCﾒｰﾙﾃﾞｰ金利率" localSheetId="105">#REF!</definedName>
    <definedName name="LCﾒｰﾙﾃﾞｰ金利率" localSheetId="106">#REF!</definedName>
    <definedName name="LCﾒｰﾙﾃﾞｰ金利率" localSheetId="107">#REF!</definedName>
    <definedName name="LCﾒｰﾙﾃﾞｰ金利率" localSheetId="108">#REF!</definedName>
    <definedName name="LCﾒｰﾙﾃﾞｰ金利率" localSheetId="109">#REF!</definedName>
    <definedName name="LCﾒｰﾙﾃﾞｰ金利率" localSheetId="110">#REF!</definedName>
    <definedName name="LCﾒｰﾙﾃﾞｰ金利率" localSheetId="111">#REF!</definedName>
    <definedName name="LCﾒｰﾙﾃﾞｰ金利率" localSheetId="112">#REF!</definedName>
    <definedName name="LCﾒｰﾙﾃﾞｰ金利率" localSheetId="113">#REF!</definedName>
    <definedName name="LCﾒｰﾙﾃﾞｰ金利率">#REF!</definedName>
    <definedName name="LICASEAN" localSheetId="27">#REF!</definedName>
    <definedName name="LICASEAN" localSheetId="28">#REF!</definedName>
    <definedName name="LICASEAN" localSheetId="29">#REF!</definedName>
    <definedName name="LICASEAN" localSheetId="30">#REF!</definedName>
    <definedName name="LICASEAN" localSheetId="31">#REF!</definedName>
    <definedName name="LICASEAN" localSheetId="32">#REF!</definedName>
    <definedName name="LICASEAN" localSheetId="33">#REF!</definedName>
    <definedName name="LICASEAN" localSheetId="34">#REF!</definedName>
    <definedName name="LICASEAN" localSheetId="35">#REF!</definedName>
    <definedName name="LICASEAN" localSheetId="36">#REF!</definedName>
    <definedName name="LICASEAN" localSheetId="37">#REF!</definedName>
    <definedName name="LICASEAN" localSheetId="38">#REF!</definedName>
    <definedName name="LICASEAN" localSheetId="39">#REF!</definedName>
    <definedName name="LICASEAN" localSheetId="40">#REF!</definedName>
    <definedName name="LICASEAN" localSheetId="41">#REF!</definedName>
    <definedName name="LICASEAN" localSheetId="42">#REF!</definedName>
    <definedName name="LICASEAN" localSheetId="43">#REF!</definedName>
    <definedName name="LICASEAN" localSheetId="44">#REF!</definedName>
    <definedName name="LICASEAN" localSheetId="45">#REF!</definedName>
    <definedName name="LICASEAN" localSheetId="46">#REF!</definedName>
    <definedName name="LICASEAN" localSheetId="47">#REF!</definedName>
    <definedName name="LICASEAN" localSheetId="48">#REF!</definedName>
    <definedName name="LICASEAN" localSheetId="49">#REF!</definedName>
    <definedName name="LICASEAN" localSheetId="50">#REF!</definedName>
    <definedName name="LICASEAN" localSheetId="51">#REF!</definedName>
    <definedName name="LICASEAN" localSheetId="52">#REF!</definedName>
    <definedName name="LICASEAN" localSheetId="53">#REF!</definedName>
    <definedName name="LICASEAN" localSheetId="54">#REF!</definedName>
    <definedName name="LICASEAN" localSheetId="55">#REF!</definedName>
    <definedName name="LICASEAN" localSheetId="56">#REF!</definedName>
    <definedName name="LICASEAN" localSheetId="57">#REF!</definedName>
    <definedName name="LICASEAN" localSheetId="58">#REF!</definedName>
    <definedName name="LICASEAN" localSheetId="59">#REF!</definedName>
    <definedName name="LICASEAN" localSheetId="60">#REF!</definedName>
    <definedName name="LICASEAN" localSheetId="61">#REF!</definedName>
    <definedName name="LICASEAN" localSheetId="62">#REF!</definedName>
    <definedName name="LICASEAN" localSheetId="63">#REF!</definedName>
    <definedName name="LICASEAN" localSheetId="64">#REF!</definedName>
    <definedName name="LICASEAN" localSheetId="65">#REF!</definedName>
    <definedName name="LICASEAN" localSheetId="66">#REF!</definedName>
    <definedName name="LICASEAN" localSheetId="67">#REF!</definedName>
    <definedName name="LICASEAN" localSheetId="68">#REF!</definedName>
    <definedName name="LICASEAN" localSheetId="69">#REF!</definedName>
    <definedName name="LICASEAN" localSheetId="70">#REF!</definedName>
    <definedName name="LICASEAN" localSheetId="71">#REF!</definedName>
    <definedName name="LICASEAN" localSheetId="72">#REF!</definedName>
    <definedName name="LICASEAN" localSheetId="73">#REF!</definedName>
    <definedName name="LICASEAN" localSheetId="74">#REF!</definedName>
    <definedName name="LICASEAN" localSheetId="75">#REF!</definedName>
    <definedName name="LICASEAN" localSheetId="76">#REF!</definedName>
    <definedName name="LICASEAN" localSheetId="77">#REF!</definedName>
    <definedName name="LICASEAN" localSheetId="78">#REF!</definedName>
    <definedName name="LICASEAN" localSheetId="79">#REF!</definedName>
    <definedName name="LICASEAN" localSheetId="80">#REF!</definedName>
    <definedName name="LICASEAN" localSheetId="81">#REF!</definedName>
    <definedName name="LICASEAN" localSheetId="82">#REF!</definedName>
    <definedName name="LICASEAN" localSheetId="83">#REF!</definedName>
    <definedName name="LICASEAN" localSheetId="84">#REF!</definedName>
    <definedName name="LICASEAN" localSheetId="85">#REF!</definedName>
    <definedName name="LICASEAN" localSheetId="86">#REF!</definedName>
    <definedName name="LICASEAN" localSheetId="87">#REF!</definedName>
    <definedName name="LICASEAN" localSheetId="88">#REF!</definedName>
    <definedName name="LICASEAN" localSheetId="89">#REF!</definedName>
    <definedName name="LICASEAN" localSheetId="90">#REF!</definedName>
    <definedName name="LICASEAN" localSheetId="91">#REF!</definedName>
    <definedName name="LICASEAN" localSheetId="92">#REF!</definedName>
    <definedName name="LICASEAN" localSheetId="93">#REF!</definedName>
    <definedName name="LICASEAN" localSheetId="94">#REF!</definedName>
    <definedName name="LICASEAN" localSheetId="95">#REF!</definedName>
    <definedName name="LICASEAN" localSheetId="96">#REF!</definedName>
    <definedName name="LICASEAN" localSheetId="97">#REF!</definedName>
    <definedName name="LICASEAN" localSheetId="98">#REF!</definedName>
    <definedName name="LICASEAN" localSheetId="99">#REF!</definedName>
    <definedName name="LICASEAN" localSheetId="100">#REF!</definedName>
    <definedName name="LICASEAN" localSheetId="101">#REF!</definedName>
    <definedName name="LICASEAN" localSheetId="102">#REF!</definedName>
    <definedName name="LICASEAN" localSheetId="103">#REF!</definedName>
    <definedName name="LICASEAN" localSheetId="104">#REF!</definedName>
    <definedName name="LICASEAN" localSheetId="105">#REF!</definedName>
    <definedName name="LICASEAN" localSheetId="106">#REF!</definedName>
    <definedName name="LICASEAN" localSheetId="107">#REF!</definedName>
    <definedName name="LICASEAN" localSheetId="108">#REF!</definedName>
    <definedName name="LICASEAN" localSheetId="109">#REF!</definedName>
    <definedName name="LICASEAN" localSheetId="110">#REF!</definedName>
    <definedName name="LICASEAN" localSheetId="111">#REF!</definedName>
    <definedName name="LICASEAN" localSheetId="112">#REF!</definedName>
    <definedName name="LICASEAN" localSheetId="113">#REF!</definedName>
    <definedName name="LICASEAN">#REF!</definedName>
    <definedName name="LICJPN" localSheetId="27">#REF!</definedName>
    <definedName name="LICJPN" localSheetId="28">#REF!</definedName>
    <definedName name="LICJPN" localSheetId="29">#REF!</definedName>
    <definedName name="LICJPN" localSheetId="30">#REF!</definedName>
    <definedName name="LICJPN" localSheetId="31">#REF!</definedName>
    <definedName name="LICJPN" localSheetId="32">#REF!</definedName>
    <definedName name="LICJPN" localSheetId="33">#REF!</definedName>
    <definedName name="LICJPN" localSheetId="34">#REF!</definedName>
    <definedName name="LICJPN" localSheetId="35">#REF!</definedName>
    <definedName name="LICJPN" localSheetId="36">#REF!</definedName>
    <definedName name="LICJPN" localSheetId="37">#REF!</definedName>
    <definedName name="LICJPN" localSheetId="38">#REF!</definedName>
    <definedName name="LICJPN" localSheetId="39">#REF!</definedName>
    <definedName name="LICJPN" localSheetId="40">#REF!</definedName>
    <definedName name="LICJPN" localSheetId="41">#REF!</definedName>
    <definedName name="LICJPN" localSheetId="42">#REF!</definedName>
    <definedName name="LICJPN" localSheetId="43">#REF!</definedName>
    <definedName name="LICJPN" localSheetId="44">#REF!</definedName>
    <definedName name="LICJPN" localSheetId="45">#REF!</definedName>
    <definedName name="LICJPN" localSheetId="46">#REF!</definedName>
    <definedName name="LICJPN" localSheetId="47">#REF!</definedName>
    <definedName name="LICJPN" localSheetId="48">#REF!</definedName>
    <definedName name="LICJPN" localSheetId="49">#REF!</definedName>
    <definedName name="LICJPN" localSheetId="50">#REF!</definedName>
    <definedName name="LICJPN" localSheetId="51">#REF!</definedName>
    <definedName name="LICJPN" localSheetId="52">#REF!</definedName>
    <definedName name="LICJPN" localSheetId="53">#REF!</definedName>
    <definedName name="LICJPN" localSheetId="54">#REF!</definedName>
    <definedName name="LICJPN" localSheetId="55">#REF!</definedName>
    <definedName name="LICJPN" localSheetId="56">#REF!</definedName>
    <definedName name="LICJPN" localSheetId="57">#REF!</definedName>
    <definedName name="LICJPN" localSheetId="58">#REF!</definedName>
    <definedName name="LICJPN" localSheetId="59">#REF!</definedName>
    <definedName name="LICJPN" localSheetId="60">#REF!</definedName>
    <definedName name="LICJPN" localSheetId="61">#REF!</definedName>
    <definedName name="LICJPN" localSheetId="62">#REF!</definedName>
    <definedName name="LICJPN" localSheetId="63">#REF!</definedName>
    <definedName name="LICJPN" localSheetId="64">#REF!</definedName>
    <definedName name="LICJPN" localSheetId="65">#REF!</definedName>
    <definedName name="LICJPN" localSheetId="66">#REF!</definedName>
    <definedName name="LICJPN" localSheetId="67">#REF!</definedName>
    <definedName name="LICJPN" localSheetId="68">#REF!</definedName>
    <definedName name="LICJPN" localSheetId="69">#REF!</definedName>
    <definedName name="LICJPN" localSheetId="70">#REF!</definedName>
    <definedName name="LICJPN" localSheetId="71">#REF!</definedName>
    <definedName name="LICJPN" localSheetId="72">#REF!</definedName>
    <definedName name="LICJPN" localSheetId="73">#REF!</definedName>
    <definedName name="LICJPN" localSheetId="74">#REF!</definedName>
    <definedName name="LICJPN" localSheetId="75">#REF!</definedName>
    <definedName name="LICJPN" localSheetId="76">#REF!</definedName>
    <definedName name="LICJPN" localSheetId="77">#REF!</definedName>
    <definedName name="LICJPN" localSheetId="78">#REF!</definedName>
    <definedName name="LICJPN" localSheetId="79">#REF!</definedName>
    <definedName name="LICJPN" localSheetId="80">#REF!</definedName>
    <definedName name="LICJPN" localSheetId="81">#REF!</definedName>
    <definedName name="LICJPN" localSheetId="82">#REF!</definedName>
    <definedName name="LICJPN" localSheetId="83">#REF!</definedName>
    <definedName name="LICJPN" localSheetId="84">#REF!</definedName>
    <definedName name="LICJPN" localSheetId="85">#REF!</definedName>
    <definedName name="LICJPN" localSheetId="86">#REF!</definedName>
    <definedName name="LICJPN" localSheetId="87">#REF!</definedName>
    <definedName name="LICJPN" localSheetId="88">#REF!</definedName>
    <definedName name="LICJPN" localSheetId="89">#REF!</definedName>
    <definedName name="LICJPN" localSheetId="90">#REF!</definedName>
    <definedName name="LICJPN" localSheetId="91">#REF!</definedName>
    <definedName name="LICJPN" localSheetId="92">#REF!</definedName>
    <definedName name="LICJPN" localSheetId="93">#REF!</definedName>
    <definedName name="LICJPN" localSheetId="94">#REF!</definedName>
    <definedName name="LICJPN" localSheetId="95">#REF!</definedName>
    <definedName name="LICJPN" localSheetId="96">#REF!</definedName>
    <definedName name="LICJPN" localSheetId="97">#REF!</definedName>
    <definedName name="LICJPN" localSheetId="98">#REF!</definedName>
    <definedName name="LICJPN" localSheetId="99">#REF!</definedName>
    <definedName name="LICJPN" localSheetId="100">#REF!</definedName>
    <definedName name="LICJPN" localSheetId="101">#REF!</definedName>
    <definedName name="LICJPN" localSheetId="102">#REF!</definedName>
    <definedName name="LICJPN" localSheetId="103">#REF!</definedName>
    <definedName name="LICJPN" localSheetId="104">#REF!</definedName>
    <definedName name="LICJPN" localSheetId="105">#REF!</definedName>
    <definedName name="LICJPN" localSheetId="106">#REF!</definedName>
    <definedName name="LICJPN" localSheetId="107">#REF!</definedName>
    <definedName name="LICJPN" localSheetId="108">#REF!</definedName>
    <definedName name="LICJPN" localSheetId="109">#REF!</definedName>
    <definedName name="LICJPN" localSheetId="110">#REF!</definedName>
    <definedName name="LICJPN" localSheetId="111">#REF!</definedName>
    <definedName name="LICJPN" localSheetId="112">#REF!</definedName>
    <definedName name="LICJPN" localSheetId="113">#REF!</definedName>
    <definedName name="LICJPN">#REF!</definedName>
    <definedName name="list.company">'[12]Company Code'!$B$2:$F$101</definedName>
    <definedName name="list.constant">'[12]Internal Account Code'!$G$4:$H$5</definedName>
    <definedName name="list.input_month">[12]month!$B$4:$D$7</definedName>
    <definedName name="list.region">'[13]Region Code'!$A$2:$B$5</definedName>
    <definedName name="list.sales_category">'[13]Product Group Code'!$B$2:$F$40</definedName>
    <definedName name="LOSS" localSheetId="27">[2]A!#REF!</definedName>
    <definedName name="LOSS" localSheetId="28">[2]A!#REF!</definedName>
    <definedName name="LOSS" localSheetId="29">[2]A!#REF!</definedName>
    <definedName name="LOSS" localSheetId="30">[2]A!#REF!</definedName>
    <definedName name="LOSS" localSheetId="31">[2]A!#REF!</definedName>
    <definedName name="LOSS" localSheetId="32">[2]A!#REF!</definedName>
    <definedName name="LOSS" localSheetId="33">[2]A!#REF!</definedName>
    <definedName name="LOSS" localSheetId="34">[2]A!#REF!</definedName>
    <definedName name="LOSS" localSheetId="35">[2]A!#REF!</definedName>
    <definedName name="LOSS" localSheetId="36">[2]A!#REF!</definedName>
    <definedName name="LOSS" localSheetId="37">[2]A!#REF!</definedName>
    <definedName name="LOSS" localSheetId="38">[2]A!#REF!</definedName>
    <definedName name="LOSS" localSheetId="39">[2]A!#REF!</definedName>
    <definedName name="LOSS" localSheetId="40">[2]A!#REF!</definedName>
    <definedName name="LOSS" localSheetId="41">[2]A!#REF!</definedName>
    <definedName name="LOSS" localSheetId="42">[2]A!#REF!</definedName>
    <definedName name="LOSS" localSheetId="43">[2]A!#REF!</definedName>
    <definedName name="LOSS" localSheetId="44">[2]A!#REF!</definedName>
    <definedName name="LOSS" localSheetId="45">[2]A!#REF!</definedName>
    <definedName name="LOSS" localSheetId="46">[2]A!#REF!</definedName>
    <definedName name="LOSS" localSheetId="47">[2]A!#REF!</definedName>
    <definedName name="LOSS" localSheetId="48">[2]A!#REF!</definedName>
    <definedName name="LOSS" localSheetId="49">[2]A!#REF!</definedName>
    <definedName name="LOSS" localSheetId="50">[2]A!#REF!</definedName>
    <definedName name="LOSS" localSheetId="51">[2]A!#REF!</definedName>
    <definedName name="LOSS" localSheetId="52">[2]A!#REF!</definedName>
    <definedName name="LOSS" localSheetId="53">[2]A!#REF!</definedName>
    <definedName name="LOSS" localSheetId="54">[2]A!#REF!</definedName>
    <definedName name="LOSS" localSheetId="55">[2]A!#REF!</definedName>
    <definedName name="LOSS" localSheetId="56">[2]A!#REF!</definedName>
    <definedName name="LOSS" localSheetId="57">[2]A!#REF!</definedName>
    <definedName name="LOSS" localSheetId="58">[2]A!#REF!</definedName>
    <definedName name="LOSS" localSheetId="59">[2]A!#REF!</definedName>
    <definedName name="LOSS" localSheetId="60">[2]A!#REF!</definedName>
    <definedName name="LOSS" localSheetId="61">[2]A!#REF!</definedName>
    <definedName name="LOSS" localSheetId="62">[2]A!#REF!</definedName>
    <definedName name="LOSS" localSheetId="63">[2]A!#REF!</definedName>
    <definedName name="LOSS" localSheetId="64">[2]A!#REF!</definedName>
    <definedName name="LOSS" localSheetId="65">[2]A!#REF!</definedName>
    <definedName name="LOSS" localSheetId="66">[2]A!#REF!</definedName>
    <definedName name="LOSS" localSheetId="67">[2]A!#REF!</definedName>
    <definedName name="LOSS" localSheetId="68">[2]A!#REF!</definedName>
    <definedName name="LOSS" localSheetId="69">[2]A!#REF!</definedName>
    <definedName name="LOSS" localSheetId="70">[2]A!#REF!</definedName>
    <definedName name="LOSS" localSheetId="71">[2]A!#REF!</definedName>
    <definedName name="LOSS" localSheetId="72">[2]A!#REF!</definedName>
    <definedName name="LOSS" localSheetId="73">[2]A!#REF!</definedName>
    <definedName name="LOSS" localSheetId="74">[2]A!#REF!</definedName>
    <definedName name="LOSS" localSheetId="75">[2]A!#REF!</definedName>
    <definedName name="LOSS" localSheetId="76">[2]A!#REF!</definedName>
    <definedName name="LOSS" localSheetId="77">[2]A!#REF!</definedName>
    <definedName name="LOSS" localSheetId="78">[2]A!#REF!</definedName>
    <definedName name="LOSS" localSheetId="79">[2]A!#REF!</definedName>
    <definedName name="LOSS" localSheetId="80">[2]A!#REF!</definedName>
    <definedName name="LOSS" localSheetId="81">[2]A!#REF!</definedName>
    <definedName name="LOSS" localSheetId="82">[2]A!#REF!</definedName>
    <definedName name="LOSS" localSheetId="83">[2]A!#REF!</definedName>
    <definedName name="LOSS" localSheetId="84">[2]A!#REF!</definedName>
    <definedName name="LOSS" localSheetId="85">[2]A!#REF!</definedName>
    <definedName name="LOSS" localSheetId="86">[2]A!#REF!</definedName>
    <definedName name="LOSS" localSheetId="87">[2]A!#REF!</definedName>
    <definedName name="LOSS" localSheetId="88">[2]A!#REF!</definedName>
    <definedName name="LOSS" localSheetId="89">[2]A!#REF!</definedName>
    <definedName name="LOSS" localSheetId="90">[2]A!#REF!</definedName>
    <definedName name="LOSS" localSheetId="91">[2]A!#REF!</definedName>
    <definedName name="LOSS" localSheetId="92">[2]A!#REF!</definedName>
    <definedName name="LOSS" localSheetId="93">[2]A!#REF!</definedName>
    <definedName name="LOSS" localSheetId="94">[2]A!#REF!</definedName>
    <definedName name="LOSS" localSheetId="95">[2]A!#REF!</definedName>
    <definedName name="LOSS" localSheetId="96">[2]A!#REF!</definedName>
    <definedName name="LOSS" localSheetId="97">[2]A!#REF!</definedName>
    <definedName name="LOSS" localSheetId="98">[2]A!#REF!</definedName>
    <definedName name="LOSS" localSheetId="99">[2]A!#REF!</definedName>
    <definedName name="LOSS" localSheetId="100">[2]A!#REF!</definedName>
    <definedName name="LOSS" localSheetId="101">[2]A!#REF!</definedName>
    <definedName name="LOSS" localSheetId="102">[2]A!#REF!</definedName>
    <definedName name="LOSS" localSheetId="103">[2]A!#REF!</definedName>
    <definedName name="LOSS" localSheetId="104">[2]A!#REF!</definedName>
    <definedName name="LOSS" localSheetId="105">[2]A!#REF!</definedName>
    <definedName name="LOSS" localSheetId="106">[2]A!#REF!</definedName>
    <definedName name="LOSS" localSheetId="107">[2]A!#REF!</definedName>
    <definedName name="LOSS" localSheetId="108">[2]A!#REF!</definedName>
    <definedName name="LOSS" localSheetId="109">[2]A!#REF!</definedName>
    <definedName name="LOSS" localSheetId="110">[2]A!#REF!</definedName>
    <definedName name="LOSS" localSheetId="111">[2]A!#REF!</definedName>
    <definedName name="LOSS" localSheetId="112">[2]A!#REF!</definedName>
    <definedName name="LOSS" localSheetId="113">[2]A!#REF!</definedName>
    <definedName name="LOSS">[2]A!#REF!</definedName>
    <definedName name="Machine"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mar" hidden="1">{#N/A,#N/A,FALSE,"Act.Fcst Costs"}</definedName>
    <definedName name="Month_Default" localSheetId="27">#REF!</definedName>
    <definedName name="Month_Default" localSheetId="28">#REF!</definedName>
    <definedName name="Month_Default" localSheetId="29">#REF!</definedName>
    <definedName name="Month_Default" localSheetId="30">#REF!</definedName>
    <definedName name="Month_Default" localSheetId="31">#REF!</definedName>
    <definedName name="Month_Default" localSheetId="32">#REF!</definedName>
    <definedName name="Month_Default" localSheetId="33">#REF!</definedName>
    <definedName name="Month_Default" localSheetId="34">#REF!</definedName>
    <definedName name="Month_Default" localSheetId="35">#REF!</definedName>
    <definedName name="Month_Default" localSheetId="36">#REF!</definedName>
    <definedName name="Month_Default" localSheetId="37">#REF!</definedName>
    <definedName name="Month_Default" localSheetId="38">#REF!</definedName>
    <definedName name="Month_Default" localSheetId="39">#REF!</definedName>
    <definedName name="Month_Default" localSheetId="40">#REF!</definedName>
    <definedName name="Month_Default" localSheetId="41">#REF!</definedName>
    <definedName name="Month_Default" localSheetId="42">#REF!</definedName>
    <definedName name="Month_Default" localSheetId="43">#REF!</definedName>
    <definedName name="Month_Default" localSheetId="44">#REF!</definedName>
    <definedName name="Month_Default" localSheetId="45">#REF!</definedName>
    <definedName name="Month_Default" localSheetId="46">#REF!</definedName>
    <definedName name="Month_Default" localSheetId="47">#REF!</definedName>
    <definedName name="Month_Default" localSheetId="48">#REF!</definedName>
    <definedName name="Month_Default" localSheetId="49">#REF!</definedName>
    <definedName name="Month_Default" localSheetId="50">#REF!</definedName>
    <definedName name="Month_Default" localSheetId="51">#REF!</definedName>
    <definedName name="Month_Default" localSheetId="52">#REF!</definedName>
    <definedName name="Month_Default" localSheetId="53">#REF!</definedName>
    <definedName name="Month_Default" localSheetId="54">#REF!</definedName>
    <definedName name="Month_Default" localSheetId="55">#REF!</definedName>
    <definedName name="Month_Default" localSheetId="56">#REF!</definedName>
    <definedName name="Month_Default" localSheetId="57">#REF!</definedName>
    <definedName name="Month_Default" localSheetId="58">#REF!</definedName>
    <definedName name="Month_Default" localSheetId="59">#REF!</definedName>
    <definedName name="Month_Default" localSheetId="60">#REF!</definedName>
    <definedName name="Month_Default" localSheetId="61">#REF!</definedName>
    <definedName name="Month_Default" localSheetId="62">#REF!</definedName>
    <definedName name="Month_Default" localSheetId="63">#REF!</definedName>
    <definedName name="Month_Default" localSheetId="64">#REF!</definedName>
    <definedName name="Month_Default" localSheetId="65">#REF!</definedName>
    <definedName name="Month_Default" localSheetId="66">#REF!</definedName>
    <definedName name="Month_Default" localSheetId="67">#REF!</definedName>
    <definedName name="Month_Default" localSheetId="68">#REF!</definedName>
    <definedName name="Month_Default" localSheetId="69">#REF!</definedName>
    <definedName name="Month_Default" localSheetId="70">#REF!</definedName>
    <definedName name="Month_Default" localSheetId="71">#REF!</definedName>
    <definedName name="Month_Default" localSheetId="72">#REF!</definedName>
    <definedName name="Month_Default" localSheetId="73">#REF!</definedName>
    <definedName name="Month_Default" localSheetId="74">#REF!</definedName>
    <definedName name="Month_Default" localSheetId="75">#REF!</definedName>
    <definedName name="Month_Default" localSheetId="76">#REF!</definedName>
    <definedName name="Month_Default" localSheetId="77">#REF!</definedName>
    <definedName name="Month_Default" localSheetId="78">#REF!</definedName>
    <definedName name="Month_Default" localSheetId="79">#REF!</definedName>
    <definedName name="Month_Default" localSheetId="80">#REF!</definedName>
    <definedName name="Month_Default" localSheetId="81">#REF!</definedName>
    <definedName name="Month_Default" localSheetId="82">#REF!</definedName>
    <definedName name="Month_Default" localSheetId="83">#REF!</definedName>
    <definedName name="Month_Default" localSheetId="84">#REF!</definedName>
    <definedName name="Month_Default" localSheetId="85">#REF!</definedName>
    <definedName name="Month_Default" localSheetId="86">#REF!</definedName>
    <definedName name="Month_Default" localSheetId="87">#REF!</definedName>
    <definedName name="Month_Default" localSheetId="88">#REF!</definedName>
    <definedName name="Month_Default" localSheetId="89">#REF!</definedName>
    <definedName name="Month_Default" localSheetId="90">#REF!</definedName>
    <definedName name="Month_Default" localSheetId="91">#REF!</definedName>
    <definedName name="Month_Default" localSheetId="92">#REF!</definedName>
    <definedName name="Month_Default" localSheetId="93">#REF!</definedName>
    <definedName name="Month_Default" localSheetId="94">#REF!</definedName>
    <definedName name="Month_Default" localSheetId="95">#REF!</definedName>
    <definedName name="Month_Default" localSheetId="96">#REF!</definedName>
    <definedName name="Month_Default" localSheetId="97">#REF!</definedName>
    <definedName name="Month_Default" localSheetId="98">#REF!</definedName>
    <definedName name="Month_Default" localSheetId="99">#REF!</definedName>
    <definedName name="Month_Default" localSheetId="100">#REF!</definedName>
    <definedName name="Month_Default" localSheetId="101">#REF!</definedName>
    <definedName name="Month_Default" localSheetId="102">#REF!</definedName>
    <definedName name="Month_Default" localSheetId="103">#REF!</definedName>
    <definedName name="Month_Default" localSheetId="104">#REF!</definedName>
    <definedName name="Month_Default" localSheetId="105">#REF!</definedName>
    <definedName name="Month_Default" localSheetId="106">#REF!</definedName>
    <definedName name="Month_Default" localSheetId="107">#REF!</definedName>
    <definedName name="Month_Default" localSheetId="108">#REF!</definedName>
    <definedName name="Month_Default" localSheetId="109">#REF!</definedName>
    <definedName name="Month_Default" localSheetId="110">#REF!</definedName>
    <definedName name="Month_Default" localSheetId="111">#REF!</definedName>
    <definedName name="Month_Default" localSheetId="112">#REF!</definedName>
    <definedName name="Month_Default" localSheetId="113">#REF!</definedName>
    <definedName name="Month_Default">#REF!</definedName>
    <definedName name="Monthly_Change" localSheetId="27">#REF!</definedName>
    <definedName name="Monthly_Change" localSheetId="28">#REF!</definedName>
    <definedName name="Monthly_Change" localSheetId="29">#REF!</definedName>
    <definedName name="Monthly_Change" localSheetId="30">#REF!</definedName>
    <definedName name="Monthly_Change" localSheetId="31">#REF!</definedName>
    <definedName name="Monthly_Change" localSheetId="32">#REF!</definedName>
    <definedName name="Monthly_Change" localSheetId="33">#REF!</definedName>
    <definedName name="Monthly_Change" localSheetId="34">#REF!</definedName>
    <definedName name="Monthly_Change" localSheetId="35">#REF!</definedName>
    <definedName name="Monthly_Change" localSheetId="36">#REF!</definedName>
    <definedName name="Monthly_Change" localSheetId="37">#REF!</definedName>
    <definedName name="Monthly_Change" localSheetId="38">#REF!</definedName>
    <definedName name="Monthly_Change" localSheetId="39">#REF!</definedName>
    <definedName name="Monthly_Change" localSheetId="40">#REF!</definedName>
    <definedName name="Monthly_Change" localSheetId="41">#REF!</definedName>
    <definedName name="Monthly_Change" localSheetId="42">#REF!</definedName>
    <definedName name="Monthly_Change" localSheetId="43">#REF!</definedName>
    <definedName name="Monthly_Change" localSheetId="44">#REF!</definedName>
    <definedName name="Monthly_Change" localSheetId="45">#REF!</definedName>
    <definedName name="Monthly_Change" localSheetId="46">#REF!</definedName>
    <definedName name="Monthly_Change" localSheetId="47">#REF!</definedName>
    <definedName name="Monthly_Change" localSheetId="48">#REF!</definedName>
    <definedName name="Monthly_Change" localSheetId="49">#REF!</definedName>
    <definedName name="Monthly_Change" localSheetId="50">#REF!</definedName>
    <definedName name="Monthly_Change" localSheetId="51">#REF!</definedName>
    <definedName name="Monthly_Change" localSheetId="52">#REF!</definedName>
    <definedName name="Monthly_Change" localSheetId="53">#REF!</definedName>
    <definedName name="Monthly_Change" localSheetId="54">#REF!</definedName>
    <definedName name="Monthly_Change" localSheetId="55">#REF!</definedName>
    <definedName name="Monthly_Change" localSheetId="56">#REF!</definedName>
    <definedName name="Monthly_Change" localSheetId="57">#REF!</definedName>
    <definedName name="Monthly_Change" localSheetId="58">#REF!</definedName>
    <definedName name="Monthly_Change" localSheetId="59">#REF!</definedName>
    <definedName name="Monthly_Change" localSheetId="60">#REF!</definedName>
    <definedName name="Monthly_Change" localSheetId="61">#REF!</definedName>
    <definedName name="Monthly_Change" localSheetId="62">#REF!</definedName>
    <definedName name="Monthly_Change" localSheetId="63">#REF!</definedName>
    <definedName name="Monthly_Change" localSheetId="64">#REF!</definedName>
    <definedName name="Monthly_Change" localSheetId="65">#REF!</definedName>
    <definedName name="Monthly_Change" localSheetId="66">#REF!</definedName>
    <definedName name="Monthly_Change" localSheetId="67">#REF!</definedName>
    <definedName name="Monthly_Change" localSheetId="68">#REF!</definedName>
    <definedName name="Monthly_Change" localSheetId="69">#REF!</definedName>
    <definedName name="Monthly_Change" localSheetId="70">#REF!</definedName>
    <definedName name="Monthly_Change" localSheetId="71">#REF!</definedName>
    <definedName name="Monthly_Change" localSheetId="72">#REF!</definedName>
    <definedName name="Monthly_Change" localSheetId="73">#REF!</definedName>
    <definedName name="Monthly_Change" localSheetId="74">#REF!</definedName>
    <definedName name="Monthly_Change" localSheetId="75">#REF!</definedName>
    <definedName name="Monthly_Change" localSheetId="76">#REF!</definedName>
    <definedName name="Monthly_Change" localSheetId="77">#REF!</definedName>
    <definedName name="Monthly_Change" localSheetId="78">#REF!</definedName>
    <definedName name="Monthly_Change" localSheetId="79">#REF!</definedName>
    <definedName name="Monthly_Change" localSheetId="80">#REF!</definedName>
    <definedName name="Monthly_Change" localSheetId="81">#REF!</definedName>
    <definedName name="Monthly_Change" localSheetId="82">#REF!</definedName>
    <definedName name="Monthly_Change" localSheetId="83">#REF!</definedName>
    <definedName name="Monthly_Change" localSheetId="84">#REF!</definedName>
    <definedName name="Monthly_Change" localSheetId="85">#REF!</definedName>
    <definedName name="Monthly_Change" localSheetId="86">#REF!</definedName>
    <definedName name="Monthly_Change" localSheetId="87">#REF!</definedName>
    <definedName name="Monthly_Change" localSheetId="88">#REF!</definedName>
    <definedName name="Monthly_Change" localSheetId="89">#REF!</definedName>
    <definedName name="Monthly_Change" localSheetId="90">#REF!</definedName>
    <definedName name="Monthly_Change" localSheetId="91">#REF!</definedName>
    <definedName name="Monthly_Change" localSheetId="92">#REF!</definedName>
    <definedName name="Monthly_Change" localSheetId="93">#REF!</definedName>
    <definedName name="Monthly_Change" localSheetId="94">#REF!</definedName>
    <definedName name="Monthly_Change" localSheetId="95">#REF!</definedName>
    <definedName name="Monthly_Change" localSheetId="96">#REF!</definedName>
    <definedName name="Monthly_Change" localSheetId="97">#REF!</definedName>
    <definedName name="Monthly_Change" localSheetId="98">#REF!</definedName>
    <definedName name="Monthly_Change" localSheetId="99">#REF!</definedName>
    <definedName name="Monthly_Change" localSheetId="100">#REF!</definedName>
    <definedName name="Monthly_Change" localSheetId="101">#REF!</definedName>
    <definedName name="Monthly_Change" localSheetId="102">#REF!</definedName>
    <definedName name="Monthly_Change" localSheetId="103">#REF!</definedName>
    <definedName name="Monthly_Change" localSheetId="104">#REF!</definedName>
    <definedName name="Monthly_Change" localSheetId="105">#REF!</definedName>
    <definedName name="Monthly_Change" localSheetId="106">#REF!</definedName>
    <definedName name="Monthly_Change" localSheetId="107">#REF!</definedName>
    <definedName name="Monthly_Change" localSheetId="108">#REF!</definedName>
    <definedName name="Monthly_Change" localSheetId="109">#REF!</definedName>
    <definedName name="Monthly_Change" localSheetId="110">#REF!</definedName>
    <definedName name="Monthly_Change" localSheetId="111">#REF!</definedName>
    <definedName name="Monthly_Change" localSheetId="112">#REF!</definedName>
    <definedName name="Monthly_Change" localSheetId="113">#REF!</definedName>
    <definedName name="Monthly_Change">#REF!</definedName>
    <definedName name="Mth_Default" localSheetId="27">[14]SUMMARY!#REF!</definedName>
    <definedName name="Mth_Default" localSheetId="28">[14]SUMMARY!#REF!</definedName>
    <definedName name="Mth_Default" localSheetId="29">[14]SUMMARY!#REF!</definedName>
    <definedName name="Mth_Default" localSheetId="30">[14]SUMMARY!#REF!</definedName>
    <definedName name="Mth_Default" localSheetId="31">[14]SUMMARY!#REF!</definedName>
    <definedName name="Mth_Default" localSheetId="32">[14]SUMMARY!#REF!</definedName>
    <definedName name="Mth_Default" localSheetId="33">[14]SUMMARY!#REF!</definedName>
    <definedName name="Mth_Default" localSheetId="34">[14]SUMMARY!#REF!</definedName>
    <definedName name="Mth_Default" localSheetId="35">[14]SUMMARY!#REF!</definedName>
    <definedName name="Mth_Default" localSheetId="36">[14]SUMMARY!#REF!</definedName>
    <definedName name="Mth_Default" localSheetId="37">[14]SUMMARY!#REF!</definedName>
    <definedName name="Mth_Default" localSheetId="38">[14]SUMMARY!#REF!</definedName>
    <definedName name="Mth_Default" localSheetId="39">[14]SUMMARY!#REF!</definedName>
    <definedName name="Mth_Default" localSheetId="40">[14]SUMMARY!#REF!</definedName>
    <definedName name="Mth_Default" localSheetId="41">[14]SUMMARY!#REF!</definedName>
    <definedName name="Mth_Default" localSheetId="42">[14]SUMMARY!#REF!</definedName>
    <definedName name="Mth_Default" localSheetId="43">[14]SUMMARY!#REF!</definedName>
    <definedName name="Mth_Default" localSheetId="44">[14]SUMMARY!#REF!</definedName>
    <definedName name="Mth_Default" localSheetId="45">[14]SUMMARY!#REF!</definedName>
    <definedName name="Mth_Default" localSheetId="46">[14]SUMMARY!#REF!</definedName>
    <definedName name="Mth_Default" localSheetId="47">[14]SUMMARY!#REF!</definedName>
    <definedName name="Mth_Default" localSheetId="48">[14]SUMMARY!#REF!</definedName>
    <definedName name="Mth_Default" localSheetId="49">[14]SUMMARY!#REF!</definedName>
    <definedName name="Mth_Default" localSheetId="50">[14]SUMMARY!#REF!</definedName>
    <definedName name="Mth_Default" localSheetId="51">[14]SUMMARY!#REF!</definedName>
    <definedName name="Mth_Default" localSheetId="52">[14]SUMMARY!#REF!</definedName>
    <definedName name="Mth_Default" localSheetId="53">[14]SUMMARY!#REF!</definedName>
    <definedName name="Mth_Default" localSheetId="54">[14]SUMMARY!#REF!</definedName>
    <definedName name="Mth_Default" localSheetId="55">[14]SUMMARY!#REF!</definedName>
    <definedName name="Mth_Default" localSheetId="56">[14]SUMMARY!#REF!</definedName>
    <definedName name="Mth_Default" localSheetId="57">[14]SUMMARY!#REF!</definedName>
    <definedName name="Mth_Default" localSheetId="58">[14]SUMMARY!#REF!</definedName>
    <definedName name="Mth_Default" localSheetId="59">[14]SUMMARY!#REF!</definedName>
    <definedName name="Mth_Default" localSheetId="60">[14]SUMMARY!#REF!</definedName>
    <definedName name="Mth_Default" localSheetId="61">[14]SUMMARY!#REF!</definedName>
    <definedName name="Mth_Default" localSheetId="62">[14]SUMMARY!#REF!</definedName>
    <definedName name="Mth_Default" localSheetId="63">[14]SUMMARY!#REF!</definedName>
    <definedName name="Mth_Default" localSheetId="64">[14]SUMMARY!#REF!</definedName>
    <definedName name="Mth_Default" localSheetId="65">[14]SUMMARY!#REF!</definedName>
    <definedName name="Mth_Default" localSheetId="66">[14]SUMMARY!#REF!</definedName>
    <definedName name="Mth_Default" localSheetId="67">[14]SUMMARY!#REF!</definedName>
    <definedName name="Mth_Default" localSheetId="68">[14]SUMMARY!#REF!</definedName>
    <definedName name="Mth_Default" localSheetId="69">[14]SUMMARY!#REF!</definedName>
    <definedName name="Mth_Default" localSheetId="70">[14]SUMMARY!#REF!</definedName>
    <definedName name="Mth_Default" localSheetId="71">[14]SUMMARY!#REF!</definedName>
    <definedName name="Mth_Default" localSheetId="72">[14]SUMMARY!#REF!</definedName>
    <definedName name="Mth_Default" localSheetId="73">[14]SUMMARY!#REF!</definedName>
    <definedName name="Mth_Default" localSheetId="74">[14]SUMMARY!#REF!</definedName>
    <definedName name="Mth_Default" localSheetId="75">[14]SUMMARY!#REF!</definedName>
    <definedName name="Mth_Default" localSheetId="76">[14]SUMMARY!#REF!</definedName>
    <definedName name="Mth_Default" localSheetId="77">[14]SUMMARY!#REF!</definedName>
    <definedName name="Mth_Default" localSheetId="78">[14]SUMMARY!#REF!</definedName>
    <definedName name="Mth_Default" localSheetId="79">[14]SUMMARY!#REF!</definedName>
    <definedName name="Mth_Default" localSheetId="80">[14]SUMMARY!#REF!</definedName>
    <definedName name="Mth_Default" localSheetId="81">[14]SUMMARY!#REF!</definedName>
    <definedName name="Mth_Default" localSheetId="82">[14]SUMMARY!#REF!</definedName>
    <definedName name="Mth_Default" localSheetId="83">[14]SUMMARY!#REF!</definedName>
    <definedName name="Mth_Default" localSheetId="84">[14]SUMMARY!#REF!</definedName>
    <definedName name="Mth_Default" localSheetId="85">[14]SUMMARY!#REF!</definedName>
    <definedName name="Mth_Default" localSheetId="86">[14]SUMMARY!#REF!</definedName>
    <definedName name="Mth_Default" localSheetId="87">[14]SUMMARY!#REF!</definedName>
    <definedName name="Mth_Default" localSheetId="88">[14]SUMMARY!#REF!</definedName>
    <definedName name="Mth_Default" localSheetId="89">[14]SUMMARY!#REF!</definedName>
    <definedName name="Mth_Default" localSheetId="90">[14]SUMMARY!#REF!</definedName>
    <definedName name="Mth_Default" localSheetId="91">[14]SUMMARY!#REF!</definedName>
    <definedName name="Mth_Default" localSheetId="92">[14]SUMMARY!#REF!</definedName>
    <definedName name="Mth_Default" localSheetId="93">[14]SUMMARY!#REF!</definedName>
    <definedName name="Mth_Default" localSheetId="94">[14]SUMMARY!#REF!</definedName>
    <definedName name="Mth_Default" localSheetId="95">[14]SUMMARY!#REF!</definedName>
    <definedName name="Mth_Default" localSheetId="96">[14]SUMMARY!#REF!</definedName>
    <definedName name="Mth_Default" localSheetId="97">[14]SUMMARY!#REF!</definedName>
    <definedName name="Mth_Default" localSheetId="98">[14]SUMMARY!#REF!</definedName>
    <definedName name="Mth_Default" localSheetId="99">[14]SUMMARY!#REF!</definedName>
    <definedName name="Mth_Default" localSheetId="100">[14]SUMMARY!#REF!</definedName>
    <definedName name="Mth_Default" localSheetId="101">[14]SUMMARY!#REF!</definedName>
    <definedName name="Mth_Default" localSheetId="102">[14]SUMMARY!#REF!</definedName>
    <definedName name="Mth_Default" localSheetId="103">[14]SUMMARY!#REF!</definedName>
    <definedName name="Mth_Default" localSheetId="104">[14]SUMMARY!#REF!</definedName>
    <definedName name="Mth_Default" localSheetId="105">[14]SUMMARY!#REF!</definedName>
    <definedName name="Mth_Default" localSheetId="106">[14]SUMMARY!#REF!</definedName>
    <definedName name="Mth_Default" localSheetId="107">[14]SUMMARY!#REF!</definedName>
    <definedName name="Mth_Default" localSheetId="108">[14]SUMMARY!#REF!</definedName>
    <definedName name="Mth_Default" localSheetId="109">[14]SUMMARY!#REF!</definedName>
    <definedName name="Mth_Default" localSheetId="110">[14]SUMMARY!#REF!</definedName>
    <definedName name="Mth_Default" localSheetId="111">[14]SUMMARY!#REF!</definedName>
    <definedName name="Mth_Default" localSheetId="112">[14]SUMMARY!#REF!</definedName>
    <definedName name="Mth_Default" localSheetId="113">[14]SUMMARY!#REF!</definedName>
    <definedName name="Mth_Default">[14]SUMMARY!#REF!</definedName>
    <definedName name="name">[15]GeneralInfo!$I$5</definedName>
    <definedName name="novita" localSheetId="27">#REF!</definedName>
    <definedName name="novita" localSheetId="28">#REF!</definedName>
    <definedName name="novita" localSheetId="29">#REF!</definedName>
    <definedName name="novita" localSheetId="30">#REF!</definedName>
    <definedName name="novita" localSheetId="31">#REF!</definedName>
    <definedName name="novita" localSheetId="32">#REF!</definedName>
    <definedName name="novita" localSheetId="33">#REF!</definedName>
    <definedName name="novita" localSheetId="34">#REF!</definedName>
    <definedName name="novita" localSheetId="35">#REF!</definedName>
    <definedName name="novita" localSheetId="36">#REF!</definedName>
    <definedName name="novita" localSheetId="37">#REF!</definedName>
    <definedName name="novita" localSheetId="38">#REF!</definedName>
    <definedName name="novita" localSheetId="39">#REF!</definedName>
    <definedName name="novita" localSheetId="40">#REF!</definedName>
    <definedName name="novita" localSheetId="41">#REF!</definedName>
    <definedName name="novita" localSheetId="42">#REF!</definedName>
    <definedName name="novita" localSheetId="43">#REF!</definedName>
    <definedName name="novita" localSheetId="44">#REF!</definedName>
    <definedName name="novita" localSheetId="45">#REF!</definedName>
    <definedName name="novita" localSheetId="46">#REF!</definedName>
    <definedName name="novita" localSheetId="47">#REF!</definedName>
    <definedName name="novita" localSheetId="48">#REF!</definedName>
    <definedName name="novita" localSheetId="49">#REF!</definedName>
    <definedName name="novita" localSheetId="50">#REF!</definedName>
    <definedName name="novita" localSheetId="51">#REF!</definedName>
    <definedName name="novita" localSheetId="52">#REF!</definedName>
    <definedName name="novita" localSheetId="53">#REF!</definedName>
    <definedName name="novita" localSheetId="54">#REF!</definedName>
    <definedName name="novita" localSheetId="55">#REF!</definedName>
    <definedName name="novita" localSheetId="56">#REF!</definedName>
    <definedName name="novita" localSheetId="57">#REF!</definedName>
    <definedName name="novita" localSheetId="58">#REF!</definedName>
    <definedName name="novita" localSheetId="59">#REF!</definedName>
    <definedName name="novita" localSheetId="60">#REF!</definedName>
    <definedName name="novita" localSheetId="61">#REF!</definedName>
    <definedName name="novita" localSheetId="62">#REF!</definedName>
    <definedName name="novita" localSheetId="63">#REF!</definedName>
    <definedName name="novita" localSheetId="64">#REF!</definedName>
    <definedName name="novita" localSheetId="65">#REF!</definedName>
    <definedName name="novita" localSheetId="66">#REF!</definedName>
    <definedName name="novita" localSheetId="67">#REF!</definedName>
    <definedName name="novita" localSheetId="68">#REF!</definedName>
    <definedName name="novita" localSheetId="69">#REF!</definedName>
    <definedName name="novita" localSheetId="70">#REF!</definedName>
    <definedName name="novita" localSheetId="71">#REF!</definedName>
    <definedName name="novita" localSheetId="72">#REF!</definedName>
    <definedName name="novita" localSheetId="73">#REF!</definedName>
    <definedName name="novita" localSheetId="74">#REF!</definedName>
    <definedName name="novita" localSheetId="75">#REF!</definedName>
    <definedName name="novita" localSheetId="76">#REF!</definedName>
    <definedName name="novita" localSheetId="77">#REF!</definedName>
    <definedName name="novita" localSheetId="78">#REF!</definedName>
    <definedName name="novita" localSheetId="79">#REF!</definedName>
    <definedName name="novita" localSheetId="80">#REF!</definedName>
    <definedName name="novita" localSheetId="81">#REF!</definedName>
    <definedName name="novita" localSheetId="82">#REF!</definedName>
    <definedName name="novita" localSheetId="83">#REF!</definedName>
    <definedName name="novita" localSheetId="84">#REF!</definedName>
    <definedName name="novita" localSheetId="85">#REF!</definedName>
    <definedName name="novita" localSheetId="86">#REF!</definedName>
    <definedName name="novita" localSheetId="87">#REF!</definedName>
    <definedName name="novita" localSheetId="88">#REF!</definedName>
    <definedName name="novita" localSheetId="89">#REF!</definedName>
    <definedName name="novita" localSheetId="90">#REF!</definedName>
    <definedName name="novita" localSheetId="91">#REF!</definedName>
    <definedName name="novita" localSheetId="92">#REF!</definedName>
    <definedName name="novita" localSheetId="93">#REF!</definedName>
    <definedName name="novita" localSheetId="94">#REF!</definedName>
    <definedName name="novita" localSheetId="95">#REF!</definedName>
    <definedName name="novita" localSheetId="96">#REF!</definedName>
    <definedName name="novita" localSheetId="97">#REF!</definedName>
    <definedName name="novita" localSheetId="98">#REF!</definedName>
    <definedName name="novita" localSheetId="99">#REF!</definedName>
    <definedName name="novita" localSheetId="100">#REF!</definedName>
    <definedName name="novita" localSheetId="101">#REF!</definedName>
    <definedName name="novita" localSheetId="102">#REF!</definedName>
    <definedName name="novita" localSheetId="103">#REF!</definedName>
    <definedName name="novita" localSheetId="104">#REF!</definedName>
    <definedName name="novita" localSheetId="105">#REF!</definedName>
    <definedName name="novita" localSheetId="106">#REF!</definedName>
    <definedName name="novita" localSheetId="107">#REF!</definedName>
    <definedName name="novita" localSheetId="108">#REF!</definedName>
    <definedName name="novita" localSheetId="109">#REF!</definedName>
    <definedName name="novita" localSheetId="110">#REF!</definedName>
    <definedName name="novita" localSheetId="111">#REF!</definedName>
    <definedName name="novita" localSheetId="112">#REF!</definedName>
    <definedName name="novita" localSheetId="113">#REF!</definedName>
    <definedName name="novita">#REF!</definedName>
    <definedName name="nurhakim" localSheetId="27">#REF!</definedName>
    <definedName name="nurhakim" localSheetId="28">#REF!</definedName>
    <definedName name="nurhakim" localSheetId="29">#REF!</definedName>
    <definedName name="nurhakim" localSheetId="30">#REF!</definedName>
    <definedName name="nurhakim" localSheetId="31">#REF!</definedName>
    <definedName name="nurhakim" localSheetId="32">#REF!</definedName>
    <definedName name="nurhakim" localSheetId="33">#REF!</definedName>
    <definedName name="nurhakim" localSheetId="34">#REF!</definedName>
    <definedName name="nurhakim" localSheetId="35">#REF!</definedName>
    <definedName name="nurhakim" localSheetId="36">#REF!</definedName>
    <definedName name="nurhakim" localSheetId="37">#REF!</definedName>
    <definedName name="nurhakim" localSheetId="38">#REF!</definedName>
    <definedName name="nurhakim" localSheetId="39">#REF!</definedName>
    <definedName name="nurhakim" localSheetId="40">#REF!</definedName>
    <definedName name="nurhakim" localSheetId="41">#REF!</definedName>
    <definedName name="nurhakim" localSheetId="42">#REF!</definedName>
    <definedName name="nurhakim" localSheetId="43">#REF!</definedName>
    <definedName name="nurhakim" localSheetId="44">#REF!</definedName>
    <definedName name="nurhakim" localSheetId="45">#REF!</definedName>
    <definedName name="nurhakim" localSheetId="46">#REF!</definedName>
    <definedName name="nurhakim" localSheetId="47">#REF!</definedName>
    <definedName name="nurhakim" localSheetId="48">#REF!</definedName>
    <definedName name="nurhakim" localSheetId="49">#REF!</definedName>
    <definedName name="nurhakim" localSheetId="50">#REF!</definedName>
    <definedName name="nurhakim" localSheetId="51">#REF!</definedName>
    <definedName name="nurhakim" localSheetId="52">#REF!</definedName>
    <definedName name="nurhakim" localSheetId="53">#REF!</definedName>
    <definedName name="nurhakim" localSheetId="54">#REF!</definedName>
    <definedName name="nurhakim" localSheetId="55">#REF!</definedName>
    <definedName name="nurhakim" localSheetId="56">#REF!</definedName>
    <definedName name="nurhakim" localSheetId="57">#REF!</definedName>
    <definedName name="nurhakim" localSheetId="58">#REF!</definedName>
    <definedName name="nurhakim" localSheetId="59">#REF!</definedName>
    <definedName name="nurhakim" localSheetId="60">#REF!</definedName>
    <definedName name="nurhakim" localSheetId="61">#REF!</definedName>
    <definedName name="nurhakim" localSheetId="62">#REF!</definedName>
    <definedName name="nurhakim" localSheetId="63">#REF!</definedName>
    <definedName name="nurhakim" localSheetId="64">#REF!</definedName>
    <definedName name="nurhakim" localSheetId="65">#REF!</definedName>
    <definedName name="nurhakim" localSheetId="66">#REF!</definedName>
    <definedName name="nurhakim" localSheetId="67">#REF!</definedName>
    <definedName name="nurhakim" localSheetId="68">#REF!</definedName>
    <definedName name="nurhakim" localSheetId="69">#REF!</definedName>
    <definedName name="nurhakim" localSheetId="70">#REF!</definedName>
    <definedName name="nurhakim" localSheetId="71">#REF!</definedName>
    <definedName name="nurhakim" localSheetId="72">#REF!</definedName>
    <definedName name="nurhakim" localSheetId="73">#REF!</definedName>
    <definedName name="nurhakim" localSheetId="74">#REF!</definedName>
    <definedName name="nurhakim" localSheetId="75">#REF!</definedName>
    <definedName name="nurhakim" localSheetId="76">#REF!</definedName>
    <definedName name="nurhakim" localSheetId="77">#REF!</definedName>
    <definedName name="nurhakim" localSheetId="78">#REF!</definedName>
    <definedName name="nurhakim" localSheetId="79">#REF!</definedName>
    <definedName name="nurhakim" localSheetId="80">#REF!</definedName>
    <definedName name="nurhakim" localSheetId="81">#REF!</definedName>
    <definedName name="nurhakim" localSheetId="82">#REF!</definedName>
    <definedName name="nurhakim" localSheetId="83">#REF!</definedName>
    <definedName name="nurhakim" localSheetId="84">#REF!</definedName>
    <definedName name="nurhakim" localSheetId="85">#REF!</definedName>
    <definedName name="nurhakim" localSheetId="86">#REF!</definedName>
    <definedName name="nurhakim" localSheetId="87">#REF!</definedName>
    <definedName name="nurhakim" localSheetId="88">#REF!</definedName>
    <definedName name="nurhakim" localSheetId="89">#REF!</definedName>
    <definedName name="nurhakim" localSheetId="90">#REF!</definedName>
    <definedName name="nurhakim" localSheetId="91">#REF!</definedName>
    <definedName name="nurhakim" localSheetId="92">#REF!</definedName>
    <definedName name="nurhakim" localSheetId="93">#REF!</definedName>
    <definedName name="nurhakim" localSheetId="94">#REF!</definedName>
    <definedName name="nurhakim" localSheetId="95">#REF!</definedName>
    <definedName name="nurhakim" localSheetId="96">#REF!</definedName>
    <definedName name="nurhakim" localSheetId="97">#REF!</definedName>
    <definedName name="nurhakim" localSheetId="98">#REF!</definedName>
    <definedName name="nurhakim" localSheetId="99">#REF!</definedName>
    <definedName name="nurhakim" localSheetId="100">#REF!</definedName>
    <definedName name="nurhakim" localSheetId="101">#REF!</definedName>
    <definedName name="nurhakim" localSheetId="102">#REF!</definedName>
    <definedName name="nurhakim" localSheetId="103">#REF!</definedName>
    <definedName name="nurhakim" localSheetId="104">#REF!</definedName>
    <definedName name="nurhakim" localSheetId="105">#REF!</definedName>
    <definedName name="nurhakim" localSheetId="106">#REF!</definedName>
    <definedName name="nurhakim" localSheetId="107">#REF!</definedName>
    <definedName name="nurhakim" localSheetId="108">#REF!</definedName>
    <definedName name="nurhakim" localSheetId="109">#REF!</definedName>
    <definedName name="nurhakim" localSheetId="110">#REF!</definedName>
    <definedName name="nurhakim" localSheetId="111">#REF!</definedName>
    <definedName name="nurhakim" localSheetId="112">#REF!</definedName>
    <definedName name="nurhakim" localSheetId="113">#REF!</definedName>
    <definedName name="nurhakim">#REF!</definedName>
    <definedName name="OUTPUT" localSheetId="27">#REF!</definedName>
    <definedName name="OUTPUT" localSheetId="28">#REF!</definedName>
    <definedName name="OUTPUT" localSheetId="29">#REF!</definedName>
    <definedName name="OUTPUT" localSheetId="30">#REF!</definedName>
    <definedName name="OUTPUT" localSheetId="31">#REF!</definedName>
    <definedName name="OUTPUT" localSheetId="32">#REF!</definedName>
    <definedName name="OUTPUT" localSheetId="33">#REF!</definedName>
    <definedName name="OUTPUT" localSheetId="34">#REF!</definedName>
    <definedName name="OUTPUT" localSheetId="35">#REF!</definedName>
    <definedName name="OUTPUT" localSheetId="36">#REF!</definedName>
    <definedName name="OUTPUT" localSheetId="37">#REF!</definedName>
    <definedName name="OUTPUT" localSheetId="38">#REF!</definedName>
    <definedName name="OUTPUT" localSheetId="39">#REF!</definedName>
    <definedName name="OUTPUT" localSheetId="40">#REF!</definedName>
    <definedName name="OUTPUT" localSheetId="41">#REF!</definedName>
    <definedName name="OUTPUT" localSheetId="42">#REF!</definedName>
    <definedName name="OUTPUT" localSheetId="43">#REF!</definedName>
    <definedName name="OUTPUT" localSheetId="44">#REF!</definedName>
    <definedName name="OUTPUT" localSheetId="45">#REF!</definedName>
    <definedName name="OUTPUT" localSheetId="46">#REF!</definedName>
    <definedName name="OUTPUT" localSheetId="47">#REF!</definedName>
    <definedName name="OUTPUT" localSheetId="48">#REF!</definedName>
    <definedName name="OUTPUT" localSheetId="49">#REF!</definedName>
    <definedName name="OUTPUT" localSheetId="50">#REF!</definedName>
    <definedName name="OUTPUT" localSheetId="51">#REF!</definedName>
    <definedName name="OUTPUT" localSheetId="52">#REF!</definedName>
    <definedName name="OUTPUT" localSheetId="53">#REF!</definedName>
    <definedName name="OUTPUT" localSheetId="54">#REF!</definedName>
    <definedName name="OUTPUT" localSheetId="55">#REF!</definedName>
    <definedName name="OUTPUT" localSheetId="56">#REF!</definedName>
    <definedName name="OUTPUT" localSheetId="57">#REF!</definedName>
    <definedName name="OUTPUT" localSheetId="58">#REF!</definedName>
    <definedName name="OUTPUT" localSheetId="59">#REF!</definedName>
    <definedName name="OUTPUT" localSheetId="60">#REF!</definedName>
    <definedName name="OUTPUT" localSheetId="61">#REF!</definedName>
    <definedName name="OUTPUT" localSheetId="62">#REF!</definedName>
    <definedName name="OUTPUT" localSheetId="63">#REF!</definedName>
    <definedName name="OUTPUT" localSheetId="64">#REF!</definedName>
    <definedName name="OUTPUT" localSheetId="65">#REF!</definedName>
    <definedName name="OUTPUT" localSheetId="66">#REF!</definedName>
    <definedName name="OUTPUT" localSheetId="67">#REF!</definedName>
    <definedName name="OUTPUT" localSheetId="68">#REF!</definedName>
    <definedName name="OUTPUT" localSheetId="69">#REF!</definedName>
    <definedName name="OUTPUT" localSheetId="70">#REF!</definedName>
    <definedName name="OUTPUT" localSheetId="71">#REF!</definedName>
    <definedName name="OUTPUT" localSheetId="72">#REF!</definedName>
    <definedName name="OUTPUT" localSheetId="73">#REF!</definedName>
    <definedName name="OUTPUT" localSheetId="74">#REF!</definedName>
    <definedName name="OUTPUT" localSheetId="75">#REF!</definedName>
    <definedName name="OUTPUT" localSheetId="76">#REF!</definedName>
    <definedName name="OUTPUT" localSheetId="77">#REF!</definedName>
    <definedName name="OUTPUT" localSheetId="78">#REF!</definedName>
    <definedName name="OUTPUT" localSheetId="79">#REF!</definedName>
    <definedName name="OUTPUT" localSheetId="80">#REF!</definedName>
    <definedName name="OUTPUT" localSheetId="81">#REF!</definedName>
    <definedName name="OUTPUT" localSheetId="82">#REF!</definedName>
    <definedName name="OUTPUT" localSheetId="83">#REF!</definedName>
    <definedName name="OUTPUT" localSheetId="84">#REF!</definedName>
    <definedName name="OUTPUT" localSheetId="85">#REF!</definedName>
    <definedName name="OUTPUT" localSheetId="86">#REF!</definedName>
    <definedName name="OUTPUT" localSheetId="87">#REF!</definedName>
    <definedName name="OUTPUT" localSheetId="88">#REF!</definedName>
    <definedName name="OUTPUT" localSheetId="89">#REF!</definedName>
    <definedName name="OUTPUT" localSheetId="90">#REF!</definedName>
    <definedName name="OUTPUT" localSheetId="91">#REF!</definedName>
    <definedName name="OUTPUT" localSheetId="92">#REF!</definedName>
    <definedName name="OUTPUT" localSheetId="93">#REF!</definedName>
    <definedName name="OUTPUT" localSheetId="94">#REF!</definedName>
    <definedName name="OUTPUT" localSheetId="95">#REF!</definedName>
    <definedName name="OUTPUT" localSheetId="96">#REF!</definedName>
    <definedName name="OUTPUT" localSheetId="97">#REF!</definedName>
    <definedName name="OUTPUT" localSheetId="98">#REF!</definedName>
    <definedName name="OUTPUT" localSheetId="99">#REF!</definedName>
    <definedName name="OUTPUT" localSheetId="100">#REF!</definedName>
    <definedName name="OUTPUT" localSheetId="101">#REF!</definedName>
    <definedName name="OUTPUT" localSheetId="102">#REF!</definedName>
    <definedName name="OUTPUT" localSheetId="103">#REF!</definedName>
    <definedName name="OUTPUT" localSheetId="104">#REF!</definedName>
    <definedName name="OUTPUT" localSheetId="105">#REF!</definedName>
    <definedName name="OUTPUT" localSheetId="106">#REF!</definedName>
    <definedName name="OUTPUT" localSheetId="107">#REF!</definedName>
    <definedName name="OUTPUT" localSheetId="108">#REF!</definedName>
    <definedName name="OUTPUT" localSheetId="109">#REF!</definedName>
    <definedName name="OUTPUT" localSheetId="110">#REF!</definedName>
    <definedName name="OUTPUT" localSheetId="111">#REF!</definedName>
    <definedName name="OUTPUT" localSheetId="112">#REF!</definedName>
    <definedName name="OUTPUT" localSheetId="113">#REF!</definedName>
    <definedName name="OUTPUT">#REF!</definedName>
    <definedName name="PART" localSheetId="27">[2]A!#REF!</definedName>
    <definedName name="PART" localSheetId="28">[2]A!#REF!</definedName>
    <definedName name="PART" localSheetId="29">[2]A!#REF!</definedName>
    <definedName name="PART" localSheetId="30">[2]A!#REF!</definedName>
    <definedName name="PART" localSheetId="31">[2]A!#REF!</definedName>
    <definedName name="PART" localSheetId="32">[2]A!#REF!</definedName>
    <definedName name="PART" localSheetId="33">[2]A!#REF!</definedName>
    <definedName name="PART" localSheetId="34">[2]A!#REF!</definedName>
    <definedName name="PART" localSheetId="35">[2]A!#REF!</definedName>
    <definedName name="PART" localSheetId="36">[2]A!#REF!</definedName>
    <definedName name="PART" localSheetId="37">[2]A!#REF!</definedName>
    <definedName name="PART" localSheetId="38">[2]A!#REF!</definedName>
    <definedName name="PART" localSheetId="39">[2]A!#REF!</definedName>
    <definedName name="PART" localSheetId="40">[2]A!#REF!</definedName>
    <definedName name="PART" localSheetId="41">[2]A!#REF!</definedName>
    <definedName name="PART" localSheetId="42">[2]A!#REF!</definedName>
    <definedName name="PART" localSheetId="43">[2]A!#REF!</definedName>
    <definedName name="PART" localSheetId="44">[2]A!#REF!</definedName>
    <definedName name="PART" localSheetId="45">[2]A!#REF!</definedName>
    <definedName name="PART" localSheetId="46">[2]A!#REF!</definedName>
    <definedName name="PART" localSheetId="47">[2]A!#REF!</definedName>
    <definedName name="PART" localSheetId="48">[2]A!#REF!</definedName>
    <definedName name="PART" localSheetId="49">[2]A!#REF!</definedName>
    <definedName name="PART" localSheetId="50">[2]A!#REF!</definedName>
    <definedName name="PART" localSheetId="51">[2]A!#REF!</definedName>
    <definedName name="PART" localSheetId="52">[2]A!#REF!</definedName>
    <definedName name="PART" localSheetId="53">[2]A!#REF!</definedName>
    <definedName name="PART" localSheetId="54">[2]A!#REF!</definedName>
    <definedName name="PART" localSheetId="55">[2]A!#REF!</definedName>
    <definedName name="PART" localSheetId="56">[2]A!#REF!</definedName>
    <definedName name="PART" localSheetId="57">[2]A!#REF!</definedName>
    <definedName name="PART" localSheetId="58">[2]A!#REF!</definedName>
    <definedName name="PART" localSheetId="59">[2]A!#REF!</definedName>
    <definedName name="PART" localSheetId="60">[2]A!#REF!</definedName>
    <definedName name="PART" localSheetId="61">[2]A!#REF!</definedName>
    <definedName name="PART" localSheetId="62">[2]A!#REF!</definedName>
    <definedName name="PART" localSheetId="63">[2]A!#REF!</definedName>
    <definedName name="PART" localSheetId="64">[2]A!#REF!</definedName>
    <definedName name="PART" localSheetId="65">[2]A!#REF!</definedName>
    <definedName name="PART" localSheetId="66">[2]A!#REF!</definedName>
    <definedName name="PART" localSheetId="67">[2]A!#REF!</definedName>
    <definedName name="PART" localSheetId="68">[2]A!#REF!</definedName>
    <definedName name="PART" localSheetId="69">[2]A!#REF!</definedName>
    <definedName name="PART" localSheetId="70">[2]A!#REF!</definedName>
    <definedName name="PART" localSheetId="71">[2]A!#REF!</definedName>
    <definedName name="PART" localSheetId="72">[2]A!#REF!</definedName>
    <definedName name="PART" localSheetId="73">[2]A!#REF!</definedName>
    <definedName name="PART" localSheetId="74">[2]A!#REF!</definedName>
    <definedName name="PART" localSheetId="75">[2]A!#REF!</definedName>
    <definedName name="PART" localSheetId="76">[2]A!#REF!</definedName>
    <definedName name="PART" localSheetId="77">[2]A!#REF!</definedName>
    <definedName name="PART" localSheetId="78">[2]A!#REF!</definedName>
    <definedName name="PART" localSheetId="79">[2]A!#REF!</definedName>
    <definedName name="PART" localSheetId="80">[2]A!#REF!</definedName>
    <definedName name="PART" localSheetId="81">[2]A!#REF!</definedName>
    <definedName name="PART" localSheetId="82">[2]A!#REF!</definedName>
    <definedName name="PART" localSheetId="83">[2]A!#REF!</definedName>
    <definedName name="PART" localSheetId="84">[2]A!#REF!</definedName>
    <definedName name="PART" localSheetId="85">[2]A!#REF!</definedName>
    <definedName name="PART" localSheetId="86">[2]A!#REF!</definedName>
    <definedName name="PART" localSheetId="87">[2]A!#REF!</definedName>
    <definedName name="PART" localSheetId="88">[2]A!#REF!</definedName>
    <definedName name="PART" localSheetId="89">[2]A!#REF!</definedName>
    <definedName name="PART" localSheetId="90">[2]A!#REF!</definedName>
    <definedName name="PART" localSheetId="91">[2]A!#REF!</definedName>
    <definedName name="PART" localSheetId="92">[2]A!#REF!</definedName>
    <definedName name="PART" localSheetId="93">[2]A!#REF!</definedName>
    <definedName name="PART" localSheetId="94">[2]A!#REF!</definedName>
    <definedName name="PART" localSheetId="95">[2]A!#REF!</definedName>
    <definedName name="PART" localSheetId="96">[2]A!#REF!</definedName>
    <definedName name="PART" localSheetId="97">[2]A!#REF!</definedName>
    <definedName name="PART" localSheetId="98">[2]A!#REF!</definedName>
    <definedName name="PART" localSheetId="99">[2]A!#REF!</definedName>
    <definedName name="PART" localSheetId="100">[2]A!#REF!</definedName>
    <definedName name="PART" localSheetId="101">[2]A!#REF!</definedName>
    <definedName name="PART" localSheetId="102">[2]A!#REF!</definedName>
    <definedName name="PART" localSheetId="103">[2]A!#REF!</definedName>
    <definedName name="PART" localSheetId="104">[2]A!#REF!</definedName>
    <definedName name="PART" localSheetId="105">[2]A!#REF!</definedName>
    <definedName name="PART" localSheetId="106">[2]A!#REF!</definedName>
    <definedName name="PART" localSheetId="107">[2]A!#REF!</definedName>
    <definedName name="PART" localSheetId="108">[2]A!#REF!</definedName>
    <definedName name="PART" localSheetId="109">[2]A!#REF!</definedName>
    <definedName name="PART" localSheetId="110">[2]A!#REF!</definedName>
    <definedName name="PART" localSheetId="111">[2]A!#REF!</definedName>
    <definedName name="PART" localSheetId="112">[2]A!#REF!</definedName>
    <definedName name="PART" localSheetId="113">[2]A!#REF!</definedName>
    <definedName name="PART">[2]A!#REF!</definedName>
    <definedName name="PLAN92" localSheetId="27">#REF!</definedName>
    <definedName name="PLAN92" localSheetId="28">#REF!</definedName>
    <definedName name="PLAN92" localSheetId="29">#REF!</definedName>
    <definedName name="PLAN92" localSheetId="30">#REF!</definedName>
    <definedName name="PLAN92" localSheetId="31">#REF!</definedName>
    <definedName name="PLAN92" localSheetId="32">#REF!</definedName>
    <definedName name="PLAN92" localSheetId="33">#REF!</definedName>
    <definedName name="PLAN92" localSheetId="34">#REF!</definedName>
    <definedName name="PLAN92" localSheetId="35">#REF!</definedName>
    <definedName name="PLAN92" localSheetId="36">#REF!</definedName>
    <definedName name="PLAN92" localSheetId="37">#REF!</definedName>
    <definedName name="PLAN92" localSheetId="38">#REF!</definedName>
    <definedName name="PLAN92" localSheetId="39">#REF!</definedName>
    <definedName name="PLAN92" localSheetId="40">#REF!</definedName>
    <definedName name="PLAN92" localSheetId="41">#REF!</definedName>
    <definedName name="PLAN92" localSheetId="42">#REF!</definedName>
    <definedName name="PLAN92" localSheetId="43">#REF!</definedName>
    <definedName name="PLAN92" localSheetId="44">#REF!</definedName>
    <definedName name="PLAN92" localSheetId="45">#REF!</definedName>
    <definedName name="PLAN92" localSheetId="46">#REF!</definedName>
    <definedName name="PLAN92" localSheetId="47">#REF!</definedName>
    <definedName name="PLAN92" localSheetId="48">#REF!</definedName>
    <definedName name="PLAN92" localSheetId="49">#REF!</definedName>
    <definedName name="PLAN92" localSheetId="50">#REF!</definedName>
    <definedName name="PLAN92" localSheetId="51">#REF!</definedName>
    <definedName name="PLAN92" localSheetId="52">#REF!</definedName>
    <definedName name="PLAN92" localSheetId="53">#REF!</definedName>
    <definedName name="PLAN92" localSheetId="54">#REF!</definedName>
    <definedName name="PLAN92" localSheetId="55">#REF!</definedName>
    <definedName name="PLAN92" localSheetId="56">#REF!</definedName>
    <definedName name="PLAN92" localSheetId="57">#REF!</definedName>
    <definedName name="PLAN92" localSheetId="58">#REF!</definedName>
    <definedName name="PLAN92" localSheetId="59">#REF!</definedName>
    <definedName name="PLAN92" localSheetId="60">#REF!</definedName>
    <definedName name="PLAN92" localSheetId="61">#REF!</definedName>
    <definedName name="PLAN92" localSheetId="62">#REF!</definedName>
    <definedName name="PLAN92" localSheetId="63">#REF!</definedName>
    <definedName name="PLAN92" localSheetId="64">#REF!</definedName>
    <definedName name="PLAN92" localSheetId="65">#REF!</definedName>
    <definedName name="PLAN92" localSheetId="66">#REF!</definedName>
    <definedName name="PLAN92" localSheetId="67">#REF!</definedName>
    <definedName name="PLAN92" localSheetId="68">#REF!</definedName>
    <definedName name="PLAN92" localSheetId="69">#REF!</definedName>
    <definedName name="PLAN92" localSheetId="70">#REF!</definedName>
    <definedName name="PLAN92" localSheetId="71">#REF!</definedName>
    <definedName name="PLAN92" localSheetId="72">#REF!</definedName>
    <definedName name="PLAN92" localSheetId="73">#REF!</definedName>
    <definedName name="PLAN92" localSheetId="74">#REF!</definedName>
    <definedName name="PLAN92" localSheetId="75">#REF!</definedName>
    <definedName name="PLAN92" localSheetId="76">#REF!</definedName>
    <definedName name="PLAN92" localSheetId="77">#REF!</definedName>
    <definedName name="PLAN92" localSheetId="78">#REF!</definedName>
    <definedName name="PLAN92" localSheetId="79">#REF!</definedName>
    <definedName name="PLAN92" localSheetId="80">#REF!</definedName>
    <definedName name="PLAN92" localSheetId="81">#REF!</definedName>
    <definedName name="PLAN92" localSheetId="82">#REF!</definedName>
    <definedName name="PLAN92" localSheetId="83">#REF!</definedName>
    <definedName name="PLAN92" localSheetId="84">#REF!</definedName>
    <definedName name="PLAN92" localSheetId="85">#REF!</definedName>
    <definedName name="PLAN92" localSheetId="86">#REF!</definedName>
    <definedName name="PLAN92" localSheetId="87">#REF!</definedName>
    <definedName name="PLAN92" localSheetId="88">#REF!</definedName>
    <definedName name="PLAN92" localSheetId="89">#REF!</definedName>
    <definedName name="PLAN92" localSheetId="90">#REF!</definedName>
    <definedName name="PLAN92" localSheetId="91">#REF!</definedName>
    <definedName name="PLAN92" localSheetId="92">#REF!</definedName>
    <definedName name="PLAN92" localSheetId="93">#REF!</definedName>
    <definedName name="PLAN92" localSheetId="94">#REF!</definedName>
    <definedName name="PLAN92" localSheetId="95">#REF!</definedName>
    <definedName name="PLAN92" localSheetId="96">#REF!</definedName>
    <definedName name="PLAN92" localSheetId="97">#REF!</definedName>
    <definedName name="PLAN92" localSheetId="98">#REF!</definedName>
    <definedName name="PLAN92" localSheetId="99">#REF!</definedName>
    <definedName name="PLAN92" localSheetId="100">#REF!</definedName>
    <definedName name="PLAN92" localSheetId="101">#REF!</definedName>
    <definedName name="PLAN92" localSheetId="102">#REF!</definedName>
    <definedName name="PLAN92" localSheetId="103">#REF!</definedName>
    <definedName name="PLAN92" localSheetId="104">#REF!</definedName>
    <definedName name="PLAN92" localSheetId="105">#REF!</definedName>
    <definedName name="PLAN92" localSheetId="106">#REF!</definedName>
    <definedName name="PLAN92" localSheetId="107">#REF!</definedName>
    <definedName name="PLAN92" localSheetId="108">#REF!</definedName>
    <definedName name="PLAN92" localSheetId="109">#REF!</definedName>
    <definedName name="PLAN92" localSheetId="110">#REF!</definedName>
    <definedName name="PLAN92" localSheetId="111">#REF!</definedName>
    <definedName name="PLAN92" localSheetId="112">#REF!</definedName>
    <definedName name="PLAN92" localSheetId="113">#REF!</definedName>
    <definedName name="PLAN92">#REF!</definedName>
    <definedName name="PLAN92VA" localSheetId="27">#REF!</definedName>
    <definedName name="PLAN92VA" localSheetId="28">#REF!</definedName>
    <definedName name="PLAN92VA" localSheetId="29">#REF!</definedName>
    <definedName name="PLAN92VA" localSheetId="30">#REF!</definedName>
    <definedName name="PLAN92VA" localSheetId="31">#REF!</definedName>
    <definedName name="PLAN92VA" localSheetId="32">#REF!</definedName>
    <definedName name="PLAN92VA" localSheetId="33">#REF!</definedName>
    <definedName name="PLAN92VA" localSheetId="34">#REF!</definedName>
    <definedName name="PLAN92VA" localSheetId="35">#REF!</definedName>
    <definedName name="PLAN92VA" localSheetId="36">#REF!</definedName>
    <definedName name="PLAN92VA" localSheetId="37">#REF!</definedName>
    <definedName name="PLAN92VA" localSheetId="38">#REF!</definedName>
    <definedName name="PLAN92VA" localSheetId="39">#REF!</definedName>
    <definedName name="PLAN92VA" localSheetId="40">#REF!</definedName>
    <definedName name="PLAN92VA" localSheetId="41">#REF!</definedName>
    <definedName name="PLAN92VA" localSheetId="42">#REF!</definedName>
    <definedName name="PLAN92VA" localSheetId="43">#REF!</definedName>
    <definedName name="PLAN92VA" localSheetId="44">#REF!</definedName>
    <definedName name="PLAN92VA" localSheetId="45">#REF!</definedName>
    <definedName name="PLAN92VA" localSheetId="46">#REF!</definedName>
    <definedName name="PLAN92VA" localSheetId="47">#REF!</definedName>
    <definedName name="PLAN92VA" localSheetId="48">#REF!</definedName>
    <definedName name="PLAN92VA" localSheetId="49">#REF!</definedName>
    <definedName name="PLAN92VA" localSheetId="50">#REF!</definedName>
    <definedName name="PLAN92VA" localSheetId="51">#REF!</definedName>
    <definedName name="PLAN92VA" localSheetId="52">#REF!</definedName>
    <definedName name="PLAN92VA" localSheetId="53">#REF!</definedName>
    <definedName name="PLAN92VA" localSheetId="54">#REF!</definedName>
    <definedName name="PLAN92VA" localSheetId="55">#REF!</definedName>
    <definedName name="PLAN92VA" localSheetId="56">#REF!</definedName>
    <definedName name="PLAN92VA" localSheetId="57">#REF!</definedName>
    <definedName name="PLAN92VA" localSheetId="58">#REF!</definedName>
    <definedName name="PLAN92VA" localSheetId="59">#REF!</definedName>
    <definedName name="PLAN92VA" localSheetId="60">#REF!</definedName>
    <definedName name="PLAN92VA" localSheetId="61">#REF!</definedName>
    <definedName name="PLAN92VA" localSheetId="62">#REF!</definedName>
    <definedName name="PLAN92VA" localSheetId="63">#REF!</definedName>
    <definedName name="PLAN92VA" localSheetId="64">#REF!</definedName>
    <definedName name="PLAN92VA" localSheetId="65">#REF!</definedName>
    <definedName name="PLAN92VA" localSheetId="66">#REF!</definedName>
    <definedName name="PLAN92VA" localSheetId="67">#REF!</definedName>
    <definedName name="PLAN92VA" localSheetId="68">#REF!</definedName>
    <definedName name="PLAN92VA" localSheetId="69">#REF!</definedName>
    <definedName name="PLAN92VA" localSheetId="70">#REF!</definedName>
    <definedName name="PLAN92VA" localSheetId="71">#REF!</definedName>
    <definedName name="PLAN92VA" localSheetId="72">#REF!</definedName>
    <definedName name="PLAN92VA" localSheetId="73">#REF!</definedName>
    <definedName name="PLAN92VA" localSheetId="74">#REF!</definedName>
    <definedName name="PLAN92VA" localSheetId="75">#REF!</definedName>
    <definedName name="PLAN92VA" localSheetId="76">#REF!</definedName>
    <definedName name="PLAN92VA" localSheetId="77">#REF!</definedName>
    <definedName name="PLAN92VA" localSheetId="78">#REF!</definedName>
    <definedName name="PLAN92VA" localSheetId="79">#REF!</definedName>
    <definedName name="PLAN92VA" localSheetId="80">#REF!</definedName>
    <definedName name="PLAN92VA" localSheetId="81">#REF!</definedName>
    <definedName name="PLAN92VA" localSheetId="82">#REF!</definedName>
    <definedName name="PLAN92VA" localSheetId="83">#REF!</definedName>
    <definedName name="PLAN92VA" localSheetId="84">#REF!</definedName>
    <definedName name="PLAN92VA" localSheetId="85">#REF!</definedName>
    <definedName name="PLAN92VA" localSheetId="86">#REF!</definedName>
    <definedName name="PLAN92VA" localSheetId="87">#REF!</definedName>
    <definedName name="PLAN92VA" localSheetId="88">#REF!</definedName>
    <definedName name="PLAN92VA" localSheetId="89">#REF!</definedName>
    <definedName name="PLAN92VA" localSheetId="90">#REF!</definedName>
    <definedName name="PLAN92VA" localSheetId="91">#REF!</definedName>
    <definedName name="PLAN92VA" localSheetId="92">#REF!</definedName>
    <definedName name="PLAN92VA" localSheetId="93">#REF!</definedName>
    <definedName name="PLAN92VA" localSheetId="94">#REF!</definedName>
    <definedName name="PLAN92VA" localSheetId="95">#REF!</definedName>
    <definedName name="PLAN92VA" localSheetId="96">#REF!</definedName>
    <definedName name="PLAN92VA" localSheetId="97">#REF!</definedName>
    <definedName name="PLAN92VA" localSheetId="98">#REF!</definedName>
    <definedName name="PLAN92VA" localSheetId="99">#REF!</definedName>
    <definedName name="PLAN92VA" localSheetId="100">#REF!</definedName>
    <definedName name="PLAN92VA" localSheetId="101">#REF!</definedName>
    <definedName name="PLAN92VA" localSheetId="102">#REF!</definedName>
    <definedName name="PLAN92VA" localSheetId="103">#REF!</definedName>
    <definedName name="PLAN92VA" localSheetId="104">#REF!</definedName>
    <definedName name="PLAN92VA" localSheetId="105">#REF!</definedName>
    <definedName name="PLAN92VA" localSheetId="106">#REF!</definedName>
    <definedName name="PLAN92VA" localSheetId="107">#REF!</definedName>
    <definedName name="PLAN92VA" localSheetId="108">#REF!</definedName>
    <definedName name="PLAN92VA" localSheetId="109">#REF!</definedName>
    <definedName name="PLAN92VA" localSheetId="110">#REF!</definedName>
    <definedName name="PLAN92VA" localSheetId="111">#REF!</definedName>
    <definedName name="PLAN92VA" localSheetId="112">#REF!</definedName>
    <definedName name="PLAN92VA" localSheetId="113">#REF!</definedName>
    <definedName name="PLAN92VA">#REF!</definedName>
    <definedName name="_xlnm.Print_Area" localSheetId="22">'20211202'!$A$1:$V$43</definedName>
    <definedName name="_xlnm.Print_Area" localSheetId="23">'20211208'!$A$1:$V$47</definedName>
    <definedName name="_xlnm.Print_Area" localSheetId="24">'20211209'!$A$1:$V$54</definedName>
    <definedName name="_xlnm.Print_Area" localSheetId="25">'20211217'!$A$1:$V$41</definedName>
    <definedName name="_xlnm.Print_Area" localSheetId="26">'20211217 (2)'!$A$1:$V$49</definedName>
    <definedName name="_xlnm.Print_Area" localSheetId="27">'20211221'!$A$1:$V$43</definedName>
    <definedName name="_xlnm.Print_Area" localSheetId="28">'20211222'!$A$1:$V$50</definedName>
    <definedName name="_xlnm.Print_Area" localSheetId="29">'20211224'!$A$1:$V$57</definedName>
    <definedName name="_xlnm.Print_Area" localSheetId="30">'20211227'!$A$1:$V$47</definedName>
    <definedName name="_xlnm.Print_Area" localSheetId="31">'20211229'!$A$1:$V$49</definedName>
    <definedName name="_xlnm.Print_Area" localSheetId="32">'20211230'!$A$1:$V$44</definedName>
    <definedName name="_xlnm.Print_Area" localSheetId="33">'20220106'!$A$1:$V$44</definedName>
    <definedName name="_xlnm.Print_Area" localSheetId="34">'20220106 (2)'!$A$1:$V$50</definedName>
    <definedName name="_xlnm.Print_Area" localSheetId="35">'20220111'!$A$1:$W$48</definedName>
    <definedName name="_xlnm.Print_Area" localSheetId="36">'20220113'!$A$1:$W$46</definedName>
    <definedName name="_xlnm.Print_Area" localSheetId="37">'20220113 (2)'!$A$1:$X$55</definedName>
    <definedName name="_xlnm.Print_Area" localSheetId="38">'20220114'!$A$1:$X$43</definedName>
    <definedName name="_xlnm.Print_Area" localSheetId="39">'20220117'!$A$1:$W$52</definedName>
    <definedName name="_xlnm.Print_Area" localSheetId="40">'20220118'!$A$1:$W$47</definedName>
    <definedName name="_xlnm.Print_Area" localSheetId="41">'20220119'!$A$1:$V$45</definedName>
    <definedName name="_xlnm.Print_Area" localSheetId="42">'20220119 (3)'!$A$1:$V$45</definedName>
    <definedName name="_xlnm.Print_Area" localSheetId="43">'20220120'!$A$1:$V$44</definedName>
    <definedName name="_xlnm.Print_Area" localSheetId="44">'20220120(2)'!$A$1:$V$49</definedName>
    <definedName name="_xlnm.Print_Area" localSheetId="45">'20220125'!$A$1:$V$50</definedName>
    <definedName name="_xlnm.Print_Area" localSheetId="46">'20220126'!$A$1:$V$61</definedName>
    <definedName name="_xlnm.Print_Area" localSheetId="47">'20220127'!$A$1:$V$46</definedName>
    <definedName name="_xlnm.Print_Area" localSheetId="48">'20220205'!$A$1:$V$55</definedName>
    <definedName name="_xlnm.Print_Area" localSheetId="49">'20220207'!$A$1:$V$56</definedName>
    <definedName name="_xlnm.Print_Area" localSheetId="50">'20220209'!$A$1:$V$52</definedName>
    <definedName name="_xlnm.Print_Area" localSheetId="51">'20220215'!$A$1:$V$60</definedName>
    <definedName name="_xlnm.Print_Area" localSheetId="52">'20220217'!$A$1:$V$58</definedName>
    <definedName name="_xlnm.Print_Area" localSheetId="53">'20220223'!$A$1:$V$54</definedName>
    <definedName name="_xlnm.Print_Area" localSheetId="54">'20220302 TAQ093'!$A$1:$V$50</definedName>
    <definedName name="_xlnm.Print_Area" localSheetId="55">'20220302 TAQ094'!$A$1:$V$42</definedName>
    <definedName name="_xlnm.Print_Area" localSheetId="56">'20220302 TAQ095'!$A$1:$V$43</definedName>
    <definedName name="_xlnm.Print_Area" localSheetId="57">'20220310'!$A$1:$V$56</definedName>
    <definedName name="_xlnm.Print_Area" localSheetId="58">'20220314'!$A$1:$V$45</definedName>
    <definedName name="_xlnm.Print_Area" localSheetId="59">'20220314 (2)'!$A$1:$V$57</definedName>
    <definedName name="_xlnm.Print_Area" localSheetId="60">'20220318'!$A$1:$V$46</definedName>
    <definedName name="_xlnm.Print_Area" localSheetId="61">'20220323'!$A$1:$V$46</definedName>
    <definedName name="_xlnm.Print_Area" localSheetId="62">'20220324'!$A$1:$V$47</definedName>
    <definedName name="_xlnm.Print_Area" localSheetId="63">'20220411'!$A$1:$V$49</definedName>
    <definedName name="_xlnm.Print_Area" localSheetId="64">'20220418'!$A$1:$V$52</definedName>
    <definedName name="_xlnm.Print_Area" localSheetId="65">'20220419'!$A$1:$V$49</definedName>
    <definedName name="_xlnm.Print_Area" localSheetId="66">'20220420'!$A$1:$V$45</definedName>
    <definedName name="_xlnm.Print_Area" localSheetId="67">'20220421'!$A$1:$V$45</definedName>
    <definedName name="_xlnm.Print_Area" localSheetId="68">'20220425'!$A$1:$V$53</definedName>
    <definedName name="_xlnm.Print_Area" localSheetId="69">'20220428'!$A$1:$V$47</definedName>
    <definedName name="_xlnm.Print_Area" localSheetId="70">'20220527'!$A$1:$V$60</definedName>
    <definedName name="_xlnm.Print_Area" localSheetId="71">'20220527.'!$A$1:$V$45</definedName>
    <definedName name="_xlnm.Print_Area" localSheetId="72">'20220527. (2)'!$A$1:$V$46</definedName>
    <definedName name="_xlnm.Print_Area" localSheetId="73">'20220531'!$A$1:$V$50</definedName>
    <definedName name="_xlnm.Print_Area" localSheetId="74">'20220602'!$A$1:$V$46</definedName>
    <definedName name="_xlnm.Print_Area" localSheetId="75">'20220609'!$A$1:$V$44</definedName>
    <definedName name="_xlnm.Print_Area" localSheetId="76">'20220609 (2)'!$A$1:$V$53</definedName>
    <definedName name="_xlnm.Print_Area" localSheetId="77">'20220610'!$A$1:$V$48</definedName>
    <definedName name="_xlnm.Print_Area" localSheetId="78">'20220613'!$A$1:$V$49</definedName>
    <definedName name="_xlnm.Print_Area" localSheetId="79">'20220617'!$A$1:$V$55</definedName>
    <definedName name="_xlnm.Print_Area" localSheetId="80">'20220629'!$A$1:$V$59</definedName>
    <definedName name="_xlnm.Print_Area" localSheetId="81">'20220707'!$A$1:$V$50</definedName>
    <definedName name="_xlnm.Print_Area" localSheetId="82">'20220708'!$A$1:$V$47</definedName>
    <definedName name="_xlnm.Print_Area" localSheetId="83">'20220708 (2)'!$A$1:$V$56</definedName>
    <definedName name="_xlnm.Print_Area" localSheetId="84">'20220711'!$A$1:$V$48</definedName>
    <definedName name="_xlnm.Print_Area" localSheetId="85">'20220711..'!$A$1:$V$48</definedName>
    <definedName name="_xlnm.Print_Area" localSheetId="86">'20220715'!$A$1:$V$54</definedName>
    <definedName name="_xlnm.Print_Area" localSheetId="87">'20220716'!$A$1:$V$53</definedName>
    <definedName name="_xlnm.Print_Area" localSheetId="88">'20220719'!$A$1:$V$52</definedName>
    <definedName name="_xlnm.Print_Area" localSheetId="89">'20220725'!$A$1:$V$50</definedName>
    <definedName name="_xlnm.Print_Area" localSheetId="90">'20220725 (2)'!$A$1:$V$49</definedName>
    <definedName name="_xlnm.Print_Area" localSheetId="91">'20220727'!$A$1:$V$49</definedName>
    <definedName name="_xlnm.Print_Area" localSheetId="92">'20220803'!$A$1:$V$47</definedName>
    <definedName name="_xlnm.Print_Area" localSheetId="93">'20220804'!$A$1:$V$54</definedName>
    <definedName name="_xlnm.Print_Area" localSheetId="94">'20220809'!$A$1:$V$52</definedName>
    <definedName name="_xlnm.Print_Area" localSheetId="95">'20220818'!$A$1:$V$51</definedName>
    <definedName name="_xlnm.Print_Area" localSheetId="96">'20220818 (2)'!$A$1:$V$50</definedName>
    <definedName name="_xlnm.Print_Area" localSheetId="97">'20220823'!$A$1:$V$47</definedName>
    <definedName name="_xlnm.Print_Area" localSheetId="98">'20220826'!$A$1:$V$47</definedName>
    <definedName name="_xlnm.Print_Area" localSheetId="99">'20220827'!$A$1:$V$59</definedName>
    <definedName name="_xlnm.Print_Area" localSheetId="100">'20220902'!$A$1:$V$49</definedName>
    <definedName name="_xlnm.Print_Area" localSheetId="101">'20220907'!$A$1:$V$49</definedName>
    <definedName name="_xlnm.Print_Area" localSheetId="102">'20220907.'!$A$1:$V$45</definedName>
    <definedName name="_xlnm.Print_Area" localSheetId="103">'20220908'!$A$1:$V$49</definedName>
    <definedName name="_xlnm.Print_Area" localSheetId="104">'20220909'!$A$1:$V$47</definedName>
    <definedName name="_xlnm.Print_Area" localSheetId="105">'20220914'!$A$1:$V$49</definedName>
    <definedName name="_xlnm.Print_Area" localSheetId="106">'20220915'!$A$1:$V$48</definedName>
    <definedName name="_xlnm.Print_Area" localSheetId="107">'20220915 (2)'!$A$1:$V$45</definedName>
    <definedName name="_xlnm.Print_Area" localSheetId="108">'20220920'!$A$1:$V$46</definedName>
    <definedName name="_xlnm.Print_Area" localSheetId="109">'20220922'!$A$1:$V$45</definedName>
    <definedName name="_xlnm.Print_Area" localSheetId="110">'20220922 (2)'!$A$1:$V$46</definedName>
    <definedName name="_xlnm.Print_Area" localSheetId="111">'20220923'!$A$1:$V$49</definedName>
    <definedName name="_xlnm.Print_Area" localSheetId="112">'20220923 (2)'!$A$1:$V$45</definedName>
    <definedName name="_xlnm.Print_Area" localSheetId="113">'20220926'!$A$1:$V$51</definedName>
    <definedName name="_xlnm.Print_Area" localSheetId="6">'BENCH(oct 01 )'!$A$1:$V$45</definedName>
    <definedName name="_xlnm.Print_Area" localSheetId="12">'BENCH(oct 22)'!$A$1:$V$47</definedName>
    <definedName name="_xlnm.Print_Area" localSheetId="1">'BERAT CONT'!$A$1:$R$52</definedName>
    <definedName name="_xlnm.Print_Area" localSheetId="2">Data!$B$294:$L$313</definedName>
    <definedName name="_xlnm.Print_Area" localSheetId="114">'Data (6)'!$C$295:$M$313</definedName>
    <definedName name="_xlnm.Print_Area" localSheetId="0">Kubikasi!$A$1:$U$59</definedName>
    <definedName name="_xlnm.Print_Area" localSheetId="3">'LAX (FEB 17) (2)'!$A$1:$V$58</definedName>
    <definedName name="_xlnm.Print_Area" localSheetId="15">'LAX (Nov 08)'!$A$1:$V$46</definedName>
    <definedName name="_xlnm.Print_Area" localSheetId="16">'LAX (Nov 11)'!$A$1:$V$61</definedName>
    <definedName name="_xlnm.Print_Area" localSheetId="17">'LAX (Nov 16)'!$A$1:$V$54</definedName>
    <definedName name="_xlnm.Print_Area" localSheetId="18">'LAX (Nov 17)'!$A$1:$V$52</definedName>
    <definedName name="_xlnm.Print_Area" localSheetId="19">'LAX (Nov 22)'!$A$1:$V$45</definedName>
    <definedName name="_xlnm.Print_Area" localSheetId="20">'LAX (Nov 23)'!$A$1:$V$54</definedName>
    <definedName name="_xlnm.Print_Area" localSheetId="21">'LAX (Nov 30)'!$A$1:$V$48</definedName>
    <definedName name="_xlnm.Print_Area" localSheetId="9">'LAX (oct 13)'!$A$1:$V$68</definedName>
    <definedName name="_xlnm.Print_Area" localSheetId="10">'LAX (oct 18)'!$A$1:$V$45</definedName>
    <definedName name="_xlnm.Print_Area" localSheetId="11">'LAX (oct 22)'!$A$1:$V$45</definedName>
    <definedName name="_xlnm.Print_Area" localSheetId="13">'LAX (oct 23)'!$A$1:$V$56</definedName>
    <definedName name="_xlnm.Print_Area" localSheetId="14">'LAX (oct 30)'!$A$1:$V$55</definedName>
    <definedName name="_xlnm.Print_Area" localSheetId="4">'SMZ PART (MAR 5) (2)'!$A$1:$X$65</definedName>
    <definedName name="_xlnm.Print_Area" localSheetId="8">'TAP30 (oct 11)'!$A$1:$V$45</definedName>
    <definedName name="_xlnm.Print_Area" localSheetId="7">'TAP302 (oct 01)'!$A$1:$V$47</definedName>
    <definedName name="_xlnm.Print_Area" localSheetId="5">'TAP303 (oct 01)'!$A$1:$V$54</definedName>
    <definedName name="_xlnm.Print_Area" hidden="1">#REF!</definedName>
    <definedName name="PRINT_AREA_MI" localSheetId="27">#REF!</definedName>
    <definedName name="PRINT_AREA_MI" localSheetId="28">#REF!</definedName>
    <definedName name="PRINT_AREA_MI" localSheetId="29">#REF!</definedName>
    <definedName name="PRINT_AREA_MI" localSheetId="30">#REF!</definedName>
    <definedName name="PRINT_AREA_MI" localSheetId="31">#REF!</definedName>
    <definedName name="PRINT_AREA_MI" localSheetId="32">#REF!</definedName>
    <definedName name="PRINT_AREA_MI" localSheetId="33">#REF!</definedName>
    <definedName name="PRINT_AREA_MI" localSheetId="34">#REF!</definedName>
    <definedName name="PRINT_AREA_MI" localSheetId="35">#REF!</definedName>
    <definedName name="PRINT_AREA_MI" localSheetId="36">#REF!</definedName>
    <definedName name="PRINT_AREA_MI" localSheetId="37">#REF!</definedName>
    <definedName name="PRINT_AREA_MI" localSheetId="38">#REF!</definedName>
    <definedName name="PRINT_AREA_MI" localSheetId="39">#REF!</definedName>
    <definedName name="PRINT_AREA_MI" localSheetId="40">#REF!</definedName>
    <definedName name="PRINT_AREA_MI" localSheetId="41">#REF!</definedName>
    <definedName name="PRINT_AREA_MI" localSheetId="42">#REF!</definedName>
    <definedName name="PRINT_AREA_MI" localSheetId="43">#REF!</definedName>
    <definedName name="PRINT_AREA_MI" localSheetId="44">#REF!</definedName>
    <definedName name="PRINT_AREA_MI" localSheetId="45">#REF!</definedName>
    <definedName name="PRINT_AREA_MI" localSheetId="46">#REF!</definedName>
    <definedName name="PRINT_AREA_MI" localSheetId="47">#REF!</definedName>
    <definedName name="PRINT_AREA_MI" localSheetId="48">#REF!</definedName>
    <definedName name="PRINT_AREA_MI" localSheetId="49">#REF!</definedName>
    <definedName name="PRINT_AREA_MI" localSheetId="50">#REF!</definedName>
    <definedName name="PRINT_AREA_MI" localSheetId="51">#REF!</definedName>
    <definedName name="PRINT_AREA_MI" localSheetId="52">#REF!</definedName>
    <definedName name="PRINT_AREA_MI" localSheetId="53">#REF!</definedName>
    <definedName name="PRINT_AREA_MI" localSheetId="54">#REF!</definedName>
    <definedName name="PRINT_AREA_MI" localSheetId="55">#REF!</definedName>
    <definedName name="PRINT_AREA_MI" localSheetId="56">#REF!</definedName>
    <definedName name="PRINT_AREA_MI" localSheetId="57">#REF!</definedName>
    <definedName name="PRINT_AREA_MI" localSheetId="58">#REF!</definedName>
    <definedName name="PRINT_AREA_MI" localSheetId="59">#REF!</definedName>
    <definedName name="PRINT_AREA_MI" localSheetId="60">#REF!</definedName>
    <definedName name="PRINT_AREA_MI" localSheetId="61">#REF!</definedName>
    <definedName name="PRINT_AREA_MI" localSheetId="62">#REF!</definedName>
    <definedName name="PRINT_AREA_MI" localSheetId="63">#REF!</definedName>
    <definedName name="PRINT_AREA_MI" localSheetId="64">#REF!</definedName>
    <definedName name="PRINT_AREA_MI" localSheetId="65">#REF!</definedName>
    <definedName name="PRINT_AREA_MI" localSheetId="66">#REF!</definedName>
    <definedName name="PRINT_AREA_MI" localSheetId="67">#REF!</definedName>
    <definedName name="PRINT_AREA_MI" localSheetId="68">#REF!</definedName>
    <definedName name="PRINT_AREA_MI" localSheetId="69">#REF!</definedName>
    <definedName name="PRINT_AREA_MI" localSheetId="70">#REF!</definedName>
    <definedName name="PRINT_AREA_MI" localSheetId="71">#REF!</definedName>
    <definedName name="PRINT_AREA_MI" localSheetId="72">#REF!</definedName>
    <definedName name="PRINT_AREA_MI" localSheetId="73">#REF!</definedName>
    <definedName name="PRINT_AREA_MI" localSheetId="74">#REF!</definedName>
    <definedName name="PRINT_AREA_MI" localSheetId="75">#REF!</definedName>
    <definedName name="PRINT_AREA_MI" localSheetId="76">#REF!</definedName>
    <definedName name="PRINT_AREA_MI" localSheetId="77">#REF!</definedName>
    <definedName name="PRINT_AREA_MI" localSheetId="78">#REF!</definedName>
    <definedName name="PRINT_AREA_MI" localSheetId="79">#REF!</definedName>
    <definedName name="PRINT_AREA_MI" localSheetId="80">#REF!</definedName>
    <definedName name="PRINT_AREA_MI" localSheetId="81">#REF!</definedName>
    <definedName name="PRINT_AREA_MI" localSheetId="82">#REF!</definedName>
    <definedName name="PRINT_AREA_MI" localSheetId="83">#REF!</definedName>
    <definedName name="PRINT_AREA_MI" localSheetId="84">#REF!</definedName>
    <definedName name="PRINT_AREA_MI" localSheetId="85">#REF!</definedName>
    <definedName name="PRINT_AREA_MI" localSheetId="86">#REF!</definedName>
    <definedName name="PRINT_AREA_MI" localSheetId="87">#REF!</definedName>
    <definedName name="PRINT_AREA_MI" localSheetId="88">#REF!</definedName>
    <definedName name="PRINT_AREA_MI" localSheetId="89">#REF!</definedName>
    <definedName name="PRINT_AREA_MI" localSheetId="90">#REF!</definedName>
    <definedName name="PRINT_AREA_MI" localSheetId="91">#REF!</definedName>
    <definedName name="PRINT_AREA_MI" localSheetId="92">#REF!</definedName>
    <definedName name="PRINT_AREA_MI" localSheetId="93">#REF!</definedName>
    <definedName name="PRINT_AREA_MI" localSheetId="94">#REF!</definedName>
    <definedName name="PRINT_AREA_MI" localSheetId="95">#REF!</definedName>
    <definedName name="PRINT_AREA_MI" localSheetId="96">#REF!</definedName>
    <definedName name="PRINT_AREA_MI" localSheetId="97">#REF!</definedName>
    <definedName name="PRINT_AREA_MI" localSheetId="98">#REF!</definedName>
    <definedName name="PRINT_AREA_MI" localSheetId="99">#REF!</definedName>
    <definedName name="PRINT_AREA_MI" localSheetId="100">#REF!</definedName>
    <definedName name="PRINT_AREA_MI" localSheetId="101">#REF!</definedName>
    <definedName name="PRINT_AREA_MI" localSheetId="102">#REF!</definedName>
    <definedName name="PRINT_AREA_MI" localSheetId="103">#REF!</definedName>
    <definedName name="PRINT_AREA_MI" localSheetId="104">#REF!</definedName>
    <definedName name="PRINT_AREA_MI" localSheetId="105">#REF!</definedName>
    <definedName name="PRINT_AREA_MI" localSheetId="106">#REF!</definedName>
    <definedName name="PRINT_AREA_MI" localSheetId="107">#REF!</definedName>
    <definedName name="PRINT_AREA_MI" localSheetId="108">#REF!</definedName>
    <definedName name="PRINT_AREA_MI" localSheetId="109">#REF!</definedName>
    <definedName name="PRINT_AREA_MI" localSheetId="110">#REF!</definedName>
    <definedName name="PRINT_AREA_MI" localSheetId="111">#REF!</definedName>
    <definedName name="PRINT_AREA_MI" localSheetId="112">#REF!</definedName>
    <definedName name="PRINT_AREA_MI" localSheetId="113">#REF!</definedName>
    <definedName name="PRINT_AREA_MI">#REF!</definedName>
    <definedName name="_xlnm.Print_Titles" localSheetId="22">'20211202'!$1:$17</definedName>
    <definedName name="_xlnm.Print_Titles" localSheetId="23">'20211208'!$1:$17</definedName>
    <definedName name="_xlnm.Print_Titles" localSheetId="24">'20211209'!$1:$17</definedName>
    <definedName name="_xlnm.Print_Titles" localSheetId="25">'20211217'!$1:$17</definedName>
    <definedName name="_xlnm.Print_Titles" localSheetId="26">'20211217 (2)'!$1:$17</definedName>
    <definedName name="_xlnm.Print_Titles" localSheetId="27">'20211221'!$1:$17</definedName>
    <definedName name="_xlnm.Print_Titles" localSheetId="28">'20211222'!$1:$17</definedName>
    <definedName name="_xlnm.Print_Titles" localSheetId="29">'20211224'!$1:$17</definedName>
    <definedName name="_xlnm.Print_Titles" localSheetId="30">'20211227'!$1:$17</definedName>
    <definedName name="_xlnm.Print_Titles" localSheetId="31">'20211229'!$1:$17</definedName>
    <definedName name="_xlnm.Print_Titles" localSheetId="32">'20211230'!$1:$17</definedName>
    <definedName name="_xlnm.Print_Titles" localSheetId="33">'20220106'!$1:$17</definedName>
    <definedName name="_xlnm.Print_Titles" localSheetId="34">'20220106 (2)'!$1:$17</definedName>
    <definedName name="_xlnm.Print_Titles" localSheetId="35">'20220111'!$1:$17</definedName>
    <definedName name="_xlnm.Print_Titles" localSheetId="36">'20220113'!$1:$17</definedName>
    <definedName name="_xlnm.Print_Titles" localSheetId="37">'20220113 (2)'!$1:$17</definedName>
    <definedName name="_xlnm.Print_Titles" localSheetId="38">'20220114'!$1:$17</definedName>
    <definedName name="_xlnm.Print_Titles" localSheetId="39">'20220117'!$1:$17</definedName>
    <definedName name="_xlnm.Print_Titles" localSheetId="40">'20220118'!$1:$17</definedName>
    <definedName name="_xlnm.Print_Titles" localSheetId="41">'20220119'!$1:$17</definedName>
    <definedName name="_xlnm.Print_Titles" localSheetId="42">'20220119 (3)'!$1:$17</definedName>
    <definedName name="_xlnm.Print_Titles" localSheetId="43">'20220120'!$1:$17</definedName>
    <definedName name="_xlnm.Print_Titles" localSheetId="44">'20220120(2)'!$1:$17</definedName>
    <definedName name="_xlnm.Print_Titles" localSheetId="45">'20220125'!$1:$17</definedName>
    <definedName name="_xlnm.Print_Titles" localSheetId="46">'20220126'!$1:$17</definedName>
    <definedName name="_xlnm.Print_Titles" localSheetId="47">'20220127'!$1:$17</definedName>
    <definedName name="_xlnm.Print_Titles" localSheetId="48">'20220205'!$1:$17</definedName>
    <definedName name="_xlnm.Print_Titles" localSheetId="49">'20220207'!$1:$17</definedName>
    <definedName name="_xlnm.Print_Titles" localSheetId="50">'20220209'!$1:$17</definedName>
    <definedName name="_xlnm.Print_Titles" localSheetId="51">'20220215'!$1:$17</definedName>
    <definedName name="_xlnm.Print_Titles" localSheetId="52">'20220217'!$1:$17</definedName>
    <definedName name="_xlnm.Print_Titles" localSheetId="53">'20220223'!$1:$17</definedName>
    <definedName name="_xlnm.Print_Titles" localSheetId="54">'20220302 TAQ093'!$1:$17</definedName>
    <definedName name="_xlnm.Print_Titles" localSheetId="55">'20220302 TAQ094'!$1:$17</definedName>
    <definedName name="_xlnm.Print_Titles" localSheetId="56">'20220302 TAQ095'!$1:$17</definedName>
    <definedName name="_xlnm.Print_Titles" localSheetId="57">'20220310'!$1:$17</definedName>
    <definedName name="_xlnm.Print_Titles" localSheetId="58">'20220314'!$1:$17</definedName>
    <definedName name="_xlnm.Print_Titles" localSheetId="59">'20220314 (2)'!$1:$17</definedName>
    <definedName name="_xlnm.Print_Titles" localSheetId="60">'20220318'!$1:$17</definedName>
    <definedName name="_xlnm.Print_Titles" localSheetId="61">'20220323'!$1:$17</definedName>
    <definedName name="_xlnm.Print_Titles" localSheetId="62">'20220324'!$1:$17</definedName>
    <definedName name="_xlnm.Print_Titles" localSheetId="63">'20220411'!$1:$17</definedName>
    <definedName name="_xlnm.Print_Titles" localSheetId="64">'20220418'!$1:$17</definedName>
    <definedName name="_xlnm.Print_Titles" localSheetId="65">'20220419'!$1:$17</definedName>
    <definedName name="_xlnm.Print_Titles" localSheetId="66">'20220420'!$1:$17</definedName>
    <definedName name="_xlnm.Print_Titles" localSheetId="67">'20220421'!$1:$17</definedName>
    <definedName name="_xlnm.Print_Titles" localSheetId="68">'20220425'!$1:$17</definedName>
    <definedName name="_xlnm.Print_Titles" localSheetId="69">'20220428'!$1:$17</definedName>
    <definedName name="_xlnm.Print_Titles" localSheetId="70">'20220527'!$1:$17</definedName>
    <definedName name="_xlnm.Print_Titles" localSheetId="71">'20220527.'!$1:$17</definedName>
    <definedName name="_xlnm.Print_Titles" localSheetId="72">'20220527. (2)'!$1:$17</definedName>
    <definedName name="_xlnm.Print_Titles" localSheetId="73">'20220531'!$1:$17</definedName>
    <definedName name="_xlnm.Print_Titles" localSheetId="74">'20220602'!$1:$17</definedName>
    <definedName name="_xlnm.Print_Titles" localSheetId="75">'20220609'!$1:$17</definedName>
    <definedName name="_xlnm.Print_Titles" localSheetId="76">'20220609 (2)'!$1:$17</definedName>
    <definedName name="_xlnm.Print_Titles" localSheetId="77">'20220610'!$1:$17</definedName>
    <definedName name="_xlnm.Print_Titles" localSheetId="78">'20220613'!$1:$17</definedName>
    <definedName name="_xlnm.Print_Titles" localSheetId="79">'20220617'!$1:$17</definedName>
    <definedName name="_xlnm.Print_Titles" localSheetId="80">'20220629'!$1:$17</definedName>
    <definedName name="_xlnm.Print_Titles" localSheetId="81">'20220707'!$1:$17</definedName>
    <definedName name="_xlnm.Print_Titles" localSheetId="82">'20220708'!$1:$17</definedName>
    <definedName name="_xlnm.Print_Titles" localSheetId="83">'20220708 (2)'!$1:$17</definedName>
    <definedName name="_xlnm.Print_Titles" localSheetId="84">'20220711'!$1:$17</definedName>
    <definedName name="_xlnm.Print_Titles" localSheetId="85">'20220711..'!$1:$17</definedName>
    <definedName name="_xlnm.Print_Titles" localSheetId="86">'20220715'!$1:$17</definedName>
    <definedName name="_xlnm.Print_Titles" localSheetId="87">'20220716'!$1:$17</definedName>
    <definedName name="_xlnm.Print_Titles" localSheetId="88">'20220719'!$1:$17</definedName>
    <definedName name="_xlnm.Print_Titles" localSheetId="89">'20220725'!$1:$17</definedName>
    <definedName name="_xlnm.Print_Titles" localSheetId="90">'20220725 (2)'!$1:$17</definedName>
    <definedName name="_xlnm.Print_Titles" localSheetId="91">'20220727'!$1:$17</definedName>
    <definedName name="_xlnm.Print_Titles" localSheetId="92">'20220803'!$1:$17</definedName>
    <definedName name="_xlnm.Print_Titles" localSheetId="93">'20220804'!$1:$17</definedName>
    <definedName name="_xlnm.Print_Titles" localSheetId="94">'20220809'!$1:$17</definedName>
    <definedName name="_xlnm.Print_Titles" localSheetId="95">'20220818'!$1:$17</definedName>
    <definedName name="_xlnm.Print_Titles" localSheetId="96">'20220818 (2)'!$1:$17</definedName>
    <definedName name="_xlnm.Print_Titles" localSheetId="97">'20220823'!$1:$17</definedName>
    <definedName name="_xlnm.Print_Titles" localSheetId="98">'20220826'!$1:$17</definedName>
    <definedName name="_xlnm.Print_Titles" localSheetId="99">'20220827'!$1:$17</definedName>
    <definedName name="_xlnm.Print_Titles" localSheetId="100">'20220902'!$1:$17</definedName>
    <definedName name="_xlnm.Print_Titles" localSheetId="101">'20220907'!$1:$17</definedName>
    <definedName name="_xlnm.Print_Titles" localSheetId="102">'20220907.'!$1:$17</definedName>
    <definedName name="_xlnm.Print_Titles" localSheetId="103">'20220908'!$1:$17</definedName>
    <definedName name="_xlnm.Print_Titles" localSheetId="104">'20220909'!$1:$17</definedName>
    <definedName name="_xlnm.Print_Titles" localSheetId="105">'20220914'!$1:$17</definedName>
    <definedName name="_xlnm.Print_Titles" localSheetId="106">'20220915'!$1:$17</definedName>
    <definedName name="_xlnm.Print_Titles" localSheetId="107">'20220915 (2)'!$1:$17</definedName>
    <definedName name="_xlnm.Print_Titles" localSheetId="108">'20220920'!$1:$17</definedName>
    <definedName name="_xlnm.Print_Titles" localSheetId="109">'20220922'!$1:$17</definedName>
    <definedName name="_xlnm.Print_Titles" localSheetId="110">'20220922 (2)'!$1:$17</definedName>
    <definedName name="_xlnm.Print_Titles" localSheetId="111">'20220923'!$1:$17</definedName>
    <definedName name="_xlnm.Print_Titles" localSheetId="112">'20220923 (2)'!$1:$17</definedName>
    <definedName name="_xlnm.Print_Titles" localSheetId="113">'20220926'!$1:$17</definedName>
    <definedName name="_xlnm.Print_Titles" localSheetId="6">'BENCH(oct 01 )'!$1:$17</definedName>
    <definedName name="_xlnm.Print_Titles" localSheetId="12">'BENCH(oct 22)'!$1:$17</definedName>
    <definedName name="_xlnm.Print_Titles" localSheetId="2">Data!$1:$3</definedName>
    <definedName name="_xlnm.Print_Titles" localSheetId="114">'Data (6)'!$1:$3</definedName>
    <definedName name="_xlnm.Print_Titles" localSheetId="3">'LAX (FEB 17) (2)'!$1:$17</definedName>
    <definedName name="_xlnm.Print_Titles" localSheetId="15">'LAX (Nov 08)'!$1:$17</definedName>
    <definedName name="_xlnm.Print_Titles" localSheetId="16">'LAX (Nov 11)'!$1:$17</definedName>
    <definedName name="_xlnm.Print_Titles" localSheetId="17">'LAX (Nov 16)'!$1:$17</definedName>
    <definedName name="_xlnm.Print_Titles" localSheetId="18">'LAX (Nov 17)'!$1:$17</definedName>
    <definedName name="_xlnm.Print_Titles" localSheetId="19">'LAX (Nov 22)'!$1:$17</definedName>
    <definedName name="_xlnm.Print_Titles" localSheetId="20">'LAX (Nov 23)'!$1:$17</definedName>
    <definedName name="_xlnm.Print_Titles" localSheetId="21">'LAX (Nov 30)'!$1:$17</definedName>
    <definedName name="_xlnm.Print_Titles" localSheetId="9">'LAX (oct 13)'!$1:$17</definedName>
    <definedName name="_xlnm.Print_Titles" localSheetId="10">'LAX (oct 18)'!$1:$17</definedName>
    <definedName name="_xlnm.Print_Titles" localSheetId="11">'LAX (oct 22)'!$1:$17</definedName>
    <definedName name="_xlnm.Print_Titles" localSheetId="13">'LAX (oct 23)'!$1:$17</definedName>
    <definedName name="_xlnm.Print_Titles" localSheetId="14">'LAX (oct 30)'!$1:$17</definedName>
    <definedName name="_xlnm.Print_Titles" localSheetId="4">'SMZ PART (MAR 5) (2)'!$1:$17</definedName>
    <definedName name="_xlnm.Print_Titles" localSheetId="8">'TAP30 (oct 11)'!$1:$17</definedName>
    <definedName name="_xlnm.Print_Titles" localSheetId="7">'TAP302 (oct 01)'!$1:$17</definedName>
    <definedName name="_xlnm.Print_Titles" localSheetId="5">'TAP303 (oct 01)'!$1:$17</definedName>
    <definedName name="_xlnm.Print_Titles" hidden="1">#REF!</definedName>
    <definedName name="PRINT_TITLES_MI" localSheetId="27">#REF!</definedName>
    <definedName name="PRINT_TITLES_MI" localSheetId="28">#REF!</definedName>
    <definedName name="PRINT_TITLES_MI" localSheetId="29">#REF!</definedName>
    <definedName name="PRINT_TITLES_MI" localSheetId="30">#REF!</definedName>
    <definedName name="PRINT_TITLES_MI" localSheetId="31">#REF!</definedName>
    <definedName name="PRINT_TITLES_MI" localSheetId="32">#REF!</definedName>
    <definedName name="PRINT_TITLES_MI" localSheetId="33">#REF!</definedName>
    <definedName name="PRINT_TITLES_MI" localSheetId="34">#REF!</definedName>
    <definedName name="PRINT_TITLES_MI" localSheetId="35">#REF!</definedName>
    <definedName name="PRINT_TITLES_MI" localSheetId="36">#REF!</definedName>
    <definedName name="PRINT_TITLES_MI" localSheetId="37">#REF!</definedName>
    <definedName name="PRINT_TITLES_MI" localSheetId="38">#REF!</definedName>
    <definedName name="PRINT_TITLES_MI" localSheetId="39">#REF!</definedName>
    <definedName name="PRINT_TITLES_MI" localSheetId="40">#REF!</definedName>
    <definedName name="PRINT_TITLES_MI" localSheetId="41">#REF!</definedName>
    <definedName name="PRINT_TITLES_MI" localSheetId="42">#REF!</definedName>
    <definedName name="PRINT_TITLES_MI" localSheetId="43">#REF!</definedName>
    <definedName name="PRINT_TITLES_MI" localSheetId="44">#REF!</definedName>
    <definedName name="PRINT_TITLES_MI" localSheetId="45">#REF!</definedName>
    <definedName name="PRINT_TITLES_MI" localSheetId="46">#REF!</definedName>
    <definedName name="PRINT_TITLES_MI" localSheetId="47">#REF!</definedName>
    <definedName name="PRINT_TITLES_MI" localSheetId="48">#REF!</definedName>
    <definedName name="PRINT_TITLES_MI" localSheetId="49">#REF!</definedName>
    <definedName name="PRINT_TITLES_MI" localSheetId="50">#REF!</definedName>
    <definedName name="PRINT_TITLES_MI" localSheetId="51">#REF!</definedName>
    <definedName name="PRINT_TITLES_MI" localSheetId="52">#REF!</definedName>
    <definedName name="PRINT_TITLES_MI" localSheetId="53">#REF!</definedName>
    <definedName name="PRINT_TITLES_MI" localSheetId="54">#REF!</definedName>
    <definedName name="PRINT_TITLES_MI" localSheetId="55">#REF!</definedName>
    <definedName name="PRINT_TITLES_MI" localSheetId="56">#REF!</definedName>
    <definedName name="PRINT_TITLES_MI" localSheetId="57">#REF!</definedName>
    <definedName name="PRINT_TITLES_MI" localSheetId="58">#REF!</definedName>
    <definedName name="PRINT_TITLES_MI" localSheetId="59">#REF!</definedName>
    <definedName name="PRINT_TITLES_MI" localSheetId="60">#REF!</definedName>
    <definedName name="PRINT_TITLES_MI" localSheetId="61">#REF!</definedName>
    <definedName name="PRINT_TITLES_MI" localSheetId="62">#REF!</definedName>
    <definedName name="PRINT_TITLES_MI" localSheetId="63">#REF!</definedName>
    <definedName name="PRINT_TITLES_MI" localSheetId="64">#REF!</definedName>
    <definedName name="PRINT_TITLES_MI" localSheetId="65">#REF!</definedName>
    <definedName name="PRINT_TITLES_MI" localSheetId="66">#REF!</definedName>
    <definedName name="PRINT_TITLES_MI" localSheetId="67">#REF!</definedName>
    <definedName name="PRINT_TITLES_MI" localSheetId="68">#REF!</definedName>
    <definedName name="PRINT_TITLES_MI" localSheetId="69">#REF!</definedName>
    <definedName name="PRINT_TITLES_MI" localSheetId="70">#REF!</definedName>
    <definedName name="PRINT_TITLES_MI" localSheetId="71">#REF!</definedName>
    <definedName name="PRINT_TITLES_MI" localSheetId="72">#REF!</definedName>
    <definedName name="PRINT_TITLES_MI" localSheetId="73">#REF!</definedName>
    <definedName name="PRINT_TITLES_MI" localSheetId="74">#REF!</definedName>
    <definedName name="PRINT_TITLES_MI" localSheetId="75">#REF!</definedName>
    <definedName name="PRINT_TITLES_MI" localSheetId="76">#REF!</definedName>
    <definedName name="PRINT_TITLES_MI" localSheetId="77">#REF!</definedName>
    <definedName name="PRINT_TITLES_MI" localSheetId="78">#REF!</definedName>
    <definedName name="PRINT_TITLES_MI" localSheetId="79">#REF!</definedName>
    <definedName name="PRINT_TITLES_MI" localSheetId="80">#REF!</definedName>
    <definedName name="PRINT_TITLES_MI" localSheetId="81">#REF!</definedName>
    <definedName name="PRINT_TITLES_MI" localSheetId="82">#REF!</definedName>
    <definedName name="PRINT_TITLES_MI" localSheetId="83">#REF!</definedName>
    <definedName name="PRINT_TITLES_MI" localSheetId="84">#REF!</definedName>
    <definedName name="PRINT_TITLES_MI" localSheetId="85">#REF!</definedName>
    <definedName name="PRINT_TITLES_MI" localSheetId="86">#REF!</definedName>
    <definedName name="PRINT_TITLES_MI" localSheetId="87">#REF!</definedName>
    <definedName name="PRINT_TITLES_MI" localSheetId="88">#REF!</definedName>
    <definedName name="PRINT_TITLES_MI" localSheetId="89">#REF!</definedName>
    <definedName name="PRINT_TITLES_MI" localSheetId="90">#REF!</definedName>
    <definedName name="PRINT_TITLES_MI" localSheetId="91">#REF!</definedName>
    <definedName name="PRINT_TITLES_MI" localSheetId="92">#REF!</definedName>
    <definedName name="PRINT_TITLES_MI" localSheetId="93">#REF!</definedName>
    <definedName name="PRINT_TITLES_MI" localSheetId="94">#REF!</definedName>
    <definedName name="PRINT_TITLES_MI" localSheetId="95">#REF!</definedName>
    <definedName name="PRINT_TITLES_MI" localSheetId="96">#REF!</definedName>
    <definedName name="PRINT_TITLES_MI" localSheetId="97">#REF!</definedName>
    <definedName name="PRINT_TITLES_MI" localSheetId="98">#REF!</definedName>
    <definedName name="PRINT_TITLES_MI" localSheetId="99">#REF!</definedName>
    <definedName name="PRINT_TITLES_MI" localSheetId="100">#REF!</definedName>
    <definedName name="PRINT_TITLES_MI" localSheetId="101">#REF!</definedName>
    <definedName name="PRINT_TITLES_MI" localSheetId="102">#REF!</definedName>
    <definedName name="PRINT_TITLES_MI" localSheetId="103">#REF!</definedName>
    <definedName name="PRINT_TITLES_MI" localSheetId="104">#REF!</definedName>
    <definedName name="PRINT_TITLES_MI" localSheetId="105">#REF!</definedName>
    <definedName name="PRINT_TITLES_MI" localSheetId="106">#REF!</definedName>
    <definedName name="PRINT_TITLES_MI" localSheetId="107">#REF!</definedName>
    <definedName name="PRINT_TITLES_MI" localSheetId="108">#REF!</definedName>
    <definedName name="PRINT_TITLES_MI" localSheetId="109">#REF!</definedName>
    <definedName name="PRINT_TITLES_MI" localSheetId="110">#REF!</definedName>
    <definedName name="PRINT_TITLES_MI" localSheetId="111">#REF!</definedName>
    <definedName name="PRINT_TITLES_MI" localSheetId="112">#REF!</definedName>
    <definedName name="PRINT_TITLES_MI" localSheetId="113">#REF!</definedName>
    <definedName name="PRINT_TITLES_MI">#REF!</definedName>
    <definedName name="PRV3UNIT" localSheetId="27">#REF!</definedName>
    <definedName name="PRV3UNIT" localSheetId="28">#REF!</definedName>
    <definedName name="PRV3UNIT" localSheetId="29">#REF!</definedName>
    <definedName name="PRV3UNIT" localSheetId="30">#REF!</definedName>
    <definedName name="PRV3UNIT" localSheetId="31">#REF!</definedName>
    <definedName name="PRV3UNIT" localSheetId="32">#REF!</definedName>
    <definedName name="PRV3UNIT" localSheetId="33">#REF!</definedName>
    <definedName name="PRV3UNIT" localSheetId="34">#REF!</definedName>
    <definedName name="PRV3UNIT" localSheetId="35">#REF!</definedName>
    <definedName name="PRV3UNIT" localSheetId="36">#REF!</definedName>
    <definedName name="PRV3UNIT" localSheetId="37">#REF!</definedName>
    <definedName name="PRV3UNIT" localSheetId="38">#REF!</definedName>
    <definedName name="PRV3UNIT" localSheetId="39">#REF!</definedName>
    <definedName name="PRV3UNIT" localSheetId="40">#REF!</definedName>
    <definedName name="PRV3UNIT" localSheetId="41">#REF!</definedName>
    <definedName name="PRV3UNIT" localSheetId="42">#REF!</definedName>
    <definedName name="PRV3UNIT" localSheetId="43">#REF!</definedName>
    <definedName name="PRV3UNIT" localSheetId="44">#REF!</definedName>
    <definedName name="PRV3UNIT" localSheetId="45">#REF!</definedName>
    <definedName name="PRV3UNIT" localSheetId="46">#REF!</definedName>
    <definedName name="PRV3UNIT" localSheetId="47">#REF!</definedName>
    <definedName name="PRV3UNIT" localSheetId="48">#REF!</definedName>
    <definedName name="PRV3UNIT" localSheetId="49">#REF!</definedName>
    <definedName name="PRV3UNIT" localSheetId="50">#REF!</definedName>
    <definedName name="PRV3UNIT" localSheetId="51">#REF!</definedName>
    <definedName name="PRV3UNIT" localSheetId="52">#REF!</definedName>
    <definedName name="PRV3UNIT" localSheetId="53">#REF!</definedName>
    <definedName name="PRV3UNIT" localSheetId="54">#REF!</definedName>
    <definedName name="PRV3UNIT" localSheetId="55">#REF!</definedName>
    <definedName name="PRV3UNIT" localSheetId="56">#REF!</definedName>
    <definedName name="PRV3UNIT" localSheetId="57">#REF!</definedName>
    <definedName name="PRV3UNIT" localSheetId="58">#REF!</definedName>
    <definedName name="PRV3UNIT" localSheetId="59">#REF!</definedName>
    <definedName name="PRV3UNIT" localSheetId="60">#REF!</definedName>
    <definedName name="PRV3UNIT" localSheetId="61">#REF!</definedName>
    <definedName name="PRV3UNIT" localSheetId="62">#REF!</definedName>
    <definedName name="PRV3UNIT" localSheetId="63">#REF!</definedName>
    <definedName name="PRV3UNIT" localSheetId="64">#REF!</definedName>
    <definedName name="PRV3UNIT" localSheetId="65">#REF!</definedName>
    <definedName name="PRV3UNIT" localSheetId="66">#REF!</definedName>
    <definedName name="PRV3UNIT" localSheetId="67">#REF!</definedName>
    <definedName name="PRV3UNIT" localSheetId="68">#REF!</definedName>
    <definedName name="PRV3UNIT" localSheetId="69">#REF!</definedName>
    <definedName name="PRV3UNIT" localSheetId="70">#REF!</definedName>
    <definedName name="PRV3UNIT" localSheetId="71">#REF!</definedName>
    <definedName name="PRV3UNIT" localSheetId="72">#REF!</definedName>
    <definedName name="PRV3UNIT" localSheetId="73">#REF!</definedName>
    <definedName name="PRV3UNIT" localSheetId="74">#REF!</definedName>
    <definedName name="PRV3UNIT" localSheetId="75">#REF!</definedName>
    <definedName name="PRV3UNIT" localSheetId="76">#REF!</definedName>
    <definedName name="PRV3UNIT" localSheetId="77">#REF!</definedName>
    <definedName name="PRV3UNIT" localSheetId="78">#REF!</definedName>
    <definedName name="PRV3UNIT" localSheetId="79">#REF!</definedName>
    <definedName name="PRV3UNIT" localSheetId="80">#REF!</definedName>
    <definedName name="PRV3UNIT" localSheetId="81">#REF!</definedName>
    <definedName name="PRV3UNIT" localSheetId="82">#REF!</definedName>
    <definedName name="PRV3UNIT" localSheetId="83">#REF!</definedName>
    <definedName name="PRV3UNIT" localSheetId="84">#REF!</definedName>
    <definedName name="PRV3UNIT" localSheetId="85">#REF!</definedName>
    <definedName name="PRV3UNIT" localSheetId="86">#REF!</definedName>
    <definedName name="PRV3UNIT" localSheetId="87">#REF!</definedName>
    <definedName name="PRV3UNIT" localSheetId="88">#REF!</definedName>
    <definedName name="PRV3UNIT" localSheetId="89">#REF!</definedName>
    <definedName name="PRV3UNIT" localSheetId="90">#REF!</definedName>
    <definedName name="PRV3UNIT" localSheetId="91">#REF!</definedName>
    <definedName name="PRV3UNIT" localSheetId="92">#REF!</definedName>
    <definedName name="PRV3UNIT" localSheetId="93">#REF!</definedName>
    <definedName name="PRV3UNIT" localSheetId="94">#REF!</definedName>
    <definedName name="PRV3UNIT" localSheetId="95">#REF!</definedName>
    <definedName name="PRV3UNIT" localSheetId="96">#REF!</definedName>
    <definedName name="PRV3UNIT" localSheetId="97">#REF!</definedName>
    <definedName name="PRV3UNIT" localSheetId="98">#REF!</definedName>
    <definedName name="PRV3UNIT" localSheetId="99">#REF!</definedName>
    <definedName name="PRV3UNIT" localSheetId="100">#REF!</definedName>
    <definedName name="PRV3UNIT" localSheetId="101">#REF!</definedName>
    <definedName name="PRV3UNIT" localSheetId="102">#REF!</definedName>
    <definedName name="PRV3UNIT" localSheetId="103">#REF!</definedName>
    <definedName name="PRV3UNIT" localSheetId="104">#REF!</definedName>
    <definedName name="PRV3UNIT" localSheetId="105">#REF!</definedName>
    <definedName name="PRV3UNIT" localSheetId="106">#REF!</definedName>
    <definedName name="PRV3UNIT" localSheetId="107">#REF!</definedName>
    <definedName name="PRV3UNIT" localSheetId="108">#REF!</definedName>
    <definedName name="PRV3UNIT" localSheetId="109">#REF!</definedName>
    <definedName name="PRV3UNIT" localSheetId="110">#REF!</definedName>
    <definedName name="PRV3UNIT" localSheetId="111">#REF!</definedName>
    <definedName name="PRV3UNIT" localSheetId="112">#REF!</definedName>
    <definedName name="PRV3UNIT" localSheetId="113">#REF!</definedName>
    <definedName name="PRV3UNIT">#REF!</definedName>
    <definedName name="PRV4UNIT" localSheetId="27">#REF!</definedName>
    <definedName name="PRV4UNIT" localSheetId="28">#REF!</definedName>
    <definedName name="PRV4UNIT" localSheetId="29">#REF!</definedName>
    <definedName name="PRV4UNIT" localSheetId="30">#REF!</definedName>
    <definedName name="PRV4UNIT" localSheetId="31">#REF!</definedName>
    <definedName name="PRV4UNIT" localSheetId="32">#REF!</definedName>
    <definedName name="PRV4UNIT" localSheetId="33">#REF!</definedName>
    <definedName name="PRV4UNIT" localSheetId="34">#REF!</definedName>
    <definedName name="PRV4UNIT" localSheetId="35">#REF!</definedName>
    <definedName name="PRV4UNIT" localSheetId="36">#REF!</definedName>
    <definedName name="PRV4UNIT" localSheetId="37">#REF!</definedName>
    <definedName name="PRV4UNIT" localSheetId="38">#REF!</definedName>
    <definedName name="PRV4UNIT" localSheetId="39">#REF!</definedName>
    <definedName name="PRV4UNIT" localSheetId="40">#REF!</definedName>
    <definedName name="PRV4UNIT" localSheetId="41">#REF!</definedName>
    <definedName name="PRV4UNIT" localSheetId="42">#REF!</definedName>
    <definedName name="PRV4UNIT" localSheetId="43">#REF!</definedName>
    <definedName name="PRV4UNIT" localSheetId="44">#REF!</definedName>
    <definedName name="PRV4UNIT" localSheetId="45">#REF!</definedName>
    <definedName name="PRV4UNIT" localSheetId="46">#REF!</definedName>
    <definedName name="PRV4UNIT" localSheetId="47">#REF!</definedName>
    <definedName name="PRV4UNIT" localSheetId="48">#REF!</definedName>
    <definedName name="PRV4UNIT" localSheetId="49">#REF!</definedName>
    <definedName name="PRV4UNIT" localSheetId="50">#REF!</definedName>
    <definedName name="PRV4UNIT" localSheetId="51">#REF!</definedName>
    <definedName name="PRV4UNIT" localSheetId="52">#REF!</definedName>
    <definedName name="PRV4UNIT" localSheetId="53">#REF!</definedName>
    <definedName name="PRV4UNIT" localSheetId="54">#REF!</definedName>
    <definedName name="PRV4UNIT" localSheetId="55">#REF!</definedName>
    <definedName name="PRV4UNIT" localSheetId="56">#REF!</definedName>
    <definedName name="PRV4UNIT" localSheetId="57">#REF!</definedName>
    <definedName name="PRV4UNIT" localSheetId="58">#REF!</definedName>
    <definedName name="PRV4UNIT" localSheetId="59">#REF!</definedName>
    <definedName name="PRV4UNIT" localSheetId="60">#REF!</definedName>
    <definedName name="PRV4UNIT" localSheetId="61">#REF!</definedName>
    <definedName name="PRV4UNIT" localSheetId="62">#REF!</definedName>
    <definedName name="PRV4UNIT" localSheetId="63">#REF!</definedName>
    <definedName name="PRV4UNIT" localSheetId="64">#REF!</definedName>
    <definedName name="PRV4UNIT" localSheetId="65">#REF!</definedName>
    <definedName name="PRV4UNIT" localSheetId="66">#REF!</definedName>
    <definedName name="PRV4UNIT" localSheetId="67">#REF!</definedName>
    <definedName name="PRV4UNIT" localSheetId="68">#REF!</definedName>
    <definedName name="PRV4UNIT" localSheetId="69">#REF!</definedName>
    <definedName name="PRV4UNIT" localSheetId="70">#REF!</definedName>
    <definedName name="PRV4UNIT" localSheetId="71">#REF!</definedName>
    <definedName name="PRV4UNIT" localSheetId="72">#REF!</definedName>
    <definedName name="PRV4UNIT" localSheetId="73">#REF!</definedName>
    <definedName name="PRV4UNIT" localSheetId="74">#REF!</definedName>
    <definedName name="PRV4UNIT" localSheetId="75">#REF!</definedName>
    <definedName name="PRV4UNIT" localSheetId="76">#REF!</definedName>
    <definedName name="PRV4UNIT" localSheetId="77">#REF!</definedName>
    <definedName name="PRV4UNIT" localSheetId="78">#REF!</definedName>
    <definedName name="PRV4UNIT" localSheetId="79">#REF!</definedName>
    <definedName name="PRV4UNIT" localSheetId="80">#REF!</definedName>
    <definedName name="PRV4UNIT" localSheetId="81">#REF!</definedName>
    <definedName name="PRV4UNIT" localSheetId="82">#REF!</definedName>
    <definedName name="PRV4UNIT" localSheetId="83">#REF!</definedName>
    <definedName name="PRV4UNIT" localSheetId="84">#REF!</definedName>
    <definedName name="PRV4UNIT" localSheetId="85">#REF!</definedName>
    <definedName name="PRV4UNIT" localSheetId="86">#REF!</definedName>
    <definedName name="PRV4UNIT" localSheetId="87">#REF!</definedName>
    <definedName name="PRV4UNIT" localSheetId="88">#REF!</definedName>
    <definedName name="PRV4UNIT" localSheetId="89">#REF!</definedName>
    <definedName name="PRV4UNIT" localSheetId="90">#REF!</definedName>
    <definedName name="PRV4UNIT" localSheetId="91">#REF!</definedName>
    <definedName name="PRV4UNIT" localSheetId="92">#REF!</definedName>
    <definedName name="PRV4UNIT" localSheetId="93">#REF!</definedName>
    <definedName name="PRV4UNIT" localSheetId="94">#REF!</definedName>
    <definedName name="PRV4UNIT" localSheetId="95">#REF!</definedName>
    <definedName name="PRV4UNIT" localSheetId="96">#REF!</definedName>
    <definedName name="PRV4UNIT" localSheetId="97">#REF!</definedName>
    <definedName name="PRV4UNIT" localSheetId="98">#REF!</definedName>
    <definedName name="PRV4UNIT" localSheetId="99">#REF!</definedName>
    <definedName name="PRV4UNIT" localSheetId="100">#REF!</definedName>
    <definedName name="PRV4UNIT" localSheetId="101">#REF!</definedName>
    <definedName name="PRV4UNIT" localSheetId="102">#REF!</definedName>
    <definedName name="PRV4UNIT" localSheetId="103">#REF!</definedName>
    <definedName name="PRV4UNIT" localSheetId="104">#REF!</definedName>
    <definedName name="PRV4UNIT" localSheetId="105">#REF!</definedName>
    <definedName name="PRV4UNIT" localSheetId="106">#REF!</definedName>
    <definedName name="PRV4UNIT" localSheetId="107">#REF!</definedName>
    <definedName name="PRV4UNIT" localSheetId="108">#REF!</definedName>
    <definedName name="PRV4UNIT" localSheetId="109">#REF!</definedName>
    <definedName name="PRV4UNIT" localSheetId="110">#REF!</definedName>
    <definedName name="PRV4UNIT" localSheetId="111">#REF!</definedName>
    <definedName name="PRV4UNIT" localSheetId="112">#REF!</definedName>
    <definedName name="PRV4UNIT" localSheetId="113">#REF!</definedName>
    <definedName name="PRV4UNIT">#REF!</definedName>
    <definedName name="Q4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RAT" localSheetId="27">[16]Trial!#REF!</definedName>
    <definedName name="RAT" localSheetId="28">[16]Trial!#REF!</definedName>
    <definedName name="RAT" localSheetId="29">[16]Trial!#REF!</definedName>
    <definedName name="RAT" localSheetId="30">[16]Trial!#REF!</definedName>
    <definedName name="RAT" localSheetId="31">[16]Trial!#REF!</definedName>
    <definedName name="RAT" localSheetId="32">[16]Trial!#REF!</definedName>
    <definedName name="RAT" localSheetId="33">[16]Trial!#REF!</definedName>
    <definedName name="RAT" localSheetId="34">[16]Trial!#REF!</definedName>
    <definedName name="RAT" localSheetId="35">[16]Trial!#REF!</definedName>
    <definedName name="RAT" localSheetId="36">[16]Trial!#REF!</definedName>
    <definedName name="RAT" localSheetId="37">[16]Trial!#REF!</definedName>
    <definedName name="RAT" localSheetId="38">[16]Trial!#REF!</definedName>
    <definedName name="RAT" localSheetId="39">[16]Trial!#REF!</definedName>
    <definedName name="RAT" localSheetId="40">[16]Trial!#REF!</definedName>
    <definedName name="RAT" localSheetId="41">[16]Trial!#REF!</definedName>
    <definedName name="RAT" localSheetId="42">[16]Trial!#REF!</definedName>
    <definedName name="RAT" localSheetId="43">[16]Trial!#REF!</definedName>
    <definedName name="RAT" localSheetId="44">[16]Trial!#REF!</definedName>
    <definedName name="RAT" localSheetId="45">[16]Trial!#REF!</definedName>
    <definedName name="RAT" localSheetId="46">[16]Trial!#REF!</definedName>
    <definedName name="RAT" localSheetId="47">[16]Trial!#REF!</definedName>
    <definedName name="RAT" localSheetId="48">[16]Trial!#REF!</definedName>
    <definedName name="RAT" localSheetId="49">[16]Trial!#REF!</definedName>
    <definedName name="RAT" localSheetId="50">[16]Trial!#REF!</definedName>
    <definedName name="RAT" localSheetId="51">[16]Trial!#REF!</definedName>
    <definedName name="RAT" localSheetId="52">[16]Trial!#REF!</definedName>
    <definedName name="RAT" localSheetId="53">[16]Trial!#REF!</definedName>
    <definedName name="RAT" localSheetId="54">[16]Trial!#REF!</definedName>
    <definedName name="RAT" localSheetId="55">[16]Trial!#REF!</definedName>
    <definedName name="RAT" localSheetId="56">[16]Trial!#REF!</definedName>
    <definedName name="RAT" localSheetId="57">[16]Trial!#REF!</definedName>
    <definedName name="RAT" localSheetId="58">[16]Trial!#REF!</definedName>
    <definedName name="RAT" localSheetId="59">[16]Trial!#REF!</definedName>
    <definedName name="RAT" localSheetId="60">[16]Trial!#REF!</definedName>
    <definedName name="RAT" localSheetId="61">[16]Trial!#REF!</definedName>
    <definedName name="RAT" localSheetId="62">[16]Trial!#REF!</definedName>
    <definedName name="RAT" localSheetId="63">[16]Trial!#REF!</definedName>
    <definedName name="RAT" localSheetId="64">[16]Trial!#REF!</definedName>
    <definedName name="RAT" localSheetId="65">[16]Trial!#REF!</definedName>
    <definedName name="RAT" localSheetId="66">[16]Trial!#REF!</definedName>
    <definedName name="RAT" localSheetId="67">[16]Trial!#REF!</definedName>
    <definedName name="RAT" localSheetId="68">[16]Trial!#REF!</definedName>
    <definedName name="RAT" localSheetId="69">[16]Trial!#REF!</definedName>
    <definedName name="RAT" localSheetId="70">[16]Trial!#REF!</definedName>
    <definedName name="RAT" localSheetId="71">[16]Trial!#REF!</definedName>
    <definedName name="RAT" localSheetId="72">[16]Trial!#REF!</definedName>
    <definedName name="RAT" localSheetId="73">[16]Trial!#REF!</definedName>
    <definedName name="RAT" localSheetId="74">[16]Trial!#REF!</definedName>
    <definedName name="RAT" localSheetId="75">[16]Trial!#REF!</definedName>
    <definedName name="RAT" localSheetId="76">[16]Trial!#REF!</definedName>
    <definedName name="RAT" localSheetId="77">[16]Trial!#REF!</definedName>
    <definedName name="RAT" localSheetId="78">[16]Trial!#REF!</definedName>
    <definedName name="RAT" localSheetId="79">[16]Trial!#REF!</definedName>
    <definedName name="RAT" localSheetId="80">[16]Trial!#REF!</definedName>
    <definedName name="RAT" localSheetId="81">[16]Trial!#REF!</definedName>
    <definedName name="RAT" localSheetId="82">[16]Trial!#REF!</definedName>
    <definedName name="RAT" localSheetId="83">[16]Trial!#REF!</definedName>
    <definedName name="RAT" localSheetId="84">[16]Trial!#REF!</definedName>
    <definedName name="RAT" localSheetId="85">[16]Trial!#REF!</definedName>
    <definedName name="RAT" localSheetId="86">[16]Trial!#REF!</definedName>
    <definedName name="RAT" localSheetId="87">[16]Trial!#REF!</definedName>
    <definedName name="RAT" localSheetId="88">[16]Trial!#REF!</definedName>
    <definedName name="RAT" localSheetId="89">[16]Trial!#REF!</definedName>
    <definedName name="RAT" localSheetId="90">[16]Trial!#REF!</definedName>
    <definedName name="RAT" localSheetId="91">[16]Trial!#REF!</definedName>
    <definedName name="RAT" localSheetId="92">[16]Trial!#REF!</definedName>
    <definedName name="RAT" localSheetId="93">[16]Trial!#REF!</definedName>
    <definedName name="RAT" localSheetId="94">[16]Trial!#REF!</definedName>
    <definedName name="RAT" localSheetId="95">[16]Trial!#REF!</definedName>
    <definedName name="RAT" localSheetId="96">[16]Trial!#REF!</definedName>
    <definedName name="RAT" localSheetId="97">[16]Trial!#REF!</definedName>
    <definedName name="RAT" localSheetId="98">[16]Trial!#REF!</definedName>
    <definedName name="RAT" localSheetId="99">[16]Trial!#REF!</definedName>
    <definedName name="RAT" localSheetId="100">[16]Trial!#REF!</definedName>
    <definedName name="RAT" localSheetId="101">[16]Trial!#REF!</definedName>
    <definedName name="RAT" localSheetId="102">[16]Trial!#REF!</definedName>
    <definedName name="RAT" localSheetId="103">[16]Trial!#REF!</definedName>
    <definedName name="RAT" localSheetId="104">[16]Trial!#REF!</definedName>
    <definedName name="RAT" localSheetId="105">[16]Trial!#REF!</definedName>
    <definedName name="RAT" localSheetId="106">[16]Trial!#REF!</definedName>
    <definedName name="RAT" localSheetId="107">[16]Trial!#REF!</definedName>
    <definedName name="RAT" localSheetId="108">[16]Trial!#REF!</definedName>
    <definedName name="RAT" localSheetId="109">[16]Trial!#REF!</definedName>
    <definedName name="RAT" localSheetId="110">[16]Trial!#REF!</definedName>
    <definedName name="RAT" localSheetId="111">[16]Trial!#REF!</definedName>
    <definedName name="RAT" localSheetId="112">[16]Trial!#REF!</definedName>
    <definedName name="RAT" localSheetId="113">[16]Trial!#REF!</definedName>
    <definedName name="RAT">[16]Trial!#REF!</definedName>
    <definedName name="Rx_ETHICAL__PT_BII" localSheetId="27">#REF!</definedName>
    <definedName name="Rx_ETHICAL__PT_BII" localSheetId="28">#REF!</definedName>
    <definedName name="Rx_ETHICAL__PT_BII" localSheetId="29">#REF!</definedName>
    <definedName name="Rx_ETHICAL__PT_BII" localSheetId="30">#REF!</definedName>
    <definedName name="Rx_ETHICAL__PT_BII" localSheetId="31">#REF!</definedName>
    <definedName name="Rx_ETHICAL__PT_BII" localSheetId="32">#REF!</definedName>
    <definedName name="Rx_ETHICAL__PT_BII" localSheetId="33">#REF!</definedName>
    <definedName name="Rx_ETHICAL__PT_BII" localSheetId="34">#REF!</definedName>
    <definedName name="Rx_ETHICAL__PT_BII" localSheetId="35">#REF!</definedName>
    <definedName name="Rx_ETHICAL__PT_BII" localSheetId="36">#REF!</definedName>
    <definedName name="Rx_ETHICAL__PT_BII" localSheetId="37">#REF!</definedName>
    <definedName name="Rx_ETHICAL__PT_BII" localSheetId="38">#REF!</definedName>
    <definedName name="Rx_ETHICAL__PT_BII" localSheetId="39">#REF!</definedName>
    <definedName name="Rx_ETHICAL__PT_BII" localSheetId="40">#REF!</definedName>
    <definedName name="Rx_ETHICAL__PT_BII" localSheetId="41">#REF!</definedName>
    <definedName name="Rx_ETHICAL__PT_BII" localSheetId="42">#REF!</definedName>
    <definedName name="Rx_ETHICAL__PT_BII" localSheetId="43">#REF!</definedName>
    <definedName name="Rx_ETHICAL__PT_BII" localSheetId="44">#REF!</definedName>
    <definedName name="Rx_ETHICAL__PT_BII" localSheetId="45">#REF!</definedName>
    <definedName name="Rx_ETHICAL__PT_BII" localSheetId="46">#REF!</definedName>
    <definedName name="Rx_ETHICAL__PT_BII" localSheetId="47">#REF!</definedName>
    <definedName name="Rx_ETHICAL__PT_BII" localSheetId="48">#REF!</definedName>
    <definedName name="Rx_ETHICAL__PT_BII" localSheetId="49">#REF!</definedName>
    <definedName name="Rx_ETHICAL__PT_BII" localSheetId="50">#REF!</definedName>
    <definedName name="Rx_ETHICAL__PT_BII" localSheetId="51">#REF!</definedName>
    <definedName name="Rx_ETHICAL__PT_BII" localSheetId="52">#REF!</definedName>
    <definedName name="Rx_ETHICAL__PT_BII" localSheetId="53">#REF!</definedName>
    <definedName name="Rx_ETHICAL__PT_BII" localSheetId="54">#REF!</definedName>
    <definedName name="Rx_ETHICAL__PT_BII" localSheetId="55">#REF!</definedName>
    <definedName name="Rx_ETHICAL__PT_BII" localSheetId="56">#REF!</definedName>
    <definedName name="Rx_ETHICAL__PT_BII" localSheetId="57">#REF!</definedName>
    <definedName name="Rx_ETHICAL__PT_BII" localSheetId="58">#REF!</definedName>
    <definedName name="Rx_ETHICAL__PT_BII" localSheetId="59">#REF!</definedName>
    <definedName name="Rx_ETHICAL__PT_BII" localSheetId="60">#REF!</definedName>
    <definedName name="Rx_ETHICAL__PT_BII" localSheetId="61">#REF!</definedName>
    <definedName name="Rx_ETHICAL__PT_BII" localSheetId="62">#REF!</definedName>
    <definedName name="Rx_ETHICAL__PT_BII" localSheetId="63">#REF!</definedName>
    <definedName name="Rx_ETHICAL__PT_BII" localSheetId="64">#REF!</definedName>
    <definedName name="Rx_ETHICAL__PT_BII" localSheetId="65">#REF!</definedName>
    <definedName name="Rx_ETHICAL__PT_BII" localSheetId="66">#REF!</definedName>
    <definedName name="Rx_ETHICAL__PT_BII" localSheetId="67">#REF!</definedName>
    <definedName name="Rx_ETHICAL__PT_BII" localSheetId="68">#REF!</definedName>
    <definedName name="Rx_ETHICAL__PT_BII" localSheetId="69">#REF!</definedName>
    <definedName name="Rx_ETHICAL__PT_BII" localSheetId="70">#REF!</definedName>
    <definedName name="Rx_ETHICAL__PT_BII" localSheetId="71">#REF!</definedName>
    <definedName name="Rx_ETHICAL__PT_BII" localSheetId="72">#REF!</definedName>
    <definedName name="Rx_ETHICAL__PT_BII" localSheetId="73">#REF!</definedName>
    <definedName name="Rx_ETHICAL__PT_BII" localSheetId="74">#REF!</definedName>
    <definedName name="Rx_ETHICAL__PT_BII" localSheetId="75">#REF!</definedName>
    <definedName name="Rx_ETHICAL__PT_BII" localSheetId="76">#REF!</definedName>
    <definedName name="Rx_ETHICAL__PT_BII" localSheetId="77">#REF!</definedName>
    <definedName name="Rx_ETHICAL__PT_BII" localSheetId="78">#REF!</definedName>
    <definedName name="Rx_ETHICAL__PT_BII" localSheetId="79">#REF!</definedName>
    <definedName name="Rx_ETHICAL__PT_BII" localSheetId="80">#REF!</definedName>
    <definedName name="Rx_ETHICAL__PT_BII" localSheetId="81">#REF!</definedName>
    <definedName name="Rx_ETHICAL__PT_BII" localSheetId="82">#REF!</definedName>
    <definedName name="Rx_ETHICAL__PT_BII" localSheetId="83">#REF!</definedName>
    <definedName name="Rx_ETHICAL__PT_BII" localSheetId="84">#REF!</definedName>
    <definedName name="Rx_ETHICAL__PT_BII" localSheetId="85">#REF!</definedName>
    <definedName name="Rx_ETHICAL__PT_BII" localSheetId="86">#REF!</definedName>
    <definedName name="Rx_ETHICAL__PT_BII" localSheetId="87">#REF!</definedName>
    <definedName name="Rx_ETHICAL__PT_BII" localSheetId="88">#REF!</definedName>
    <definedName name="Rx_ETHICAL__PT_BII" localSheetId="89">#REF!</definedName>
    <definedName name="Rx_ETHICAL__PT_BII" localSheetId="90">#REF!</definedName>
    <definedName name="Rx_ETHICAL__PT_BII" localSheetId="91">#REF!</definedName>
    <definedName name="Rx_ETHICAL__PT_BII" localSheetId="92">#REF!</definedName>
    <definedName name="Rx_ETHICAL__PT_BII" localSheetId="93">#REF!</definedName>
    <definedName name="Rx_ETHICAL__PT_BII" localSheetId="94">#REF!</definedName>
    <definedName name="Rx_ETHICAL__PT_BII" localSheetId="95">#REF!</definedName>
    <definedName name="Rx_ETHICAL__PT_BII" localSheetId="96">#REF!</definedName>
    <definedName name="Rx_ETHICAL__PT_BII" localSheetId="97">#REF!</definedName>
    <definedName name="Rx_ETHICAL__PT_BII" localSheetId="98">#REF!</definedName>
    <definedName name="Rx_ETHICAL__PT_BII" localSheetId="99">#REF!</definedName>
    <definedName name="Rx_ETHICAL__PT_BII" localSheetId="100">#REF!</definedName>
    <definedName name="Rx_ETHICAL__PT_BII" localSheetId="101">#REF!</definedName>
    <definedName name="Rx_ETHICAL__PT_BII" localSheetId="102">#REF!</definedName>
    <definedName name="Rx_ETHICAL__PT_BII" localSheetId="103">#REF!</definedName>
    <definedName name="Rx_ETHICAL__PT_BII" localSheetId="104">#REF!</definedName>
    <definedName name="Rx_ETHICAL__PT_BII" localSheetId="105">#REF!</definedName>
    <definedName name="Rx_ETHICAL__PT_BII" localSheetId="106">#REF!</definedName>
    <definedName name="Rx_ETHICAL__PT_BII" localSheetId="107">#REF!</definedName>
    <definedName name="Rx_ETHICAL__PT_BII" localSheetId="108">#REF!</definedName>
    <definedName name="Rx_ETHICAL__PT_BII" localSheetId="109">#REF!</definedName>
    <definedName name="Rx_ETHICAL__PT_BII" localSheetId="110">#REF!</definedName>
    <definedName name="Rx_ETHICAL__PT_BII" localSheetId="111">#REF!</definedName>
    <definedName name="Rx_ETHICAL__PT_BII" localSheetId="112">#REF!</definedName>
    <definedName name="Rx_ETHICAL__PT_BII" localSheetId="113">#REF!</definedName>
    <definedName name="Rx_ETHICAL__PT_BII">#REF!</definedName>
    <definedName name="Rx_HOSPITAL___PT_BII" localSheetId="27">#REF!</definedName>
    <definedName name="Rx_HOSPITAL___PT_BII" localSheetId="28">#REF!</definedName>
    <definedName name="Rx_HOSPITAL___PT_BII" localSheetId="29">#REF!</definedName>
    <definedName name="Rx_HOSPITAL___PT_BII" localSheetId="30">#REF!</definedName>
    <definedName name="Rx_HOSPITAL___PT_BII" localSheetId="31">#REF!</definedName>
    <definedName name="Rx_HOSPITAL___PT_BII" localSheetId="32">#REF!</definedName>
    <definedName name="Rx_HOSPITAL___PT_BII" localSheetId="33">#REF!</definedName>
    <definedName name="Rx_HOSPITAL___PT_BII" localSheetId="34">#REF!</definedName>
    <definedName name="Rx_HOSPITAL___PT_BII" localSheetId="35">#REF!</definedName>
    <definedName name="Rx_HOSPITAL___PT_BII" localSheetId="36">#REF!</definedName>
    <definedName name="Rx_HOSPITAL___PT_BII" localSheetId="37">#REF!</definedName>
    <definedName name="Rx_HOSPITAL___PT_BII" localSheetId="38">#REF!</definedName>
    <definedName name="Rx_HOSPITAL___PT_BII" localSheetId="39">#REF!</definedName>
    <definedName name="Rx_HOSPITAL___PT_BII" localSheetId="40">#REF!</definedName>
    <definedName name="Rx_HOSPITAL___PT_BII" localSheetId="41">#REF!</definedName>
    <definedName name="Rx_HOSPITAL___PT_BII" localSheetId="42">#REF!</definedName>
    <definedName name="Rx_HOSPITAL___PT_BII" localSheetId="43">#REF!</definedName>
    <definedName name="Rx_HOSPITAL___PT_BII" localSheetId="44">#REF!</definedName>
    <definedName name="Rx_HOSPITAL___PT_BII" localSheetId="45">#REF!</definedName>
    <definedName name="Rx_HOSPITAL___PT_BII" localSheetId="46">#REF!</definedName>
    <definedName name="Rx_HOSPITAL___PT_BII" localSheetId="47">#REF!</definedName>
    <definedName name="Rx_HOSPITAL___PT_BII" localSheetId="48">#REF!</definedName>
    <definedName name="Rx_HOSPITAL___PT_BII" localSheetId="49">#REF!</definedName>
    <definedName name="Rx_HOSPITAL___PT_BII" localSheetId="50">#REF!</definedName>
    <definedName name="Rx_HOSPITAL___PT_BII" localSheetId="51">#REF!</definedName>
    <definedName name="Rx_HOSPITAL___PT_BII" localSheetId="52">#REF!</definedName>
    <definedName name="Rx_HOSPITAL___PT_BII" localSheetId="53">#REF!</definedName>
    <definedName name="Rx_HOSPITAL___PT_BII" localSheetId="54">#REF!</definedName>
    <definedName name="Rx_HOSPITAL___PT_BII" localSheetId="55">#REF!</definedName>
    <definedName name="Rx_HOSPITAL___PT_BII" localSheetId="56">#REF!</definedName>
    <definedName name="Rx_HOSPITAL___PT_BII" localSheetId="57">#REF!</definedName>
    <definedName name="Rx_HOSPITAL___PT_BII" localSheetId="58">#REF!</definedName>
    <definedName name="Rx_HOSPITAL___PT_BII" localSheetId="59">#REF!</definedName>
    <definedName name="Rx_HOSPITAL___PT_BII" localSheetId="60">#REF!</definedName>
    <definedName name="Rx_HOSPITAL___PT_BII" localSheetId="61">#REF!</definedName>
    <definedName name="Rx_HOSPITAL___PT_BII" localSheetId="62">#REF!</definedName>
    <definedName name="Rx_HOSPITAL___PT_BII" localSheetId="63">#REF!</definedName>
    <definedName name="Rx_HOSPITAL___PT_BII" localSheetId="64">#REF!</definedName>
    <definedName name="Rx_HOSPITAL___PT_BII" localSheetId="65">#REF!</definedName>
    <definedName name="Rx_HOSPITAL___PT_BII" localSheetId="66">#REF!</definedName>
    <definedName name="Rx_HOSPITAL___PT_BII" localSheetId="67">#REF!</definedName>
    <definedName name="Rx_HOSPITAL___PT_BII" localSheetId="68">#REF!</definedName>
    <definedName name="Rx_HOSPITAL___PT_BII" localSheetId="69">#REF!</definedName>
    <definedName name="Rx_HOSPITAL___PT_BII" localSheetId="70">#REF!</definedName>
    <definedName name="Rx_HOSPITAL___PT_BII" localSheetId="71">#REF!</definedName>
    <definedName name="Rx_HOSPITAL___PT_BII" localSheetId="72">#REF!</definedName>
    <definedName name="Rx_HOSPITAL___PT_BII" localSheetId="73">#REF!</definedName>
    <definedName name="Rx_HOSPITAL___PT_BII" localSheetId="74">#REF!</definedName>
    <definedName name="Rx_HOSPITAL___PT_BII" localSheetId="75">#REF!</definedName>
    <definedName name="Rx_HOSPITAL___PT_BII" localSheetId="76">#REF!</definedName>
    <definedName name="Rx_HOSPITAL___PT_BII" localSheetId="77">#REF!</definedName>
    <definedName name="Rx_HOSPITAL___PT_BII" localSheetId="78">#REF!</definedName>
    <definedName name="Rx_HOSPITAL___PT_BII" localSheetId="79">#REF!</definedName>
    <definedName name="Rx_HOSPITAL___PT_BII" localSheetId="80">#REF!</definedName>
    <definedName name="Rx_HOSPITAL___PT_BII" localSheetId="81">#REF!</definedName>
    <definedName name="Rx_HOSPITAL___PT_BII" localSheetId="82">#REF!</definedName>
    <definedName name="Rx_HOSPITAL___PT_BII" localSheetId="83">#REF!</definedName>
    <definedName name="Rx_HOSPITAL___PT_BII" localSheetId="84">#REF!</definedName>
    <definedName name="Rx_HOSPITAL___PT_BII" localSheetId="85">#REF!</definedName>
    <definedName name="Rx_HOSPITAL___PT_BII" localSheetId="86">#REF!</definedName>
    <definedName name="Rx_HOSPITAL___PT_BII" localSheetId="87">#REF!</definedName>
    <definedName name="Rx_HOSPITAL___PT_BII" localSheetId="88">#REF!</definedName>
    <definedName name="Rx_HOSPITAL___PT_BII" localSheetId="89">#REF!</definedName>
    <definedName name="Rx_HOSPITAL___PT_BII" localSheetId="90">#REF!</definedName>
    <definedName name="Rx_HOSPITAL___PT_BII" localSheetId="91">#REF!</definedName>
    <definedName name="Rx_HOSPITAL___PT_BII" localSheetId="92">#REF!</definedName>
    <definedName name="Rx_HOSPITAL___PT_BII" localSheetId="93">#REF!</definedName>
    <definedName name="Rx_HOSPITAL___PT_BII" localSheetId="94">#REF!</definedName>
    <definedName name="Rx_HOSPITAL___PT_BII" localSheetId="95">#REF!</definedName>
    <definedName name="Rx_HOSPITAL___PT_BII" localSheetId="96">#REF!</definedName>
    <definedName name="Rx_HOSPITAL___PT_BII" localSheetId="97">#REF!</definedName>
    <definedName name="Rx_HOSPITAL___PT_BII" localSheetId="98">#REF!</definedName>
    <definedName name="Rx_HOSPITAL___PT_BII" localSheetId="99">#REF!</definedName>
    <definedName name="Rx_HOSPITAL___PT_BII" localSheetId="100">#REF!</definedName>
    <definedName name="Rx_HOSPITAL___PT_BII" localSheetId="101">#REF!</definedName>
    <definedName name="Rx_HOSPITAL___PT_BII" localSheetId="102">#REF!</definedName>
    <definedName name="Rx_HOSPITAL___PT_BII" localSheetId="103">#REF!</definedName>
    <definedName name="Rx_HOSPITAL___PT_BII" localSheetId="104">#REF!</definedName>
    <definedName name="Rx_HOSPITAL___PT_BII" localSheetId="105">#REF!</definedName>
    <definedName name="Rx_HOSPITAL___PT_BII" localSheetId="106">#REF!</definedName>
    <definedName name="Rx_HOSPITAL___PT_BII" localSheetId="107">#REF!</definedName>
    <definedName name="Rx_HOSPITAL___PT_BII" localSheetId="108">#REF!</definedName>
    <definedName name="Rx_HOSPITAL___PT_BII" localSheetId="109">#REF!</definedName>
    <definedName name="Rx_HOSPITAL___PT_BII" localSheetId="110">#REF!</definedName>
    <definedName name="Rx_HOSPITAL___PT_BII" localSheetId="111">#REF!</definedName>
    <definedName name="Rx_HOSPITAL___PT_BII" localSheetId="112">#REF!</definedName>
    <definedName name="Rx_HOSPITAL___PT_BII" localSheetId="113">#REF!</definedName>
    <definedName name="Rx_HOSPITAL___PT_BII">#REF!</definedName>
    <definedName name="sa"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SAPBEXdnldView" hidden="1">"XLS_00O2TGD1544LM0EIIPJXEA02K"</definedName>
    <definedName name="SAPBEXrevision" hidden="1">5</definedName>
    <definedName name="SAPBEXsysID" hidden="1">"P77"</definedName>
    <definedName name="SAPBEXwbID" hidden="1">"9WCQ0PEDC6BYARPHUUJOS37NA"</definedName>
    <definedName name="sasdasddad" hidden="1">{#N/A,#N/A,FALSE,"Aging Summary";#N/A,#N/A,FALSE,"Ratio Analysis";#N/A,#N/A,FALSE,"Test 120 Day Accts";#N/A,#N/A,FALSE,"Tickmarks"}</definedName>
    <definedName name="saving" hidden="1">{#N/A,#N/A,FALSE,"Aging Summary";#N/A,#N/A,FALSE,"Ratio Analysis";#N/A,#N/A,FALSE,"Test 120 Day Accts";#N/A,#N/A,FALSE,"Tickmarks"}</definedName>
    <definedName name="sdfds" localSheetId="27" hidden="1">#REF!</definedName>
    <definedName name="sdfds" localSheetId="28" hidden="1">#REF!</definedName>
    <definedName name="sdfds" localSheetId="29" hidden="1">#REF!</definedName>
    <definedName name="sdfds" localSheetId="30" hidden="1">#REF!</definedName>
    <definedName name="sdfds" localSheetId="31" hidden="1">#REF!</definedName>
    <definedName name="sdfds" localSheetId="32" hidden="1">#REF!</definedName>
    <definedName name="sdfds" localSheetId="33" hidden="1">#REF!</definedName>
    <definedName name="sdfds" localSheetId="34" hidden="1">#REF!</definedName>
    <definedName name="sdfds" localSheetId="35" hidden="1">#REF!</definedName>
    <definedName name="sdfds" localSheetId="36" hidden="1">#REF!</definedName>
    <definedName name="sdfds" localSheetId="37" hidden="1">#REF!</definedName>
    <definedName name="sdfds" localSheetId="38" hidden="1">#REF!</definedName>
    <definedName name="sdfds" localSheetId="39" hidden="1">#REF!</definedName>
    <definedName name="sdfds" localSheetId="40" hidden="1">#REF!</definedName>
    <definedName name="sdfds" localSheetId="41" hidden="1">#REF!</definedName>
    <definedName name="sdfds" localSheetId="42" hidden="1">#REF!</definedName>
    <definedName name="sdfds" localSheetId="43" hidden="1">#REF!</definedName>
    <definedName name="sdfds" localSheetId="44" hidden="1">#REF!</definedName>
    <definedName name="sdfds" localSheetId="45" hidden="1">#REF!</definedName>
    <definedName name="sdfds" localSheetId="46" hidden="1">#REF!</definedName>
    <definedName name="sdfds" localSheetId="47" hidden="1">#REF!</definedName>
    <definedName name="sdfds" localSheetId="48" hidden="1">#REF!</definedName>
    <definedName name="sdfds" localSheetId="49" hidden="1">#REF!</definedName>
    <definedName name="sdfds" localSheetId="50" hidden="1">#REF!</definedName>
    <definedName name="sdfds" localSheetId="51" hidden="1">#REF!</definedName>
    <definedName name="sdfds" localSheetId="52" hidden="1">#REF!</definedName>
    <definedName name="sdfds" localSheetId="53" hidden="1">#REF!</definedName>
    <definedName name="sdfds" localSheetId="54" hidden="1">#REF!</definedName>
    <definedName name="sdfds" localSheetId="55" hidden="1">#REF!</definedName>
    <definedName name="sdfds" localSheetId="56" hidden="1">#REF!</definedName>
    <definedName name="sdfds" localSheetId="57" hidden="1">#REF!</definedName>
    <definedName name="sdfds" localSheetId="58" hidden="1">#REF!</definedName>
    <definedName name="sdfds" localSheetId="59" hidden="1">#REF!</definedName>
    <definedName name="sdfds" localSheetId="60" hidden="1">#REF!</definedName>
    <definedName name="sdfds" localSheetId="61" hidden="1">#REF!</definedName>
    <definedName name="sdfds" localSheetId="62" hidden="1">#REF!</definedName>
    <definedName name="sdfds" localSheetId="63" hidden="1">#REF!</definedName>
    <definedName name="sdfds" localSheetId="64" hidden="1">#REF!</definedName>
    <definedName name="sdfds" localSheetId="65" hidden="1">#REF!</definedName>
    <definedName name="sdfds" localSheetId="66" hidden="1">#REF!</definedName>
    <definedName name="sdfds" localSheetId="67" hidden="1">#REF!</definedName>
    <definedName name="sdfds" localSheetId="68" hidden="1">#REF!</definedName>
    <definedName name="sdfds" localSheetId="69" hidden="1">#REF!</definedName>
    <definedName name="sdfds" localSheetId="70" hidden="1">#REF!</definedName>
    <definedName name="sdfds" localSheetId="71" hidden="1">#REF!</definedName>
    <definedName name="sdfds" localSheetId="72" hidden="1">#REF!</definedName>
    <definedName name="sdfds" localSheetId="73" hidden="1">#REF!</definedName>
    <definedName name="sdfds" localSheetId="74" hidden="1">#REF!</definedName>
    <definedName name="sdfds" localSheetId="75" hidden="1">#REF!</definedName>
    <definedName name="sdfds" localSheetId="76" hidden="1">#REF!</definedName>
    <definedName name="sdfds" localSheetId="77" hidden="1">#REF!</definedName>
    <definedName name="sdfds" localSheetId="78" hidden="1">#REF!</definedName>
    <definedName name="sdfds" localSheetId="79" hidden="1">#REF!</definedName>
    <definedName name="sdfds" localSheetId="80" hidden="1">#REF!</definedName>
    <definedName name="sdfds" localSheetId="81" hidden="1">#REF!</definedName>
    <definedName name="sdfds" localSheetId="82" hidden="1">#REF!</definedName>
    <definedName name="sdfds" localSheetId="83" hidden="1">#REF!</definedName>
    <definedName name="sdfds" localSheetId="84" hidden="1">#REF!</definedName>
    <definedName name="sdfds" localSheetId="85" hidden="1">#REF!</definedName>
    <definedName name="sdfds" localSheetId="86" hidden="1">#REF!</definedName>
    <definedName name="sdfds" localSheetId="87" hidden="1">#REF!</definedName>
    <definedName name="sdfds" localSheetId="88" hidden="1">#REF!</definedName>
    <definedName name="sdfds" localSheetId="89" hidden="1">#REF!</definedName>
    <definedName name="sdfds" localSheetId="90" hidden="1">#REF!</definedName>
    <definedName name="sdfds" localSheetId="91" hidden="1">#REF!</definedName>
    <definedName name="sdfds" localSheetId="92" hidden="1">#REF!</definedName>
    <definedName name="sdfds" localSheetId="93" hidden="1">#REF!</definedName>
    <definedName name="sdfds" localSheetId="94" hidden="1">#REF!</definedName>
    <definedName name="sdfds" localSheetId="95" hidden="1">#REF!</definedName>
    <definedName name="sdfds" localSheetId="96" hidden="1">#REF!</definedName>
    <definedName name="sdfds" localSheetId="97" hidden="1">#REF!</definedName>
    <definedName name="sdfds" localSheetId="98" hidden="1">#REF!</definedName>
    <definedName name="sdfds" localSheetId="99" hidden="1">#REF!</definedName>
    <definedName name="sdfds" localSheetId="100" hidden="1">#REF!</definedName>
    <definedName name="sdfds" localSheetId="101" hidden="1">#REF!</definedName>
    <definedName name="sdfds" localSheetId="102" hidden="1">#REF!</definedName>
    <definedName name="sdfds" localSheetId="103" hidden="1">#REF!</definedName>
    <definedName name="sdfds" localSheetId="104" hidden="1">#REF!</definedName>
    <definedName name="sdfds" localSheetId="105" hidden="1">#REF!</definedName>
    <definedName name="sdfds" localSheetId="106" hidden="1">#REF!</definedName>
    <definedName name="sdfds" localSheetId="107" hidden="1">#REF!</definedName>
    <definedName name="sdfds" localSheetId="108" hidden="1">#REF!</definedName>
    <definedName name="sdfds" localSheetId="109" hidden="1">#REF!</definedName>
    <definedName name="sdfds" localSheetId="110" hidden="1">#REF!</definedName>
    <definedName name="sdfds" localSheetId="111" hidden="1">#REF!</definedName>
    <definedName name="sdfds" localSheetId="112" hidden="1">#REF!</definedName>
    <definedName name="sdfds" localSheetId="113" hidden="1">#REF!</definedName>
    <definedName name="sdfds" hidden="1">#REF!</definedName>
    <definedName name="SE" localSheetId="27">#REF!</definedName>
    <definedName name="SE" localSheetId="28">#REF!</definedName>
    <definedName name="SE" localSheetId="29">#REF!</definedName>
    <definedName name="SE" localSheetId="30">#REF!</definedName>
    <definedName name="SE" localSheetId="31">#REF!</definedName>
    <definedName name="SE" localSheetId="32">#REF!</definedName>
    <definedName name="SE" localSheetId="33">#REF!</definedName>
    <definedName name="SE" localSheetId="34">#REF!</definedName>
    <definedName name="SE" localSheetId="35">#REF!</definedName>
    <definedName name="SE" localSheetId="36">#REF!</definedName>
    <definedName name="SE" localSheetId="37">#REF!</definedName>
    <definedName name="SE" localSheetId="38">#REF!</definedName>
    <definedName name="SE" localSheetId="39">#REF!</definedName>
    <definedName name="SE" localSheetId="40">#REF!</definedName>
    <definedName name="SE" localSheetId="41">#REF!</definedName>
    <definedName name="SE" localSheetId="42">#REF!</definedName>
    <definedName name="SE" localSheetId="43">#REF!</definedName>
    <definedName name="SE" localSheetId="44">#REF!</definedName>
    <definedName name="SE" localSheetId="45">#REF!</definedName>
    <definedName name="SE" localSheetId="46">#REF!</definedName>
    <definedName name="SE" localSheetId="47">#REF!</definedName>
    <definedName name="SE" localSheetId="48">#REF!</definedName>
    <definedName name="SE" localSheetId="49">#REF!</definedName>
    <definedName name="SE" localSheetId="50">#REF!</definedName>
    <definedName name="SE" localSheetId="51">#REF!</definedName>
    <definedName name="SE" localSheetId="52">#REF!</definedName>
    <definedName name="SE" localSheetId="53">#REF!</definedName>
    <definedName name="SE" localSheetId="54">#REF!</definedName>
    <definedName name="SE" localSheetId="55">#REF!</definedName>
    <definedName name="SE" localSheetId="56">#REF!</definedName>
    <definedName name="SE" localSheetId="57">#REF!</definedName>
    <definedName name="SE" localSheetId="58">#REF!</definedName>
    <definedName name="SE" localSheetId="59">#REF!</definedName>
    <definedName name="SE" localSheetId="60">#REF!</definedName>
    <definedName name="SE" localSheetId="61">#REF!</definedName>
    <definedName name="SE" localSheetId="62">#REF!</definedName>
    <definedName name="SE" localSheetId="63">#REF!</definedName>
    <definedName name="SE" localSheetId="64">#REF!</definedName>
    <definedName name="SE" localSheetId="65">#REF!</definedName>
    <definedName name="SE" localSheetId="66">#REF!</definedName>
    <definedName name="SE" localSheetId="67">#REF!</definedName>
    <definedName name="SE" localSheetId="68">#REF!</definedName>
    <definedName name="SE" localSheetId="69">#REF!</definedName>
    <definedName name="SE" localSheetId="70">#REF!</definedName>
    <definedName name="SE" localSheetId="71">#REF!</definedName>
    <definedName name="SE" localSheetId="72">#REF!</definedName>
    <definedName name="SE" localSheetId="73">#REF!</definedName>
    <definedName name="SE" localSheetId="74">#REF!</definedName>
    <definedName name="SE" localSheetId="75">#REF!</definedName>
    <definedName name="SE" localSheetId="76">#REF!</definedName>
    <definedName name="SE" localSheetId="77">#REF!</definedName>
    <definedName name="SE" localSheetId="78">#REF!</definedName>
    <definedName name="SE" localSheetId="79">#REF!</definedName>
    <definedName name="SE" localSheetId="80">#REF!</definedName>
    <definedName name="SE" localSheetId="81">#REF!</definedName>
    <definedName name="SE" localSheetId="82">#REF!</definedName>
    <definedName name="SE" localSheetId="83">#REF!</definedName>
    <definedName name="SE" localSheetId="84">#REF!</definedName>
    <definedName name="SE" localSheetId="85">#REF!</definedName>
    <definedName name="SE" localSheetId="86">#REF!</definedName>
    <definedName name="SE" localSheetId="87">#REF!</definedName>
    <definedName name="SE" localSheetId="88">#REF!</definedName>
    <definedName name="SE" localSheetId="89">#REF!</definedName>
    <definedName name="SE" localSheetId="90">#REF!</definedName>
    <definedName name="SE" localSheetId="91">#REF!</definedName>
    <definedName name="SE" localSheetId="92">#REF!</definedName>
    <definedName name="SE" localSheetId="93">#REF!</definedName>
    <definedName name="SE" localSheetId="94">#REF!</definedName>
    <definedName name="SE" localSheetId="95">#REF!</definedName>
    <definedName name="SE" localSheetId="96">#REF!</definedName>
    <definedName name="SE" localSheetId="97">#REF!</definedName>
    <definedName name="SE" localSheetId="98">#REF!</definedName>
    <definedName name="SE" localSheetId="99">#REF!</definedName>
    <definedName name="SE" localSheetId="100">#REF!</definedName>
    <definedName name="SE" localSheetId="101">#REF!</definedName>
    <definedName name="SE" localSheetId="102">#REF!</definedName>
    <definedName name="SE" localSheetId="103">#REF!</definedName>
    <definedName name="SE" localSheetId="104">#REF!</definedName>
    <definedName name="SE" localSheetId="105">#REF!</definedName>
    <definedName name="SE" localSheetId="106">#REF!</definedName>
    <definedName name="SE" localSheetId="107">#REF!</definedName>
    <definedName name="SE" localSheetId="108">#REF!</definedName>
    <definedName name="SE" localSheetId="109">#REF!</definedName>
    <definedName name="SE" localSheetId="110">#REF!</definedName>
    <definedName name="SE" localSheetId="111">#REF!</definedName>
    <definedName name="SE" localSheetId="112">#REF!</definedName>
    <definedName name="SE" localSheetId="113">#REF!</definedName>
    <definedName name="SE">#REF!</definedName>
    <definedName name="Select_ACat1" localSheetId="22">[11]!Select_ACat1</definedName>
    <definedName name="Select_ACat1" localSheetId="23">[11]!Select_ACat1</definedName>
    <definedName name="Select_ACat1" localSheetId="24">[11]!Select_ACat1</definedName>
    <definedName name="Select_ACat1" localSheetId="25">[11]!Select_ACat1</definedName>
    <definedName name="Select_ACat1" localSheetId="26">[11]!Select_ACat1</definedName>
    <definedName name="Select_ACat1" localSheetId="27">[11]!Select_ACat1</definedName>
    <definedName name="Select_ACat1" localSheetId="28">[11]!Select_ACat1</definedName>
    <definedName name="Select_ACat1" localSheetId="29">[11]!Select_ACat1</definedName>
    <definedName name="Select_ACat1" localSheetId="30">[11]!Select_ACat1</definedName>
    <definedName name="Select_ACat1" localSheetId="31">[11]!Select_ACat1</definedName>
    <definedName name="Select_ACat1" localSheetId="32">[11]!Select_ACat1</definedName>
    <definedName name="Select_ACat1" localSheetId="33">[11]!Select_ACat1</definedName>
    <definedName name="Select_ACat1" localSheetId="34">[11]!Select_ACat1</definedName>
    <definedName name="Select_ACat1" localSheetId="35">[11]!Select_ACat1</definedName>
    <definedName name="Select_ACat1" localSheetId="36">[11]!Select_ACat1</definedName>
    <definedName name="Select_ACat1" localSheetId="37">[11]!Select_ACat1</definedName>
    <definedName name="Select_ACat1" localSheetId="38">[11]!Select_ACat1</definedName>
    <definedName name="Select_ACat1" localSheetId="39">[11]!Select_ACat1</definedName>
    <definedName name="Select_ACat1" localSheetId="40">[11]!Select_ACat1</definedName>
    <definedName name="Select_ACat1" localSheetId="41">[11]!Select_ACat1</definedName>
    <definedName name="Select_ACat1" localSheetId="42">[11]!Select_ACat1</definedName>
    <definedName name="Select_ACat1" localSheetId="43">[11]!Select_ACat1</definedName>
    <definedName name="Select_ACat1" localSheetId="44">[11]!Select_ACat1</definedName>
    <definedName name="Select_ACat1" localSheetId="45">[11]!Select_ACat1</definedName>
    <definedName name="Select_ACat1" localSheetId="46">[11]!Select_ACat1</definedName>
    <definedName name="Select_ACat1" localSheetId="47">[11]!Select_ACat1</definedName>
    <definedName name="Select_ACat1" localSheetId="48">[11]!Select_ACat1</definedName>
    <definedName name="Select_ACat1" localSheetId="49">[11]!Select_ACat1</definedName>
    <definedName name="Select_ACat1" localSheetId="50">[11]!Select_ACat1</definedName>
    <definedName name="Select_ACat1" localSheetId="51">[11]!Select_ACat1</definedName>
    <definedName name="Select_ACat1" localSheetId="52">[11]!Select_ACat1</definedName>
    <definedName name="Select_ACat1" localSheetId="53">[11]!Select_ACat1</definedName>
    <definedName name="Select_ACat1" localSheetId="54">[11]!Select_ACat1</definedName>
    <definedName name="Select_ACat1" localSheetId="55">[11]!Select_ACat1</definedName>
    <definedName name="Select_ACat1" localSheetId="56">[11]!Select_ACat1</definedName>
    <definedName name="Select_ACat1" localSheetId="57">[11]!Select_ACat1</definedName>
    <definedName name="Select_ACat1" localSheetId="58">[11]!Select_ACat1</definedName>
    <definedName name="Select_ACat1" localSheetId="59">[11]!Select_ACat1</definedName>
    <definedName name="Select_ACat1" localSheetId="60">[11]!Select_ACat1</definedName>
    <definedName name="Select_ACat1" localSheetId="61">[11]!Select_ACat1</definedName>
    <definedName name="Select_ACat1" localSheetId="62">[11]!Select_ACat1</definedName>
    <definedName name="Select_ACat1" localSheetId="63">[11]!Select_ACat1</definedName>
    <definedName name="Select_ACat1" localSheetId="64">[11]!Select_ACat1</definedName>
    <definedName name="Select_ACat1" localSheetId="65">[11]!Select_ACat1</definedName>
    <definedName name="Select_ACat1" localSheetId="66">[11]!Select_ACat1</definedName>
    <definedName name="Select_ACat1" localSheetId="67">[11]!Select_ACat1</definedName>
    <definedName name="Select_ACat1" localSheetId="68">[11]!Select_ACat1</definedName>
    <definedName name="Select_ACat1" localSheetId="69">[11]!Select_ACat1</definedName>
    <definedName name="Select_ACat1" localSheetId="70">[11]!Select_ACat1</definedName>
    <definedName name="Select_ACat1" localSheetId="71">[11]!Select_ACat1</definedName>
    <definedName name="Select_ACat1" localSheetId="72">[11]!Select_ACat1</definedName>
    <definedName name="Select_ACat1" localSheetId="73">[11]!Select_ACat1</definedName>
    <definedName name="Select_ACat1" localSheetId="74">[11]!Select_ACat1</definedName>
    <definedName name="Select_ACat1" localSheetId="75">[11]!Select_ACat1</definedName>
    <definedName name="Select_ACat1" localSheetId="76">[11]!Select_ACat1</definedName>
    <definedName name="Select_ACat1" localSheetId="77">[11]!Select_ACat1</definedName>
    <definedName name="Select_ACat1" localSheetId="78">[11]!Select_ACat1</definedName>
    <definedName name="Select_ACat1" localSheetId="79">[11]!Select_ACat1</definedName>
    <definedName name="Select_ACat1" localSheetId="80">[11]!Select_ACat1</definedName>
    <definedName name="Select_ACat1" localSheetId="81">[11]!Select_ACat1</definedName>
    <definedName name="Select_ACat1" localSheetId="82">[11]!Select_ACat1</definedName>
    <definedName name="Select_ACat1" localSheetId="83">[11]!Select_ACat1</definedName>
    <definedName name="Select_ACat1" localSheetId="84">[11]!Select_ACat1</definedName>
    <definedName name="Select_ACat1" localSheetId="85">[11]!Select_ACat1</definedName>
    <definedName name="Select_ACat1" localSheetId="86">[11]!Select_ACat1</definedName>
    <definedName name="Select_ACat1" localSheetId="87">[11]!Select_ACat1</definedName>
    <definedName name="Select_ACat1" localSheetId="88">[11]!Select_ACat1</definedName>
    <definedName name="Select_ACat1" localSheetId="89">[11]!Select_ACat1</definedName>
    <definedName name="Select_ACat1" localSheetId="90">[11]!Select_ACat1</definedName>
    <definedName name="Select_ACat1" localSheetId="91">[11]!Select_ACat1</definedName>
    <definedName name="Select_ACat1" localSheetId="92">[11]!Select_ACat1</definedName>
    <definedName name="Select_ACat1" localSheetId="93">[11]!Select_ACat1</definedName>
    <definedName name="Select_ACat1" localSheetId="94">[11]!Select_ACat1</definedName>
    <definedName name="Select_ACat1" localSheetId="95">[11]!Select_ACat1</definedName>
    <definedName name="Select_ACat1" localSheetId="96">[11]!Select_ACat1</definedName>
    <definedName name="Select_ACat1" localSheetId="97">[11]!Select_ACat1</definedName>
    <definedName name="Select_ACat1" localSheetId="98">[11]!Select_ACat1</definedName>
    <definedName name="Select_ACat1" localSheetId="99">[11]!Select_ACat1</definedName>
    <definedName name="Select_ACat1" localSheetId="100">[11]!Select_ACat1</definedName>
    <definedName name="Select_ACat1" localSheetId="101">[11]!Select_ACat1</definedName>
    <definedName name="Select_ACat1" localSheetId="102">[11]!Select_ACat1</definedName>
    <definedName name="Select_ACat1" localSheetId="103">[11]!Select_ACat1</definedName>
    <definedName name="Select_ACat1" localSheetId="104">[11]!Select_ACat1</definedName>
    <definedName name="Select_ACat1" localSheetId="105">[11]!Select_ACat1</definedName>
    <definedName name="Select_ACat1" localSheetId="106">[11]!Select_ACat1</definedName>
    <definedName name="Select_ACat1" localSheetId="107">[11]!Select_ACat1</definedName>
    <definedName name="Select_ACat1" localSheetId="108">[11]!Select_ACat1</definedName>
    <definedName name="Select_ACat1" localSheetId="109">[11]!Select_ACat1</definedName>
    <definedName name="Select_ACat1" localSheetId="110">[11]!Select_ACat1</definedName>
    <definedName name="Select_ACat1" localSheetId="111">[11]!Select_ACat1</definedName>
    <definedName name="Select_ACat1" localSheetId="112">[11]!Select_ACat1</definedName>
    <definedName name="Select_ACat1" localSheetId="113">[11]!Select_ACat1</definedName>
    <definedName name="Select_ACat1" localSheetId="6">[11]!Select_ACat1</definedName>
    <definedName name="Select_ACat1" localSheetId="12">[11]!Select_ACat1</definedName>
    <definedName name="Select_ACat1" localSheetId="15">[11]!Select_ACat1</definedName>
    <definedName name="Select_ACat1" localSheetId="16">[11]!Select_ACat1</definedName>
    <definedName name="Select_ACat1" localSheetId="17">[11]!Select_ACat1</definedName>
    <definedName name="Select_ACat1" localSheetId="18">[11]!Select_ACat1</definedName>
    <definedName name="Select_ACat1" localSheetId="19">[11]!Select_ACat1</definedName>
    <definedName name="Select_ACat1" localSheetId="20">[11]!Select_ACat1</definedName>
    <definedName name="Select_ACat1" localSheetId="21">[11]!Select_ACat1</definedName>
    <definedName name="Select_ACat1" localSheetId="9">[11]!Select_ACat1</definedName>
    <definedName name="Select_ACat1" localSheetId="10">[11]!Select_ACat1</definedName>
    <definedName name="Select_ACat1" localSheetId="11">[11]!Select_ACat1</definedName>
    <definedName name="Select_ACat1" localSheetId="13">[11]!Select_ACat1</definedName>
    <definedName name="Select_ACat1" localSheetId="14">[11]!Select_ACat1</definedName>
    <definedName name="Select_ACat1" localSheetId="8">[11]!Select_ACat1</definedName>
    <definedName name="Select_ACat1" localSheetId="7">[11]!Select_ACat1</definedName>
    <definedName name="Select_ACat1" localSheetId="5">[11]!Select_ACat1</definedName>
    <definedName name="Select_ACat1">[11]!Select_ACat1</definedName>
    <definedName name="Select_ACat2" localSheetId="22">[11]!Select_ACat2</definedName>
    <definedName name="Select_ACat2" localSheetId="23">[11]!Select_ACat2</definedName>
    <definedName name="Select_ACat2" localSheetId="24">[11]!Select_ACat2</definedName>
    <definedName name="Select_ACat2" localSheetId="25">[11]!Select_ACat2</definedName>
    <definedName name="Select_ACat2" localSheetId="26">[11]!Select_ACat2</definedName>
    <definedName name="Select_ACat2" localSheetId="27">[11]!Select_ACat2</definedName>
    <definedName name="Select_ACat2" localSheetId="28">[11]!Select_ACat2</definedName>
    <definedName name="Select_ACat2" localSheetId="29">[11]!Select_ACat2</definedName>
    <definedName name="Select_ACat2" localSheetId="30">[11]!Select_ACat2</definedName>
    <definedName name="Select_ACat2" localSheetId="31">[11]!Select_ACat2</definedName>
    <definedName name="Select_ACat2" localSheetId="32">[11]!Select_ACat2</definedName>
    <definedName name="Select_ACat2" localSheetId="33">[11]!Select_ACat2</definedName>
    <definedName name="Select_ACat2" localSheetId="34">[11]!Select_ACat2</definedName>
    <definedName name="Select_ACat2" localSheetId="35">[11]!Select_ACat2</definedName>
    <definedName name="Select_ACat2" localSheetId="36">[11]!Select_ACat2</definedName>
    <definedName name="Select_ACat2" localSheetId="37">[11]!Select_ACat2</definedName>
    <definedName name="Select_ACat2" localSheetId="38">[11]!Select_ACat2</definedName>
    <definedName name="Select_ACat2" localSheetId="39">[11]!Select_ACat2</definedName>
    <definedName name="Select_ACat2" localSheetId="40">[11]!Select_ACat2</definedName>
    <definedName name="Select_ACat2" localSheetId="41">[11]!Select_ACat2</definedName>
    <definedName name="Select_ACat2" localSheetId="42">[11]!Select_ACat2</definedName>
    <definedName name="Select_ACat2" localSheetId="43">[11]!Select_ACat2</definedName>
    <definedName name="Select_ACat2" localSheetId="44">[11]!Select_ACat2</definedName>
    <definedName name="Select_ACat2" localSheetId="45">[11]!Select_ACat2</definedName>
    <definedName name="Select_ACat2" localSheetId="46">[11]!Select_ACat2</definedName>
    <definedName name="Select_ACat2" localSheetId="47">[11]!Select_ACat2</definedName>
    <definedName name="Select_ACat2" localSheetId="48">[11]!Select_ACat2</definedName>
    <definedName name="Select_ACat2" localSheetId="49">[11]!Select_ACat2</definedName>
    <definedName name="Select_ACat2" localSheetId="50">[11]!Select_ACat2</definedName>
    <definedName name="Select_ACat2" localSheetId="51">[11]!Select_ACat2</definedName>
    <definedName name="Select_ACat2" localSheetId="52">[11]!Select_ACat2</definedName>
    <definedName name="Select_ACat2" localSheetId="53">[11]!Select_ACat2</definedName>
    <definedName name="Select_ACat2" localSheetId="54">[11]!Select_ACat2</definedName>
    <definedName name="Select_ACat2" localSheetId="55">[11]!Select_ACat2</definedName>
    <definedName name="Select_ACat2" localSheetId="56">[11]!Select_ACat2</definedName>
    <definedName name="Select_ACat2" localSheetId="57">[11]!Select_ACat2</definedName>
    <definedName name="Select_ACat2" localSheetId="58">[11]!Select_ACat2</definedName>
    <definedName name="Select_ACat2" localSheetId="59">[11]!Select_ACat2</definedName>
    <definedName name="Select_ACat2" localSheetId="60">[11]!Select_ACat2</definedName>
    <definedName name="Select_ACat2" localSheetId="61">[11]!Select_ACat2</definedName>
    <definedName name="Select_ACat2" localSheetId="62">[11]!Select_ACat2</definedName>
    <definedName name="Select_ACat2" localSheetId="63">[11]!Select_ACat2</definedName>
    <definedName name="Select_ACat2" localSheetId="64">[11]!Select_ACat2</definedName>
    <definedName name="Select_ACat2" localSheetId="65">[11]!Select_ACat2</definedName>
    <definedName name="Select_ACat2" localSheetId="66">[11]!Select_ACat2</definedName>
    <definedName name="Select_ACat2" localSheetId="67">[11]!Select_ACat2</definedName>
    <definedName name="Select_ACat2" localSheetId="68">[11]!Select_ACat2</definedName>
    <definedName name="Select_ACat2" localSheetId="69">[11]!Select_ACat2</definedName>
    <definedName name="Select_ACat2" localSheetId="70">[11]!Select_ACat2</definedName>
    <definedName name="Select_ACat2" localSheetId="71">[11]!Select_ACat2</definedName>
    <definedName name="Select_ACat2" localSheetId="72">[11]!Select_ACat2</definedName>
    <definedName name="Select_ACat2" localSheetId="73">[11]!Select_ACat2</definedName>
    <definedName name="Select_ACat2" localSheetId="74">[11]!Select_ACat2</definedName>
    <definedName name="Select_ACat2" localSheetId="75">[11]!Select_ACat2</definedName>
    <definedName name="Select_ACat2" localSheetId="76">[11]!Select_ACat2</definedName>
    <definedName name="Select_ACat2" localSheetId="77">[11]!Select_ACat2</definedName>
    <definedName name="Select_ACat2" localSheetId="78">[11]!Select_ACat2</definedName>
    <definedName name="Select_ACat2" localSheetId="79">[11]!Select_ACat2</definedName>
    <definedName name="Select_ACat2" localSheetId="80">[11]!Select_ACat2</definedName>
    <definedName name="Select_ACat2" localSheetId="81">[11]!Select_ACat2</definedName>
    <definedName name="Select_ACat2" localSheetId="82">[11]!Select_ACat2</definedName>
    <definedName name="Select_ACat2" localSheetId="83">[11]!Select_ACat2</definedName>
    <definedName name="Select_ACat2" localSheetId="84">[11]!Select_ACat2</definedName>
    <definedName name="Select_ACat2" localSheetId="85">[11]!Select_ACat2</definedName>
    <definedName name="Select_ACat2" localSheetId="86">[11]!Select_ACat2</definedName>
    <definedName name="Select_ACat2" localSheetId="87">[11]!Select_ACat2</definedName>
    <definedName name="Select_ACat2" localSheetId="88">[11]!Select_ACat2</definedName>
    <definedName name="Select_ACat2" localSheetId="89">[11]!Select_ACat2</definedName>
    <definedName name="Select_ACat2" localSheetId="90">[11]!Select_ACat2</definedName>
    <definedName name="Select_ACat2" localSheetId="91">[11]!Select_ACat2</definedName>
    <definedName name="Select_ACat2" localSheetId="92">[11]!Select_ACat2</definedName>
    <definedName name="Select_ACat2" localSheetId="93">[11]!Select_ACat2</definedName>
    <definedName name="Select_ACat2" localSheetId="94">[11]!Select_ACat2</definedName>
    <definedName name="Select_ACat2" localSheetId="95">[11]!Select_ACat2</definedName>
    <definedName name="Select_ACat2" localSheetId="96">[11]!Select_ACat2</definedName>
    <definedName name="Select_ACat2" localSheetId="97">[11]!Select_ACat2</definedName>
    <definedName name="Select_ACat2" localSheetId="98">[11]!Select_ACat2</definedName>
    <definedName name="Select_ACat2" localSheetId="99">[11]!Select_ACat2</definedName>
    <definedName name="Select_ACat2" localSheetId="100">[11]!Select_ACat2</definedName>
    <definedName name="Select_ACat2" localSheetId="101">[11]!Select_ACat2</definedName>
    <definedName name="Select_ACat2" localSheetId="102">[11]!Select_ACat2</definedName>
    <definedName name="Select_ACat2" localSheetId="103">[11]!Select_ACat2</definedName>
    <definedName name="Select_ACat2" localSheetId="104">[11]!Select_ACat2</definedName>
    <definedName name="Select_ACat2" localSheetId="105">[11]!Select_ACat2</definedName>
    <definedName name="Select_ACat2" localSheetId="106">[11]!Select_ACat2</definedName>
    <definedName name="Select_ACat2" localSheetId="107">[11]!Select_ACat2</definedName>
    <definedName name="Select_ACat2" localSheetId="108">[11]!Select_ACat2</definedName>
    <definedName name="Select_ACat2" localSheetId="109">[11]!Select_ACat2</definedName>
    <definedName name="Select_ACat2" localSheetId="110">[11]!Select_ACat2</definedName>
    <definedName name="Select_ACat2" localSheetId="111">[11]!Select_ACat2</definedName>
    <definedName name="Select_ACat2" localSheetId="112">[11]!Select_ACat2</definedName>
    <definedName name="Select_ACat2" localSheetId="113">[11]!Select_ACat2</definedName>
    <definedName name="Select_ACat2" localSheetId="6">[11]!Select_ACat2</definedName>
    <definedName name="Select_ACat2" localSheetId="12">[11]!Select_ACat2</definedName>
    <definedName name="Select_ACat2" localSheetId="15">[11]!Select_ACat2</definedName>
    <definedName name="Select_ACat2" localSheetId="16">[11]!Select_ACat2</definedName>
    <definedName name="Select_ACat2" localSheetId="17">[11]!Select_ACat2</definedName>
    <definedName name="Select_ACat2" localSheetId="18">[11]!Select_ACat2</definedName>
    <definedName name="Select_ACat2" localSheetId="19">[11]!Select_ACat2</definedName>
    <definedName name="Select_ACat2" localSheetId="20">[11]!Select_ACat2</definedName>
    <definedName name="Select_ACat2" localSheetId="21">[11]!Select_ACat2</definedName>
    <definedName name="Select_ACat2" localSheetId="9">[11]!Select_ACat2</definedName>
    <definedName name="Select_ACat2" localSheetId="10">[11]!Select_ACat2</definedName>
    <definedName name="Select_ACat2" localSheetId="11">[11]!Select_ACat2</definedName>
    <definedName name="Select_ACat2" localSheetId="13">[11]!Select_ACat2</definedName>
    <definedName name="Select_ACat2" localSheetId="14">[11]!Select_ACat2</definedName>
    <definedName name="Select_ACat2" localSheetId="8">[11]!Select_ACat2</definedName>
    <definedName name="Select_ACat2" localSheetId="7">[11]!Select_ACat2</definedName>
    <definedName name="Select_ACat2" localSheetId="5">[11]!Select_ACat2</definedName>
    <definedName name="Select_ACat2">[11]!Select_ACat2</definedName>
    <definedName name="Select_ACat3" localSheetId="22">[11]!Select_ACat3</definedName>
    <definedName name="Select_ACat3" localSheetId="23">[11]!Select_ACat3</definedName>
    <definedName name="Select_ACat3" localSheetId="24">[11]!Select_ACat3</definedName>
    <definedName name="Select_ACat3" localSheetId="25">[11]!Select_ACat3</definedName>
    <definedName name="Select_ACat3" localSheetId="26">[11]!Select_ACat3</definedName>
    <definedName name="Select_ACat3" localSheetId="27">[11]!Select_ACat3</definedName>
    <definedName name="Select_ACat3" localSheetId="28">[11]!Select_ACat3</definedName>
    <definedName name="Select_ACat3" localSheetId="29">[11]!Select_ACat3</definedName>
    <definedName name="Select_ACat3" localSheetId="30">[11]!Select_ACat3</definedName>
    <definedName name="Select_ACat3" localSheetId="31">[11]!Select_ACat3</definedName>
    <definedName name="Select_ACat3" localSheetId="32">[11]!Select_ACat3</definedName>
    <definedName name="Select_ACat3" localSheetId="33">[11]!Select_ACat3</definedName>
    <definedName name="Select_ACat3" localSheetId="34">[11]!Select_ACat3</definedName>
    <definedName name="Select_ACat3" localSheetId="35">[11]!Select_ACat3</definedName>
    <definedName name="Select_ACat3" localSheetId="36">[11]!Select_ACat3</definedName>
    <definedName name="Select_ACat3" localSheetId="37">[11]!Select_ACat3</definedName>
    <definedName name="Select_ACat3" localSheetId="38">[11]!Select_ACat3</definedName>
    <definedName name="Select_ACat3" localSheetId="39">[11]!Select_ACat3</definedName>
    <definedName name="Select_ACat3" localSheetId="40">[11]!Select_ACat3</definedName>
    <definedName name="Select_ACat3" localSheetId="41">[11]!Select_ACat3</definedName>
    <definedName name="Select_ACat3" localSheetId="42">[11]!Select_ACat3</definedName>
    <definedName name="Select_ACat3" localSheetId="43">[11]!Select_ACat3</definedName>
    <definedName name="Select_ACat3" localSheetId="44">[11]!Select_ACat3</definedName>
    <definedName name="Select_ACat3" localSheetId="45">[11]!Select_ACat3</definedName>
    <definedName name="Select_ACat3" localSheetId="46">[11]!Select_ACat3</definedName>
    <definedName name="Select_ACat3" localSheetId="47">[11]!Select_ACat3</definedName>
    <definedName name="Select_ACat3" localSheetId="48">[11]!Select_ACat3</definedName>
    <definedName name="Select_ACat3" localSheetId="49">[11]!Select_ACat3</definedName>
    <definedName name="Select_ACat3" localSheetId="50">[11]!Select_ACat3</definedName>
    <definedName name="Select_ACat3" localSheetId="51">[11]!Select_ACat3</definedName>
    <definedName name="Select_ACat3" localSheetId="52">[11]!Select_ACat3</definedName>
    <definedName name="Select_ACat3" localSheetId="53">[11]!Select_ACat3</definedName>
    <definedName name="Select_ACat3" localSheetId="54">[11]!Select_ACat3</definedName>
    <definedName name="Select_ACat3" localSheetId="55">[11]!Select_ACat3</definedName>
    <definedName name="Select_ACat3" localSheetId="56">[11]!Select_ACat3</definedName>
    <definedName name="Select_ACat3" localSheetId="57">[11]!Select_ACat3</definedName>
    <definedName name="Select_ACat3" localSheetId="58">[11]!Select_ACat3</definedName>
    <definedName name="Select_ACat3" localSheetId="59">[11]!Select_ACat3</definedName>
    <definedName name="Select_ACat3" localSheetId="60">[11]!Select_ACat3</definedName>
    <definedName name="Select_ACat3" localSheetId="61">[11]!Select_ACat3</definedName>
    <definedName name="Select_ACat3" localSheetId="62">[11]!Select_ACat3</definedName>
    <definedName name="Select_ACat3" localSheetId="63">[11]!Select_ACat3</definedName>
    <definedName name="Select_ACat3" localSheetId="64">[11]!Select_ACat3</definedName>
    <definedName name="Select_ACat3" localSheetId="65">[11]!Select_ACat3</definedName>
    <definedName name="Select_ACat3" localSheetId="66">[11]!Select_ACat3</definedName>
    <definedName name="Select_ACat3" localSheetId="67">[11]!Select_ACat3</definedName>
    <definedName name="Select_ACat3" localSheetId="68">[11]!Select_ACat3</definedName>
    <definedName name="Select_ACat3" localSheetId="69">[11]!Select_ACat3</definedName>
    <definedName name="Select_ACat3" localSheetId="70">[11]!Select_ACat3</definedName>
    <definedName name="Select_ACat3" localSheetId="71">[11]!Select_ACat3</definedName>
    <definedName name="Select_ACat3" localSheetId="72">[11]!Select_ACat3</definedName>
    <definedName name="Select_ACat3" localSheetId="73">[11]!Select_ACat3</definedName>
    <definedName name="Select_ACat3" localSheetId="74">[11]!Select_ACat3</definedName>
    <definedName name="Select_ACat3" localSheetId="75">[11]!Select_ACat3</definedName>
    <definedName name="Select_ACat3" localSheetId="76">[11]!Select_ACat3</definedName>
    <definedName name="Select_ACat3" localSheetId="77">[11]!Select_ACat3</definedName>
    <definedName name="Select_ACat3" localSheetId="78">[11]!Select_ACat3</definedName>
    <definedName name="Select_ACat3" localSheetId="79">[11]!Select_ACat3</definedName>
    <definedName name="Select_ACat3" localSheetId="80">[11]!Select_ACat3</definedName>
    <definedName name="Select_ACat3" localSheetId="81">[11]!Select_ACat3</definedName>
    <definedName name="Select_ACat3" localSheetId="82">[11]!Select_ACat3</definedName>
    <definedName name="Select_ACat3" localSheetId="83">[11]!Select_ACat3</definedName>
    <definedName name="Select_ACat3" localSheetId="84">[11]!Select_ACat3</definedName>
    <definedName name="Select_ACat3" localSheetId="85">[11]!Select_ACat3</definedName>
    <definedName name="Select_ACat3" localSheetId="86">[11]!Select_ACat3</definedName>
    <definedName name="Select_ACat3" localSheetId="87">[11]!Select_ACat3</definedName>
    <definedName name="Select_ACat3" localSheetId="88">[11]!Select_ACat3</definedName>
    <definedName name="Select_ACat3" localSheetId="89">[11]!Select_ACat3</definedName>
    <definedName name="Select_ACat3" localSheetId="90">[11]!Select_ACat3</definedName>
    <definedName name="Select_ACat3" localSheetId="91">[11]!Select_ACat3</definedName>
    <definedName name="Select_ACat3" localSheetId="92">[11]!Select_ACat3</definedName>
    <definedName name="Select_ACat3" localSheetId="93">[11]!Select_ACat3</definedName>
    <definedName name="Select_ACat3" localSheetId="94">[11]!Select_ACat3</definedName>
    <definedName name="Select_ACat3" localSheetId="95">[11]!Select_ACat3</definedName>
    <definedName name="Select_ACat3" localSheetId="96">[11]!Select_ACat3</definedName>
    <definedName name="Select_ACat3" localSheetId="97">[11]!Select_ACat3</definedName>
    <definedName name="Select_ACat3" localSheetId="98">[11]!Select_ACat3</definedName>
    <definedName name="Select_ACat3" localSheetId="99">[11]!Select_ACat3</definedName>
    <definedName name="Select_ACat3" localSheetId="100">[11]!Select_ACat3</definedName>
    <definedName name="Select_ACat3" localSheetId="101">[11]!Select_ACat3</definedName>
    <definedName name="Select_ACat3" localSheetId="102">[11]!Select_ACat3</definedName>
    <definedName name="Select_ACat3" localSheetId="103">[11]!Select_ACat3</definedName>
    <definedName name="Select_ACat3" localSheetId="104">[11]!Select_ACat3</definedName>
    <definedName name="Select_ACat3" localSheetId="105">[11]!Select_ACat3</definedName>
    <definedName name="Select_ACat3" localSheetId="106">[11]!Select_ACat3</definedName>
    <definedName name="Select_ACat3" localSheetId="107">[11]!Select_ACat3</definedName>
    <definedName name="Select_ACat3" localSheetId="108">[11]!Select_ACat3</definedName>
    <definedName name="Select_ACat3" localSheetId="109">[11]!Select_ACat3</definedName>
    <definedName name="Select_ACat3" localSheetId="110">[11]!Select_ACat3</definedName>
    <definedName name="Select_ACat3" localSheetId="111">[11]!Select_ACat3</definedName>
    <definedName name="Select_ACat3" localSheetId="112">[11]!Select_ACat3</definedName>
    <definedName name="Select_ACat3" localSheetId="113">[11]!Select_ACat3</definedName>
    <definedName name="Select_ACat3" localSheetId="6">[11]!Select_ACat3</definedName>
    <definedName name="Select_ACat3" localSheetId="12">[11]!Select_ACat3</definedName>
    <definedName name="Select_ACat3" localSheetId="15">[11]!Select_ACat3</definedName>
    <definedName name="Select_ACat3" localSheetId="16">[11]!Select_ACat3</definedName>
    <definedName name="Select_ACat3" localSheetId="17">[11]!Select_ACat3</definedName>
    <definedName name="Select_ACat3" localSheetId="18">[11]!Select_ACat3</definedName>
    <definedName name="Select_ACat3" localSheetId="19">[11]!Select_ACat3</definedName>
    <definedName name="Select_ACat3" localSheetId="20">[11]!Select_ACat3</definedName>
    <definedName name="Select_ACat3" localSheetId="21">[11]!Select_ACat3</definedName>
    <definedName name="Select_ACat3" localSheetId="9">[11]!Select_ACat3</definedName>
    <definedName name="Select_ACat3" localSheetId="10">[11]!Select_ACat3</definedName>
    <definedName name="Select_ACat3" localSheetId="11">[11]!Select_ACat3</definedName>
    <definedName name="Select_ACat3" localSheetId="13">[11]!Select_ACat3</definedName>
    <definedName name="Select_ACat3" localSheetId="14">[11]!Select_ACat3</definedName>
    <definedName name="Select_ACat3" localSheetId="8">[11]!Select_ACat3</definedName>
    <definedName name="Select_ACat3" localSheetId="7">[11]!Select_ACat3</definedName>
    <definedName name="Select_ACat3" localSheetId="5">[11]!Select_ACat3</definedName>
    <definedName name="Select_ACat3">[11]!Select_ACat3</definedName>
    <definedName name="Select_Cat1" localSheetId="22">[17]!Select_Cat1</definedName>
    <definedName name="Select_Cat1" localSheetId="23">[17]!Select_Cat1</definedName>
    <definedName name="Select_Cat1" localSheetId="24">[17]!Select_Cat1</definedName>
    <definedName name="Select_Cat1" localSheetId="25">[17]!Select_Cat1</definedName>
    <definedName name="Select_Cat1" localSheetId="26">[17]!Select_Cat1</definedName>
    <definedName name="Select_Cat1" localSheetId="27">[17]!Select_Cat1</definedName>
    <definedName name="Select_Cat1" localSheetId="28">[17]!Select_Cat1</definedName>
    <definedName name="Select_Cat1" localSheetId="29">[17]!Select_Cat1</definedName>
    <definedName name="Select_Cat1" localSheetId="30">[17]!Select_Cat1</definedName>
    <definedName name="Select_Cat1" localSheetId="31">[17]!Select_Cat1</definedName>
    <definedName name="Select_Cat1" localSheetId="32">[17]!Select_Cat1</definedName>
    <definedName name="Select_Cat1" localSheetId="33">[17]!Select_Cat1</definedName>
    <definedName name="Select_Cat1" localSheetId="34">[17]!Select_Cat1</definedName>
    <definedName name="Select_Cat1" localSheetId="35">[17]!Select_Cat1</definedName>
    <definedName name="Select_Cat1" localSheetId="36">[17]!Select_Cat1</definedName>
    <definedName name="Select_Cat1" localSheetId="37">[17]!Select_Cat1</definedName>
    <definedName name="Select_Cat1" localSheetId="38">[17]!Select_Cat1</definedName>
    <definedName name="Select_Cat1" localSheetId="39">[17]!Select_Cat1</definedName>
    <definedName name="Select_Cat1" localSheetId="40">[17]!Select_Cat1</definedName>
    <definedName name="Select_Cat1" localSheetId="41">[17]!Select_Cat1</definedName>
    <definedName name="Select_Cat1" localSheetId="42">[17]!Select_Cat1</definedName>
    <definedName name="Select_Cat1" localSheetId="43">[17]!Select_Cat1</definedName>
    <definedName name="Select_Cat1" localSheetId="44">[17]!Select_Cat1</definedName>
    <definedName name="Select_Cat1" localSheetId="45">[17]!Select_Cat1</definedName>
    <definedName name="Select_Cat1" localSheetId="46">[17]!Select_Cat1</definedName>
    <definedName name="Select_Cat1" localSheetId="47">[17]!Select_Cat1</definedName>
    <definedName name="Select_Cat1" localSheetId="48">[17]!Select_Cat1</definedName>
    <definedName name="Select_Cat1" localSheetId="49">[17]!Select_Cat1</definedName>
    <definedName name="Select_Cat1" localSheetId="50">[17]!Select_Cat1</definedName>
    <definedName name="Select_Cat1" localSheetId="51">[17]!Select_Cat1</definedName>
    <definedName name="Select_Cat1" localSheetId="52">[17]!Select_Cat1</definedName>
    <definedName name="Select_Cat1" localSheetId="53">[17]!Select_Cat1</definedName>
    <definedName name="Select_Cat1" localSheetId="54">[17]!Select_Cat1</definedName>
    <definedName name="Select_Cat1" localSheetId="55">[17]!Select_Cat1</definedName>
    <definedName name="Select_Cat1" localSheetId="56">[17]!Select_Cat1</definedName>
    <definedName name="Select_Cat1" localSheetId="57">[17]!Select_Cat1</definedName>
    <definedName name="Select_Cat1" localSheetId="58">[17]!Select_Cat1</definedName>
    <definedName name="Select_Cat1" localSheetId="59">[17]!Select_Cat1</definedName>
    <definedName name="Select_Cat1" localSheetId="60">[17]!Select_Cat1</definedName>
    <definedName name="Select_Cat1" localSheetId="61">[17]!Select_Cat1</definedName>
    <definedName name="Select_Cat1" localSheetId="62">[17]!Select_Cat1</definedName>
    <definedName name="Select_Cat1" localSheetId="63">[17]!Select_Cat1</definedName>
    <definedName name="Select_Cat1" localSheetId="64">[17]!Select_Cat1</definedName>
    <definedName name="Select_Cat1" localSheetId="65">[17]!Select_Cat1</definedName>
    <definedName name="Select_Cat1" localSheetId="66">[17]!Select_Cat1</definedName>
    <definedName name="Select_Cat1" localSheetId="67">[17]!Select_Cat1</definedName>
    <definedName name="Select_Cat1" localSheetId="68">[17]!Select_Cat1</definedName>
    <definedName name="Select_Cat1" localSheetId="69">[17]!Select_Cat1</definedName>
    <definedName name="Select_Cat1" localSheetId="70">[17]!Select_Cat1</definedName>
    <definedName name="Select_Cat1" localSheetId="71">[17]!Select_Cat1</definedName>
    <definedName name="Select_Cat1" localSheetId="72">[17]!Select_Cat1</definedName>
    <definedName name="Select_Cat1" localSheetId="73">[17]!Select_Cat1</definedName>
    <definedName name="Select_Cat1" localSheetId="74">[17]!Select_Cat1</definedName>
    <definedName name="Select_Cat1" localSheetId="75">[17]!Select_Cat1</definedName>
    <definedName name="Select_Cat1" localSheetId="76">[17]!Select_Cat1</definedName>
    <definedName name="Select_Cat1" localSheetId="77">[17]!Select_Cat1</definedName>
    <definedName name="Select_Cat1" localSheetId="78">[17]!Select_Cat1</definedName>
    <definedName name="Select_Cat1" localSheetId="79">[17]!Select_Cat1</definedName>
    <definedName name="Select_Cat1" localSheetId="80">[17]!Select_Cat1</definedName>
    <definedName name="Select_Cat1" localSheetId="81">[17]!Select_Cat1</definedName>
    <definedName name="Select_Cat1" localSheetId="82">[17]!Select_Cat1</definedName>
    <definedName name="Select_Cat1" localSheetId="83">[17]!Select_Cat1</definedName>
    <definedName name="Select_Cat1" localSheetId="84">[17]!Select_Cat1</definedName>
    <definedName name="Select_Cat1" localSheetId="85">[17]!Select_Cat1</definedName>
    <definedName name="Select_Cat1" localSheetId="86">[17]!Select_Cat1</definedName>
    <definedName name="Select_Cat1" localSheetId="87">[17]!Select_Cat1</definedName>
    <definedName name="Select_Cat1" localSheetId="88">[17]!Select_Cat1</definedName>
    <definedName name="Select_Cat1" localSheetId="89">[17]!Select_Cat1</definedName>
    <definedName name="Select_Cat1" localSheetId="90">[17]!Select_Cat1</definedName>
    <definedName name="Select_Cat1" localSheetId="91">[17]!Select_Cat1</definedName>
    <definedName name="Select_Cat1" localSheetId="92">[17]!Select_Cat1</definedName>
    <definedName name="Select_Cat1" localSheetId="93">[17]!Select_Cat1</definedName>
    <definedName name="Select_Cat1" localSheetId="94">[17]!Select_Cat1</definedName>
    <definedName name="Select_Cat1" localSheetId="95">[17]!Select_Cat1</definedName>
    <definedName name="Select_Cat1" localSheetId="96">[17]!Select_Cat1</definedName>
    <definedName name="Select_Cat1" localSheetId="97">[17]!Select_Cat1</definedName>
    <definedName name="Select_Cat1" localSheetId="98">[17]!Select_Cat1</definedName>
    <definedName name="Select_Cat1" localSheetId="99">[17]!Select_Cat1</definedName>
    <definedName name="Select_Cat1" localSheetId="100">[17]!Select_Cat1</definedName>
    <definedName name="Select_Cat1" localSheetId="101">[17]!Select_Cat1</definedName>
    <definedName name="Select_Cat1" localSheetId="102">[17]!Select_Cat1</definedName>
    <definedName name="Select_Cat1" localSheetId="103">[17]!Select_Cat1</definedName>
    <definedName name="Select_Cat1" localSheetId="104">[17]!Select_Cat1</definedName>
    <definedName name="Select_Cat1" localSheetId="105">[17]!Select_Cat1</definedName>
    <definedName name="Select_Cat1" localSheetId="106">[17]!Select_Cat1</definedName>
    <definedName name="Select_Cat1" localSheetId="107">[17]!Select_Cat1</definedName>
    <definedName name="Select_Cat1" localSheetId="108">[17]!Select_Cat1</definedName>
    <definedName name="Select_Cat1" localSheetId="109">[17]!Select_Cat1</definedName>
    <definedName name="Select_Cat1" localSheetId="110">[17]!Select_Cat1</definedName>
    <definedName name="Select_Cat1" localSheetId="111">[17]!Select_Cat1</definedName>
    <definedName name="Select_Cat1" localSheetId="112">[17]!Select_Cat1</definedName>
    <definedName name="Select_Cat1" localSheetId="113">[17]!Select_Cat1</definedName>
    <definedName name="Select_Cat1" localSheetId="6">[17]!Select_Cat1</definedName>
    <definedName name="Select_Cat1" localSheetId="12">[17]!Select_Cat1</definedName>
    <definedName name="Select_Cat1" localSheetId="15">[17]!Select_Cat1</definedName>
    <definedName name="Select_Cat1" localSheetId="16">[17]!Select_Cat1</definedName>
    <definedName name="Select_Cat1" localSheetId="17">[17]!Select_Cat1</definedName>
    <definedName name="Select_Cat1" localSheetId="18">[17]!Select_Cat1</definedName>
    <definedName name="Select_Cat1" localSheetId="19">[17]!Select_Cat1</definedName>
    <definedName name="Select_Cat1" localSheetId="20">[17]!Select_Cat1</definedName>
    <definedName name="Select_Cat1" localSheetId="21">[17]!Select_Cat1</definedName>
    <definedName name="Select_Cat1" localSheetId="9">[17]!Select_Cat1</definedName>
    <definedName name="Select_Cat1" localSheetId="10">[17]!Select_Cat1</definedName>
    <definedName name="Select_Cat1" localSheetId="11">[17]!Select_Cat1</definedName>
    <definedName name="Select_Cat1" localSheetId="13">[17]!Select_Cat1</definedName>
    <definedName name="Select_Cat1" localSheetId="14">[17]!Select_Cat1</definedName>
    <definedName name="Select_Cat1" localSheetId="8">[17]!Select_Cat1</definedName>
    <definedName name="Select_Cat1" localSheetId="7">[17]!Select_Cat1</definedName>
    <definedName name="Select_Cat1" localSheetId="5">[17]!Select_Cat1</definedName>
    <definedName name="Select_Cat1">[17]!Select_Cat1</definedName>
    <definedName name="Select_Cat2" localSheetId="22">[17]!Select_Cat2</definedName>
    <definedName name="Select_Cat2" localSheetId="23">[17]!Select_Cat2</definedName>
    <definedName name="Select_Cat2" localSheetId="24">[17]!Select_Cat2</definedName>
    <definedName name="Select_Cat2" localSheetId="25">[17]!Select_Cat2</definedName>
    <definedName name="Select_Cat2" localSheetId="26">[17]!Select_Cat2</definedName>
    <definedName name="Select_Cat2" localSheetId="27">[17]!Select_Cat2</definedName>
    <definedName name="Select_Cat2" localSheetId="28">[17]!Select_Cat2</definedName>
    <definedName name="Select_Cat2" localSheetId="29">[17]!Select_Cat2</definedName>
    <definedName name="Select_Cat2" localSheetId="30">[17]!Select_Cat2</definedName>
    <definedName name="Select_Cat2" localSheetId="31">[17]!Select_Cat2</definedName>
    <definedName name="Select_Cat2" localSheetId="32">[17]!Select_Cat2</definedName>
    <definedName name="Select_Cat2" localSheetId="33">[17]!Select_Cat2</definedName>
    <definedName name="Select_Cat2" localSheetId="34">[17]!Select_Cat2</definedName>
    <definedName name="Select_Cat2" localSheetId="35">[17]!Select_Cat2</definedName>
    <definedName name="Select_Cat2" localSheetId="36">[17]!Select_Cat2</definedName>
    <definedName name="Select_Cat2" localSheetId="37">[17]!Select_Cat2</definedName>
    <definedName name="Select_Cat2" localSheetId="38">[17]!Select_Cat2</definedName>
    <definedName name="Select_Cat2" localSheetId="39">[17]!Select_Cat2</definedName>
    <definedName name="Select_Cat2" localSheetId="40">[17]!Select_Cat2</definedName>
    <definedName name="Select_Cat2" localSheetId="41">[17]!Select_Cat2</definedName>
    <definedName name="Select_Cat2" localSheetId="42">[17]!Select_Cat2</definedName>
    <definedName name="Select_Cat2" localSheetId="43">[17]!Select_Cat2</definedName>
    <definedName name="Select_Cat2" localSheetId="44">[17]!Select_Cat2</definedName>
    <definedName name="Select_Cat2" localSheetId="45">[17]!Select_Cat2</definedName>
    <definedName name="Select_Cat2" localSheetId="46">[17]!Select_Cat2</definedName>
    <definedName name="Select_Cat2" localSheetId="47">[17]!Select_Cat2</definedName>
    <definedName name="Select_Cat2" localSheetId="48">[17]!Select_Cat2</definedName>
    <definedName name="Select_Cat2" localSheetId="49">[17]!Select_Cat2</definedName>
    <definedName name="Select_Cat2" localSheetId="50">[17]!Select_Cat2</definedName>
    <definedName name="Select_Cat2" localSheetId="51">[17]!Select_Cat2</definedName>
    <definedName name="Select_Cat2" localSheetId="52">[17]!Select_Cat2</definedName>
    <definedName name="Select_Cat2" localSheetId="53">[17]!Select_Cat2</definedName>
    <definedName name="Select_Cat2" localSheetId="54">[17]!Select_Cat2</definedName>
    <definedName name="Select_Cat2" localSheetId="55">[17]!Select_Cat2</definedName>
    <definedName name="Select_Cat2" localSheetId="56">[17]!Select_Cat2</definedName>
    <definedName name="Select_Cat2" localSheetId="57">[17]!Select_Cat2</definedName>
    <definedName name="Select_Cat2" localSheetId="58">[17]!Select_Cat2</definedName>
    <definedName name="Select_Cat2" localSheetId="59">[17]!Select_Cat2</definedName>
    <definedName name="Select_Cat2" localSheetId="60">[17]!Select_Cat2</definedName>
    <definedName name="Select_Cat2" localSheetId="61">[17]!Select_Cat2</definedName>
    <definedName name="Select_Cat2" localSheetId="62">[17]!Select_Cat2</definedName>
    <definedName name="Select_Cat2" localSheetId="63">[17]!Select_Cat2</definedName>
    <definedName name="Select_Cat2" localSheetId="64">[17]!Select_Cat2</definedName>
    <definedName name="Select_Cat2" localSheetId="65">[17]!Select_Cat2</definedName>
    <definedName name="Select_Cat2" localSheetId="66">[17]!Select_Cat2</definedName>
    <definedName name="Select_Cat2" localSheetId="67">[17]!Select_Cat2</definedName>
    <definedName name="Select_Cat2" localSheetId="68">[17]!Select_Cat2</definedName>
    <definedName name="Select_Cat2" localSheetId="69">[17]!Select_Cat2</definedName>
    <definedName name="Select_Cat2" localSheetId="70">[17]!Select_Cat2</definedName>
    <definedName name="Select_Cat2" localSheetId="71">[17]!Select_Cat2</definedName>
    <definedName name="Select_Cat2" localSheetId="72">[17]!Select_Cat2</definedName>
    <definedName name="Select_Cat2" localSheetId="73">[17]!Select_Cat2</definedName>
    <definedName name="Select_Cat2" localSheetId="74">[17]!Select_Cat2</definedName>
    <definedName name="Select_Cat2" localSheetId="75">[17]!Select_Cat2</definedName>
    <definedName name="Select_Cat2" localSheetId="76">[17]!Select_Cat2</definedName>
    <definedName name="Select_Cat2" localSheetId="77">[17]!Select_Cat2</definedName>
    <definedName name="Select_Cat2" localSheetId="78">[17]!Select_Cat2</definedName>
    <definedName name="Select_Cat2" localSheetId="79">[17]!Select_Cat2</definedName>
    <definedName name="Select_Cat2" localSheetId="80">[17]!Select_Cat2</definedName>
    <definedName name="Select_Cat2" localSheetId="81">[17]!Select_Cat2</definedName>
    <definedName name="Select_Cat2" localSheetId="82">[17]!Select_Cat2</definedName>
    <definedName name="Select_Cat2" localSheetId="83">[17]!Select_Cat2</definedName>
    <definedName name="Select_Cat2" localSheetId="84">[17]!Select_Cat2</definedName>
    <definedName name="Select_Cat2" localSheetId="85">[17]!Select_Cat2</definedName>
    <definedName name="Select_Cat2" localSheetId="86">[17]!Select_Cat2</definedName>
    <definedName name="Select_Cat2" localSheetId="87">[17]!Select_Cat2</definedName>
    <definedName name="Select_Cat2" localSheetId="88">[17]!Select_Cat2</definedName>
    <definedName name="Select_Cat2" localSheetId="89">[17]!Select_Cat2</definedName>
    <definedName name="Select_Cat2" localSheetId="90">[17]!Select_Cat2</definedName>
    <definedName name="Select_Cat2" localSheetId="91">[17]!Select_Cat2</definedName>
    <definedName name="Select_Cat2" localSheetId="92">[17]!Select_Cat2</definedName>
    <definedName name="Select_Cat2" localSheetId="93">[17]!Select_Cat2</definedName>
    <definedName name="Select_Cat2" localSheetId="94">[17]!Select_Cat2</definedName>
    <definedName name="Select_Cat2" localSheetId="95">[17]!Select_Cat2</definedName>
    <definedName name="Select_Cat2" localSheetId="96">[17]!Select_Cat2</definedName>
    <definedName name="Select_Cat2" localSheetId="97">[17]!Select_Cat2</definedName>
    <definedName name="Select_Cat2" localSheetId="98">[17]!Select_Cat2</definedName>
    <definedName name="Select_Cat2" localSheetId="99">[17]!Select_Cat2</definedName>
    <definedName name="Select_Cat2" localSheetId="100">[17]!Select_Cat2</definedName>
    <definedName name="Select_Cat2" localSheetId="101">[17]!Select_Cat2</definedName>
    <definedName name="Select_Cat2" localSheetId="102">[17]!Select_Cat2</definedName>
    <definedName name="Select_Cat2" localSheetId="103">[17]!Select_Cat2</definedName>
    <definedName name="Select_Cat2" localSheetId="104">[17]!Select_Cat2</definedName>
    <definedName name="Select_Cat2" localSheetId="105">[17]!Select_Cat2</definedName>
    <definedName name="Select_Cat2" localSheetId="106">[17]!Select_Cat2</definedName>
    <definedName name="Select_Cat2" localSheetId="107">[17]!Select_Cat2</definedName>
    <definedName name="Select_Cat2" localSheetId="108">[17]!Select_Cat2</definedName>
    <definedName name="Select_Cat2" localSheetId="109">[17]!Select_Cat2</definedName>
    <definedName name="Select_Cat2" localSheetId="110">[17]!Select_Cat2</definedName>
    <definedName name="Select_Cat2" localSheetId="111">[17]!Select_Cat2</definedName>
    <definedName name="Select_Cat2" localSheetId="112">[17]!Select_Cat2</definedName>
    <definedName name="Select_Cat2" localSheetId="113">[17]!Select_Cat2</definedName>
    <definedName name="Select_Cat2" localSheetId="6">[17]!Select_Cat2</definedName>
    <definedName name="Select_Cat2" localSheetId="12">[17]!Select_Cat2</definedName>
    <definedName name="Select_Cat2" localSheetId="15">[17]!Select_Cat2</definedName>
    <definedName name="Select_Cat2" localSheetId="16">[17]!Select_Cat2</definedName>
    <definedName name="Select_Cat2" localSheetId="17">[17]!Select_Cat2</definedName>
    <definedName name="Select_Cat2" localSheetId="18">[17]!Select_Cat2</definedName>
    <definedName name="Select_Cat2" localSheetId="19">[17]!Select_Cat2</definedName>
    <definedName name="Select_Cat2" localSheetId="20">[17]!Select_Cat2</definedName>
    <definedName name="Select_Cat2" localSheetId="21">[17]!Select_Cat2</definedName>
    <definedName name="Select_Cat2" localSheetId="9">[17]!Select_Cat2</definedName>
    <definedName name="Select_Cat2" localSheetId="10">[17]!Select_Cat2</definedName>
    <definedName name="Select_Cat2" localSheetId="11">[17]!Select_Cat2</definedName>
    <definedName name="Select_Cat2" localSheetId="13">[17]!Select_Cat2</definedName>
    <definedName name="Select_Cat2" localSheetId="14">[17]!Select_Cat2</definedName>
    <definedName name="Select_Cat2" localSheetId="8">[17]!Select_Cat2</definedName>
    <definedName name="Select_Cat2" localSheetId="7">[17]!Select_Cat2</definedName>
    <definedName name="Select_Cat2" localSheetId="5">[17]!Select_Cat2</definedName>
    <definedName name="Select_Cat2">[17]!Select_Cat2</definedName>
    <definedName name="Select_Cat3" localSheetId="22">[17]!Select_Cat3</definedName>
    <definedName name="Select_Cat3" localSheetId="23">[17]!Select_Cat3</definedName>
    <definedName name="Select_Cat3" localSheetId="24">[17]!Select_Cat3</definedName>
    <definedName name="Select_Cat3" localSheetId="25">[17]!Select_Cat3</definedName>
    <definedName name="Select_Cat3" localSheetId="26">[17]!Select_Cat3</definedName>
    <definedName name="Select_Cat3" localSheetId="27">[17]!Select_Cat3</definedName>
    <definedName name="Select_Cat3" localSheetId="28">[17]!Select_Cat3</definedName>
    <definedName name="Select_Cat3" localSheetId="29">[17]!Select_Cat3</definedName>
    <definedName name="Select_Cat3" localSheetId="30">[17]!Select_Cat3</definedName>
    <definedName name="Select_Cat3" localSheetId="31">[17]!Select_Cat3</definedName>
    <definedName name="Select_Cat3" localSheetId="32">[17]!Select_Cat3</definedName>
    <definedName name="Select_Cat3" localSheetId="33">[17]!Select_Cat3</definedName>
    <definedName name="Select_Cat3" localSheetId="34">[17]!Select_Cat3</definedName>
    <definedName name="Select_Cat3" localSheetId="35">[17]!Select_Cat3</definedName>
    <definedName name="Select_Cat3" localSheetId="36">[17]!Select_Cat3</definedName>
    <definedName name="Select_Cat3" localSheetId="37">[17]!Select_Cat3</definedName>
    <definedName name="Select_Cat3" localSheetId="38">[17]!Select_Cat3</definedName>
    <definedName name="Select_Cat3" localSheetId="39">[17]!Select_Cat3</definedName>
    <definedName name="Select_Cat3" localSheetId="40">[17]!Select_Cat3</definedName>
    <definedName name="Select_Cat3" localSheetId="41">[17]!Select_Cat3</definedName>
    <definedName name="Select_Cat3" localSheetId="42">[17]!Select_Cat3</definedName>
    <definedName name="Select_Cat3" localSheetId="43">[17]!Select_Cat3</definedName>
    <definedName name="Select_Cat3" localSheetId="44">[17]!Select_Cat3</definedName>
    <definedName name="Select_Cat3" localSheetId="45">[17]!Select_Cat3</definedName>
    <definedName name="Select_Cat3" localSheetId="46">[17]!Select_Cat3</definedName>
    <definedName name="Select_Cat3" localSheetId="47">[17]!Select_Cat3</definedName>
    <definedName name="Select_Cat3" localSheetId="48">[17]!Select_Cat3</definedName>
    <definedName name="Select_Cat3" localSheetId="49">[17]!Select_Cat3</definedName>
    <definedName name="Select_Cat3" localSheetId="50">[17]!Select_Cat3</definedName>
    <definedName name="Select_Cat3" localSheetId="51">[17]!Select_Cat3</definedName>
    <definedName name="Select_Cat3" localSheetId="52">[17]!Select_Cat3</definedName>
    <definedName name="Select_Cat3" localSheetId="53">[17]!Select_Cat3</definedName>
    <definedName name="Select_Cat3" localSheetId="54">[17]!Select_Cat3</definedName>
    <definedName name="Select_Cat3" localSheetId="55">[17]!Select_Cat3</definedName>
    <definedName name="Select_Cat3" localSheetId="56">[17]!Select_Cat3</definedName>
    <definedName name="Select_Cat3" localSheetId="57">[17]!Select_Cat3</definedName>
    <definedName name="Select_Cat3" localSheetId="58">[17]!Select_Cat3</definedName>
    <definedName name="Select_Cat3" localSheetId="59">[17]!Select_Cat3</definedName>
    <definedName name="Select_Cat3" localSheetId="60">[17]!Select_Cat3</definedName>
    <definedName name="Select_Cat3" localSheetId="61">[17]!Select_Cat3</definedName>
    <definedName name="Select_Cat3" localSheetId="62">[17]!Select_Cat3</definedName>
    <definedName name="Select_Cat3" localSheetId="63">[17]!Select_Cat3</definedName>
    <definedName name="Select_Cat3" localSheetId="64">[17]!Select_Cat3</definedName>
    <definedName name="Select_Cat3" localSheetId="65">[17]!Select_Cat3</definedName>
    <definedName name="Select_Cat3" localSheetId="66">[17]!Select_Cat3</definedName>
    <definedName name="Select_Cat3" localSheetId="67">[17]!Select_Cat3</definedName>
    <definedName name="Select_Cat3" localSheetId="68">[17]!Select_Cat3</definedName>
    <definedName name="Select_Cat3" localSheetId="69">[17]!Select_Cat3</definedName>
    <definedName name="Select_Cat3" localSheetId="70">[17]!Select_Cat3</definedName>
    <definedName name="Select_Cat3" localSheetId="71">[17]!Select_Cat3</definedName>
    <definedName name="Select_Cat3" localSheetId="72">[17]!Select_Cat3</definedName>
    <definedName name="Select_Cat3" localSheetId="73">[17]!Select_Cat3</definedName>
    <definedName name="Select_Cat3" localSheetId="74">[17]!Select_Cat3</definedName>
    <definedName name="Select_Cat3" localSheetId="75">[17]!Select_Cat3</definedName>
    <definedName name="Select_Cat3" localSheetId="76">[17]!Select_Cat3</definedName>
    <definedName name="Select_Cat3" localSheetId="77">[17]!Select_Cat3</definedName>
    <definedName name="Select_Cat3" localSheetId="78">[17]!Select_Cat3</definedName>
    <definedName name="Select_Cat3" localSheetId="79">[17]!Select_Cat3</definedName>
    <definedName name="Select_Cat3" localSheetId="80">[17]!Select_Cat3</definedName>
    <definedName name="Select_Cat3" localSheetId="81">[17]!Select_Cat3</definedName>
    <definedName name="Select_Cat3" localSheetId="82">[17]!Select_Cat3</definedName>
    <definedName name="Select_Cat3" localSheetId="83">[17]!Select_Cat3</definedName>
    <definedName name="Select_Cat3" localSheetId="84">[17]!Select_Cat3</definedName>
    <definedName name="Select_Cat3" localSheetId="85">[17]!Select_Cat3</definedName>
    <definedName name="Select_Cat3" localSheetId="86">[17]!Select_Cat3</definedName>
    <definedName name="Select_Cat3" localSheetId="87">[17]!Select_Cat3</definedName>
    <definedName name="Select_Cat3" localSheetId="88">[17]!Select_Cat3</definedName>
    <definedName name="Select_Cat3" localSheetId="89">[17]!Select_Cat3</definedName>
    <definedName name="Select_Cat3" localSheetId="90">[17]!Select_Cat3</definedName>
    <definedName name="Select_Cat3" localSheetId="91">[17]!Select_Cat3</definedName>
    <definedName name="Select_Cat3" localSheetId="92">[17]!Select_Cat3</definedName>
    <definedName name="Select_Cat3" localSheetId="93">[17]!Select_Cat3</definedName>
    <definedName name="Select_Cat3" localSheetId="94">[17]!Select_Cat3</definedName>
    <definedName name="Select_Cat3" localSheetId="95">[17]!Select_Cat3</definedName>
    <definedName name="Select_Cat3" localSheetId="96">[17]!Select_Cat3</definedName>
    <definedName name="Select_Cat3" localSheetId="97">[17]!Select_Cat3</definedName>
    <definedName name="Select_Cat3" localSheetId="98">[17]!Select_Cat3</definedName>
    <definedName name="Select_Cat3" localSheetId="99">[17]!Select_Cat3</definedName>
    <definedName name="Select_Cat3" localSheetId="100">[17]!Select_Cat3</definedName>
    <definedName name="Select_Cat3" localSheetId="101">[17]!Select_Cat3</definedName>
    <definedName name="Select_Cat3" localSheetId="102">[17]!Select_Cat3</definedName>
    <definedName name="Select_Cat3" localSheetId="103">[17]!Select_Cat3</definedName>
    <definedName name="Select_Cat3" localSheetId="104">[17]!Select_Cat3</definedName>
    <definedName name="Select_Cat3" localSheetId="105">[17]!Select_Cat3</definedName>
    <definedName name="Select_Cat3" localSheetId="106">[17]!Select_Cat3</definedName>
    <definedName name="Select_Cat3" localSheetId="107">[17]!Select_Cat3</definedName>
    <definedName name="Select_Cat3" localSheetId="108">[17]!Select_Cat3</definedName>
    <definedName name="Select_Cat3" localSheetId="109">[17]!Select_Cat3</definedName>
    <definedName name="Select_Cat3" localSheetId="110">[17]!Select_Cat3</definedName>
    <definedName name="Select_Cat3" localSheetId="111">[17]!Select_Cat3</definedName>
    <definedName name="Select_Cat3" localSheetId="112">[17]!Select_Cat3</definedName>
    <definedName name="Select_Cat3" localSheetId="113">[17]!Select_Cat3</definedName>
    <definedName name="Select_Cat3" localSheetId="6">[17]!Select_Cat3</definedName>
    <definedName name="Select_Cat3" localSheetId="12">[17]!Select_Cat3</definedName>
    <definedName name="Select_Cat3" localSheetId="15">[17]!Select_Cat3</definedName>
    <definedName name="Select_Cat3" localSheetId="16">[17]!Select_Cat3</definedName>
    <definedName name="Select_Cat3" localSheetId="17">[17]!Select_Cat3</definedName>
    <definedName name="Select_Cat3" localSheetId="18">[17]!Select_Cat3</definedName>
    <definedName name="Select_Cat3" localSheetId="19">[17]!Select_Cat3</definedName>
    <definedName name="Select_Cat3" localSheetId="20">[17]!Select_Cat3</definedName>
    <definedName name="Select_Cat3" localSheetId="21">[17]!Select_Cat3</definedName>
    <definedName name="Select_Cat3" localSheetId="9">[17]!Select_Cat3</definedName>
    <definedName name="Select_Cat3" localSheetId="10">[17]!Select_Cat3</definedName>
    <definedName name="Select_Cat3" localSheetId="11">[17]!Select_Cat3</definedName>
    <definedName name="Select_Cat3" localSheetId="13">[17]!Select_Cat3</definedName>
    <definedName name="Select_Cat3" localSheetId="14">[17]!Select_Cat3</definedName>
    <definedName name="Select_Cat3" localSheetId="8">[17]!Select_Cat3</definedName>
    <definedName name="Select_Cat3" localSheetId="7">[17]!Select_Cat3</definedName>
    <definedName name="Select_Cat3" localSheetId="5">[17]!Select_Cat3</definedName>
    <definedName name="Select_Cat3">[17]!Select_Cat3</definedName>
    <definedName name="Select_CCat1" localSheetId="22">[18]!Select_CCat1</definedName>
    <definedName name="Select_CCat1" localSheetId="23">[18]!Select_CCat1</definedName>
    <definedName name="Select_CCat1" localSheetId="24">[18]!Select_CCat1</definedName>
    <definedName name="Select_CCat1" localSheetId="25">[18]!Select_CCat1</definedName>
    <definedName name="Select_CCat1" localSheetId="26">[18]!Select_CCat1</definedName>
    <definedName name="Select_CCat1" localSheetId="27">[18]!Select_CCat1</definedName>
    <definedName name="Select_CCat1" localSheetId="28">[18]!Select_CCat1</definedName>
    <definedName name="Select_CCat1" localSheetId="29">[18]!Select_CCat1</definedName>
    <definedName name="Select_CCat1" localSheetId="30">[18]!Select_CCat1</definedName>
    <definedName name="Select_CCat1" localSheetId="31">[18]!Select_CCat1</definedName>
    <definedName name="Select_CCat1" localSheetId="32">[18]!Select_CCat1</definedName>
    <definedName name="Select_CCat1" localSheetId="33">[18]!Select_CCat1</definedName>
    <definedName name="Select_CCat1" localSheetId="34">[18]!Select_CCat1</definedName>
    <definedName name="Select_CCat1" localSheetId="35">[18]!Select_CCat1</definedName>
    <definedName name="Select_CCat1" localSheetId="36">[18]!Select_CCat1</definedName>
    <definedName name="Select_CCat1" localSheetId="37">[18]!Select_CCat1</definedName>
    <definedName name="Select_CCat1" localSheetId="38">[18]!Select_CCat1</definedName>
    <definedName name="Select_CCat1" localSheetId="39">[18]!Select_CCat1</definedName>
    <definedName name="Select_CCat1" localSheetId="40">[18]!Select_CCat1</definedName>
    <definedName name="Select_CCat1" localSheetId="41">[18]!Select_CCat1</definedName>
    <definedName name="Select_CCat1" localSheetId="42">[18]!Select_CCat1</definedName>
    <definedName name="Select_CCat1" localSheetId="43">[18]!Select_CCat1</definedName>
    <definedName name="Select_CCat1" localSheetId="44">[18]!Select_CCat1</definedName>
    <definedName name="Select_CCat1" localSheetId="45">[18]!Select_CCat1</definedName>
    <definedName name="Select_CCat1" localSheetId="46">[18]!Select_CCat1</definedName>
    <definedName name="Select_CCat1" localSheetId="47">[18]!Select_CCat1</definedName>
    <definedName name="Select_CCat1" localSheetId="48">[18]!Select_CCat1</definedName>
    <definedName name="Select_CCat1" localSheetId="49">[18]!Select_CCat1</definedName>
    <definedName name="Select_CCat1" localSheetId="50">[18]!Select_CCat1</definedName>
    <definedName name="Select_CCat1" localSheetId="51">[18]!Select_CCat1</definedName>
    <definedName name="Select_CCat1" localSheetId="52">[18]!Select_CCat1</definedName>
    <definedName name="Select_CCat1" localSheetId="53">[18]!Select_CCat1</definedName>
    <definedName name="Select_CCat1" localSheetId="54">[18]!Select_CCat1</definedName>
    <definedName name="Select_CCat1" localSheetId="55">[18]!Select_CCat1</definedName>
    <definedName name="Select_CCat1" localSheetId="56">[18]!Select_CCat1</definedName>
    <definedName name="Select_CCat1" localSheetId="57">[18]!Select_CCat1</definedName>
    <definedName name="Select_CCat1" localSheetId="58">[18]!Select_CCat1</definedName>
    <definedName name="Select_CCat1" localSheetId="59">[18]!Select_CCat1</definedName>
    <definedName name="Select_CCat1" localSheetId="60">[18]!Select_CCat1</definedName>
    <definedName name="Select_CCat1" localSheetId="61">[18]!Select_CCat1</definedName>
    <definedName name="Select_CCat1" localSheetId="62">[18]!Select_CCat1</definedName>
    <definedName name="Select_CCat1" localSheetId="63">[18]!Select_CCat1</definedName>
    <definedName name="Select_CCat1" localSheetId="64">[18]!Select_CCat1</definedName>
    <definedName name="Select_CCat1" localSheetId="65">[18]!Select_CCat1</definedName>
    <definedName name="Select_CCat1" localSheetId="66">[18]!Select_CCat1</definedName>
    <definedName name="Select_CCat1" localSheetId="67">[18]!Select_CCat1</definedName>
    <definedName name="Select_CCat1" localSheetId="68">[18]!Select_CCat1</definedName>
    <definedName name="Select_CCat1" localSheetId="69">[18]!Select_CCat1</definedName>
    <definedName name="Select_CCat1" localSheetId="70">[18]!Select_CCat1</definedName>
    <definedName name="Select_CCat1" localSheetId="71">[18]!Select_CCat1</definedName>
    <definedName name="Select_CCat1" localSheetId="72">[18]!Select_CCat1</definedName>
    <definedName name="Select_CCat1" localSheetId="73">[18]!Select_CCat1</definedName>
    <definedName name="Select_CCat1" localSheetId="74">[18]!Select_CCat1</definedName>
    <definedName name="Select_CCat1" localSheetId="75">[18]!Select_CCat1</definedName>
    <definedName name="Select_CCat1" localSheetId="76">[18]!Select_CCat1</definedName>
    <definedName name="Select_CCat1" localSheetId="77">[18]!Select_CCat1</definedName>
    <definedName name="Select_CCat1" localSheetId="78">[18]!Select_CCat1</definedName>
    <definedName name="Select_CCat1" localSheetId="79">[18]!Select_CCat1</definedName>
    <definedName name="Select_CCat1" localSheetId="80">[18]!Select_CCat1</definedName>
    <definedName name="Select_CCat1" localSheetId="81">[18]!Select_CCat1</definedName>
    <definedName name="Select_CCat1" localSheetId="82">[18]!Select_CCat1</definedName>
    <definedName name="Select_CCat1" localSheetId="83">[18]!Select_CCat1</definedName>
    <definedName name="Select_CCat1" localSheetId="84">[18]!Select_CCat1</definedName>
    <definedName name="Select_CCat1" localSheetId="85">[18]!Select_CCat1</definedName>
    <definedName name="Select_CCat1" localSheetId="86">[18]!Select_CCat1</definedName>
    <definedName name="Select_CCat1" localSheetId="87">[18]!Select_CCat1</definedName>
    <definedName name="Select_CCat1" localSheetId="88">[18]!Select_CCat1</definedName>
    <definedName name="Select_CCat1" localSheetId="89">[18]!Select_CCat1</definedName>
    <definedName name="Select_CCat1" localSheetId="90">[18]!Select_CCat1</definedName>
    <definedName name="Select_CCat1" localSheetId="91">[18]!Select_CCat1</definedName>
    <definedName name="Select_CCat1" localSheetId="92">[18]!Select_CCat1</definedName>
    <definedName name="Select_CCat1" localSheetId="93">[18]!Select_CCat1</definedName>
    <definedName name="Select_CCat1" localSheetId="94">[18]!Select_CCat1</definedName>
    <definedName name="Select_CCat1" localSheetId="95">[18]!Select_CCat1</definedName>
    <definedName name="Select_CCat1" localSheetId="96">[18]!Select_CCat1</definedName>
    <definedName name="Select_CCat1" localSheetId="97">[18]!Select_CCat1</definedName>
    <definedName name="Select_CCat1" localSheetId="98">[18]!Select_CCat1</definedName>
    <definedName name="Select_CCat1" localSheetId="99">[18]!Select_CCat1</definedName>
    <definedName name="Select_CCat1" localSheetId="100">[18]!Select_CCat1</definedName>
    <definedName name="Select_CCat1" localSheetId="101">[18]!Select_CCat1</definedName>
    <definedName name="Select_CCat1" localSheetId="102">[18]!Select_CCat1</definedName>
    <definedName name="Select_CCat1" localSheetId="103">[18]!Select_CCat1</definedName>
    <definedName name="Select_CCat1" localSheetId="104">[18]!Select_CCat1</definedName>
    <definedName name="Select_CCat1" localSheetId="105">[18]!Select_CCat1</definedName>
    <definedName name="Select_CCat1" localSheetId="106">[18]!Select_CCat1</definedName>
    <definedName name="Select_CCat1" localSheetId="107">[18]!Select_CCat1</definedName>
    <definedName name="Select_CCat1" localSheetId="108">[18]!Select_CCat1</definedName>
    <definedName name="Select_CCat1" localSheetId="109">[18]!Select_CCat1</definedName>
    <definedName name="Select_CCat1" localSheetId="110">[18]!Select_CCat1</definedName>
    <definedName name="Select_CCat1" localSheetId="111">[18]!Select_CCat1</definedName>
    <definedName name="Select_CCat1" localSheetId="112">[18]!Select_CCat1</definedName>
    <definedName name="Select_CCat1" localSheetId="113">[18]!Select_CCat1</definedName>
    <definedName name="Select_CCat1" localSheetId="6">[18]!Select_CCat1</definedName>
    <definedName name="Select_CCat1" localSheetId="12">[18]!Select_CCat1</definedName>
    <definedName name="Select_CCat1" localSheetId="15">[18]!Select_CCat1</definedName>
    <definedName name="Select_CCat1" localSheetId="16">[18]!Select_CCat1</definedName>
    <definedName name="Select_CCat1" localSheetId="17">[18]!Select_CCat1</definedName>
    <definedName name="Select_CCat1" localSheetId="18">[18]!Select_CCat1</definedName>
    <definedName name="Select_CCat1" localSheetId="19">[18]!Select_CCat1</definedName>
    <definedName name="Select_CCat1" localSheetId="20">[18]!Select_CCat1</definedName>
    <definedName name="Select_CCat1" localSheetId="21">[18]!Select_CCat1</definedName>
    <definedName name="Select_CCat1" localSheetId="9">[18]!Select_CCat1</definedName>
    <definedName name="Select_CCat1" localSheetId="10">[18]!Select_CCat1</definedName>
    <definedName name="Select_CCat1" localSheetId="11">[18]!Select_CCat1</definedName>
    <definedName name="Select_CCat1" localSheetId="13">[18]!Select_CCat1</definedName>
    <definedName name="Select_CCat1" localSheetId="14">[18]!Select_CCat1</definedName>
    <definedName name="Select_CCat1" localSheetId="8">[18]!Select_CCat1</definedName>
    <definedName name="Select_CCat1" localSheetId="7">[18]!Select_CCat1</definedName>
    <definedName name="Select_CCat1" localSheetId="5">[18]!Select_CCat1</definedName>
    <definedName name="Select_CCat1">[18]!Select_CCat1</definedName>
    <definedName name="Select_CCat2" localSheetId="22">[18]!Select_CCat2</definedName>
    <definedName name="Select_CCat2" localSheetId="23">[18]!Select_CCat2</definedName>
    <definedName name="Select_CCat2" localSheetId="24">[18]!Select_CCat2</definedName>
    <definedName name="Select_CCat2" localSheetId="25">[18]!Select_CCat2</definedName>
    <definedName name="Select_CCat2" localSheetId="26">[18]!Select_CCat2</definedName>
    <definedName name="Select_CCat2" localSheetId="27">[18]!Select_CCat2</definedName>
    <definedName name="Select_CCat2" localSheetId="28">[18]!Select_CCat2</definedName>
    <definedName name="Select_CCat2" localSheetId="29">[18]!Select_CCat2</definedName>
    <definedName name="Select_CCat2" localSheetId="30">[18]!Select_CCat2</definedName>
    <definedName name="Select_CCat2" localSheetId="31">[18]!Select_CCat2</definedName>
    <definedName name="Select_CCat2" localSheetId="32">[18]!Select_CCat2</definedName>
    <definedName name="Select_CCat2" localSheetId="33">[18]!Select_CCat2</definedName>
    <definedName name="Select_CCat2" localSheetId="34">[18]!Select_CCat2</definedName>
    <definedName name="Select_CCat2" localSheetId="35">[18]!Select_CCat2</definedName>
    <definedName name="Select_CCat2" localSheetId="36">[18]!Select_CCat2</definedName>
    <definedName name="Select_CCat2" localSheetId="37">[18]!Select_CCat2</definedName>
    <definedName name="Select_CCat2" localSheetId="38">[18]!Select_CCat2</definedName>
    <definedName name="Select_CCat2" localSheetId="39">[18]!Select_CCat2</definedName>
    <definedName name="Select_CCat2" localSheetId="40">[18]!Select_CCat2</definedName>
    <definedName name="Select_CCat2" localSheetId="41">[18]!Select_CCat2</definedName>
    <definedName name="Select_CCat2" localSheetId="42">[18]!Select_CCat2</definedName>
    <definedName name="Select_CCat2" localSheetId="43">[18]!Select_CCat2</definedName>
    <definedName name="Select_CCat2" localSheetId="44">[18]!Select_CCat2</definedName>
    <definedName name="Select_CCat2" localSheetId="45">[18]!Select_CCat2</definedName>
    <definedName name="Select_CCat2" localSheetId="46">[18]!Select_CCat2</definedName>
    <definedName name="Select_CCat2" localSheetId="47">[18]!Select_CCat2</definedName>
    <definedName name="Select_CCat2" localSheetId="48">[18]!Select_CCat2</definedName>
    <definedName name="Select_CCat2" localSheetId="49">[18]!Select_CCat2</definedName>
    <definedName name="Select_CCat2" localSheetId="50">[18]!Select_CCat2</definedName>
    <definedName name="Select_CCat2" localSheetId="51">[18]!Select_CCat2</definedName>
    <definedName name="Select_CCat2" localSheetId="52">[18]!Select_CCat2</definedName>
    <definedName name="Select_CCat2" localSheetId="53">[18]!Select_CCat2</definedName>
    <definedName name="Select_CCat2" localSheetId="54">[18]!Select_CCat2</definedName>
    <definedName name="Select_CCat2" localSheetId="55">[18]!Select_CCat2</definedName>
    <definedName name="Select_CCat2" localSheetId="56">[18]!Select_CCat2</definedName>
    <definedName name="Select_CCat2" localSheetId="57">[18]!Select_CCat2</definedName>
    <definedName name="Select_CCat2" localSheetId="58">[18]!Select_CCat2</definedName>
    <definedName name="Select_CCat2" localSheetId="59">[18]!Select_CCat2</definedName>
    <definedName name="Select_CCat2" localSheetId="60">[18]!Select_CCat2</definedName>
    <definedName name="Select_CCat2" localSheetId="61">[18]!Select_CCat2</definedName>
    <definedName name="Select_CCat2" localSheetId="62">[18]!Select_CCat2</definedName>
    <definedName name="Select_CCat2" localSheetId="63">[18]!Select_CCat2</definedName>
    <definedName name="Select_CCat2" localSheetId="64">[18]!Select_CCat2</definedName>
    <definedName name="Select_CCat2" localSheetId="65">[18]!Select_CCat2</definedName>
    <definedName name="Select_CCat2" localSheetId="66">[18]!Select_CCat2</definedName>
    <definedName name="Select_CCat2" localSheetId="67">[18]!Select_CCat2</definedName>
    <definedName name="Select_CCat2" localSheetId="68">[18]!Select_CCat2</definedName>
    <definedName name="Select_CCat2" localSheetId="69">[18]!Select_CCat2</definedName>
    <definedName name="Select_CCat2" localSheetId="70">[18]!Select_CCat2</definedName>
    <definedName name="Select_CCat2" localSheetId="71">[18]!Select_CCat2</definedName>
    <definedName name="Select_CCat2" localSheetId="72">[18]!Select_CCat2</definedName>
    <definedName name="Select_CCat2" localSheetId="73">[18]!Select_CCat2</definedName>
    <definedName name="Select_CCat2" localSheetId="74">[18]!Select_CCat2</definedName>
    <definedName name="Select_CCat2" localSheetId="75">[18]!Select_CCat2</definedName>
    <definedName name="Select_CCat2" localSheetId="76">[18]!Select_CCat2</definedName>
    <definedName name="Select_CCat2" localSheetId="77">[18]!Select_CCat2</definedName>
    <definedName name="Select_CCat2" localSheetId="78">[18]!Select_CCat2</definedName>
    <definedName name="Select_CCat2" localSheetId="79">[18]!Select_CCat2</definedName>
    <definedName name="Select_CCat2" localSheetId="80">[18]!Select_CCat2</definedName>
    <definedName name="Select_CCat2" localSheetId="81">[18]!Select_CCat2</definedName>
    <definedName name="Select_CCat2" localSheetId="82">[18]!Select_CCat2</definedName>
    <definedName name="Select_CCat2" localSheetId="83">[18]!Select_CCat2</definedName>
    <definedName name="Select_CCat2" localSheetId="84">[18]!Select_CCat2</definedName>
    <definedName name="Select_CCat2" localSheetId="85">[18]!Select_CCat2</definedName>
    <definedName name="Select_CCat2" localSheetId="86">[18]!Select_CCat2</definedName>
    <definedName name="Select_CCat2" localSheetId="87">[18]!Select_CCat2</definedName>
    <definedName name="Select_CCat2" localSheetId="88">[18]!Select_CCat2</definedName>
    <definedName name="Select_CCat2" localSheetId="89">[18]!Select_CCat2</definedName>
    <definedName name="Select_CCat2" localSheetId="90">[18]!Select_CCat2</definedName>
    <definedName name="Select_CCat2" localSheetId="91">[18]!Select_CCat2</definedName>
    <definedName name="Select_CCat2" localSheetId="92">[18]!Select_CCat2</definedName>
    <definedName name="Select_CCat2" localSheetId="93">[18]!Select_CCat2</definedName>
    <definedName name="Select_CCat2" localSheetId="94">[18]!Select_CCat2</definedName>
    <definedName name="Select_CCat2" localSheetId="95">[18]!Select_CCat2</definedName>
    <definedName name="Select_CCat2" localSheetId="96">[18]!Select_CCat2</definedName>
    <definedName name="Select_CCat2" localSheetId="97">[18]!Select_CCat2</definedName>
    <definedName name="Select_CCat2" localSheetId="98">[18]!Select_CCat2</definedName>
    <definedName name="Select_CCat2" localSheetId="99">[18]!Select_CCat2</definedName>
    <definedName name="Select_CCat2" localSheetId="100">[18]!Select_CCat2</definedName>
    <definedName name="Select_CCat2" localSheetId="101">[18]!Select_CCat2</definedName>
    <definedName name="Select_CCat2" localSheetId="102">[18]!Select_CCat2</definedName>
    <definedName name="Select_CCat2" localSheetId="103">[18]!Select_CCat2</definedName>
    <definedName name="Select_CCat2" localSheetId="104">[18]!Select_CCat2</definedName>
    <definedName name="Select_CCat2" localSheetId="105">[18]!Select_CCat2</definedName>
    <definedName name="Select_CCat2" localSheetId="106">[18]!Select_CCat2</definedName>
    <definedName name="Select_CCat2" localSheetId="107">[18]!Select_CCat2</definedName>
    <definedName name="Select_CCat2" localSheetId="108">[18]!Select_CCat2</definedName>
    <definedName name="Select_CCat2" localSheetId="109">[18]!Select_CCat2</definedName>
    <definedName name="Select_CCat2" localSheetId="110">[18]!Select_CCat2</definedName>
    <definedName name="Select_CCat2" localSheetId="111">[18]!Select_CCat2</definedName>
    <definedName name="Select_CCat2" localSheetId="112">[18]!Select_CCat2</definedName>
    <definedName name="Select_CCat2" localSheetId="113">[18]!Select_CCat2</definedName>
    <definedName name="Select_CCat2" localSheetId="6">[18]!Select_CCat2</definedName>
    <definedName name="Select_CCat2" localSheetId="12">[18]!Select_CCat2</definedName>
    <definedName name="Select_CCat2" localSheetId="15">[18]!Select_CCat2</definedName>
    <definedName name="Select_CCat2" localSheetId="16">[18]!Select_CCat2</definedName>
    <definedName name="Select_CCat2" localSheetId="17">[18]!Select_CCat2</definedName>
    <definedName name="Select_CCat2" localSheetId="18">[18]!Select_CCat2</definedName>
    <definedName name="Select_CCat2" localSheetId="19">[18]!Select_CCat2</definedName>
    <definedName name="Select_CCat2" localSheetId="20">[18]!Select_CCat2</definedName>
    <definedName name="Select_CCat2" localSheetId="21">[18]!Select_CCat2</definedName>
    <definedName name="Select_CCat2" localSheetId="9">[18]!Select_CCat2</definedName>
    <definedName name="Select_CCat2" localSheetId="10">[18]!Select_CCat2</definedName>
    <definedName name="Select_CCat2" localSheetId="11">[18]!Select_CCat2</definedName>
    <definedName name="Select_CCat2" localSheetId="13">[18]!Select_CCat2</definedName>
    <definedName name="Select_CCat2" localSheetId="14">[18]!Select_CCat2</definedName>
    <definedName name="Select_CCat2" localSheetId="8">[18]!Select_CCat2</definedName>
    <definedName name="Select_CCat2" localSheetId="7">[18]!Select_CCat2</definedName>
    <definedName name="Select_CCat2" localSheetId="5">[18]!Select_CCat2</definedName>
    <definedName name="Select_CCat2">[18]!Select_CCat2</definedName>
    <definedName name="Select_CCat3" localSheetId="22">[18]!Select_CCat3</definedName>
    <definedName name="Select_CCat3" localSheetId="23">[18]!Select_CCat3</definedName>
    <definedName name="Select_CCat3" localSheetId="24">[18]!Select_CCat3</definedName>
    <definedName name="Select_CCat3" localSheetId="25">[18]!Select_CCat3</definedName>
    <definedName name="Select_CCat3" localSheetId="26">[18]!Select_CCat3</definedName>
    <definedName name="Select_CCat3" localSheetId="27">[18]!Select_CCat3</definedName>
    <definedName name="Select_CCat3" localSheetId="28">[18]!Select_CCat3</definedName>
    <definedName name="Select_CCat3" localSheetId="29">[18]!Select_CCat3</definedName>
    <definedName name="Select_CCat3" localSheetId="30">[18]!Select_CCat3</definedName>
    <definedName name="Select_CCat3" localSheetId="31">[18]!Select_CCat3</definedName>
    <definedName name="Select_CCat3" localSheetId="32">[18]!Select_CCat3</definedName>
    <definedName name="Select_CCat3" localSheetId="33">[18]!Select_CCat3</definedName>
    <definedName name="Select_CCat3" localSheetId="34">[18]!Select_CCat3</definedName>
    <definedName name="Select_CCat3" localSheetId="35">[18]!Select_CCat3</definedName>
    <definedName name="Select_CCat3" localSheetId="36">[18]!Select_CCat3</definedName>
    <definedName name="Select_CCat3" localSheetId="37">[18]!Select_CCat3</definedName>
    <definedName name="Select_CCat3" localSheetId="38">[18]!Select_CCat3</definedName>
    <definedName name="Select_CCat3" localSheetId="39">[18]!Select_CCat3</definedName>
    <definedName name="Select_CCat3" localSheetId="40">[18]!Select_CCat3</definedName>
    <definedName name="Select_CCat3" localSheetId="41">[18]!Select_CCat3</definedName>
    <definedName name="Select_CCat3" localSheetId="42">[18]!Select_CCat3</definedName>
    <definedName name="Select_CCat3" localSheetId="43">[18]!Select_CCat3</definedName>
    <definedName name="Select_CCat3" localSheetId="44">[18]!Select_CCat3</definedName>
    <definedName name="Select_CCat3" localSheetId="45">[18]!Select_CCat3</definedName>
    <definedName name="Select_CCat3" localSheetId="46">[18]!Select_CCat3</definedName>
    <definedName name="Select_CCat3" localSheetId="47">[18]!Select_CCat3</definedName>
    <definedName name="Select_CCat3" localSheetId="48">[18]!Select_CCat3</definedName>
    <definedName name="Select_CCat3" localSheetId="49">[18]!Select_CCat3</definedName>
    <definedName name="Select_CCat3" localSheetId="50">[18]!Select_CCat3</definedName>
    <definedName name="Select_CCat3" localSheetId="51">[18]!Select_CCat3</definedName>
    <definedName name="Select_CCat3" localSheetId="52">[18]!Select_CCat3</definedName>
    <definedName name="Select_CCat3" localSheetId="53">[18]!Select_CCat3</definedName>
    <definedName name="Select_CCat3" localSheetId="54">[18]!Select_CCat3</definedName>
    <definedName name="Select_CCat3" localSheetId="55">[18]!Select_CCat3</definedName>
    <definedName name="Select_CCat3" localSheetId="56">[18]!Select_CCat3</definedName>
    <definedName name="Select_CCat3" localSheetId="57">[18]!Select_CCat3</definedName>
    <definedName name="Select_CCat3" localSheetId="58">[18]!Select_CCat3</definedName>
    <definedName name="Select_CCat3" localSheetId="59">[18]!Select_CCat3</definedName>
    <definedName name="Select_CCat3" localSheetId="60">[18]!Select_CCat3</definedName>
    <definedName name="Select_CCat3" localSheetId="61">[18]!Select_CCat3</definedName>
    <definedName name="Select_CCat3" localSheetId="62">[18]!Select_CCat3</definedName>
    <definedName name="Select_CCat3" localSheetId="63">[18]!Select_CCat3</definedName>
    <definedName name="Select_CCat3" localSheetId="64">[18]!Select_CCat3</definedName>
    <definedName name="Select_CCat3" localSheetId="65">[18]!Select_CCat3</definedName>
    <definedName name="Select_CCat3" localSheetId="66">[18]!Select_CCat3</definedName>
    <definedName name="Select_CCat3" localSheetId="67">[18]!Select_CCat3</definedName>
    <definedName name="Select_CCat3" localSheetId="68">[18]!Select_CCat3</definedName>
    <definedName name="Select_CCat3" localSheetId="69">[18]!Select_CCat3</definedName>
    <definedName name="Select_CCat3" localSheetId="70">[18]!Select_CCat3</definedName>
    <definedName name="Select_CCat3" localSheetId="71">[18]!Select_CCat3</definedName>
    <definedName name="Select_CCat3" localSheetId="72">[18]!Select_CCat3</definedName>
    <definedName name="Select_CCat3" localSheetId="73">[18]!Select_CCat3</definedName>
    <definedName name="Select_CCat3" localSheetId="74">[18]!Select_CCat3</definedName>
    <definedName name="Select_CCat3" localSheetId="75">[18]!Select_CCat3</definedName>
    <definedName name="Select_CCat3" localSheetId="76">[18]!Select_CCat3</definedName>
    <definedName name="Select_CCat3" localSheetId="77">[18]!Select_CCat3</definedName>
    <definedName name="Select_CCat3" localSheetId="78">[18]!Select_CCat3</definedName>
    <definedName name="Select_CCat3" localSheetId="79">[18]!Select_CCat3</definedName>
    <definedName name="Select_CCat3" localSheetId="80">[18]!Select_CCat3</definedName>
    <definedName name="Select_CCat3" localSheetId="81">[18]!Select_CCat3</definedName>
    <definedName name="Select_CCat3" localSheetId="82">[18]!Select_CCat3</definedName>
    <definedName name="Select_CCat3" localSheetId="83">[18]!Select_CCat3</definedName>
    <definedName name="Select_CCat3" localSheetId="84">[18]!Select_CCat3</definedName>
    <definedName name="Select_CCat3" localSheetId="85">[18]!Select_CCat3</definedName>
    <definedName name="Select_CCat3" localSheetId="86">[18]!Select_CCat3</definedName>
    <definedName name="Select_CCat3" localSheetId="87">[18]!Select_CCat3</definedName>
    <definedName name="Select_CCat3" localSheetId="88">[18]!Select_CCat3</definedName>
    <definedName name="Select_CCat3" localSheetId="89">[18]!Select_CCat3</definedName>
    <definedName name="Select_CCat3" localSheetId="90">[18]!Select_CCat3</definedName>
    <definedName name="Select_CCat3" localSheetId="91">[18]!Select_CCat3</definedName>
    <definedName name="Select_CCat3" localSheetId="92">[18]!Select_CCat3</definedName>
    <definedName name="Select_CCat3" localSheetId="93">[18]!Select_CCat3</definedName>
    <definedName name="Select_CCat3" localSheetId="94">[18]!Select_CCat3</definedName>
    <definedName name="Select_CCat3" localSheetId="95">[18]!Select_CCat3</definedName>
    <definedName name="Select_CCat3" localSheetId="96">[18]!Select_CCat3</definedName>
    <definedName name="Select_CCat3" localSheetId="97">[18]!Select_CCat3</definedName>
    <definedName name="Select_CCat3" localSheetId="98">[18]!Select_CCat3</definedName>
    <definedName name="Select_CCat3" localSheetId="99">[18]!Select_CCat3</definedName>
    <definedName name="Select_CCat3" localSheetId="100">[18]!Select_CCat3</definedName>
    <definedName name="Select_CCat3" localSheetId="101">[18]!Select_CCat3</definedName>
    <definedName name="Select_CCat3" localSheetId="102">[18]!Select_CCat3</definedName>
    <definedName name="Select_CCat3" localSheetId="103">[18]!Select_CCat3</definedName>
    <definedName name="Select_CCat3" localSheetId="104">[18]!Select_CCat3</definedName>
    <definedName name="Select_CCat3" localSheetId="105">[18]!Select_CCat3</definedName>
    <definedName name="Select_CCat3" localSheetId="106">[18]!Select_CCat3</definedName>
    <definedName name="Select_CCat3" localSheetId="107">[18]!Select_CCat3</definedName>
    <definedName name="Select_CCat3" localSheetId="108">[18]!Select_CCat3</definedName>
    <definedName name="Select_CCat3" localSheetId="109">[18]!Select_CCat3</definedName>
    <definedName name="Select_CCat3" localSheetId="110">[18]!Select_CCat3</definedName>
    <definedName name="Select_CCat3" localSheetId="111">[18]!Select_CCat3</definedName>
    <definedName name="Select_CCat3" localSheetId="112">[18]!Select_CCat3</definedName>
    <definedName name="Select_CCat3" localSheetId="113">[18]!Select_CCat3</definedName>
    <definedName name="Select_CCat3" localSheetId="6">[18]!Select_CCat3</definedName>
    <definedName name="Select_CCat3" localSheetId="12">[18]!Select_CCat3</definedName>
    <definedName name="Select_CCat3" localSheetId="15">[18]!Select_CCat3</definedName>
    <definedName name="Select_CCat3" localSheetId="16">[18]!Select_CCat3</definedName>
    <definedName name="Select_CCat3" localSheetId="17">[18]!Select_CCat3</definedName>
    <definedName name="Select_CCat3" localSheetId="18">[18]!Select_CCat3</definedName>
    <definedName name="Select_CCat3" localSheetId="19">[18]!Select_CCat3</definedName>
    <definedName name="Select_CCat3" localSheetId="20">[18]!Select_CCat3</definedName>
    <definedName name="Select_CCat3" localSheetId="21">[18]!Select_CCat3</definedName>
    <definedName name="Select_CCat3" localSheetId="9">[18]!Select_CCat3</definedName>
    <definedName name="Select_CCat3" localSheetId="10">[18]!Select_CCat3</definedName>
    <definedName name="Select_CCat3" localSheetId="11">[18]!Select_CCat3</definedName>
    <definedName name="Select_CCat3" localSheetId="13">[18]!Select_CCat3</definedName>
    <definedName name="Select_CCat3" localSheetId="14">[18]!Select_CCat3</definedName>
    <definedName name="Select_CCat3" localSheetId="8">[18]!Select_CCat3</definedName>
    <definedName name="Select_CCat3" localSheetId="7">[18]!Select_CCat3</definedName>
    <definedName name="Select_CCat3" localSheetId="5">[18]!Select_CCat3</definedName>
    <definedName name="Select_CCat3">[18]!Select_CCat3</definedName>
    <definedName name="Select_FCat1" localSheetId="22">[11]!Select_FCat1</definedName>
    <definedName name="Select_FCat1" localSheetId="23">[11]!Select_FCat1</definedName>
    <definedName name="Select_FCat1" localSheetId="24">[11]!Select_FCat1</definedName>
    <definedName name="Select_FCat1" localSheetId="25">[11]!Select_FCat1</definedName>
    <definedName name="Select_FCat1" localSheetId="26">[11]!Select_FCat1</definedName>
    <definedName name="Select_FCat1" localSheetId="27">[11]!Select_FCat1</definedName>
    <definedName name="Select_FCat1" localSheetId="28">[11]!Select_FCat1</definedName>
    <definedName name="Select_FCat1" localSheetId="29">[11]!Select_FCat1</definedName>
    <definedName name="Select_FCat1" localSheetId="30">[11]!Select_FCat1</definedName>
    <definedName name="Select_FCat1" localSheetId="31">[11]!Select_FCat1</definedName>
    <definedName name="Select_FCat1" localSheetId="32">[11]!Select_FCat1</definedName>
    <definedName name="Select_FCat1" localSheetId="33">[11]!Select_FCat1</definedName>
    <definedName name="Select_FCat1" localSheetId="34">[11]!Select_FCat1</definedName>
    <definedName name="Select_FCat1" localSheetId="35">[11]!Select_FCat1</definedName>
    <definedName name="Select_FCat1" localSheetId="36">[11]!Select_FCat1</definedName>
    <definedName name="Select_FCat1" localSheetId="37">[11]!Select_FCat1</definedName>
    <definedName name="Select_FCat1" localSheetId="38">[11]!Select_FCat1</definedName>
    <definedName name="Select_FCat1" localSheetId="39">[11]!Select_FCat1</definedName>
    <definedName name="Select_FCat1" localSheetId="40">[11]!Select_FCat1</definedName>
    <definedName name="Select_FCat1" localSheetId="41">[11]!Select_FCat1</definedName>
    <definedName name="Select_FCat1" localSheetId="42">[11]!Select_FCat1</definedName>
    <definedName name="Select_FCat1" localSheetId="43">[11]!Select_FCat1</definedName>
    <definedName name="Select_FCat1" localSheetId="44">[11]!Select_FCat1</definedName>
    <definedName name="Select_FCat1" localSheetId="45">[11]!Select_FCat1</definedName>
    <definedName name="Select_FCat1" localSheetId="46">[11]!Select_FCat1</definedName>
    <definedName name="Select_FCat1" localSheetId="47">[11]!Select_FCat1</definedName>
    <definedName name="Select_FCat1" localSheetId="48">[11]!Select_FCat1</definedName>
    <definedName name="Select_FCat1" localSheetId="49">[11]!Select_FCat1</definedName>
    <definedName name="Select_FCat1" localSheetId="50">[11]!Select_FCat1</definedName>
    <definedName name="Select_FCat1" localSheetId="51">[11]!Select_FCat1</definedName>
    <definedName name="Select_FCat1" localSheetId="52">[11]!Select_FCat1</definedName>
    <definedName name="Select_FCat1" localSheetId="53">[11]!Select_FCat1</definedName>
    <definedName name="Select_FCat1" localSheetId="54">[11]!Select_FCat1</definedName>
    <definedName name="Select_FCat1" localSheetId="55">[11]!Select_FCat1</definedName>
    <definedName name="Select_FCat1" localSheetId="56">[11]!Select_FCat1</definedName>
    <definedName name="Select_FCat1" localSheetId="57">[11]!Select_FCat1</definedName>
    <definedName name="Select_FCat1" localSheetId="58">[11]!Select_FCat1</definedName>
    <definedName name="Select_FCat1" localSheetId="59">[11]!Select_FCat1</definedName>
    <definedName name="Select_FCat1" localSheetId="60">[11]!Select_FCat1</definedName>
    <definedName name="Select_FCat1" localSheetId="61">[11]!Select_FCat1</definedName>
    <definedName name="Select_FCat1" localSheetId="62">[11]!Select_FCat1</definedName>
    <definedName name="Select_FCat1" localSheetId="63">[11]!Select_FCat1</definedName>
    <definedName name="Select_FCat1" localSheetId="64">[11]!Select_FCat1</definedName>
    <definedName name="Select_FCat1" localSheetId="65">[11]!Select_FCat1</definedName>
    <definedName name="Select_FCat1" localSheetId="66">[11]!Select_FCat1</definedName>
    <definedName name="Select_FCat1" localSheetId="67">[11]!Select_FCat1</definedName>
    <definedName name="Select_FCat1" localSheetId="68">[11]!Select_FCat1</definedName>
    <definedName name="Select_FCat1" localSheetId="69">[11]!Select_FCat1</definedName>
    <definedName name="Select_FCat1" localSheetId="70">[11]!Select_FCat1</definedName>
    <definedName name="Select_FCat1" localSheetId="71">[11]!Select_FCat1</definedName>
    <definedName name="Select_FCat1" localSheetId="72">[11]!Select_FCat1</definedName>
    <definedName name="Select_FCat1" localSheetId="73">[11]!Select_FCat1</definedName>
    <definedName name="Select_FCat1" localSheetId="74">[11]!Select_FCat1</definedName>
    <definedName name="Select_FCat1" localSheetId="75">[11]!Select_FCat1</definedName>
    <definedName name="Select_FCat1" localSheetId="76">[11]!Select_FCat1</definedName>
    <definedName name="Select_FCat1" localSheetId="77">[11]!Select_FCat1</definedName>
    <definedName name="Select_FCat1" localSheetId="78">[11]!Select_FCat1</definedName>
    <definedName name="Select_FCat1" localSheetId="79">[11]!Select_FCat1</definedName>
    <definedName name="Select_FCat1" localSheetId="80">[11]!Select_FCat1</definedName>
    <definedName name="Select_FCat1" localSheetId="81">[11]!Select_FCat1</definedName>
    <definedName name="Select_FCat1" localSheetId="82">[11]!Select_FCat1</definedName>
    <definedName name="Select_FCat1" localSheetId="83">[11]!Select_FCat1</definedName>
    <definedName name="Select_FCat1" localSheetId="84">[11]!Select_FCat1</definedName>
    <definedName name="Select_FCat1" localSheetId="85">[11]!Select_FCat1</definedName>
    <definedName name="Select_FCat1" localSheetId="86">[11]!Select_FCat1</definedName>
    <definedName name="Select_FCat1" localSheetId="87">[11]!Select_FCat1</definedName>
    <definedName name="Select_FCat1" localSheetId="88">[11]!Select_FCat1</definedName>
    <definedName name="Select_FCat1" localSheetId="89">[11]!Select_FCat1</definedName>
    <definedName name="Select_FCat1" localSheetId="90">[11]!Select_FCat1</definedName>
    <definedName name="Select_FCat1" localSheetId="91">[11]!Select_FCat1</definedName>
    <definedName name="Select_FCat1" localSheetId="92">[11]!Select_FCat1</definedName>
    <definedName name="Select_FCat1" localSheetId="93">[11]!Select_FCat1</definedName>
    <definedName name="Select_FCat1" localSheetId="94">[11]!Select_FCat1</definedName>
    <definedName name="Select_FCat1" localSheetId="95">[11]!Select_FCat1</definedName>
    <definedName name="Select_FCat1" localSheetId="96">[11]!Select_FCat1</definedName>
    <definedName name="Select_FCat1" localSheetId="97">[11]!Select_FCat1</definedName>
    <definedName name="Select_FCat1" localSheetId="98">[11]!Select_FCat1</definedName>
    <definedName name="Select_FCat1" localSheetId="99">[11]!Select_FCat1</definedName>
    <definedName name="Select_FCat1" localSheetId="100">[11]!Select_FCat1</definedName>
    <definedName name="Select_FCat1" localSheetId="101">[11]!Select_FCat1</definedName>
    <definedName name="Select_FCat1" localSheetId="102">[11]!Select_FCat1</definedName>
    <definedName name="Select_FCat1" localSheetId="103">[11]!Select_FCat1</definedName>
    <definedName name="Select_FCat1" localSheetId="104">[11]!Select_FCat1</definedName>
    <definedName name="Select_FCat1" localSheetId="105">[11]!Select_FCat1</definedName>
    <definedName name="Select_FCat1" localSheetId="106">[11]!Select_FCat1</definedName>
    <definedName name="Select_FCat1" localSheetId="107">[11]!Select_FCat1</definedName>
    <definedName name="Select_FCat1" localSheetId="108">[11]!Select_FCat1</definedName>
    <definedName name="Select_FCat1" localSheetId="109">[11]!Select_FCat1</definedName>
    <definedName name="Select_FCat1" localSheetId="110">[11]!Select_FCat1</definedName>
    <definedName name="Select_FCat1" localSheetId="111">[11]!Select_FCat1</definedName>
    <definedName name="Select_FCat1" localSheetId="112">[11]!Select_FCat1</definedName>
    <definedName name="Select_FCat1" localSheetId="113">[11]!Select_FCat1</definedName>
    <definedName name="Select_FCat1" localSheetId="6">[11]!Select_FCat1</definedName>
    <definedName name="Select_FCat1" localSheetId="12">[11]!Select_FCat1</definedName>
    <definedName name="Select_FCat1" localSheetId="15">[11]!Select_FCat1</definedName>
    <definedName name="Select_FCat1" localSheetId="16">[11]!Select_FCat1</definedName>
    <definedName name="Select_FCat1" localSheetId="17">[11]!Select_FCat1</definedName>
    <definedName name="Select_FCat1" localSheetId="18">[11]!Select_FCat1</definedName>
    <definedName name="Select_FCat1" localSheetId="19">[11]!Select_FCat1</definedName>
    <definedName name="Select_FCat1" localSheetId="20">[11]!Select_FCat1</definedName>
    <definedName name="Select_FCat1" localSheetId="21">[11]!Select_FCat1</definedName>
    <definedName name="Select_FCat1" localSheetId="9">[11]!Select_FCat1</definedName>
    <definedName name="Select_FCat1" localSheetId="10">[11]!Select_FCat1</definedName>
    <definedName name="Select_FCat1" localSheetId="11">[11]!Select_FCat1</definedName>
    <definedName name="Select_FCat1" localSheetId="13">[11]!Select_FCat1</definedName>
    <definedName name="Select_FCat1" localSheetId="14">[11]!Select_FCat1</definedName>
    <definedName name="Select_FCat1" localSheetId="8">[11]!Select_FCat1</definedName>
    <definedName name="Select_FCat1" localSheetId="7">[11]!Select_FCat1</definedName>
    <definedName name="Select_FCat1" localSheetId="5">[11]!Select_FCat1</definedName>
    <definedName name="Select_FCat1">[11]!Select_FCat1</definedName>
    <definedName name="Select_FCat2" localSheetId="22">[11]!Select_FCat2</definedName>
    <definedName name="Select_FCat2" localSheetId="23">[11]!Select_FCat2</definedName>
    <definedName name="Select_FCat2" localSheetId="24">[11]!Select_FCat2</definedName>
    <definedName name="Select_FCat2" localSheetId="25">[11]!Select_FCat2</definedName>
    <definedName name="Select_FCat2" localSheetId="26">[11]!Select_FCat2</definedName>
    <definedName name="Select_FCat2" localSheetId="27">[11]!Select_FCat2</definedName>
    <definedName name="Select_FCat2" localSheetId="28">[11]!Select_FCat2</definedName>
    <definedName name="Select_FCat2" localSheetId="29">[11]!Select_FCat2</definedName>
    <definedName name="Select_FCat2" localSheetId="30">[11]!Select_FCat2</definedName>
    <definedName name="Select_FCat2" localSheetId="31">[11]!Select_FCat2</definedName>
    <definedName name="Select_FCat2" localSheetId="32">[11]!Select_FCat2</definedName>
    <definedName name="Select_FCat2" localSheetId="33">[11]!Select_FCat2</definedName>
    <definedName name="Select_FCat2" localSheetId="34">[11]!Select_FCat2</definedName>
    <definedName name="Select_FCat2" localSheetId="35">[11]!Select_FCat2</definedName>
    <definedName name="Select_FCat2" localSheetId="36">[11]!Select_FCat2</definedName>
    <definedName name="Select_FCat2" localSheetId="37">[11]!Select_FCat2</definedName>
    <definedName name="Select_FCat2" localSheetId="38">[11]!Select_FCat2</definedName>
    <definedName name="Select_FCat2" localSheetId="39">[11]!Select_FCat2</definedName>
    <definedName name="Select_FCat2" localSheetId="40">[11]!Select_FCat2</definedName>
    <definedName name="Select_FCat2" localSheetId="41">[11]!Select_FCat2</definedName>
    <definedName name="Select_FCat2" localSheetId="42">[11]!Select_FCat2</definedName>
    <definedName name="Select_FCat2" localSheetId="43">[11]!Select_FCat2</definedName>
    <definedName name="Select_FCat2" localSheetId="44">[11]!Select_FCat2</definedName>
    <definedName name="Select_FCat2" localSheetId="45">[11]!Select_FCat2</definedName>
    <definedName name="Select_FCat2" localSheetId="46">[11]!Select_FCat2</definedName>
    <definedName name="Select_FCat2" localSheetId="47">[11]!Select_FCat2</definedName>
    <definedName name="Select_FCat2" localSheetId="48">[11]!Select_FCat2</definedName>
    <definedName name="Select_FCat2" localSheetId="49">[11]!Select_FCat2</definedName>
    <definedName name="Select_FCat2" localSheetId="50">[11]!Select_FCat2</definedName>
    <definedName name="Select_FCat2" localSheetId="51">[11]!Select_FCat2</definedName>
    <definedName name="Select_FCat2" localSheetId="52">[11]!Select_FCat2</definedName>
    <definedName name="Select_FCat2" localSheetId="53">[11]!Select_FCat2</definedName>
    <definedName name="Select_FCat2" localSheetId="54">[11]!Select_FCat2</definedName>
    <definedName name="Select_FCat2" localSheetId="55">[11]!Select_FCat2</definedName>
    <definedName name="Select_FCat2" localSheetId="56">[11]!Select_FCat2</definedName>
    <definedName name="Select_FCat2" localSheetId="57">[11]!Select_FCat2</definedName>
    <definedName name="Select_FCat2" localSheetId="58">[11]!Select_FCat2</definedName>
    <definedName name="Select_FCat2" localSheetId="59">[11]!Select_FCat2</definedName>
    <definedName name="Select_FCat2" localSheetId="60">[11]!Select_FCat2</definedName>
    <definedName name="Select_FCat2" localSheetId="61">[11]!Select_FCat2</definedName>
    <definedName name="Select_FCat2" localSheetId="62">[11]!Select_FCat2</definedName>
    <definedName name="Select_FCat2" localSheetId="63">[11]!Select_FCat2</definedName>
    <definedName name="Select_FCat2" localSheetId="64">[11]!Select_FCat2</definedName>
    <definedName name="Select_FCat2" localSheetId="65">[11]!Select_FCat2</definedName>
    <definedName name="Select_FCat2" localSheetId="66">[11]!Select_FCat2</definedName>
    <definedName name="Select_FCat2" localSheetId="67">[11]!Select_FCat2</definedName>
    <definedName name="Select_FCat2" localSheetId="68">[11]!Select_FCat2</definedName>
    <definedName name="Select_FCat2" localSheetId="69">[11]!Select_FCat2</definedName>
    <definedName name="Select_FCat2" localSheetId="70">[11]!Select_FCat2</definedName>
    <definedName name="Select_FCat2" localSheetId="71">[11]!Select_FCat2</definedName>
    <definedName name="Select_FCat2" localSheetId="72">[11]!Select_FCat2</definedName>
    <definedName name="Select_FCat2" localSheetId="73">[11]!Select_FCat2</definedName>
    <definedName name="Select_FCat2" localSheetId="74">[11]!Select_FCat2</definedName>
    <definedName name="Select_FCat2" localSheetId="75">[11]!Select_FCat2</definedName>
    <definedName name="Select_FCat2" localSheetId="76">[11]!Select_FCat2</definedName>
    <definedName name="Select_FCat2" localSheetId="77">[11]!Select_FCat2</definedName>
    <definedName name="Select_FCat2" localSheetId="78">[11]!Select_FCat2</definedName>
    <definedName name="Select_FCat2" localSheetId="79">[11]!Select_FCat2</definedName>
    <definedName name="Select_FCat2" localSheetId="80">[11]!Select_FCat2</definedName>
    <definedName name="Select_FCat2" localSheetId="81">[11]!Select_FCat2</definedName>
    <definedName name="Select_FCat2" localSheetId="82">[11]!Select_FCat2</definedName>
    <definedName name="Select_FCat2" localSheetId="83">[11]!Select_FCat2</definedName>
    <definedName name="Select_FCat2" localSheetId="84">[11]!Select_FCat2</definedName>
    <definedName name="Select_FCat2" localSheetId="85">[11]!Select_FCat2</definedName>
    <definedName name="Select_FCat2" localSheetId="86">[11]!Select_FCat2</definedName>
    <definedName name="Select_FCat2" localSheetId="87">[11]!Select_FCat2</definedName>
    <definedName name="Select_FCat2" localSheetId="88">[11]!Select_FCat2</definedName>
    <definedName name="Select_FCat2" localSheetId="89">[11]!Select_FCat2</definedName>
    <definedName name="Select_FCat2" localSheetId="90">[11]!Select_FCat2</definedName>
    <definedName name="Select_FCat2" localSheetId="91">[11]!Select_FCat2</definedName>
    <definedName name="Select_FCat2" localSheetId="92">[11]!Select_FCat2</definedName>
    <definedName name="Select_FCat2" localSheetId="93">[11]!Select_FCat2</definedName>
    <definedName name="Select_FCat2" localSheetId="94">[11]!Select_FCat2</definedName>
    <definedName name="Select_FCat2" localSheetId="95">[11]!Select_FCat2</definedName>
    <definedName name="Select_FCat2" localSheetId="96">[11]!Select_FCat2</definedName>
    <definedName name="Select_FCat2" localSheetId="97">[11]!Select_FCat2</definedName>
    <definedName name="Select_FCat2" localSheetId="98">[11]!Select_FCat2</definedName>
    <definedName name="Select_FCat2" localSheetId="99">[11]!Select_FCat2</definedName>
    <definedName name="Select_FCat2" localSheetId="100">[11]!Select_FCat2</definedName>
    <definedName name="Select_FCat2" localSheetId="101">[11]!Select_FCat2</definedName>
    <definedName name="Select_FCat2" localSheetId="102">[11]!Select_FCat2</definedName>
    <definedName name="Select_FCat2" localSheetId="103">[11]!Select_FCat2</definedName>
    <definedName name="Select_FCat2" localSheetId="104">[11]!Select_FCat2</definedName>
    <definedName name="Select_FCat2" localSheetId="105">[11]!Select_FCat2</definedName>
    <definedName name="Select_FCat2" localSheetId="106">[11]!Select_FCat2</definedName>
    <definedName name="Select_FCat2" localSheetId="107">[11]!Select_FCat2</definedName>
    <definedName name="Select_FCat2" localSheetId="108">[11]!Select_FCat2</definedName>
    <definedName name="Select_FCat2" localSheetId="109">[11]!Select_FCat2</definedName>
    <definedName name="Select_FCat2" localSheetId="110">[11]!Select_FCat2</definedName>
    <definedName name="Select_FCat2" localSheetId="111">[11]!Select_FCat2</definedName>
    <definedName name="Select_FCat2" localSheetId="112">[11]!Select_FCat2</definedName>
    <definedName name="Select_FCat2" localSheetId="113">[11]!Select_FCat2</definedName>
    <definedName name="Select_FCat2" localSheetId="6">[11]!Select_FCat2</definedName>
    <definedName name="Select_FCat2" localSheetId="12">[11]!Select_FCat2</definedName>
    <definedName name="Select_FCat2" localSheetId="15">[11]!Select_FCat2</definedName>
    <definedName name="Select_FCat2" localSheetId="16">[11]!Select_FCat2</definedName>
    <definedName name="Select_FCat2" localSheetId="17">[11]!Select_FCat2</definedName>
    <definedName name="Select_FCat2" localSheetId="18">[11]!Select_FCat2</definedName>
    <definedName name="Select_FCat2" localSheetId="19">[11]!Select_FCat2</definedName>
    <definedName name="Select_FCat2" localSheetId="20">[11]!Select_FCat2</definedName>
    <definedName name="Select_FCat2" localSheetId="21">[11]!Select_FCat2</definedName>
    <definedName name="Select_FCat2" localSheetId="9">[11]!Select_FCat2</definedName>
    <definedName name="Select_FCat2" localSheetId="10">[11]!Select_FCat2</definedName>
    <definedName name="Select_FCat2" localSheetId="11">[11]!Select_FCat2</definedName>
    <definedName name="Select_FCat2" localSheetId="13">[11]!Select_FCat2</definedName>
    <definedName name="Select_FCat2" localSheetId="14">[11]!Select_FCat2</definedName>
    <definedName name="Select_FCat2" localSheetId="8">[11]!Select_FCat2</definedName>
    <definedName name="Select_FCat2" localSheetId="7">[11]!Select_FCat2</definedName>
    <definedName name="Select_FCat2" localSheetId="5">[11]!Select_FCat2</definedName>
    <definedName name="Select_FCat2">[11]!Select_FCat2</definedName>
    <definedName name="Select_FCat3" localSheetId="22">[11]!Select_FCat3</definedName>
    <definedName name="Select_FCat3" localSheetId="23">[11]!Select_FCat3</definedName>
    <definedName name="Select_FCat3" localSheetId="24">[11]!Select_FCat3</definedName>
    <definedName name="Select_FCat3" localSheetId="25">[11]!Select_FCat3</definedName>
    <definedName name="Select_FCat3" localSheetId="26">[11]!Select_FCat3</definedName>
    <definedName name="Select_FCat3" localSheetId="27">[11]!Select_FCat3</definedName>
    <definedName name="Select_FCat3" localSheetId="28">[11]!Select_FCat3</definedName>
    <definedName name="Select_FCat3" localSheetId="29">[11]!Select_FCat3</definedName>
    <definedName name="Select_FCat3" localSheetId="30">[11]!Select_FCat3</definedName>
    <definedName name="Select_FCat3" localSheetId="31">[11]!Select_FCat3</definedName>
    <definedName name="Select_FCat3" localSheetId="32">[11]!Select_FCat3</definedName>
    <definedName name="Select_FCat3" localSheetId="33">[11]!Select_FCat3</definedName>
    <definedName name="Select_FCat3" localSheetId="34">[11]!Select_FCat3</definedName>
    <definedName name="Select_FCat3" localSheetId="35">[11]!Select_FCat3</definedName>
    <definedName name="Select_FCat3" localSheetId="36">[11]!Select_FCat3</definedName>
    <definedName name="Select_FCat3" localSheetId="37">[11]!Select_FCat3</definedName>
    <definedName name="Select_FCat3" localSheetId="38">[11]!Select_FCat3</definedName>
    <definedName name="Select_FCat3" localSheetId="39">[11]!Select_FCat3</definedName>
    <definedName name="Select_FCat3" localSheetId="40">[11]!Select_FCat3</definedName>
    <definedName name="Select_FCat3" localSheetId="41">[11]!Select_FCat3</definedName>
    <definedName name="Select_FCat3" localSheetId="42">[11]!Select_FCat3</definedName>
    <definedName name="Select_FCat3" localSheetId="43">[11]!Select_FCat3</definedName>
    <definedName name="Select_FCat3" localSheetId="44">[11]!Select_FCat3</definedName>
    <definedName name="Select_FCat3" localSheetId="45">[11]!Select_FCat3</definedName>
    <definedName name="Select_FCat3" localSheetId="46">[11]!Select_FCat3</definedName>
    <definedName name="Select_FCat3" localSheetId="47">[11]!Select_FCat3</definedName>
    <definedName name="Select_FCat3" localSheetId="48">[11]!Select_FCat3</definedName>
    <definedName name="Select_FCat3" localSheetId="49">[11]!Select_FCat3</definedName>
    <definedName name="Select_FCat3" localSheetId="50">[11]!Select_FCat3</definedName>
    <definedName name="Select_FCat3" localSheetId="51">[11]!Select_FCat3</definedName>
    <definedName name="Select_FCat3" localSheetId="52">[11]!Select_FCat3</definedName>
    <definedName name="Select_FCat3" localSheetId="53">[11]!Select_FCat3</definedName>
    <definedName name="Select_FCat3" localSheetId="54">[11]!Select_FCat3</definedName>
    <definedName name="Select_FCat3" localSheetId="55">[11]!Select_FCat3</definedName>
    <definedName name="Select_FCat3" localSheetId="56">[11]!Select_FCat3</definedName>
    <definedName name="Select_FCat3" localSheetId="57">[11]!Select_FCat3</definedName>
    <definedName name="Select_FCat3" localSheetId="58">[11]!Select_FCat3</definedName>
    <definedName name="Select_FCat3" localSheetId="59">[11]!Select_FCat3</definedName>
    <definedName name="Select_FCat3" localSheetId="60">[11]!Select_FCat3</definedName>
    <definedName name="Select_FCat3" localSheetId="61">[11]!Select_FCat3</definedName>
    <definedName name="Select_FCat3" localSheetId="62">[11]!Select_FCat3</definedName>
    <definedName name="Select_FCat3" localSheetId="63">[11]!Select_FCat3</definedName>
    <definedName name="Select_FCat3" localSheetId="64">[11]!Select_FCat3</definedName>
    <definedName name="Select_FCat3" localSheetId="65">[11]!Select_FCat3</definedName>
    <definedName name="Select_FCat3" localSheetId="66">[11]!Select_FCat3</definedName>
    <definedName name="Select_FCat3" localSheetId="67">[11]!Select_FCat3</definedName>
    <definedName name="Select_FCat3" localSheetId="68">[11]!Select_FCat3</definedName>
    <definedName name="Select_FCat3" localSheetId="69">[11]!Select_FCat3</definedName>
    <definedName name="Select_FCat3" localSheetId="70">[11]!Select_FCat3</definedName>
    <definedName name="Select_FCat3" localSheetId="71">[11]!Select_FCat3</definedName>
    <definedName name="Select_FCat3" localSheetId="72">[11]!Select_FCat3</definedName>
    <definedName name="Select_FCat3" localSheetId="73">[11]!Select_FCat3</definedName>
    <definedName name="Select_FCat3" localSheetId="74">[11]!Select_FCat3</definedName>
    <definedName name="Select_FCat3" localSheetId="75">[11]!Select_FCat3</definedName>
    <definedName name="Select_FCat3" localSheetId="76">[11]!Select_FCat3</definedName>
    <definedName name="Select_FCat3" localSheetId="77">[11]!Select_FCat3</definedName>
    <definedName name="Select_FCat3" localSheetId="78">[11]!Select_FCat3</definedName>
    <definedName name="Select_FCat3" localSheetId="79">[11]!Select_FCat3</definedName>
    <definedName name="Select_FCat3" localSheetId="80">[11]!Select_FCat3</definedName>
    <definedName name="Select_FCat3" localSheetId="81">[11]!Select_FCat3</definedName>
    <definedName name="Select_FCat3" localSheetId="82">[11]!Select_FCat3</definedName>
    <definedName name="Select_FCat3" localSheetId="83">[11]!Select_FCat3</definedName>
    <definedName name="Select_FCat3" localSheetId="84">[11]!Select_FCat3</definedName>
    <definedName name="Select_FCat3" localSheetId="85">[11]!Select_FCat3</definedName>
    <definedName name="Select_FCat3" localSheetId="86">[11]!Select_FCat3</definedName>
    <definedName name="Select_FCat3" localSheetId="87">[11]!Select_FCat3</definedName>
    <definedName name="Select_FCat3" localSheetId="88">[11]!Select_FCat3</definedName>
    <definedName name="Select_FCat3" localSheetId="89">[11]!Select_FCat3</definedName>
    <definedName name="Select_FCat3" localSheetId="90">[11]!Select_FCat3</definedName>
    <definedName name="Select_FCat3" localSheetId="91">[11]!Select_FCat3</definedName>
    <definedName name="Select_FCat3" localSheetId="92">[11]!Select_FCat3</definedName>
    <definedName name="Select_FCat3" localSheetId="93">[11]!Select_FCat3</definedName>
    <definedName name="Select_FCat3" localSheetId="94">[11]!Select_FCat3</definedName>
    <definedName name="Select_FCat3" localSheetId="95">[11]!Select_FCat3</definedName>
    <definedName name="Select_FCat3" localSheetId="96">[11]!Select_FCat3</definedName>
    <definedName name="Select_FCat3" localSheetId="97">[11]!Select_FCat3</definedName>
    <definedName name="Select_FCat3" localSheetId="98">[11]!Select_FCat3</definedName>
    <definedName name="Select_FCat3" localSheetId="99">[11]!Select_FCat3</definedName>
    <definedName name="Select_FCat3" localSheetId="100">[11]!Select_FCat3</definedName>
    <definedName name="Select_FCat3" localSheetId="101">[11]!Select_FCat3</definedName>
    <definedName name="Select_FCat3" localSheetId="102">[11]!Select_FCat3</definedName>
    <definedName name="Select_FCat3" localSheetId="103">[11]!Select_FCat3</definedName>
    <definedName name="Select_FCat3" localSheetId="104">[11]!Select_FCat3</definedName>
    <definedName name="Select_FCat3" localSheetId="105">[11]!Select_FCat3</definedName>
    <definedName name="Select_FCat3" localSheetId="106">[11]!Select_FCat3</definedName>
    <definedName name="Select_FCat3" localSheetId="107">[11]!Select_FCat3</definedName>
    <definedName name="Select_FCat3" localSheetId="108">[11]!Select_FCat3</definedName>
    <definedName name="Select_FCat3" localSheetId="109">[11]!Select_FCat3</definedName>
    <definedName name="Select_FCat3" localSheetId="110">[11]!Select_FCat3</definedName>
    <definedName name="Select_FCat3" localSheetId="111">[11]!Select_FCat3</definedName>
    <definedName name="Select_FCat3" localSheetId="112">[11]!Select_FCat3</definedName>
    <definedName name="Select_FCat3" localSheetId="113">[11]!Select_FCat3</definedName>
    <definedName name="Select_FCat3" localSheetId="6">[11]!Select_FCat3</definedName>
    <definedName name="Select_FCat3" localSheetId="12">[11]!Select_FCat3</definedName>
    <definedName name="Select_FCat3" localSheetId="15">[11]!Select_FCat3</definedName>
    <definedName name="Select_FCat3" localSheetId="16">[11]!Select_FCat3</definedName>
    <definedName name="Select_FCat3" localSheetId="17">[11]!Select_FCat3</definedName>
    <definedName name="Select_FCat3" localSheetId="18">[11]!Select_FCat3</definedName>
    <definedName name="Select_FCat3" localSheetId="19">[11]!Select_FCat3</definedName>
    <definedName name="Select_FCat3" localSheetId="20">[11]!Select_FCat3</definedName>
    <definedName name="Select_FCat3" localSheetId="21">[11]!Select_FCat3</definedName>
    <definedName name="Select_FCat3" localSheetId="9">[11]!Select_FCat3</definedName>
    <definedName name="Select_FCat3" localSheetId="10">[11]!Select_FCat3</definedName>
    <definedName name="Select_FCat3" localSheetId="11">[11]!Select_FCat3</definedName>
    <definedName name="Select_FCat3" localSheetId="13">[11]!Select_FCat3</definedName>
    <definedName name="Select_FCat3" localSheetId="14">[11]!Select_FCat3</definedName>
    <definedName name="Select_FCat3" localSheetId="8">[11]!Select_FCat3</definedName>
    <definedName name="Select_FCat3" localSheetId="7">[11]!Select_FCat3</definedName>
    <definedName name="Select_FCat3" localSheetId="5">[11]!Select_FCat3</definedName>
    <definedName name="Select_FCat3">[11]!Select_FCat3</definedName>
    <definedName name="Select_OCat1" localSheetId="22">[11]!Select_OCat1</definedName>
    <definedName name="Select_OCat1" localSheetId="23">[11]!Select_OCat1</definedName>
    <definedName name="Select_OCat1" localSheetId="24">[11]!Select_OCat1</definedName>
    <definedName name="Select_OCat1" localSheetId="25">[11]!Select_OCat1</definedName>
    <definedName name="Select_OCat1" localSheetId="26">[11]!Select_OCat1</definedName>
    <definedName name="Select_OCat1" localSheetId="27">[11]!Select_OCat1</definedName>
    <definedName name="Select_OCat1" localSheetId="28">[11]!Select_OCat1</definedName>
    <definedName name="Select_OCat1" localSheetId="29">[11]!Select_OCat1</definedName>
    <definedName name="Select_OCat1" localSheetId="30">[11]!Select_OCat1</definedName>
    <definedName name="Select_OCat1" localSheetId="31">[11]!Select_OCat1</definedName>
    <definedName name="Select_OCat1" localSheetId="32">[11]!Select_OCat1</definedName>
    <definedName name="Select_OCat1" localSheetId="33">[11]!Select_OCat1</definedName>
    <definedName name="Select_OCat1" localSheetId="34">[11]!Select_OCat1</definedName>
    <definedName name="Select_OCat1" localSheetId="35">[11]!Select_OCat1</definedName>
    <definedName name="Select_OCat1" localSheetId="36">[11]!Select_OCat1</definedName>
    <definedName name="Select_OCat1" localSheetId="37">[11]!Select_OCat1</definedName>
    <definedName name="Select_OCat1" localSheetId="38">[11]!Select_OCat1</definedName>
    <definedName name="Select_OCat1" localSheetId="39">[11]!Select_OCat1</definedName>
    <definedName name="Select_OCat1" localSheetId="40">[11]!Select_OCat1</definedName>
    <definedName name="Select_OCat1" localSheetId="41">[11]!Select_OCat1</definedName>
    <definedName name="Select_OCat1" localSheetId="42">[11]!Select_OCat1</definedName>
    <definedName name="Select_OCat1" localSheetId="43">[11]!Select_OCat1</definedName>
    <definedName name="Select_OCat1" localSheetId="44">[11]!Select_OCat1</definedName>
    <definedName name="Select_OCat1" localSheetId="45">[11]!Select_OCat1</definedName>
    <definedName name="Select_OCat1" localSheetId="46">[11]!Select_OCat1</definedName>
    <definedName name="Select_OCat1" localSheetId="47">[11]!Select_OCat1</definedName>
    <definedName name="Select_OCat1" localSheetId="48">[11]!Select_OCat1</definedName>
    <definedName name="Select_OCat1" localSheetId="49">[11]!Select_OCat1</definedName>
    <definedName name="Select_OCat1" localSheetId="50">[11]!Select_OCat1</definedName>
    <definedName name="Select_OCat1" localSheetId="51">[11]!Select_OCat1</definedName>
    <definedName name="Select_OCat1" localSheetId="52">[11]!Select_OCat1</definedName>
    <definedName name="Select_OCat1" localSheetId="53">[11]!Select_OCat1</definedName>
    <definedName name="Select_OCat1" localSheetId="54">[11]!Select_OCat1</definedName>
    <definedName name="Select_OCat1" localSheetId="55">[11]!Select_OCat1</definedName>
    <definedName name="Select_OCat1" localSheetId="56">[11]!Select_OCat1</definedName>
    <definedName name="Select_OCat1" localSheetId="57">[11]!Select_OCat1</definedName>
    <definedName name="Select_OCat1" localSheetId="58">[11]!Select_OCat1</definedName>
    <definedName name="Select_OCat1" localSheetId="59">[11]!Select_OCat1</definedName>
    <definedName name="Select_OCat1" localSheetId="60">[11]!Select_OCat1</definedName>
    <definedName name="Select_OCat1" localSheetId="61">[11]!Select_OCat1</definedName>
    <definedName name="Select_OCat1" localSheetId="62">[11]!Select_OCat1</definedName>
    <definedName name="Select_OCat1" localSheetId="63">[11]!Select_OCat1</definedName>
    <definedName name="Select_OCat1" localSheetId="64">[11]!Select_OCat1</definedName>
    <definedName name="Select_OCat1" localSheetId="65">[11]!Select_OCat1</definedName>
    <definedName name="Select_OCat1" localSheetId="66">[11]!Select_OCat1</definedName>
    <definedName name="Select_OCat1" localSheetId="67">[11]!Select_OCat1</definedName>
    <definedName name="Select_OCat1" localSheetId="68">[11]!Select_OCat1</definedName>
    <definedName name="Select_OCat1" localSheetId="69">[11]!Select_OCat1</definedName>
    <definedName name="Select_OCat1" localSheetId="70">[11]!Select_OCat1</definedName>
    <definedName name="Select_OCat1" localSheetId="71">[11]!Select_OCat1</definedName>
    <definedName name="Select_OCat1" localSheetId="72">[11]!Select_OCat1</definedName>
    <definedName name="Select_OCat1" localSheetId="73">[11]!Select_OCat1</definedName>
    <definedName name="Select_OCat1" localSheetId="74">[11]!Select_OCat1</definedName>
    <definedName name="Select_OCat1" localSheetId="75">[11]!Select_OCat1</definedName>
    <definedName name="Select_OCat1" localSheetId="76">[11]!Select_OCat1</definedName>
    <definedName name="Select_OCat1" localSheetId="77">[11]!Select_OCat1</definedName>
    <definedName name="Select_OCat1" localSheetId="78">[11]!Select_OCat1</definedName>
    <definedName name="Select_OCat1" localSheetId="79">[11]!Select_OCat1</definedName>
    <definedName name="Select_OCat1" localSheetId="80">[11]!Select_OCat1</definedName>
    <definedName name="Select_OCat1" localSheetId="81">[11]!Select_OCat1</definedName>
    <definedName name="Select_OCat1" localSheetId="82">[11]!Select_OCat1</definedName>
    <definedName name="Select_OCat1" localSheetId="83">[11]!Select_OCat1</definedName>
    <definedName name="Select_OCat1" localSheetId="84">[11]!Select_OCat1</definedName>
    <definedName name="Select_OCat1" localSheetId="85">[11]!Select_OCat1</definedName>
    <definedName name="Select_OCat1" localSheetId="86">[11]!Select_OCat1</definedName>
    <definedName name="Select_OCat1" localSheetId="87">[11]!Select_OCat1</definedName>
    <definedName name="Select_OCat1" localSheetId="88">[11]!Select_OCat1</definedName>
    <definedName name="Select_OCat1" localSheetId="89">[11]!Select_OCat1</definedName>
    <definedName name="Select_OCat1" localSheetId="90">[11]!Select_OCat1</definedName>
    <definedName name="Select_OCat1" localSheetId="91">[11]!Select_OCat1</definedName>
    <definedName name="Select_OCat1" localSheetId="92">[11]!Select_OCat1</definedName>
    <definedName name="Select_OCat1" localSheetId="93">[11]!Select_OCat1</definedName>
    <definedName name="Select_OCat1" localSheetId="94">[11]!Select_OCat1</definedName>
    <definedName name="Select_OCat1" localSheetId="95">[11]!Select_OCat1</definedName>
    <definedName name="Select_OCat1" localSheetId="96">[11]!Select_OCat1</definedName>
    <definedName name="Select_OCat1" localSheetId="97">[11]!Select_OCat1</definedName>
    <definedName name="Select_OCat1" localSheetId="98">[11]!Select_OCat1</definedName>
    <definedName name="Select_OCat1" localSheetId="99">[11]!Select_OCat1</definedName>
    <definedName name="Select_OCat1" localSheetId="100">[11]!Select_OCat1</definedName>
    <definedName name="Select_OCat1" localSheetId="101">[11]!Select_OCat1</definedName>
    <definedName name="Select_OCat1" localSheetId="102">[11]!Select_OCat1</definedName>
    <definedName name="Select_OCat1" localSheetId="103">[11]!Select_OCat1</definedName>
    <definedName name="Select_OCat1" localSheetId="104">[11]!Select_OCat1</definedName>
    <definedName name="Select_OCat1" localSheetId="105">[11]!Select_OCat1</definedName>
    <definedName name="Select_OCat1" localSheetId="106">[11]!Select_OCat1</definedName>
    <definedName name="Select_OCat1" localSheetId="107">[11]!Select_OCat1</definedName>
    <definedName name="Select_OCat1" localSheetId="108">[11]!Select_OCat1</definedName>
    <definedName name="Select_OCat1" localSheetId="109">[11]!Select_OCat1</definedName>
    <definedName name="Select_OCat1" localSheetId="110">[11]!Select_OCat1</definedName>
    <definedName name="Select_OCat1" localSheetId="111">[11]!Select_OCat1</definedName>
    <definedName name="Select_OCat1" localSheetId="112">[11]!Select_OCat1</definedName>
    <definedName name="Select_OCat1" localSheetId="113">[11]!Select_OCat1</definedName>
    <definedName name="Select_OCat1" localSheetId="6">[11]!Select_OCat1</definedName>
    <definedName name="Select_OCat1" localSheetId="12">[11]!Select_OCat1</definedName>
    <definedName name="Select_OCat1" localSheetId="15">[11]!Select_OCat1</definedName>
    <definedName name="Select_OCat1" localSheetId="16">[11]!Select_OCat1</definedName>
    <definedName name="Select_OCat1" localSheetId="17">[11]!Select_OCat1</definedName>
    <definedName name="Select_OCat1" localSheetId="18">[11]!Select_OCat1</definedName>
    <definedName name="Select_OCat1" localSheetId="19">[11]!Select_OCat1</definedName>
    <definedName name="Select_OCat1" localSheetId="20">[11]!Select_OCat1</definedName>
    <definedName name="Select_OCat1" localSheetId="21">[11]!Select_OCat1</definedName>
    <definedName name="Select_OCat1" localSheetId="9">[11]!Select_OCat1</definedName>
    <definedName name="Select_OCat1" localSheetId="10">[11]!Select_OCat1</definedName>
    <definedName name="Select_OCat1" localSheetId="11">[11]!Select_OCat1</definedName>
    <definedName name="Select_OCat1" localSheetId="13">[11]!Select_OCat1</definedName>
    <definedName name="Select_OCat1" localSheetId="14">[11]!Select_OCat1</definedName>
    <definedName name="Select_OCat1" localSheetId="8">[11]!Select_OCat1</definedName>
    <definedName name="Select_OCat1" localSheetId="7">[11]!Select_OCat1</definedName>
    <definedName name="Select_OCat1" localSheetId="5">[11]!Select_OCat1</definedName>
    <definedName name="Select_OCat1">[11]!Select_OCat1</definedName>
    <definedName name="Select_OCat2" localSheetId="22">[11]!Select_OCat2</definedName>
    <definedName name="Select_OCat2" localSheetId="23">[11]!Select_OCat2</definedName>
    <definedName name="Select_OCat2" localSheetId="24">[11]!Select_OCat2</definedName>
    <definedName name="Select_OCat2" localSheetId="25">[11]!Select_OCat2</definedName>
    <definedName name="Select_OCat2" localSheetId="26">[11]!Select_OCat2</definedName>
    <definedName name="Select_OCat2" localSheetId="27">[11]!Select_OCat2</definedName>
    <definedName name="Select_OCat2" localSheetId="28">[11]!Select_OCat2</definedName>
    <definedName name="Select_OCat2" localSheetId="29">[11]!Select_OCat2</definedName>
    <definedName name="Select_OCat2" localSheetId="30">[11]!Select_OCat2</definedName>
    <definedName name="Select_OCat2" localSheetId="31">[11]!Select_OCat2</definedName>
    <definedName name="Select_OCat2" localSheetId="32">[11]!Select_OCat2</definedName>
    <definedName name="Select_OCat2" localSheetId="33">[11]!Select_OCat2</definedName>
    <definedName name="Select_OCat2" localSheetId="34">[11]!Select_OCat2</definedName>
    <definedName name="Select_OCat2" localSheetId="35">[11]!Select_OCat2</definedName>
    <definedName name="Select_OCat2" localSheetId="36">[11]!Select_OCat2</definedName>
    <definedName name="Select_OCat2" localSheetId="37">[11]!Select_OCat2</definedName>
    <definedName name="Select_OCat2" localSheetId="38">[11]!Select_OCat2</definedName>
    <definedName name="Select_OCat2" localSheetId="39">[11]!Select_OCat2</definedName>
    <definedName name="Select_OCat2" localSheetId="40">[11]!Select_OCat2</definedName>
    <definedName name="Select_OCat2" localSheetId="41">[11]!Select_OCat2</definedName>
    <definedName name="Select_OCat2" localSheetId="42">[11]!Select_OCat2</definedName>
    <definedName name="Select_OCat2" localSheetId="43">[11]!Select_OCat2</definedName>
    <definedName name="Select_OCat2" localSheetId="44">[11]!Select_OCat2</definedName>
    <definedName name="Select_OCat2" localSheetId="45">[11]!Select_OCat2</definedName>
    <definedName name="Select_OCat2" localSheetId="46">[11]!Select_OCat2</definedName>
    <definedName name="Select_OCat2" localSheetId="47">[11]!Select_OCat2</definedName>
    <definedName name="Select_OCat2" localSheetId="48">[11]!Select_OCat2</definedName>
    <definedName name="Select_OCat2" localSheetId="49">[11]!Select_OCat2</definedName>
    <definedName name="Select_OCat2" localSheetId="50">[11]!Select_OCat2</definedName>
    <definedName name="Select_OCat2" localSheetId="51">[11]!Select_OCat2</definedName>
    <definedName name="Select_OCat2" localSheetId="52">[11]!Select_OCat2</definedName>
    <definedName name="Select_OCat2" localSheetId="53">[11]!Select_OCat2</definedName>
    <definedName name="Select_OCat2" localSheetId="54">[11]!Select_OCat2</definedName>
    <definedName name="Select_OCat2" localSheetId="55">[11]!Select_OCat2</definedName>
    <definedName name="Select_OCat2" localSheetId="56">[11]!Select_OCat2</definedName>
    <definedName name="Select_OCat2" localSheetId="57">[11]!Select_OCat2</definedName>
    <definedName name="Select_OCat2" localSheetId="58">[11]!Select_OCat2</definedName>
    <definedName name="Select_OCat2" localSheetId="59">[11]!Select_OCat2</definedName>
    <definedName name="Select_OCat2" localSheetId="60">[11]!Select_OCat2</definedName>
    <definedName name="Select_OCat2" localSheetId="61">[11]!Select_OCat2</definedName>
    <definedName name="Select_OCat2" localSheetId="62">[11]!Select_OCat2</definedName>
    <definedName name="Select_OCat2" localSheetId="63">[11]!Select_OCat2</definedName>
    <definedName name="Select_OCat2" localSheetId="64">[11]!Select_OCat2</definedName>
    <definedName name="Select_OCat2" localSheetId="65">[11]!Select_OCat2</definedName>
    <definedName name="Select_OCat2" localSheetId="66">[11]!Select_OCat2</definedName>
    <definedName name="Select_OCat2" localSheetId="67">[11]!Select_OCat2</definedName>
    <definedName name="Select_OCat2" localSheetId="68">[11]!Select_OCat2</definedName>
    <definedName name="Select_OCat2" localSheetId="69">[11]!Select_OCat2</definedName>
    <definedName name="Select_OCat2" localSheetId="70">[11]!Select_OCat2</definedName>
    <definedName name="Select_OCat2" localSheetId="71">[11]!Select_OCat2</definedName>
    <definedName name="Select_OCat2" localSheetId="72">[11]!Select_OCat2</definedName>
    <definedName name="Select_OCat2" localSheetId="73">[11]!Select_OCat2</definedName>
    <definedName name="Select_OCat2" localSheetId="74">[11]!Select_OCat2</definedName>
    <definedName name="Select_OCat2" localSheetId="75">[11]!Select_OCat2</definedName>
    <definedName name="Select_OCat2" localSheetId="76">[11]!Select_OCat2</definedName>
    <definedName name="Select_OCat2" localSheetId="77">[11]!Select_OCat2</definedName>
    <definedName name="Select_OCat2" localSheetId="78">[11]!Select_OCat2</definedName>
    <definedName name="Select_OCat2" localSheetId="79">[11]!Select_OCat2</definedName>
    <definedName name="Select_OCat2" localSheetId="80">[11]!Select_OCat2</definedName>
    <definedName name="Select_OCat2" localSheetId="81">[11]!Select_OCat2</definedName>
    <definedName name="Select_OCat2" localSheetId="82">[11]!Select_OCat2</definedName>
    <definedName name="Select_OCat2" localSheetId="83">[11]!Select_OCat2</definedName>
    <definedName name="Select_OCat2" localSheetId="84">[11]!Select_OCat2</definedName>
    <definedName name="Select_OCat2" localSheetId="85">[11]!Select_OCat2</definedName>
    <definedName name="Select_OCat2" localSheetId="86">[11]!Select_OCat2</definedName>
    <definedName name="Select_OCat2" localSheetId="87">[11]!Select_OCat2</definedName>
    <definedName name="Select_OCat2" localSheetId="88">[11]!Select_OCat2</definedName>
    <definedName name="Select_OCat2" localSheetId="89">[11]!Select_OCat2</definedName>
    <definedName name="Select_OCat2" localSheetId="90">[11]!Select_OCat2</definedName>
    <definedName name="Select_OCat2" localSheetId="91">[11]!Select_OCat2</definedName>
    <definedName name="Select_OCat2" localSheetId="92">[11]!Select_OCat2</definedName>
    <definedName name="Select_OCat2" localSheetId="93">[11]!Select_OCat2</definedName>
    <definedName name="Select_OCat2" localSheetId="94">[11]!Select_OCat2</definedName>
    <definedName name="Select_OCat2" localSheetId="95">[11]!Select_OCat2</definedName>
    <definedName name="Select_OCat2" localSheetId="96">[11]!Select_OCat2</definedName>
    <definedName name="Select_OCat2" localSheetId="97">[11]!Select_OCat2</definedName>
    <definedName name="Select_OCat2" localSheetId="98">[11]!Select_OCat2</definedName>
    <definedName name="Select_OCat2" localSheetId="99">[11]!Select_OCat2</definedName>
    <definedName name="Select_OCat2" localSheetId="100">[11]!Select_OCat2</definedName>
    <definedName name="Select_OCat2" localSheetId="101">[11]!Select_OCat2</definedName>
    <definedName name="Select_OCat2" localSheetId="102">[11]!Select_OCat2</definedName>
    <definedName name="Select_OCat2" localSheetId="103">[11]!Select_OCat2</definedName>
    <definedName name="Select_OCat2" localSheetId="104">[11]!Select_OCat2</definedName>
    <definedName name="Select_OCat2" localSheetId="105">[11]!Select_OCat2</definedName>
    <definedName name="Select_OCat2" localSheetId="106">[11]!Select_OCat2</definedName>
    <definedName name="Select_OCat2" localSheetId="107">[11]!Select_OCat2</definedName>
    <definedName name="Select_OCat2" localSheetId="108">[11]!Select_OCat2</definedName>
    <definedName name="Select_OCat2" localSheetId="109">[11]!Select_OCat2</definedName>
    <definedName name="Select_OCat2" localSheetId="110">[11]!Select_OCat2</definedName>
    <definedName name="Select_OCat2" localSheetId="111">[11]!Select_OCat2</definedName>
    <definedName name="Select_OCat2" localSheetId="112">[11]!Select_OCat2</definedName>
    <definedName name="Select_OCat2" localSheetId="113">[11]!Select_OCat2</definedName>
    <definedName name="Select_OCat2" localSheetId="6">[11]!Select_OCat2</definedName>
    <definedName name="Select_OCat2" localSheetId="12">[11]!Select_OCat2</definedName>
    <definedName name="Select_OCat2" localSheetId="15">[11]!Select_OCat2</definedName>
    <definedName name="Select_OCat2" localSheetId="16">[11]!Select_OCat2</definedName>
    <definedName name="Select_OCat2" localSheetId="17">[11]!Select_OCat2</definedName>
    <definedName name="Select_OCat2" localSheetId="18">[11]!Select_OCat2</definedName>
    <definedName name="Select_OCat2" localSheetId="19">[11]!Select_OCat2</definedName>
    <definedName name="Select_OCat2" localSheetId="20">[11]!Select_OCat2</definedName>
    <definedName name="Select_OCat2" localSheetId="21">[11]!Select_OCat2</definedName>
    <definedName name="Select_OCat2" localSheetId="9">[11]!Select_OCat2</definedName>
    <definedName name="Select_OCat2" localSheetId="10">[11]!Select_OCat2</definedName>
    <definedName name="Select_OCat2" localSheetId="11">[11]!Select_OCat2</definedName>
    <definedName name="Select_OCat2" localSheetId="13">[11]!Select_OCat2</definedName>
    <definedName name="Select_OCat2" localSheetId="14">[11]!Select_OCat2</definedName>
    <definedName name="Select_OCat2" localSheetId="8">[11]!Select_OCat2</definedName>
    <definedName name="Select_OCat2" localSheetId="7">[11]!Select_OCat2</definedName>
    <definedName name="Select_OCat2" localSheetId="5">[11]!Select_OCat2</definedName>
    <definedName name="Select_OCat2">[11]!Select_OCat2</definedName>
    <definedName name="Select_OCat3" localSheetId="22">[11]!Select_OCat3</definedName>
    <definedName name="Select_OCat3" localSheetId="23">[11]!Select_OCat3</definedName>
    <definedName name="Select_OCat3" localSheetId="24">[11]!Select_OCat3</definedName>
    <definedName name="Select_OCat3" localSheetId="25">[11]!Select_OCat3</definedName>
    <definedName name="Select_OCat3" localSheetId="26">[11]!Select_OCat3</definedName>
    <definedName name="Select_OCat3" localSheetId="27">[11]!Select_OCat3</definedName>
    <definedName name="Select_OCat3" localSheetId="28">[11]!Select_OCat3</definedName>
    <definedName name="Select_OCat3" localSheetId="29">[11]!Select_OCat3</definedName>
    <definedName name="Select_OCat3" localSheetId="30">[11]!Select_OCat3</definedName>
    <definedName name="Select_OCat3" localSheetId="31">[11]!Select_OCat3</definedName>
    <definedName name="Select_OCat3" localSheetId="32">[11]!Select_OCat3</definedName>
    <definedName name="Select_OCat3" localSheetId="33">[11]!Select_OCat3</definedName>
    <definedName name="Select_OCat3" localSheetId="34">[11]!Select_OCat3</definedName>
    <definedName name="Select_OCat3" localSheetId="35">[11]!Select_OCat3</definedName>
    <definedName name="Select_OCat3" localSheetId="36">[11]!Select_OCat3</definedName>
    <definedName name="Select_OCat3" localSheetId="37">[11]!Select_OCat3</definedName>
    <definedName name="Select_OCat3" localSheetId="38">[11]!Select_OCat3</definedName>
    <definedName name="Select_OCat3" localSheetId="39">[11]!Select_OCat3</definedName>
    <definedName name="Select_OCat3" localSheetId="40">[11]!Select_OCat3</definedName>
    <definedName name="Select_OCat3" localSheetId="41">[11]!Select_OCat3</definedName>
    <definedName name="Select_OCat3" localSheetId="42">[11]!Select_OCat3</definedName>
    <definedName name="Select_OCat3" localSheetId="43">[11]!Select_OCat3</definedName>
    <definedName name="Select_OCat3" localSheetId="44">[11]!Select_OCat3</definedName>
    <definedName name="Select_OCat3" localSheetId="45">[11]!Select_OCat3</definedName>
    <definedName name="Select_OCat3" localSheetId="46">[11]!Select_OCat3</definedName>
    <definedName name="Select_OCat3" localSheetId="47">[11]!Select_OCat3</definedName>
    <definedName name="Select_OCat3" localSheetId="48">[11]!Select_OCat3</definedName>
    <definedName name="Select_OCat3" localSheetId="49">[11]!Select_OCat3</definedName>
    <definedName name="Select_OCat3" localSheetId="50">[11]!Select_OCat3</definedName>
    <definedName name="Select_OCat3" localSheetId="51">[11]!Select_OCat3</definedName>
    <definedName name="Select_OCat3" localSheetId="52">[11]!Select_OCat3</definedName>
    <definedName name="Select_OCat3" localSheetId="53">[11]!Select_OCat3</definedName>
    <definedName name="Select_OCat3" localSheetId="54">[11]!Select_OCat3</definedName>
    <definedName name="Select_OCat3" localSheetId="55">[11]!Select_OCat3</definedName>
    <definedName name="Select_OCat3" localSheetId="56">[11]!Select_OCat3</definedName>
    <definedName name="Select_OCat3" localSheetId="57">[11]!Select_OCat3</definedName>
    <definedName name="Select_OCat3" localSheetId="58">[11]!Select_OCat3</definedName>
    <definedName name="Select_OCat3" localSheetId="59">[11]!Select_OCat3</definedName>
    <definedName name="Select_OCat3" localSheetId="60">[11]!Select_OCat3</definedName>
    <definedName name="Select_OCat3" localSheetId="61">[11]!Select_OCat3</definedName>
    <definedName name="Select_OCat3" localSheetId="62">[11]!Select_OCat3</definedName>
    <definedName name="Select_OCat3" localSheetId="63">[11]!Select_OCat3</definedName>
    <definedName name="Select_OCat3" localSheetId="64">[11]!Select_OCat3</definedName>
    <definedName name="Select_OCat3" localSheetId="65">[11]!Select_OCat3</definedName>
    <definedName name="Select_OCat3" localSheetId="66">[11]!Select_OCat3</definedName>
    <definedName name="Select_OCat3" localSheetId="67">[11]!Select_OCat3</definedName>
    <definedName name="Select_OCat3" localSheetId="68">[11]!Select_OCat3</definedName>
    <definedName name="Select_OCat3" localSheetId="69">[11]!Select_OCat3</definedName>
    <definedName name="Select_OCat3" localSheetId="70">[11]!Select_OCat3</definedName>
    <definedName name="Select_OCat3" localSheetId="71">[11]!Select_OCat3</definedName>
    <definedName name="Select_OCat3" localSheetId="72">[11]!Select_OCat3</definedName>
    <definedName name="Select_OCat3" localSheetId="73">[11]!Select_OCat3</definedName>
    <definedName name="Select_OCat3" localSheetId="74">[11]!Select_OCat3</definedName>
    <definedName name="Select_OCat3" localSheetId="75">[11]!Select_OCat3</definedName>
    <definedName name="Select_OCat3" localSheetId="76">[11]!Select_OCat3</definedName>
    <definedName name="Select_OCat3" localSheetId="77">[11]!Select_OCat3</definedName>
    <definedName name="Select_OCat3" localSheetId="78">[11]!Select_OCat3</definedName>
    <definedName name="Select_OCat3" localSheetId="79">[11]!Select_OCat3</definedName>
    <definedName name="Select_OCat3" localSheetId="80">[11]!Select_OCat3</definedName>
    <definedName name="Select_OCat3" localSheetId="81">[11]!Select_OCat3</definedName>
    <definedName name="Select_OCat3" localSheetId="82">[11]!Select_OCat3</definedName>
    <definedName name="Select_OCat3" localSheetId="83">[11]!Select_OCat3</definedName>
    <definedName name="Select_OCat3" localSheetId="84">[11]!Select_OCat3</definedName>
    <definedName name="Select_OCat3" localSheetId="85">[11]!Select_OCat3</definedName>
    <definedName name="Select_OCat3" localSheetId="86">[11]!Select_OCat3</definedName>
    <definedName name="Select_OCat3" localSheetId="87">[11]!Select_OCat3</definedName>
    <definedName name="Select_OCat3" localSheetId="88">[11]!Select_OCat3</definedName>
    <definedName name="Select_OCat3" localSheetId="89">[11]!Select_OCat3</definedName>
    <definedName name="Select_OCat3" localSheetId="90">[11]!Select_OCat3</definedName>
    <definedName name="Select_OCat3" localSheetId="91">[11]!Select_OCat3</definedName>
    <definedName name="Select_OCat3" localSheetId="92">[11]!Select_OCat3</definedName>
    <definedName name="Select_OCat3" localSheetId="93">[11]!Select_OCat3</definedName>
    <definedName name="Select_OCat3" localSheetId="94">[11]!Select_OCat3</definedName>
    <definedName name="Select_OCat3" localSheetId="95">[11]!Select_OCat3</definedName>
    <definedName name="Select_OCat3" localSheetId="96">[11]!Select_OCat3</definedName>
    <definedName name="Select_OCat3" localSheetId="97">[11]!Select_OCat3</definedName>
    <definedName name="Select_OCat3" localSheetId="98">[11]!Select_OCat3</definedName>
    <definedName name="Select_OCat3" localSheetId="99">[11]!Select_OCat3</definedName>
    <definedName name="Select_OCat3" localSheetId="100">[11]!Select_OCat3</definedName>
    <definedName name="Select_OCat3" localSheetId="101">[11]!Select_OCat3</definedName>
    <definedName name="Select_OCat3" localSheetId="102">[11]!Select_OCat3</definedName>
    <definedName name="Select_OCat3" localSheetId="103">[11]!Select_OCat3</definedName>
    <definedName name="Select_OCat3" localSheetId="104">[11]!Select_OCat3</definedName>
    <definedName name="Select_OCat3" localSheetId="105">[11]!Select_OCat3</definedName>
    <definedName name="Select_OCat3" localSheetId="106">[11]!Select_OCat3</definedName>
    <definedName name="Select_OCat3" localSheetId="107">[11]!Select_OCat3</definedName>
    <definedName name="Select_OCat3" localSheetId="108">[11]!Select_OCat3</definedName>
    <definedName name="Select_OCat3" localSheetId="109">[11]!Select_OCat3</definedName>
    <definedName name="Select_OCat3" localSheetId="110">[11]!Select_OCat3</definedName>
    <definedName name="Select_OCat3" localSheetId="111">[11]!Select_OCat3</definedName>
    <definedName name="Select_OCat3" localSheetId="112">[11]!Select_OCat3</definedName>
    <definedName name="Select_OCat3" localSheetId="113">[11]!Select_OCat3</definedName>
    <definedName name="Select_OCat3" localSheetId="6">[11]!Select_OCat3</definedName>
    <definedName name="Select_OCat3" localSheetId="12">[11]!Select_OCat3</definedName>
    <definedName name="Select_OCat3" localSheetId="15">[11]!Select_OCat3</definedName>
    <definedName name="Select_OCat3" localSheetId="16">[11]!Select_OCat3</definedName>
    <definedName name="Select_OCat3" localSheetId="17">[11]!Select_OCat3</definedName>
    <definedName name="Select_OCat3" localSheetId="18">[11]!Select_OCat3</definedName>
    <definedName name="Select_OCat3" localSheetId="19">[11]!Select_OCat3</definedName>
    <definedName name="Select_OCat3" localSheetId="20">[11]!Select_OCat3</definedName>
    <definedName name="Select_OCat3" localSheetId="21">[11]!Select_OCat3</definedName>
    <definedName name="Select_OCat3" localSheetId="9">[11]!Select_OCat3</definedName>
    <definedName name="Select_OCat3" localSheetId="10">[11]!Select_OCat3</definedName>
    <definedName name="Select_OCat3" localSheetId="11">[11]!Select_OCat3</definedName>
    <definedName name="Select_OCat3" localSheetId="13">[11]!Select_OCat3</definedName>
    <definedName name="Select_OCat3" localSheetId="14">[11]!Select_OCat3</definedName>
    <definedName name="Select_OCat3" localSheetId="8">[11]!Select_OCat3</definedName>
    <definedName name="Select_OCat3" localSheetId="7">[11]!Select_OCat3</definedName>
    <definedName name="Select_OCat3" localSheetId="5">[11]!Select_OCat3</definedName>
    <definedName name="Select_OCat3">[11]!Select_OCat3</definedName>
    <definedName name="Select_RefAct" localSheetId="22">[17]!Select_RefAct</definedName>
    <definedName name="Select_RefAct" localSheetId="23">[17]!Select_RefAct</definedName>
    <definedName name="Select_RefAct" localSheetId="24">[17]!Select_RefAct</definedName>
    <definedName name="Select_RefAct" localSheetId="25">[17]!Select_RefAct</definedName>
    <definedName name="Select_RefAct" localSheetId="26">[17]!Select_RefAct</definedName>
    <definedName name="Select_RefAct" localSheetId="27">[17]!Select_RefAct</definedName>
    <definedName name="Select_RefAct" localSheetId="28">[17]!Select_RefAct</definedName>
    <definedName name="Select_RefAct" localSheetId="29">[17]!Select_RefAct</definedName>
    <definedName name="Select_RefAct" localSheetId="30">[17]!Select_RefAct</definedName>
    <definedName name="Select_RefAct" localSheetId="31">[17]!Select_RefAct</definedName>
    <definedName name="Select_RefAct" localSheetId="32">[17]!Select_RefAct</definedName>
    <definedName name="Select_RefAct" localSheetId="33">[17]!Select_RefAct</definedName>
    <definedName name="Select_RefAct" localSheetId="34">[17]!Select_RefAct</definedName>
    <definedName name="Select_RefAct" localSheetId="35">[17]!Select_RefAct</definedName>
    <definedName name="Select_RefAct" localSheetId="36">[17]!Select_RefAct</definedName>
    <definedName name="Select_RefAct" localSheetId="37">[17]!Select_RefAct</definedName>
    <definedName name="Select_RefAct" localSheetId="38">[17]!Select_RefAct</definedName>
    <definedName name="Select_RefAct" localSheetId="39">[17]!Select_RefAct</definedName>
    <definedName name="Select_RefAct" localSheetId="40">[17]!Select_RefAct</definedName>
    <definedName name="Select_RefAct" localSheetId="41">[17]!Select_RefAct</definedName>
    <definedName name="Select_RefAct" localSheetId="42">[17]!Select_RefAct</definedName>
    <definedName name="Select_RefAct" localSheetId="43">[17]!Select_RefAct</definedName>
    <definedName name="Select_RefAct" localSheetId="44">[17]!Select_RefAct</definedName>
    <definedName name="Select_RefAct" localSheetId="45">[17]!Select_RefAct</definedName>
    <definedName name="Select_RefAct" localSheetId="46">[17]!Select_RefAct</definedName>
    <definedName name="Select_RefAct" localSheetId="47">[17]!Select_RefAct</definedName>
    <definedName name="Select_RefAct" localSheetId="48">[17]!Select_RefAct</definedName>
    <definedName name="Select_RefAct" localSheetId="49">[17]!Select_RefAct</definedName>
    <definedName name="Select_RefAct" localSheetId="50">[17]!Select_RefAct</definedName>
    <definedName name="Select_RefAct" localSheetId="51">[17]!Select_RefAct</definedName>
    <definedName name="Select_RefAct" localSheetId="52">[17]!Select_RefAct</definedName>
    <definedName name="Select_RefAct" localSheetId="53">[17]!Select_RefAct</definedName>
    <definedName name="Select_RefAct" localSheetId="54">[17]!Select_RefAct</definedName>
    <definedName name="Select_RefAct" localSheetId="55">[17]!Select_RefAct</definedName>
    <definedName name="Select_RefAct" localSheetId="56">[17]!Select_RefAct</definedName>
    <definedName name="Select_RefAct" localSheetId="57">[17]!Select_RefAct</definedName>
    <definedName name="Select_RefAct" localSheetId="58">[17]!Select_RefAct</definedName>
    <definedName name="Select_RefAct" localSheetId="59">[17]!Select_RefAct</definedName>
    <definedName name="Select_RefAct" localSheetId="60">[17]!Select_RefAct</definedName>
    <definedName name="Select_RefAct" localSheetId="61">[17]!Select_RefAct</definedName>
    <definedName name="Select_RefAct" localSheetId="62">[17]!Select_RefAct</definedName>
    <definedName name="Select_RefAct" localSheetId="63">[17]!Select_RefAct</definedName>
    <definedName name="Select_RefAct" localSheetId="64">[17]!Select_RefAct</definedName>
    <definedName name="Select_RefAct" localSheetId="65">[17]!Select_RefAct</definedName>
    <definedName name="Select_RefAct" localSheetId="66">[17]!Select_RefAct</definedName>
    <definedName name="Select_RefAct" localSheetId="67">[17]!Select_RefAct</definedName>
    <definedName name="Select_RefAct" localSheetId="68">[17]!Select_RefAct</definedName>
    <definedName name="Select_RefAct" localSheetId="69">[17]!Select_RefAct</definedName>
    <definedName name="Select_RefAct" localSheetId="70">[17]!Select_RefAct</definedName>
    <definedName name="Select_RefAct" localSheetId="71">[17]!Select_RefAct</definedName>
    <definedName name="Select_RefAct" localSheetId="72">[17]!Select_RefAct</definedName>
    <definedName name="Select_RefAct" localSheetId="73">[17]!Select_RefAct</definedName>
    <definedName name="Select_RefAct" localSheetId="74">[17]!Select_RefAct</definedName>
    <definedName name="Select_RefAct" localSheetId="75">[17]!Select_RefAct</definedName>
    <definedName name="Select_RefAct" localSheetId="76">[17]!Select_RefAct</definedName>
    <definedName name="Select_RefAct" localSheetId="77">[17]!Select_RefAct</definedName>
    <definedName name="Select_RefAct" localSheetId="78">[17]!Select_RefAct</definedName>
    <definedName name="Select_RefAct" localSheetId="79">[17]!Select_RefAct</definedName>
    <definedName name="Select_RefAct" localSheetId="80">[17]!Select_RefAct</definedName>
    <definedName name="Select_RefAct" localSheetId="81">[17]!Select_RefAct</definedName>
    <definedName name="Select_RefAct" localSheetId="82">[17]!Select_RefAct</definedName>
    <definedName name="Select_RefAct" localSheetId="83">[17]!Select_RefAct</definedName>
    <definedName name="Select_RefAct" localSheetId="84">[17]!Select_RefAct</definedName>
    <definedName name="Select_RefAct" localSheetId="85">[17]!Select_RefAct</definedName>
    <definedName name="Select_RefAct" localSheetId="86">[17]!Select_RefAct</definedName>
    <definedName name="Select_RefAct" localSheetId="87">[17]!Select_RefAct</definedName>
    <definedName name="Select_RefAct" localSheetId="88">[17]!Select_RefAct</definedName>
    <definedName name="Select_RefAct" localSheetId="89">[17]!Select_RefAct</definedName>
    <definedName name="Select_RefAct" localSheetId="90">[17]!Select_RefAct</definedName>
    <definedName name="Select_RefAct" localSheetId="91">[17]!Select_RefAct</definedName>
    <definedName name="Select_RefAct" localSheetId="92">[17]!Select_RefAct</definedName>
    <definedName name="Select_RefAct" localSheetId="93">[17]!Select_RefAct</definedName>
    <definedName name="Select_RefAct" localSheetId="94">[17]!Select_RefAct</definedName>
    <definedName name="Select_RefAct" localSheetId="95">[17]!Select_RefAct</definedName>
    <definedName name="Select_RefAct" localSheetId="96">[17]!Select_RefAct</definedName>
    <definedName name="Select_RefAct" localSheetId="97">[17]!Select_RefAct</definedName>
    <definedName name="Select_RefAct" localSheetId="98">[17]!Select_RefAct</definedName>
    <definedName name="Select_RefAct" localSheetId="99">[17]!Select_RefAct</definedName>
    <definedName name="Select_RefAct" localSheetId="100">[17]!Select_RefAct</definedName>
    <definedName name="Select_RefAct" localSheetId="101">[17]!Select_RefAct</definedName>
    <definedName name="Select_RefAct" localSheetId="102">[17]!Select_RefAct</definedName>
    <definedName name="Select_RefAct" localSheetId="103">[17]!Select_RefAct</definedName>
    <definedName name="Select_RefAct" localSheetId="104">[17]!Select_RefAct</definedName>
    <definedName name="Select_RefAct" localSheetId="105">[17]!Select_RefAct</definedName>
    <definedName name="Select_RefAct" localSheetId="106">[17]!Select_RefAct</definedName>
    <definedName name="Select_RefAct" localSheetId="107">[17]!Select_RefAct</definedName>
    <definedName name="Select_RefAct" localSheetId="108">[17]!Select_RefAct</definedName>
    <definedName name="Select_RefAct" localSheetId="109">[17]!Select_RefAct</definedName>
    <definedName name="Select_RefAct" localSheetId="110">[17]!Select_RefAct</definedName>
    <definedName name="Select_RefAct" localSheetId="111">[17]!Select_RefAct</definedName>
    <definedName name="Select_RefAct" localSheetId="112">[17]!Select_RefAct</definedName>
    <definedName name="Select_RefAct" localSheetId="113">[17]!Select_RefAct</definedName>
    <definedName name="Select_RefAct" localSheetId="6">[17]!Select_RefAct</definedName>
    <definedName name="Select_RefAct" localSheetId="12">[17]!Select_RefAct</definedName>
    <definedName name="Select_RefAct" localSheetId="15">[17]!Select_RefAct</definedName>
    <definedName name="Select_RefAct" localSheetId="16">[17]!Select_RefAct</definedName>
    <definedName name="Select_RefAct" localSheetId="17">[17]!Select_RefAct</definedName>
    <definedName name="Select_RefAct" localSheetId="18">[17]!Select_RefAct</definedName>
    <definedName name="Select_RefAct" localSheetId="19">[17]!Select_RefAct</definedName>
    <definedName name="Select_RefAct" localSheetId="20">[17]!Select_RefAct</definedName>
    <definedName name="Select_RefAct" localSheetId="21">[17]!Select_RefAct</definedName>
    <definedName name="Select_RefAct" localSheetId="9">[17]!Select_RefAct</definedName>
    <definedName name="Select_RefAct" localSheetId="10">[17]!Select_RefAct</definedName>
    <definedName name="Select_RefAct" localSheetId="11">[17]!Select_RefAct</definedName>
    <definedName name="Select_RefAct" localSheetId="13">[17]!Select_RefAct</definedName>
    <definedName name="Select_RefAct" localSheetId="14">[17]!Select_RefAct</definedName>
    <definedName name="Select_RefAct" localSheetId="8">[17]!Select_RefAct</definedName>
    <definedName name="Select_RefAct" localSheetId="7">[17]!Select_RefAct</definedName>
    <definedName name="Select_RefAct" localSheetId="5">[17]!Select_RefAct</definedName>
    <definedName name="Select_RefAct">[17]!Select_RefAct</definedName>
    <definedName name="Select_RefAct1" localSheetId="22">[11]!Select_RefAct1</definedName>
    <definedName name="Select_RefAct1" localSheetId="23">[11]!Select_RefAct1</definedName>
    <definedName name="Select_RefAct1" localSheetId="24">[11]!Select_RefAct1</definedName>
    <definedName name="Select_RefAct1" localSheetId="25">[11]!Select_RefAct1</definedName>
    <definedName name="Select_RefAct1" localSheetId="26">[11]!Select_RefAct1</definedName>
    <definedName name="Select_RefAct1" localSheetId="27">[11]!Select_RefAct1</definedName>
    <definedName name="Select_RefAct1" localSheetId="28">[11]!Select_RefAct1</definedName>
    <definedName name="Select_RefAct1" localSheetId="29">[11]!Select_RefAct1</definedName>
    <definedName name="Select_RefAct1" localSheetId="30">[11]!Select_RefAct1</definedName>
    <definedName name="Select_RefAct1" localSheetId="31">[11]!Select_RefAct1</definedName>
    <definedName name="Select_RefAct1" localSheetId="32">[11]!Select_RefAct1</definedName>
    <definedName name="Select_RefAct1" localSheetId="33">[11]!Select_RefAct1</definedName>
    <definedName name="Select_RefAct1" localSheetId="34">[11]!Select_RefAct1</definedName>
    <definedName name="Select_RefAct1" localSheetId="35">[11]!Select_RefAct1</definedName>
    <definedName name="Select_RefAct1" localSheetId="36">[11]!Select_RefAct1</definedName>
    <definedName name="Select_RefAct1" localSheetId="37">[11]!Select_RefAct1</definedName>
    <definedName name="Select_RefAct1" localSheetId="38">[11]!Select_RefAct1</definedName>
    <definedName name="Select_RefAct1" localSheetId="39">[11]!Select_RefAct1</definedName>
    <definedName name="Select_RefAct1" localSheetId="40">[11]!Select_RefAct1</definedName>
    <definedName name="Select_RefAct1" localSheetId="41">[11]!Select_RefAct1</definedName>
    <definedName name="Select_RefAct1" localSheetId="42">[11]!Select_RefAct1</definedName>
    <definedName name="Select_RefAct1" localSheetId="43">[11]!Select_RefAct1</definedName>
    <definedName name="Select_RefAct1" localSheetId="44">[11]!Select_RefAct1</definedName>
    <definedName name="Select_RefAct1" localSheetId="45">[11]!Select_RefAct1</definedName>
    <definedName name="Select_RefAct1" localSheetId="46">[11]!Select_RefAct1</definedName>
    <definedName name="Select_RefAct1" localSheetId="47">[11]!Select_RefAct1</definedName>
    <definedName name="Select_RefAct1" localSheetId="48">[11]!Select_RefAct1</definedName>
    <definedName name="Select_RefAct1" localSheetId="49">[11]!Select_RefAct1</definedName>
    <definedName name="Select_RefAct1" localSheetId="50">[11]!Select_RefAct1</definedName>
    <definedName name="Select_RefAct1" localSheetId="51">[11]!Select_RefAct1</definedName>
    <definedName name="Select_RefAct1" localSheetId="52">[11]!Select_RefAct1</definedName>
    <definedName name="Select_RefAct1" localSheetId="53">[11]!Select_RefAct1</definedName>
    <definedName name="Select_RefAct1" localSheetId="54">[11]!Select_RefAct1</definedName>
    <definedName name="Select_RefAct1" localSheetId="55">[11]!Select_RefAct1</definedName>
    <definedName name="Select_RefAct1" localSheetId="56">[11]!Select_RefAct1</definedName>
    <definedName name="Select_RefAct1" localSheetId="57">[11]!Select_RefAct1</definedName>
    <definedName name="Select_RefAct1" localSheetId="58">[11]!Select_RefAct1</definedName>
    <definedName name="Select_RefAct1" localSheetId="59">[11]!Select_RefAct1</definedName>
    <definedName name="Select_RefAct1" localSheetId="60">[11]!Select_RefAct1</definedName>
    <definedName name="Select_RefAct1" localSheetId="61">[11]!Select_RefAct1</definedName>
    <definedName name="Select_RefAct1" localSheetId="62">[11]!Select_RefAct1</definedName>
    <definedName name="Select_RefAct1" localSheetId="63">[11]!Select_RefAct1</definedName>
    <definedName name="Select_RefAct1" localSheetId="64">[11]!Select_RefAct1</definedName>
    <definedName name="Select_RefAct1" localSheetId="65">[11]!Select_RefAct1</definedName>
    <definedName name="Select_RefAct1" localSheetId="66">[11]!Select_RefAct1</definedName>
    <definedName name="Select_RefAct1" localSheetId="67">[11]!Select_RefAct1</definedName>
    <definedName name="Select_RefAct1" localSheetId="68">[11]!Select_RefAct1</definedName>
    <definedName name="Select_RefAct1" localSheetId="69">[11]!Select_RefAct1</definedName>
    <definedName name="Select_RefAct1" localSheetId="70">[11]!Select_RefAct1</definedName>
    <definedName name="Select_RefAct1" localSheetId="71">[11]!Select_RefAct1</definedName>
    <definedName name="Select_RefAct1" localSheetId="72">[11]!Select_RefAct1</definedName>
    <definedName name="Select_RefAct1" localSheetId="73">[11]!Select_RefAct1</definedName>
    <definedName name="Select_RefAct1" localSheetId="74">[11]!Select_RefAct1</definedName>
    <definedName name="Select_RefAct1" localSheetId="75">[11]!Select_RefAct1</definedName>
    <definedName name="Select_RefAct1" localSheetId="76">[11]!Select_RefAct1</definedName>
    <definedName name="Select_RefAct1" localSheetId="77">[11]!Select_RefAct1</definedName>
    <definedName name="Select_RefAct1" localSheetId="78">[11]!Select_RefAct1</definedName>
    <definedName name="Select_RefAct1" localSheetId="79">[11]!Select_RefAct1</definedName>
    <definedName name="Select_RefAct1" localSheetId="80">[11]!Select_RefAct1</definedName>
    <definedName name="Select_RefAct1" localSheetId="81">[11]!Select_RefAct1</definedName>
    <definedName name="Select_RefAct1" localSheetId="82">[11]!Select_RefAct1</definedName>
    <definedName name="Select_RefAct1" localSheetId="83">[11]!Select_RefAct1</definedName>
    <definedName name="Select_RefAct1" localSheetId="84">[11]!Select_RefAct1</definedName>
    <definedName name="Select_RefAct1" localSheetId="85">[11]!Select_RefAct1</definedName>
    <definedName name="Select_RefAct1" localSheetId="86">[11]!Select_RefAct1</definedName>
    <definedName name="Select_RefAct1" localSheetId="87">[11]!Select_RefAct1</definedName>
    <definedName name="Select_RefAct1" localSheetId="88">[11]!Select_RefAct1</definedName>
    <definedName name="Select_RefAct1" localSheetId="89">[11]!Select_RefAct1</definedName>
    <definedName name="Select_RefAct1" localSheetId="90">[11]!Select_RefAct1</definedName>
    <definedName name="Select_RefAct1" localSheetId="91">[11]!Select_RefAct1</definedName>
    <definedName name="Select_RefAct1" localSheetId="92">[11]!Select_RefAct1</definedName>
    <definedName name="Select_RefAct1" localSheetId="93">[11]!Select_RefAct1</definedName>
    <definedName name="Select_RefAct1" localSheetId="94">[11]!Select_RefAct1</definedName>
    <definedName name="Select_RefAct1" localSheetId="95">[11]!Select_RefAct1</definedName>
    <definedName name="Select_RefAct1" localSheetId="96">[11]!Select_RefAct1</definedName>
    <definedName name="Select_RefAct1" localSheetId="97">[11]!Select_RefAct1</definedName>
    <definedName name="Select_RefAct1" localSheetId="98">[11]!Select_RefAct1</definedName>
    <definedName name="Select_RefAct1" localSheetId="99">[11]!Select_RefAct1</definedName>
    <definedName name="Select_RefAct1" localSheetId="100">[11]!Select_RefAct1</definedName>
    <definedName name="Select_RefAct1" localSheetId="101">[11]!Select_RefAct1</definedName>
    <definedName name="Select_RefAct1" localSheetId="102">[11]!Select_RefAct1</definedName>
    <definedName name="Select_RefAct1" localSheetId="103">[11]!Select_RefAct1</definedName>
    <definedName name="Select_RefAct1" localSheetId="104">[11]!Select_RefAct1</definedName>
    <definedName name="Select_RefAct1" localSheetId="105">[11]!Select_RefAct1</definedName>
    <definedName name="Select_RefAct1" localSheetId="106">[11]!Select_RefAct1</definedName>
    <definedName name="Select_RefAct1" localSheetId="107">[11]!Select_RefAct1</definedName>
    <definedName name="Select_RefAct1" localSheetId="108">[11]!Select_RefAct1</definedName>
    <definedName name="Select_RefAct1" localSheetId="109">[11]!Select_RefAct1</definedName>
    <definedName name="Select_RefAct1" localSheetId="110">[11]!Select_RefAct1</definedName>
    <definedName name="Select_RefAct1" localSheetId="111">[11]!Select_RefAct1</definedName>
    <definedName name="Select_RefAct1" localSheetId="112">[11]!Select_RefAct1</definedName>
    <definedName name="Select_RefAct1" localSheetId="113">[11]!Select_RefAct1</definedName>
    <definedName name="Select_RefAct1" localSheetId="6">[11]!Select_RefAct1</definedName>
    <definedName name="Select_RefAct1" localSheetId="12">[11]!Select_RefAct1</definedName>
    <definedName name="Select_RefAct1" localSheetId="15">[11]!Select_RefAct1</definedName>
    <definedName name="Select_RefAct1" localSheetId="16">[11]!Select_RefAct1</definedName>
    <definedName name="Select_RefAct1" localSheetId="17">[11]!Select_RefAct1</definedName>
    <definedName name="Select_RefAct1" localSheetId="18">[11]!Select_RefAct1</definedName>
    <definedName name="Select_RefAct1" localSheetId="19">[11]!Select_RefAct1</definedName>
    <definedName name="Select_RefAct1" localSheetId="20">[11]!Select_RefAct1</definedName>
    <definedName name="Select_RefAct1" localSheetId="21">[11]!Select_RefAct1</definedName>
    <definedName name="Select_RefAct1" localSheetId="9">[11]!Select_RefAct1</definedName>
    <definedName name="Select_RefAct1" localSheetId="10">[11]!Select_RefAct1</definedName>
    <definedName name="Select_RefAct1" localSheetId="11">[11]!Select_RefAct1</definedName>
    <definedName name="Select_RefAct1" localSheetId="13">[11]!Select_RefAct1</definedName>
    <definedName name="Select_RefAct1" localSheetId="14">[11]!Select_RefAct1</definedName>
    <definedName name="Select_RefAct1" localSheetId="8">[11]!Select_RefAct1</definedName>
    <definedName name="Select_RefAct1" localSheetId="7">[11]!Select_RefAct1</definedName>
    <definedName name="Select_RefAct1" localSheetId="5">[11]!Select_RefAct1</definedName>
    <definedName name="Select_RefAct1">[11]!Select_RefAct1</definedName>
    <definedName name="Select_RefAct2" localSheetId="22">[11]!Select_RefAct2</definedName>
    <definedName name="Select_RefAct2" localSheetId="23">[11]!Select_RefAct2</definedName>
    <definedName name="Select_RefAct2" localSheetId="24">[11]!Select_RefAct2</definedName>
    <definedName name="Select_RefAct2" localSheetId="25">[11]!Select_RefAct2</definedName>
    <definedName name="Select_RefAct2" localSheetId="26">[11]!Select_RefAct2</definedName>
    <definedName name="Select_RefAct2" localSheetId="27">[11]!Select_RefAct2</definedName>
    <definedName name="Select_RefAct2" localSheetId="28">[11]!Select_RefAct2</definedName>
    <definedName name="Select_RefAct2" localSheetId="29">[11]!Select_RefAct2</definedName>
    <definedName name="Select_RefAct2" localSheetId="30">[11]!Select_RefAct2</definedName>
    <definedName name="Select_RefAct2" localSheetId="31">[11]!Select_RefAct2</definedName>
    <definedName name="Select_RefAct2" localSheetId="32">[11]!Select_RefAct2</definedName>
    <definedName name="Select_RefAct2" localSheetId="33">[11]!Select_RefAct2</definedName>
    <definedName name="Select_RefAct2" localSheetId="34">[11]!Select_RefAct2</definedName>
    <definedName name="Select_RefAct2" localSheetId="35">[11]!Select_RefAct2</definedName>
    <definedName name="Select_RefAct2" localSheetId="36">[11]!Select_RefAct2</definedName>
    <definedName name="Select_RefAct2" localSheetId="37">[11]!Select_RefAct2</definedName>
    <definedName name="Select_RefAct2" localSheetId="38">[11]!Select_RefAct2</definedName>
    <definedName name="Select_RefAct2" localSheetId="39">[11]!Select_RefAct2</definedName>
    <definedName name="Select_RefAct2" localSheetId="40">[11]!Select_RefAct2</definedName>
    <definedName name="Select_RefAct2" localSheetId="41">[11]!Select_RefAct2</definedName>
    <definedName name="Select_RefAct2" localSheetId="42">[11]!Select_RefAct2</definedName>
    <definedName name="Select_RefAct2" localSheetId="43">[11]!Select_RefAct2</definedName>
    <definedName name="Select_RefAct2" localSheetId="44">[11]!Select_RefAct2</definedName>
    <definedName name="Select_RefAct2" localSheetId="45">[11]!Select_RefAct2</definedName>
    <definedName name="Select_RefAct2" localSheetId="46">[11]!Select_RefAct2</definedName>
    <definedName name="Select_RefAct2" localSheetId="47">[11]!Select_RefAct2</definedName>
    <definedName name="Select_RefAct2" localSheetId="48">[11]!Select_RefAct2</definedName>
    <definedName name="Select_RefAct2" localSheetId="49">[11]!Select_RefAct2</definedName>
    <definedName name="Select_RefAct2" localSheetId="50">[11]!Select_RefAct2</definedName>
    <definedName name="Select_RefAct2" localSheetId="51">[11]!Select_RefAct2</definedName>
    <definedName name="Select_RefAct2" localSheetId="52">[11]!Select_RefAct2</definedName>
    <definedName name="Select_RefAct2" localSheetId="53">[11]!Select_RefAct2</definedName>
    <definedName name="Select_RefAct2" localSheetId="54">[11]!Select_RefAct2</definedName>
    <definedName name="Select_RefAct2" localSheetId="55">[11]!Select_RefAct2</definedName>
    <definedName name="Select_RefAct2" localSheetId="56">[11]!Select_RefAct2</definedName>
    <definedName name="Select_RefAct2" localSheetId="57">[11]!Select_RefAct2</definedName>
    <definedName name="Select_RefAct2" localSheetId="58">[11]!Select_RefAct2</definedName>
    <definedName name="Select_RefAct2" localSheetId="59">[11]!Select_RefAct2</definedName>
    <definedName name="Select_RefAct2" localSheetId="60">[11]!Select_RefAct2</definedName>
    <definedName name="Select_RefAct2" localSheetId="61">[11]!Select_RefAct2</definedName>
    <definedName name="Select_RefAct2" localSheetId="62">[11]!Select_RefAct2</definedName>
    <definedName name="Select_RefAct2" localSheetId="63">[11]!Select_RefAct2</definedName>
    <definedName name="Select_RefAct2" localSheetId="64">[11]!Select_RefAct2</definedName>
    <definedName name="Select_RefAct2" localSheetId="65">[11]!Select_RefAct2</definedName>
    <definedName name="Select_RefAct2" localSheetId="66">[11]!Select_RefAct2</definedName>
    <definedName name="Select_RefAct2" localSheetId="67">[11]!Select_RefAct2</definedName>
    <definedName name="Select_RefAct2" localSheetId="68">[11]!Select_RefAct2</definedName>
    <definedName name="Select_RefAct2" localSheetId="69">[11]!Select_RefAct2</definedName>
    <definedName name="Select_RefAct2" localSheetId="70">[11]!Select_RefAct2</definedName>
    <definedName name="Select_RefAct2" localSheetId="71">[11]!Select_RefAct2</definedName>
    <definedName name="Select_RefAct2" localSheetId="72">[11]!Select_RefAct2</definedName>
    <definedName name="Select_RefAct2" localSheetId="73">[11]!Select_RefAct2</definedName>
    <definedName name="Select_RefAct2" localSheetId="74">[11]!Select_RefAct2</definedName>
    <definedName name="Select_RefAct2" localSheetId="75">[11]!Select_RefAct2</definedName>
    <definedName name="Select_RefAct2" localSheetId="76">[11]!Select_RefAct2</definedName>
    <definedName name="Select_RefAct2" localSheetId="77">[11]!Select_RefAct2</definedName>
    <definedName name="Select_RefAct2" localSheetId="78">[11]!Select_RefAct2</definedName>
    <definedName name="Select_RefAct2" localSheetId="79">[11]!Select_RefAct2</definedName>
    <definedName name="Select_RefAct2" localSheetId="80">[11]!Select_RefAct2</definedName>
    <definedName name="Select_RefAct2" localSheetId="81">[11]!Select_RefAct2</definedName>
    <definedName name="Select_RefAct2" localSheetId="82">[11]!Select_RefAct2</definedName>
    <definedName name="Select_RefAct2" localSheetId="83">[11]!Select_RefAct2</definedName>
    <definedName name="Select_RefAct2" localSheetId="84">[11]!Select_RefAct2</definedName>
    <definedName name="Select_RefAct2" localSheetId="85">[11]!Select_RefAct2</definedName>
    <definedName name="Select_RefAct2" localSheetId="86">[11]!Select_RefAct2</definedName>
    <definedName name="Select_RefAct2" localSheetId="87">[11]!Select_RefAct2</definedName>
    <definedName name="Select_RefAct2" localSheetId="88">[11]!Select_RefAct2</definedName>
    <definedName name="Select_RefAct2" localSheetId="89">[11]!Select_RefAct2</definedName>
    <definedName name="Select_RefAct2" localSheetId="90">[11]!Select_RefAct2</definedName>
    <definedName name="Select_RefAct2" localSheetId="91">[11]!Select_RefAct2</definedName>
    <definedName name="Select_RefAct2" localSheetId="92">[11]!Select_RefAct2</definedName>
    <definedName name="Select_RefAct2" localSheetId="93">[11]!Select_RefAct2</definedName>
    <definedName name="Select_RefAct2" localSheetId="94">[11]!Select_RefAct2</definedName>
    <definedName name="Select_RefAct2" localSheetId="95">[11]!Select_RefAct2</definedName>
    <definedName name="Select_RefAct2" localSheetId="96">[11]!Select_RefAct2</definedName>
    <definedName name="Select_RefAct2" localSheetId="97">[11]!Select_RefAct2</definedName>
    <definedName name="Select_RefAct2" localSheetId="98">[11]!Select_RefAct2</definedName>
    <definedName name="Select_RefAct2" localSheetId="99">[11]!Select_RefAct2</definedName>
    <definedName name="Select_RefAct2" localSheetId="100">[11]!Select_RefAct2</definedName>
    <definedName name="Select_RefAct2" localSheetId="101">[11]!Select_RefAct2</definedName>
    <definedName name="Select_RefAct2" localSheetId="102">[11]!Select_RefAct2</definedName>
    <definedName name="Select_RefAct2" localSheetId="103">[11]!Select_RefAct2</definedName>
    <definedName name="Select_RefAct2" localSheetId="104">[11]!Select_RefAct2</definedName>
    <definedName name="Select_RefAct2" localSheetId="105">[11]!Select_RefAct2</definedName>
    <definedName name="Select_RefAct2" localSheetId="106">[11]!Select_RefAct2</definedName>
    <definedName name="Select_RefAct2" localSheetId="107">[11]!Select_RefAct2</definedName>
    <definedName name="Select_RefAct2" localSheetId="108">[11]!Select_RefAct2</definedName>
    <definedName name="Select_RefAct2" localSheetId="109">[11]!Select_RefAct2</definedName>
    <definedName name="Select_RefAct2" localSheetId="110">[11]!Select_RefAct2</definedName>
    <definedName name="Select_RefAct2" localSheetId="111">[11]!Select_RefAct2</definedName>
    <definedName name="Select_RefAct2" localSheetId="112">[11]!Select_RefAct2</definedName>
    <definedName name="Select_RefAct2" localSheetId="113">[11]!Select_RefAct2</definedName>
    <definedName name="Select_RefAct2" localSheetId="6">[11]!Select_RefAct2</definedName>
    <definedName name="Select_RefAct2" localSheetId="12">[11]!Select_RefAct2</definedName>
    <definedName name="Select_RefAct2" localSheetId="15">[11]!Select_RefAct2</definedName>
    <definedName name="Select_RefAct2" localSheetId="16">[11]!Select_RefAct2</definedName>
    <definedName name="Select_RefAct2" localSheetId="17">[11]!Select_RefAct2</definedName>
    <definedName name="Select_RefAct2" localSheetId="18">[11]!Select_RefAct2</definedName>
    <definedName name="Select_RefAct2" localSheetId="19">[11]!Select_RefAct2</definedName>
    <definedName name="Select_RefAct2" localSheetId="20">[11]!Select_RefAct2</definedName>
    <definedName name="Select_RefAct2" localSheetId="21">[11]!Select_RefAct2</definedName>
    <definedName name="Select_RefAct2" localSheetId="9">[11]!Select_RefAct2</definedName>
    <definedName name="Select_RefAct2" localSheetId="10">[11]!Select_RefAct2</definedName>
    <definedName name="Select_RefAct2" localSheetId="11">[11]!Select_RefAct2</definedName>
    <definedName name="Select_RefAct2" localSheetId="13">[11]!Select_RefAct2</definedName>
    <definedName name="Select_RefAct2" localSheetId="14">[11]!Select_RefAct2</definedName>
    <definedName name="Select_RefAct2" localSheetId="8">[11]!Select_RefAct2</definedName>
    <definedName name="Select_RefAct2" localSheetId="7">[11]!Select_RefAct2</definedName>
    <definedName name="Select_RefAct2" localSheetId="5">[11]!Select_RefAct2</definedName>
    <definedName name="Select_RefAct2">[11]!Select_RefAct2</definedName>
    <definedName name="Select_RefAct3" localSheetId="22">[11]!Select_RefAct3</definedName>
    <definedName name="Select_RefAct3" localSheetId="23">[11]!Select_RefAct3</definedName>
    <definedName name="Select_RefAct3" localSheetId="24">[11]!Select_RefAct3</definedName>
    <definedName name="Select_RefAct3" localSheetId="25">[11]!Select_RefAct3</definedName>
    <definedName name="Select_RefAct3" localSheetId="26">[11]!Select_RefAct3</definedName>
    <definedName name="Select_RefAct3" localSheetId="27">[11]!Select_RefAct3</definedName>
    <definedName name="Select_RefAct3" localSheetId="28">[11]!Select_RefAct3</definedName>
    <definedName name="Select_RefAct3" localSheetId="29">[11]!Select_RefAct3</definedName>
    <definedName name="Select_RefAct3" localSheetId="30">[11]!Select_RefAct3</definedName>
    <definedName name="Select_RefAct3" localSheetId="31">[11]!Select_RefAct3</definedName>
    <definedName name="Select_RefAct3" localSheetId="32">[11]!Select_RefAct3</definedName>
    <definedName name="Select_RefAct3" localSheetId="33">[11]!Select_RefAct3</definedName>
    <definedName name="Select_RefAct3" localSheetId="34">[11]!Select_RefAct3</definedName>
    <definedName name="Select_RefAct3" localSheetId="35">[11]!Select_RefAct3</definedName>
    <definedName name="Select_RefAct3" localSheetId="36">[11]!Select_RefAct3</definedName>
    <definedName name="Select_RefAct3" localSheetId="37">[11]!Select_RefAct3</definedName>
    <definedName name="Select_RefAct3" localSheetId="38">[11]!Select_RefAct3</definedName>
    <definedName name="Select_RefAct3" localSheetId="39">[11]!Select_RefAct3</definedName>
    <definedName name="Select_RefAct3" localSheetId="40">[11]!Select_RefAct3</definedName>
    <definedName name="Select_RefAct3" localSheetId="41">[11]!Select_RefAct3</definedName>
    <definedName name="Select_RefAct3" localSheetId="42">[11]!Select_RefAct3</definedName>
    <definedName name="Select_RefAct3" localSheetId="43">[11]!Select_RefAct3</definedName>
    <definedName name="Select_RefAct3" localSheetId="44">[11]!Select_RefAct3</definedName>
    <definedName name="Select_RefAct3" localSheetId="45">[11]!Select_RefAct3</definedName>
    <definedName name="Select_RefAct3" localSheetId="46">[11]!Select_RefAct3</definedName>
    <definedName name="Select_RefAct3" localSheetId="47">[11]!Select_RefAct3</definedName>
    <definedName name="Select_RefAct3" localSheetId="48">[11]!Select_RefAct3</definedName>
    <definedName name="Select_RefAct3" localSheetId="49">[11]!Select_RefAct3</definedName>
    <definedName name="Select_RefAct3" localSheetId="50">[11]!Select_RefAct3</definedName>
    <definedName name="Select_RefAct3" localSheetId="51">[11]!Select_RefAct3</definedName>
    <definedName name="Select_RefAct3" localSheetId="52">[11]!Select_RefAct3</definedName>
    <definedName name="Select_RefAct3" localSheetId="53">[11]!Select_RefAct3</definedName>
    <definedName name="Select_RefAct3" localSheetId="54">[11]!Select_RefAct3</definedName>
    <definedName name="Select_RefAct3" localSheetId="55">[11]!Select_RefAct3</definedName>
    <definedName name="Select_RefAct3" localSheetId="56">[11]!Select_RefAct3</definedName>
    <definedName name="Select_RefAct3" localSheetId="57">[11]!Select_RefAct3</definedName>
    <definedName name="Select_RefAct3" localSheetId="58">[11]!Select_RefAct3</definedName>
    <definedName name="Select_RefAct3" localSheetId="59">[11]!Select_RefAct3</definedName>
    <definedName name="Select_RefAct3" localSheetId="60">[11]!Select_RefAct3</definedName>
    <definedName name="Select_RefAct3" localSheetId="61">[11]!Select_RefAct3</definedName>
    <definedName name="Select_RefAct3" localSheetId="62">[11]!Select_RefAct3</definedName>
    <definedName name="Select_RefAct3" localSheetId="63">[11]!Select_RefAct3</definedName>
    <definedName name="Select_RefAct3" localSheetId="64">[11]!Select_RefAct3</definedName>
    <definedName name="Select_RefAct3" localSheetId="65">[11]!Select_RefAct3</definedName>
    <definedName name="Select_RefAct3" localSheetId="66">[11]!Select_RefAct3</definedName>
    <definedName name="Select_RefAct3" localSheetId="67">[11]!Select_RefAct3</definedName>
    <definedName name="Select_RefAct3" localSheetId="68">[11]!Select_RefAct3</definedName>
    <definedName name="Select_RefAct3" localSheetId="69">[11]!Select_RefAct3</definedName>
    <definedName name="Select_RefAct3" localSheetId="70">[11]!Select_RefAct3</definedName>
    <definedName name="Select_RefAct3" localSheetId="71">[11]!Select_RefAct3</definedName>
    <definedName name="Select_RefAct3" localSheetId="72">[11]!Select_RefAct3</definedName>
    <definedName name="Select_RefAct3" localSheetId="73">[11]!Select_RefAct3</definedName>
    <definedName name="Select_RefAct3" localSheetId="74">[11]!Select_RefAct3</definedName>
    <definedName name="Select_RefAct3" localSheetId="75">[11]!Select_RefAct3</definedName>
    <definedName name="Select_RefAct3" localSheetId="76">[11]!Select_RefAct3</definedName>
    <definedName name="Select_RefAct3" localSheetId="77">[11]!Select_RefAct3</definedName>
    <definedName name="Select_RefAct3" localSheetId="78">[11]!Select_RefAct3</definedName>
    <definedName name="Select_RefAct3" localSheetId="79">[11]!Select_RefAct3</definedName>
    <definedName name="Select_RefAct3" localSheetId="80">[11]!Select_RefAct3</definedName>
    <definedName name="Select_RefAct3" localSheetId="81">[11]!Select_RefAct3</definedName>
    <definedName name="Select_RefAct3" localSheetId="82">[11]!Select_RefAct3</definedName>
    <definedName name="Select_RefAct3" localSheetId="83">[11]!Select_RefAct3</definedName>
    <definedName name="Select_RefAct3" localSheetId="84">[11]!Select_RefAct3</definedName>
    <definedName name="Select_RefAct3" localSheetId="85">[11]!Select_RefAct3</definedName>
    <definedName name="Select_RefAct3" localSheetId="86">[11]!Select_RefAct3</definedName>
    <definedName name="Select_RefAct3" localSheetId="87">[11]!Select_RefAct3</definedName>
    <definedName name="Select_RefAct3" localSheetId="88">[11]!Select_RefAct3</definedName>
    <definedName name="Select_RefAct3" localSheetId="89">[11]!Select_RefAct3</definedName>
    <definedName name="Select_RefAct3" localSheetId="90">[11]!Select_RefAct3</definedName>
    <definedName name="Select_RefAct3" localSheetId="91">[11]!Select_RefAct3</definedName>
    <definedName name="Select_RefAct3" localSheetId="92">[11]!Select_RefAct3</definedName>
    <definedName name="Select_RefAct3" localSheetId="93">[11]!Select_RefAct3</definedName>
    <definedName name="Select_RefAct3" localSheetId="94">[11]!Select_RefAct3</definedName>
    <definedName name="Select_RefAct3" localSheetId="95">[11]!Select_RefAct3</definedName>
    <definedName name="Select_RefAct3" localSheetId="96">[11]!Select_RefAct3</definedName>
    <definedName name="Select_RefAct3" localSheetId="97">[11]!Select_RefAct3</definedName>
    <definedName name="Select_RefAct3" localSheetId="98">[11]!Select_RefAct3</definedName>
    <definedName name="Select_RefAct3" localSheetId="99">[11]!Select_RefAct3</definedName>
    <definedName name="Select_RefAct3" localSheetId="100">[11]!Select_RefAct3</definedName>
    <definedName name="Select_RefAct3" localSheetId="101">[11]!Select_RefAct3</definedName>
    <definedName name="Select_RefAct3" localSheetId="102">[11]!Select_RefAct3</definedName>
    <definedName name="Select_RefAct3" localSheetId="103">[11]!Select_RefAct3</definedName>
    <definedName name="Select_RefAct3" localSheetId="104">[11]!Select_RefAct3</definedName>
    <definedName name="Select_RefAct3" localSheetId="105">[11]!Select_RefAct3</definedName>
    <definedName name="Select_RefAct3" localSheetId="106">[11]!Select_RefAct3</definedName>
    <definedName name="Select_RefAct3" localSheetId="107">[11]!Select_RefAct3</definedName>
    <definedName name="Select_RefAct3" localSheetId="108">[11]!Select_RefAct3</definedName>
    <definedName name="Select_RefAct3" localSheetId="109">[11]!Select_RefAct3</definedName>
    <definedName name="Select_RefAct3" localSheetId="110">[11]!Select_RefAct3</definedName>
    <definedName name="Select_RefAct3" localSheetId="111">[11]!Select_RefAct3</definedName>
    <definedName name="Select_RefAct3" localSheetId="112">[11]!Select_RefAct3</definedName>
    <definedName name="Select_RefAct3" localSheetId="113">[11]!Select_RefAct3</definedName>
    <definedName name="Select_RefAct3" localSheetId="6">[11]!Select_RefAct3</definedName>
    <definedName name="Select_RefAct3" localSheetId="12">[11]!Select_RefAct3</definedName>
    <definedName name="Select_RefAct3" localSheetId="15">[11]!Select_RefAct3</definedName>
    <definedName name="Select_RefAct3" localSheetId="16">[11]!Select_RefAct3</definedName>
    <definedName name="Select_RefAct3" localSheetId="17">[11]!Select_RefAct3</definedName>
    <definedName name="Select_RefAct3" localSheetId="18">[11]!Select_RefAct3</definedName>
    <definedName name="Select_RefAct3" localSheetId="19">[11]!Select_RefAct3</definedName>
    <definedName name="Select_RefAct3" localSheetId="20">[11]!Select_RefAct3</definedName>
    <definedName name="Select_RefAct3" localSheetId="21">[11]!Select_RefAct3</definedName>
    <definedName name="Select_RefAct3" localSheetId="9">[11]!Select_RefAct3</definedName>
    <definedName name="Select_RefAct3" localSheetId="10">[11]!Select_RefAct3</definedName>
    <definedName name="Select_RefAct3" localSheetId="11">[11]!Select_RefAct3</definedName>
    <definedName name="Select_RefAct3" localSheetId="13">[11]!Select_RefAct3</definedName>
    <definedName name="Select_RefAct3" localSheetId="14">[11]!Select_RefAct3</definedName>
    <definedName name="Select_RefAct3" localSheetId="8">[11]!Select_RefAct3</definedName>
    <definedName name="Select_RefAct3" localSheetId="7">[11]!Select_RefAct3</definedName>
    <definedName name="Select_RefAct3" localSheetId="5">[11]!Select_RefAct3</definedName>
    <definedName name="Select_RefAct3">[11]!Select_RefAct3</definedName>
    <definedName name="Select_RefEve" localSheetId="22">[18]!Select_RefEve</definedName>
    <definedName name="Select_RefEve" localSheetId="23">[18]!Select_RefEve</definedName>
    <definedName name="Select_RefEve" localSheetId="24">[18]!Select_RefEve</definedName>
    <definedName name="Select_RefEve" localSheetId="25">[18]!Select_RefEve</definedName>
    <definedName name="Select_RefEve" localSheetId="26">[18]!Select_RefEve</definedName>
    <definedName name="Select_RefEve" localSheetId="27">[18]!Select_RefEve</definedName>
    <definedName name="Select_RefEve" localSheetId="28">[18]!Select_RefEve</definedName>
    <definedName name="Select_RefEve" localSheetId="29">[18]!Select_RefEve</definedName>
    <definedName name="Select_RefEve" localSheetId="30">[18]!Select_RefEve</definedName>
    <definedName name="Select_RefEve" localSheetId="31">[18]!Select_RefEve</definedName>
    <definedName name="Select_RefEve" localSheetId="32">[18]!Select_RefEve</definedName>
    <definedName name="Select_RefEve" localSheetId="33">[18]!Select_RefEve</definedName>
    <definedName name="Select_RefEve" localSheetId="34">[18]!Select_RefEve</definedName>
    <definedName name="Select_RefEve" localSheetId="35">[18]!Select_RefEve</definedName>
    <definedName name="Select_RefEve" localSheetId="36">[18]!Select_RefEve</definedName>
    <definedName name="Select_RefEve" localSheetId="37">[18]!Select_RefEve</definedName>
    <definedName name="Select_RefEve" localSheetId="38">[18]!Select_RefEve</definedName>
    <definedName name="Select_RefEve" localSheetId="39">[18]!Select_RefEve</definedName>
    <definedName name="Select_RefEve" localSheetId="40">[18]!Select_RefEve</definedName>
    <definedName name="Select_RefEve" localSheetId="41">[18]!Select_RefEve</definedName>
    <definedName name="Select_RefEve" localSheetId="42">[18]!Select_RefEve</definedName>
    <definedName name="Select_RefEve" localSheetId="43">[18]!Select_RefEve</definedName>
    <definedName name="Select_RefEve" localSheetId="44">[18]!Select_RefEve</definedName>
    <definedName name="Select_RefEve" localSheetId="45">[18]!Select_RefEve</definedName>
    <definedName name="Select_RefEve" localSheetId="46">[18]!Select_RefEve</definedName>
    <definedName name="Select_RefEve" localSheetId="47">[18]!Select_RefEve</definedName>
    <definedName name="Select_RefEve" localSheetId="48">[18]!Select_RefEve</definedName>
    <definedName name="Select_RefEve" localSheetId="49">[18]!Select_RefEve</definedName>
    <definedName name="Select_RefEve" localSheetId="50">[18]!Select_RefEve</definedName>
    <definedName name="Select_RefEve" localSheetId="51">[18]!Select_RefEve</definedName>
    <definedName name="Select_RefEve" localSheetId="52">[18]!Select_RefEve</definedName>
    <definedName name="Select_RefEve" localSheetId="53">[18]!Select_RefEve</definedName>
    <definedName name="Select_RefEve" localSheetId="54">[18]!Select_RefEve</definedName>
    <definedName name="Select_RefEve" localSheetId="55">[18]!Select_RefEve</definedName>
    <definedName name="Select_RefEve" localSheetId="56">[18]!Select_RefEve</definedName>
    <definedName name="Select_RefEve" localSheetId="57">[18]!Select_RefEve</definedName>
    <definedName name="Select_RefEve" localSheetId="58">[18]!Select_RefEve</definedName>
    <definedName name="Select_RefEve" localSheetId="59">[18]!Select_RefEve</definedName>
    <definedName name="Select_RefEve" localSheetId="60">[18]!Select_RefEve</definedName>
    <definedName name="Select_RefEve" localSheetId="61">[18]!Select_RefEve</definedName>
    <definedName name="Select_RefEve" localSheetId="62">[18]!Select_RefEve</definedName>
    <definedName name="Select_RefEve" localSheetId="63">[18]!Select_RefEve</definedName>
    <definedName name="Select_RefEve" localSheetId="64">[18]!Select_RefEve</definedName>
    <definedName name="Select_RefEve" localSheetId="65">[18]!Select_RefEve</definedName>
    <definedName name="Select_RefEve" localSheetId="66">[18]!Select_RefEve</definedName>
    <definedName name="Select_RefEve" localSheetId="67">[18]!Select_RefEve</definedName>
    <definedName name="Select_RefEve" localSheetId="68">[18]!Select_RefEve</definedName>
    <definedName name="Select_RefEve" localSheetId="69">[18]!Select_RefEve</definedName>
    <definedName name="Select_RefEve" localSheetId="70">[18]!Select_RefEve</definedName>
    <definedName name="Select_RefEve" localSheetId="71">[18]!Select_RefEve</definedName>
    <definedName name="Select_RefEve" localSheetId="72">[18]!Select_RefEve</definedName>
    <definedName name="Select_RefEve" localSheetId="73">[18]!Select_RefEve</definedName>
    <definedName name="Select_RefEve" localSheetId="74">[18]!Select_RefEve</definedName>
    <definedName name="Select_RefEve" localSheetId="75">[18]!Select_RefEve</definedName>
    <definedName name="Select_RefEve" localSheetId="76">[18]!Select_RefEve</definedName>
    <definedName name="Select_RefEve" localSheetId="77">[18]!Select_RefEve</definedName>
    <definedName name="Select_RefEve" localSheetId="78">[18]!Select_RefEve</definedName>
    <definedName name="Select_RefEve" localSheetId="79">[18]!Select_RefEve</definedName>
    <definedName name="Select_RefEve" localSheetId="80">[18]!Select_RefEve</definedName>
    <definedName name="Select_RefEve" localSheetId="81">[18]!Select_RefEve</definedName>
    <definedName name="Select_RefEve" localSheetId="82">[18]!Select_RefEve</definedName>
    <definedName name="Select_RefEve" localSheetId="83">[18]!Select_RefEve</definedName>
    <definedName name="Select_RefEve" localSheetId="84">[18]!Select_RefEve</definedName>
    <definedName name="Select_RefEve" localSheetId="85">[18]!Select_RefEve</definedName>
    <definedName name="Select_RefEve" localSheetId="86">[18]!Select_RefEve</definedName>
    <definedName name="Select_RefEve" localSheetId="87">[18]!Select_RefEve</definedName>
    <definedName name="Select_RefEve" localSheetId="88">[18]!Select_RefEve</definedName>
    <definedName name="Select_RefEve" localSheetId="89">[18]!Select_RefEve</definedName>
    <definedName name="Select_RefEve" localSheetId="90">[18]!Select_RefEve</definedName>
    <definedName name="Select_RefEve" localSheetId="91">[18]!Select_RefEve</definedName>
    <definedName name="Select_RefEve" localSheetId="92">[18]!Select_RefEve</definedName>
    <definedName name="Select_RefEve" localSheetId="93">[18]!Select_RefEve</definedName>
    <definedName name="Select_RefEve" localSheetId="94">[18]!Select_RefEve</definedName>
    <definedName name="Select_RefEve" localSheetId="95">[18]!Select_RefEve</definedName>
    <definedName name="Select_RefEve" localSheetId="96">[18]!Select_RefEve</definedName>
    <definedName name="Select_RefEve" localSheetId="97">[18]!Select_RefEve</definedName>
    <definedName name="Select_RefEve" localSheetId="98">[18]!Select_RefEve</definedName>
    <definedName name="Select_RefEve" localSheetId="99">[18]!Select_RefEve</definedName>
    <definedName name="Select_RefEve" localSheetId="100">[18]!Select_RefEve</definedName>
    <definedName name="Select_RefEve" localSheetId="101">[18]!Select_RefEve</definedName>
    <definedName name="Select_RefEve" localSheetId="102">[18]!Select_RefEve</definedName>
    <definedName name="Select_RefEve" localSheetId="103">[18]!Select_RefEve</definedName>
    <definedName name="Select_RefEve" localSheetId="104">[18]!Select_RefEve</definedName>
    <definedName name="Select_RefEve" localSheetId="105">[18]!Select_RefEve</definedName>
    <definedName name="Select_RefEve" localSheetId="106">[18]!Select_RefEve</definedName>
    <definedName name="Select_RefEve" localSheetId="107">[18]!Select_RefEve</definedName>
    <definedName name="Select_RefEve" localSheetId="108">[18]!Select_RefEve</definedName>
    <definedName name="Select_RefEve" localSheetId="109">[18]!Select_RefEve</definedName>
    <definedName name="Select_RefEve" localSheetId="110">[18]!Select_RefEve</definedName>
    <definedName name="Select_RefEve" localSheetId="111">[18]!Select_RefEve</definedName>
    <definedName name="Select_RefEve" localSheetId="112">[18]!Select_RefEve</definedName>
    <definedName name="Select_RefEve" localSheetId="113">[18]!Select_RefEve</definedName>
    <definedName name="Select_RefEve" localSheetId="6">[18]!Select_RefEve</definedName>
    <definedName name="Select_RefEve" localSheetId="12">[18]!Select_RefEve</definedName>
    <definedName name="Select_RefEve" localSheetId="15">[18]!Select_RefEve</definedName>
    <definedName name="Select_RefEve" localSheetId="16">[18]!Select_RefEve</definedName>
    <definedName name="Select_RefEve" localSheetId="17">[18]!Select_RefEve</definedName>
    <definedName name="Select_RefEve" localSheetId="18">[18]!Select_RefEve</definedName>
    <definedName name="Select_RefEve" localSheetId="19">[18]!Select_RefEve</definedName>
    <definedName name="Select_RefEve" localSheetId="20">[18]!Select_RefEve</definedName>
    <definedName name="Select_RefEve" localSheetId="21">[18]!Select_RefEve</definedName>
    <definedName name="Select_RefEve" localSheetId="9">[18]!Select_RefEve</definedName>
    <definedName name="Select_RefEve" localSheetId="10">[18]!Select_RefEve</definedName>
    <definedName name="Select_RefEve" localSheetId="11">[18]!Select_RefEve</definedName>
    <definedName name="Select_RefEve" localSheetId="13">[18]!Select_RefEve</definedName>
    <definedName name="Select_RefEve" localSheetId="14">[18]!Select_RefEve</definedName>
    <definedName name="Select_RefEve" localSheetId="8">[18]!Select_RefEve</definedName>
    <definedName name="Select_RefEve" localSheetId="7">[18]!Select_RefEve</definedName>
    <definedName name="Select_RefEve" localSheetId="5">[18]!Select_RefEve</definedName>
    <definedName name="Select_RefEve">[18]!Select_RefEve</definedName>
    <definedName name="Select_RefGamen" localSheetId="22">[18]!Select_RefGamen</definedName>
    <definedName name="Select_RefGamen" localSheetId="23">[18]!Select_RefGamen</definedName>
    <definedName name="Select_RefGamen" localSheetId="24">[18]!Select_RefGamen</definedName>
    <definedName name="Select_RefGamen" localSheetId="25">[18]!Select_RefGamen</definedName>
    <definedName name="Select_RefGamen" localSheetId="26">[18]!Select_RefGamen</definedName>
    <definedName name="Select_RefGamen" localSheetId="27">[18]!Select_RefGamen</definedName>
    <definedName name="Select_RefGamen" localSheetId="28">[18]!Select_RefGamen</definedName>
    <definedName name="Select_RefGamen" localSheetId="29">[18]!Select_RefGamen</definedName>
    <definedName name="Select_RefGamen" localSheetId="30">[18]!Select_RefGamen</definedName>
    <definedName name="Select_RefGamen" localSheetId="31">[18]!Select_RefGamen</definedName>
    <definedName name="Select_RefGamen" localSheetId="32">[18]!Select_RefGamen</definedName>
    <definedName name="Select_RefGamen" localSheetId="33">[18]!Select_RefGamen</definedName>
    <definedName name="Select_RefGamen" localSheetId="34">[18]!Select_RefGamen</definedName>
    <definedName name="Select_RefGamen" localSheetId="35">[18]!Select_RefGamen</definedName>
    <definedName name="Select_RefGamen" localSheetId="36">[18]!Select_RefGamen</definedName>
    <definedName name="Select_RefGamen" localSheetId="37">[18]!Select_RefGamen</definedName>
    <definedName name="Select_RefGamen" localSheetId="38">[18]!Select_RefGamen</definedName>
    <definedName name="Select_RefGamen" localSheetId="39">[18]!Select_RefGamen</definedName>
    <definedName name="Select_RefGamen" localSheetId="40">[18]!Select_RefGamen</definedName>
    <definedName name="Select_RefGamen" localSheetId="41">[18]!Select_RefGamen</definedName>
    <definedName name="Select_RefGamen" localSheetId="42">[18]!Select_RefGamen</definedName>
    <definedName name="Select_RefGamen" localSheetId="43">[18]!Select_RefGamen</definedName>
    <definedName name="Select_RefGamen" localSheetId="44">[18]!Select_RefGamen</definedName>
    <definedName name="Select_RefGamen" localSheetId="45">[18]!Select_RefGamen</definedName>
    <definedName name="Select_RefGamen" localSheetId="46">[18]!Select_RefGamen</definedName>
    <definedName name="Select_RefGamen" localSheetId="47">[18]!Select_RefGamen</definedName>
    <definedName name="Select_RefGamen" localSheetId="48">[18]!Select_RefGamen</definedName>
    <definedName name="Select_RefGamen" localSheetId="49">[18]!Select_RefGamen</definedName>
    <definedName name="Select_RefGamen" localSheetId="50">[18]!Select_RefGamen</definedName>
    <definedName name="Select_RefGamen" localSheetId="51">[18]!Select_RefGamen</definedName>
    <definedName name="Select_RefGamen" localSheetId="52">[18]!Select_RefGamen</definedName>
    <definedName name="Select_RefGamen" localSheetId="53">[18]!Select_RefGamen</definedName>
    <definedName name="Select_RefGamen" localSheetId="54">[18]!Select_RefGamen</definedName>
    <definedName name="Select_RefGamen" localSheetId="55">[18]!Select_RefGamen</definedName>
    <definedName name="Select_RefGamen" localSheetId="56">[18]!Select_RefGamen</definedName>
    <definedName name="Select_RefGamen" localSheetId="57">[18]!Select_RefGamen</definedName>
    <definedName name="Select_RefGamen" localSheetId="58">[18]!Select_RefGamen</definedName>
    <definedName name="Select_RefGamen" localSheetId="59">[18]!Select_RefGamen</definedName>
    <definedName name="Select_RefGamen" localSheetId="60">[18]!Select_RefGamen</definedName>
    <definedName name="Select_RefGamen" localSheetId="61">[18]!Select_RefGamen</definedName>
    <definedName name="Select_RefGamen" localSheetId="62">[18]!Select_RefGamen</definedName>
    <definedName name="Select_RefGamen" localSheetId="63">[18]!Select_RefGamen</definedName>
    <definedName name="Select_RefGamen" localSheetId="64">[18]!Select_RefGamen</definedName>
    <definedName name="Select_RefGamen" localSheetId="65">[18]!Select_RefGamen</definedName>
    <definedName name="Select_RefGamen" localSheetId="66">[18]!Select_RefGamen</definedName>
    <definedName name="Select_RefGamen" localSheetId="67">[18]!Select_RefGamen</definedName>
    <definedName name="Select_RefGamen" localSheetId="68">[18]!Select_RefGamen</definedName>
    <definedName name="Select_RefGamen" localSheetId="69">[18]!Select_RefGamen</definedName>
    <definedName name="Select_RefGamen" localSheetId="70">[18]!Select_RefGamen</definedName>
    <definedName name="Select_RefGamen" localSheetId="71">[18]!Select_RefGamen</definedName>
    <definedName name="Select_RefGamen" localSheetId="72">[18]!Select_RefGamen</definedName>
    <definedName name="Select_RefGamen" localSheetId="73">[18]!Select_RefGamen</definedName>
    <definedName name="Select_RefGamen" localSheetId="74">[18]!Select_RefGamen</definedName>
    <definedName name="Select_RefGamen" localSheetId="75">[18]!Select_RefGamen</definedName>
    <definedName name="Select_RefGamen" localSheetId="76">[18]!Select_RefGamen</definedName>
    <definedName name="Select_RefGamen" localSheetId="77">[18]!Select_RefGamen</definedName>
    <definedName name="Select_RefGamen" localSheetId="78">[18]!Select_RefGamen</definedName>
    <definedName name="Select_RefGamen" localSheetId="79">[18]!Select_RefGamen</definedName>
    <definedName name="Select_RefGamen" localSheetId="80">[18]!Select_RefGamen</definedName>
    <definedName name="Select_RefGamen" localSheetId="81">[18]!Select_RefGamen</definedName>
    <definedName name="Select_RefGamen" localSheetId="82">[18]!Select_RefGamen</definedName>
    <definedName name="Select_RefGamen" localSheetId="83">[18]!Select_RefGamen</definedName>
    <definedName name="Select_RefGamen" localSheetId="84">[18]!Select_RefGamen</definedName>
    <definedName name="Select_RefGamen" localSheetId="85">[18]!Select_RefGamen</definedName>
    <definedName name="Select_RefGamen" localSheetId="86">[18]!Select_RefGamen</definedName>
    <definedName name="Select_RefGamen" localSheetId="87">[18]!Select_RefGamen</definedName>
    <definedName name="Select_RefGamen" localSheetId="88">[18]!Select_RefGamen</definedName>
    <definedName name="Select_RefGamen" localSheetId="89">[18]!Select_RefGamen</definedName>
    <definedName name="Select_RefGamen" localSheetId="90">[18]!Select_RefGamen</definedName>
    <definedName name="Select_RefGamen" localSheetId="91">[18]!Select_RefGamen</definedName>
    <definedName name="Select_RefGamen" localSheetId="92">[18]!Select_RefGamen</definedName>
    <definedName name="Select_RefGamen" localSheetId="93">[18]!Select_RefGamen</definedName>
    <definedName name="Select_RefGamen" localSheetId="94">[18]!Select_RefGamen</definedName>
    <definedName name="Select_RefGamen" localSheetId="95">[18]!Select_RefGamen</definedName>
    <definedName name="Select_RefGamen" localSheetId="96">[18]!Select_RefGamen</definedName>
    <definedName name="Select_RefGamen" localSheetId="97">[18]!Select_RefGamen</definedName>
    <definedName name="Select_RefGamen" localSheetId="98">[18]!Select_RefGamen</definedName>
    <definedName name="Select_RefGamen" localSheetId="99">[18]!Select_RefGamen</definedName>
    <definedName name="Select_RefGamen" localSheetId="100">[18]!Select_RefGamen</definedName>
    <definedName name="Select_RefGamen" localSheetId="101">[18]!Select_RefGamen</definedName>
    <definedName name="Select_RefGamen" localSheetId="102">[18]!Select_RefGamen</definedName>
    <definedName name="Select_RefGamen" localSheetId="103">[18]!Select_RefGamen</definedName>
    <definedName name="Select_RefGamen" localSheetId="104">[18]!Select_RefGamen</definedName>
    <definedName name="Select_RefGamen" localSheetId="105">[18]!Select_RefGamen</definedName>
    <definedName name="Select_RefGamen" localSheetId="106">[18]!Select_RefGamen</definedName>
    <definedName name="Select_RefGamen" localSheetId="107">[18]!Select_RefGamen</definedName>
    <definedName name="Select_RefGamen" localSheetId="108">[18]!Select_RefGamen</definedName>
    <definedName name="Select_RefGamen" localSheetId="109">[18]!Select_RefGamen</definedName>
    <definedName name="Select_RefGamen" localSheetId="110">[18]!Select_RefGamen</definedName>
    <definedName name="Select_RefGamen" localSheetId="111">[18]!Select_RefGamen</definedName>
    <definedName name="Select_RefGamen" localSheetId="112">[18]!Select_RefGamen</definedName>
    <definedName name="Select_RefGamen" localSheetId="113">[18]!Select_RefGamen</definedName>
    <definedName name="Select_RefGamen" localSheetId="6">[18]!Select_RefGamen</definedName>
    <definedName name="Select_RefGamen" localSheetId="12">[18]!Select_RefGamen</definedName>
    <definedName name="Select_RefGamen" localSheetId="15">[18]!Select_RefGamen</definedName>
    <definedName name="Select_RefGamen" localSheetId="16">[18]!Select_RefGamen</definedName>
    <definedName name="Select_RefGamen" localSheetId="17">[18]!Select_RefGamen</definedName>
    <definedName name="Select_RefGamen" localSheetId="18">[18]!Select_RefGamen</definedName>
    <definedName name="Select_RefGamen" localSheetId="19">[18]!Select_RefGamen</definedName>
    <definedName name="Select_RefGamen" localSheetId="20">[18]!Select_RefGamen</definedName>
    <definedName name="Select_RefGamen" localSheetId="21">[18]!Select_RefGamen</definedName>
    <definedName name="Select_RefGamen" localSheetId="9">[18]!Select_RefGamen</definedName>
    <definedName name="Select_RefGamen" localSheetId="10">[18]!Select_RefGamen</definedName>
    <definedName name="Select_RefGamen" localSheetId="11">[18]!Select_RefGamen</definedName>
    <definedName name="Select_RefGamen" localSheetId="13">[18]!Select_RefGamen</definedName>
    <definedName name="Select_RefGamen" localSheetId="14">[18]!Select_RefGamen</definedName>
    <definedName name="Select_RefGamen" localSheetId="8">[18]!Select_RefGamen</definedName>
    <definedName name="Select_RefGamen" localSheetId="7">[18]!Select_RefGamen</definedName>
    <definedName name="Select_RefGamen" localSheetId="5">[18]!Select_RefGamen</definedName>
    <definedName name="Select_RefGamen">[18]!Select_RefGamen</definedName>
    <definedName name="Select_RefObj" localSheetId="22">[18]!Select_RefObj</definedName>
    <definedName name="Select_RefObj" localSheetId="23">[18]!Select_RefObj</definedName>
    <definedName name="Select_RefObj" localSheetId="24">[18]!Select_RefObj</definedName>
    <definedName name="Select_RefObj" localSheetId="25">[18]!Select_RefObj</definedName>
    <definedName name="Select_RefObj" localSheetId="26">[18]!Select_RefObj</definedName>
    <definedName name="Select_RefObj" localSheetId="27">[18]!Select_RefObj</definedName>
    <definedName name="Select_RefObj" localSheetId="28">[18]!Select_RefObj</definedName>
    <definedName name="Select_RefObj" localSheetId="29">[18]!Select_RefObj</definedName>
    <definedName name="Select_RefObj" localSheetId="30">[18]!Select_RefObj</definedName>
    <definedName name="Select_RefObj" localSheetId="31">[18]!Select_RefObj</definedName>
    <definedName name="Select_RefObj" localSheetId="32">[18]!Select_RefObj</definedName>
    <definedName name="Select_RefObj" localSheetId="33">[18]!Select_RefObj</definedName>
    <definedName name="Select_RefObj" localSheetId="34">[18]!Select_RefObj</definedName>
    <definedName name="Select_RefObj" localSheetId="35">[18]!Select_RefObj</definedName>
    <definedName name="Select_RefObj" localSheetId="36">[18]!Select_RefObj</definedName>
    <definedName name="Select_RefObj" localSheetId="37">[18]!Select_RefObj</definedName>
    <definedName name="Select_RefObj" localSheetId="38">[18]!Select_RefObj</definedName>
    <definedName name="Select_RefObj" localSheetId="39">[18]!Select_RefObj</definedName>
    <definedName name="Select_RefObj" localSheetId="40">[18]!Select_RefObj</definedName>
    <definedName name="Select_RefObj" localSheetId="41">[18]!Select_RefObj</definedName>
    <definedName name="Select_RefObj" localSheetId="42">[18]!Select_RefObj</definedName>
    <definedName name="Select_RefObj" localSheetId="43">[18]!Select_RefObj</definedName>
    <definedName name="Select_RefObj" localSheetId="44">[18]!Select_RefObj</definedName>
    <definedName name="Select_RefObj" localSheetId="45">[18]!Select_RefObj</definedName>
    <definedName name="Select_RefObj" localSheetId="46">[18]!Select_RefObj</definedName>
    <definedName name="Select_RefObj" localSheetId="47">[18]!Select_RefObj</definedName>
    <definedName name="Select_RefObj" localSheetId="48">[18]!Select_RefObj</definedName>
    <definedName name="Select_RefObj" localSheetId="49">[18]!Select_RefObj</definedName>
    <definedName name="Select_RefObj" localSheetId="50">[18]!Select_RefObj</definedName>
    <definedName name="Select_RefObj" localSheetId="51">[18]!Select_RefObj</definedName>
    <definedName name="Select_RefObj" localSheetId="52">[18]!Select_RefObj</definedName>
    <definedName name="Select_RefObj" localSheetId="53">[18]!Select_RefObj</definedName>
    <definedName name="Select_RefObj" localSheetId="54">[18]!Select_RefObj</definedName>
    <definedName name="Select_RefObj" localSheetId="55">[18]!Select_RefObj</definedName>
    <definedName name="Select_RefObj" localSheetId="56">[18]!Select_RefObj</definedName>
    <definedName name="Select_RefObj" localSheetId="57">[18]!Select_RefObj</definedName>
    <definedName name="Select_RefObj" localSheetId="58">[18]!Select_RefObj</definedName>
    <definedName name="Select_RefObj" localSheetId="59">[18]!Select_RefObj</definedName>
    <definedName name="Select_RefObj" localSheetId="60">[18]!Select_RefObj</definedName>
    <definedName name="Select_RefObj" localSheetId="61">[18]!Select_RefObj</definedName>
    <definedName name="Select_RefObj" localSheetId="62">[18]!Select_RefObj</definedName>
    <definedName name="Select_RefObj" localSheetId="63">[18]!Select_RefObj</definedName>
    <definedName name="Select_RefObj" localSheetId="64">[18]!Select_RefObj</definedName>
    <definedName name="Select_RefObj" localSheetId="65">[18]!Select_RefObj</definedName>
    <definedName name="Select_RefObj" localSheetId="66">[18]!Select_RefObj</definedName>
    <definedName name="Select_RefObj" localSheetId="67">[18]!Select_RefObj</definedName>
    <definedName name="Select_RefObj" localSheetId="68">[18]!Select_RefObj</definedName>
    <definedName name="Select_RefObj" localSheetId="69">[18]!Select_RefObj</definedName>
    <definedName name="Select_RefObj" localSheetId="70">[18]!Select_RefObj</definedName>
    <definedName name="Select_RefObj" localSheetId="71">[18]!Select_RefObj</definedName>
    <definedName name="Select_RefObj" localSheetId="72">[18]!Select_RefObj</definedName>
    <definedName name="Select_RefObj" localSheetId="73">[18]!Select_RefObj</definedName>
    <definedName name="Select_RefObj" localSheetId="74">[18]!Select_RefObj</definedName>
    <definedName name="Select_RefObj" localSheetId="75">[18]!Select_RefObj</definedName>
    <definedName name="Select_RefObj" localSheetId="76">[18]!Select_RefObj</definedName>
    <definedName name="Select_RefObj" localSheetId="77">[18]!Select_RefObj</definedName>
    <definedName name="Select_RefObj" localSheetId="78">[18]!Select_RefObj</definedName>
    <definedName name="Select_RefObj" localSheetId="79">[18]!Select_RefObj</definedName>
    <definedName name="Select_RefObj" localSheetId="80">[18]!Select_RefObj</definedName>
    <definedName name="Select_RefObj" localSheetId="81">[18]!Select_RefObj</definedName>
    <definedName name="Select_RefObj" localSheetId="82">[18]!Select_RefObj</definedName>
    <definedName name="Select_RefObj" localSheetId="83">[18]!Select_RefObj</definedName>
    <definedName name="Select_RefObj" localSheetId="84">[18]!Select_RefObj</definedName>
    <definedName name="Select_RefObj" localSheetId="85">[18]!Select_RefObj</definedName>
    <definedName name="Select_RefObj" localSheetId="86">[18]!Select_RefObj</definedName>
    <definedName name="Select_RefObj" localSheetId="87">[18]!Select_RefObj</definedName>
    <definedName name="Select_RefObj" localSheetId="88">[18]!Select_RefObj</definedName>
    <definedName name="Select_RefObj" localSheetId="89">[18]!Select_RefObj</definedName>
    <definedName name="Select_RefObj" localSheetId="90">[18]!Select_RefObj</definedName>
    <definedName name="Select_RefObj" localSheetId="91">[18]!Select_RefObj</definedName>
    <definedName name="Select_RefObj" localSheetId="92">[18]!Select_RefObj</definedName>
    <definedName name="Select_RefObj" localSheetId="93">[18]!Select_RefObj</definedName>
    <definedName name="Select_RefObj" localSheetId="94">[18]!Select_RefObj</definedName>
    <definedName name="Select_RefObj" localSheetId="95">[18]!Select_RefObj</definedName>
    <definedName name="Select_RefObj" localSheetId="96">[18]!Select_RefObj</definedName>
    <definedName name="Select_RefObj" localSheetId="97">[18]!Select_RefObj</definedName>
    <definedName name="Select_RefObj" localSheetId="98">[18]!Select_RefObj</definedName>
    <definedName name="Select_RefObj" localSheetId="99">[18]!Select_RefObj</definedName>
    <definedName name="Select_RefObj" localSheetId="100">[18]!Select_RefObj</definedName>
    <definedName name="Select_RefObj" localSheetId="101">[18]!Select_RefObj</definedName>
    <definedName name="Select_RefObj" localSheetId="102">[18]!Select_RefObj</definedName>
    <definedName name="Select_RefObj" localSheetId="103">[18]!Select_RefObj</definedName>
    <definedName name="Select_RefObj" localSheetId="104">[18]!Select_RefObj</definedName>
    <definedName name="Select_RefObj" localSheetId="105">[18]!Select_RefObj</definedName>
    <definedName name="Select_RefObj" localSheetId="106">[18]!Select_RefObj</definedName>
    <definedName name="Select_RefObj" localSheetId="107">[18]!Select_RefObj</definedName>
    <definedName name="Select_RefObj" localSheetId="108">[18]!Select_RefObj</definedName>
    <definedName name="Select_RefObj" localSheetId="109">[18]!Select_RefObj</definedName>
    <definedName name="Select_RefObj" localSheetId="110">[18]!Select_RefObj</definedName>
    <definedName name="Select_RefObj" localSheetId="111">[18]!Select_RefObj</definedName>
    <definedName name="Select_RefObj" localSheetId="112">[18]!Select_RefObj</definedName>
    <definedName name="Select_RefObj" localSheetId="113">[18]!Select_RefObj</definedName>
    <definedName name="Select_RefObj" localSheetId="6">[18]!Select_RefObj</definedName>
    <definedName name="Select_RefObj" localSheetId="12">[18]!Select_RefObj</definedName>
    <definedName name="Select_RefObj" localSheetId="15">[18]!Select_RefObj</definedName>
    <definedName name="Select_RefObj" localSheetId="16">[18]!Select_RefObj</definedName>
    <definedName name="Select_RefObj" localSheetId="17">[18]!Select_RefObj</definedName>
    <definedName name="Select_RefObj" localSheetId="18">[18]!Select_RefObj</definedName>
    <definedName name="Select_RefObj" localSheetId="19">[18]!Select_RefObj</definedName>
    <definedName name="Select_RefObj" localSheetId="20">[18]!Select_RefObj</definedName>
    <definedName name="Select_RefObj" localSheetId="21">[18]!Select_RefObj</definedName>
    <definedName name="Select_RefObj" localSheetId="9">[18]!Select_RefObj</definedName>
    <definedName name="Select_RefObj" localSheetId="10">[18]!Select_RefObj</definedName>
    <definedName name="Select_RefObj" localSheetId="11">[18]!Select_RefObj</definedName>
    <definedName name="Select_RefObj" localSheetId="13">[18]!Select_RefObj</definedName>
    <definedName name="Select_RefObj" localSheetId="14">[18]!Select_RefObj</definedName>
    <definedName name="Select_RefObj" localSheetId="8">[18]!Select_RefObj</definedName>
    <definedName name="Select_RefObj" localSheetId="7">[18]!Select_RefObj</definedName>
    <definedName name="Select_RefObj" localSheetId="5">[18]!Select_RefObj</definedName>
    <definedName name="Select_RefObj">[18]!Select_RefObj</definedName>
    <definedName name="Select_RefObj1" localSheetId="22">[11]!Select_RefObj1</definedName>
    <definedName name="Select_RefObj1" localSheetId="23">[11]!Select_RefObj1</definedName>
    <definedName name="Select_RefObj1" localSheetId="24">[11]!Select_RefObj1</definedName>
    <definedName name="Select_RefObj1" localSheetId="25">[11]!Select_RefObj1</definedName>
    <definedName name="Select_RefObj1" localSheetId="26">[11]!Select_RefObj1</definedName>
    <definedName name="Select_RefObj1" localSheetId="27">[11]!Select_RefObj1</definedName>
    <definedName name="Select_RefObj1" localSheetId="28">[11]!Select_RefObj1</definedName>
    <definedName name="Select_RefObj1" localSheetId="29">[11]!Select_RefObj1</definedName>
    <definedName name="Select_RefObj1" localSheetId="30">[11]!Select_RefObj1</definedName>
    <definedName name="Select_RefObj1" localSheetId="31">[11]!Select_RefObj1</definedName>
    <definedName name="Select_RefObj1" localSheetId="32">[11]!Select_RefObj1</definedName>
    <definedName name="Select_RefObj1" localSheetId="33">[11]!Select_RefObj1</definedName>
    <definedName name="Select_RefObj1" localSheetId="34">[11]!Select_RefObj1</definedName>
    <definedName name="Select_RefObj1" localSheetId="35">[11]!Select_RefObj1</definedName>
    <definedName name="Select_RefObj1" localSheetId="36">[11]!Select_RefObj1</definedName>
    <definedName name="Select_RefObj1" localSheetId="37">[11]!Select_RefObj1</definedName>
    <definedName name="Select_RefObj1" localSheetId="38">[11]!Select_RefObj1</definedName>
    <definedName name="Select_RefObj1" localSheetId="39">[11]!Select_RefObj1</definedName>
    <definedName name="Select_RefObj1" localSheetId="40">[11]!Select_RefObj1</definedName>
    <definedName name="Select_RefObj1" localSheetId="41">[11]!Select_RefObj1</definedName>
    <definedName name="Select_RefObj1" localSheetId="42">[11]!Select_RefObj1</definedName>
    <definedName name="Select_RefObj1" localSheetId="43">[11]!Select_RefObj1</definedName>
    <definedName name="Select_RefObj1" localSheetId="44">[11]!Select_RefObj1</definedName>
    <definedName name="Select_RefObj1" localSheetId="45">[11]!Select_RefObj1</definedName>
    <definedName name="Select_RefObj1" localSheetId="46">[11]!Select_RefObj1</definedName>
    <definedName name="Select_RefObj1" localSheetId="47">[11]!Select_RefObj1</definedName>
    <definedName name="Select_RefObj1" localSheetId="48">[11]!Select_RefObj1</definedName>
    <definedName name="Select_RefObj1" localSheetId="49">[11]!Select_RefObj1</definedName>
    <definedName name="Select_RefObj1" localSheetId="50">[11]!Select_RefObj1</definedName>
    <definedName name="Select_RefObj1" localSheetId="51">[11]!Select_RefObj1</definedName>
    <definedName name="Select_RefObj1" localSheetId="52">[11]!Select_RefObj1</definedName>
    <definedName name="Select_RefObj1" localSheetId="53">[11]!Select_RefObj1</definedName>
    <definedName name="Select_RefObj1" localSheetId="54">[11]!Select_RefObj1</definedName>
    <definedName name="Select_RefObj1" localSheetId="55">[11]!Select_RefObj1</definedName>
    <definedName name="Select_RefObj1" localSheetId="56">[11]!Select_RefObj1</definedName>
    <definedName name="Select_RefObj1" localSheetId="57">[11]!Select_RefObj1</definedName>
    <definedName name="Select_RefObj1" localSheetId="58">[11]!Select_RefObj1</definedName>
    <definedName name="Select_RefObj1" localSheetId="59">[11]!Select_RefObj1</definedName>
    <definedName name="Select_RefObj1" localSheetId="60">[11]!Select_RefObj1</definedName>
    <definedName name="Select_RefObj1" localSheetId="61">[11]!Select_RefObj1</definedName>
    <definedName name="Select_RefObj1" localSheetId="62">[11]!Select_RefObj1</definedName>
    <definedName name="Select_RefObj1" localSheetId="63">[11]!Select_RefObj1</definedName>
    <definedName name="Select_RefObj1" localSheetId="64">[11]!Select_RefObj1</definedName>
    <definedName name="Select_RefObj1" localSheetId="65">[11]!Select_RefObj1</definedName>
    <definedName name="Select_RefObj1" localSheetId="66">[11]!Select_RefObj1</definedName>
    <definedName name="Select_RefObj1" localSheetId="67">[11]!Select_RefObj1</definedName>
    <definedName name="Select_RefObj1" localSheetId="68">[11]!Select_RefObj1</definedName>
    <definedName name="Select_RefObj1" localSheetId="69">[11]!Select_RefObj1</definedName>
    <definedName name="Select_RefObj1" localSheetId="70">[11]!Select_RefObj1</definedName>
    <definedName name="Select_RefObj1" localSheetId="71">[11]!Select_RefObj1</definedName>
    <definedName name="Select_RefObj1" localSheetId="72">[11]!Select_RefObj1</definedName>
    <definedName name="Select_RefObj1" localSheetId="73">[11]!Select_RefObj1</definedName>
    <definedName name="Select_RefObj1" localSheetId="74">[11]!Select_RefObj1</definedName>
    <definedName name="Select_RefObj1" localSheetId="75">[11]!Select_RefObj1</definedName>
    <definedName name="Select_RefObj1" localSheetId="76">[11]!Select_RefObj1</definedName>
    <definedName name="Select_RefObj1" localSheetId="77">[11]!Select_RefObj1</definedName>
    <definedName name="Select_RefObj1" localSheetId="78">[11]!Select_RefObj1</definedName>
    <definedName name="Select_RefObj1" localSheetId="79">[11]!Select_RefObj1</definedName>
    <definedName name="Select_RefObj1" localSheetId="80">[11]!Select_RefObj1</definedName>
    <definedName name="Select_RefObj1" localSheetId="81">[11]!Select_RefObj1</definedName>
    <definedName name="Select_RefObj1" localSheetId="82">[11]!Select_RefObj1</definedName>
    <definedName name="Select_RefObj1" localSheetId="83">[11]!Select_RefObj1</definedName>
    <definedName name="Select_RefObj1" localSheetId="84">[11]!Select_RefObj1</definedName>
    <definedName name="Select_RefObj1" localSheetId="85">[11]!Select_RefObj1</definedName>
    <definedName name="Select_RefObj1" localSheetId="86">[11]!Select_RefObj1</definedName>
    <definedName name="Select_RefObj1" localSheetId="87">[11]!Select_RefObj1</definedName>
    <definedName name="Select_RefObj1" localSheetId="88">[11]!Select_RefObj1</definedName>
    <definedName name="Select_RefObj1" localSheetId="89">[11]!Select_RefObj1</definedName>
    <definedName name="Select_RefObj1" localSheetId="90">[11]!Select_RefObj1</definedName>
    <definedName name="Select_RefObj1" localSheetId="91">[11]!Select_RefObj1</definedName>
    <definedName name="Select_RefObj1" localSheetId="92">[11]!Select_RefObj1</definedName>
    <definedName name="Select_RefObj1" localSheetId="93">[11]!Select_RefObj1</definedName>
    <definedName name="Select_RefObj1" localSheetId="94">[11]!Select_RefObj1</definedName>
    <definedName name="Select_RefObj1" localSheetId="95">[11]!Select_RefObj1</definedName>
    <definedName name="Select_RefObj1" localSheetId="96">[11]!Select_RefObj1</definedName>
    <definedName name="Select_RefObj1" localSheetId="97">[11]!Select_RefObj1</definedName>
    <definedName name="Select_RefObj1" localSheetId="98">[11]!Select_RefObj1</definedName>
    <definedName name="Select_RefObj1" localSheetId="99">[11]!Select_RefObj1</definedName>
    <definedName name="Select_RefObj1" localSheetId="100">[11]!Select_RefObj1</definedName>
    <definedName name="Select_RefObj1" localSheetId="101">[11]!Select_RefObj1</definedName>
    <definedName name="Select_RefObj1" localSheetId="102">[11]!Select_RefObj1</definedName>
    <definedName name="Select_RefObj1" localSheetId="103">[11]!Select_RefObj1</definedName>
    <definedName name="Select_RefObj1" localSheetId="104">[11]!Select_RefObj1</definedName>
    <definedName name="Select_RefObj1" localSheetId="105">[11]!Select_RefObj1</definedName>
    <definedName name="Select_RefObj1" localSheetId="106">[11]!Select_RefObj1</definedName>
    <definedName name="Select_RefObj1" localSheetId="107">[11]!Select_RefObj1</definedName>
    <definedName name="Select_RefObj1" localSheetId="108">[11]!Select_RefObj1</definedName>
    <definedName name="Select_RefObj1" localSheetId="109">[11]!Select_RefObj1</definedName>
    <definedName name="Select_RefObj1" localSheetId="110">[11]!Select_RefObj1</definedName>
    <definedName name="Select_RefObj1" localSheetId="111">[11]!Select_RefObj1</definedName>
    <definedName name="Select_RefObj1" localSheetId="112">[11]!Select_RefObj1</definedName>
    <definedName name="Select_RefObj1" localSheetId="113">[11]!Select_RefObj1</definedName>
    <definedName name="Select_RefObj1" localSheetId="6">[11]!Select_RefObj1</definedName>
    <definedName name="Select_RefObj1" localSheetId="12">[11]!Select_RefObj1</definedName>
    <definedName name="Select_RefObj1" localSheetId="15">[11]!Select_RefObj1</definedName>
    <definedName name="Select_RefObj1" localSheetId="16">[11]!Select_RefObj1</definedName>
    <definedName name="Select_RefObj1" localSheetId="17">[11]!Select_RefObj1</definedName>
    <definedName name="Select_RefObj1" localSheetId="18">[11]!Select_RefObj1</definedName>
    <definedName name="Select_RefObj1" localSheetId="19">[11]!Select_RefObj1</definedName>
    <definedName name="Select_RefObj1" localSheetId="20">[11]!Select_RefObj1</definedName>
    <definedName name="Select_RefObj1" localSheetId="21">[11]!Select_RefObj1</definedName>
    <definedName name="Select_RefObj1" localSheetId="9">[11]!Select_RefObj1</definedName>
    <definedName name="Select_RefObj1" localSheetId="10">[11]!Select_RefObj1</definedName>
    <definedName name="Select_RefObj1" localSheetId="11">[11]!Select_RefObj1</definedName>
    <definedName name="Select_RefObj1" localSheetId="13">[11]!Select_RefObj1</definedName>
    <definedName name="Select_RefObj1" localSheetId="14">[11]!Select_RefObj1</definedName>
    <definedName name="Select_RefObj1" localSheetId="8">[11]!Select_RefObj1</definedName>
    <definedName name="Select_RefObj1" localSheetId="7">[11]!Select_RefObj1</definedName>
    <definedName name="Select_RefObj1" localSheetId="5">[11]!Select_RefObj1</definedName>
    <definedName name="Select_RefObj1">[11]!Select_RefObj1</definedName>
    <definedName name="Select_RefObj2" localSheetId="22">[11]!Select_RefObj2</definedName>
    <definedName name="Select_RefObj2" localSheetId="23">[11]!Select_RefObj2</definedName>
    <definedName name="Select_RefObj2" localSheetId="24">[11]!Select_RefObj2</definedName>
    <definedName name="Select_RefObj2" localSheetId="25">[11]!Select_RefObj2</definedName>
    <definedName name="Select_RefObj2" localSheetId="26">[11]!Select_RefObj2</definedName>
    <definedName name="Select_RefObj2" localSheetId="27">[11]!Select_RefObj2</definedName>
    <definedName name="Select_RefObj2" localSheetId="28">[11]!Select_RefObj2</definedName>
    <definedName name="Select_RefObj2" localSheetId="29">[11]!Select_RefObj2</definedName>
    <definedName name="Select_RefObj2" localSheetId="30">[11]!Select_RefObj2</definedName>
    <definedName name="Select_RefObj2" localSheetId="31">[11]!Select_RefObj2</definedName>
    <definedName name="Select_RefObj2" localSheetId="32">[11]!Select_RefObj2</definedName>
    <definedName name="Select_RefObj2" localSheetId="33">[11]!Select_RefObj2</definedName>
    <definedName name="Select_RefObj2" localSheetId="34">[11]!Select_RefObj2</definedName>
    <definedName name="Select_RefObj2" localSheetId="35">[11]!Select_RefObj2</definedName>
    <definedName name="Select_RefObj2" localSheetId="36">[11]!Select_RefObj2</definedName>
    <definedName name="Select_RefObj2" localSheetId="37">[11]!Select_RefObj2</definedName>
    <definedName name="Select_RefObj2" localSheetId="38">[11]!Select_RefObj2</definedName>
    <definedName name="Select_RefObj2" localSheetId="39">[11]!Select_RefObj2</definedName>
    <definedName name="Select_RefObj2" localSheetId="40">[11]!Select_RefObj2</definedName>
    <definedName name="Select_RefObj2" localSheetId="41">[11]!Select_RefObj2</definedName>
    <definedName name="Select_RefObj2" localSheetId="42">[11]!Select_RefObj2</definedName>
    <definedName name="Select_RefObj2" localSheetId="43">[11]!Select_RefObj2</definedName>
    <definedName name="Select_RefObj2" localSheetId="44">[11]!Select_RefObj2</definedName>
    <definedName name="Select_RefObj2" localSheetId="45">[11]!Select_RefObj2</definedName>
    <definedName name="Select_RefObj2" localSheetId="46">[11]!Select_RefObj2</definedName>
    <definedName name="Select_RefObj2" localSheetId="47">[11]!Select_RefObj2</definedName>
    <definedName name="Select_RefObj2" localSheetId="48">[11]!Select_RefObj2</definedName>
    <definedName name="Select_RefObj2" localSheetId="49">[11]!Select_RefObj2</definedName>
    <definedName name="Select_RefObj2" localSheetId="50">[11]!Select_RefObj2</definedName>
    <definedName name="Select_RefObj2" localSheetId="51">[11]!Select_RefObj2</definedName>
    <definedName name="Select_RefObj2" localSheetId="52">[11]!Select_RefObj2</definedName>
    <definedName name="Select_RefObj2" localSheetId="53">[11]!Select_RefObj2</definedName>
    <definedName name="Select_RefObj2" localSheetId="54">[11]!Select_RefObj2</definedName>
    <definedName name="Select_RefObj2" localSheetId="55">[11]!Select_RefObj2</definedName>
    <definedName name="Select_RefObj2" localSheetId="56">[11]!Select_RefObj2</definedName>
    <definedName name="Select_RefObj2" localSheetId="57">[11]!Select_RefObj2</definedName>
    <definedName name="Select_RefObj2" localSheetId="58">[11]!Select_RefObj2</definedName>
    <definedName name="Select_RefObj2" localSheetId="59">[11]!Select_RefObj2</definedName>
    <definedName name="Select_RefObj2" localSheetId="60">[11]!Select_RefObj2</definedName>
    <definedName name="Select_RefObj2" localSheetId="61">[11]!Select_RefObj2</definedName>
    <definedName name="Select_RefObj2" localSheetId="62">[11]!Select_RefObj2</definedName>
    <definedName name="Select_RefObj2" localSheetId="63">[11]!Select_RefObj2</definedName>
    <definedName name="Select_RefObj2" localSheetId="64">[11]!Select_RefObj2</definedName>
    <definedName name="Select_RefObj2" localSheetId="65">[11]!Select_RefObj2</definedName>
    <definedName name="Select_RefObj2" localSheetId="66">[11]!Select_RefObj2</definedName>
    <definedName name="Select_RefObj2" localSheetId="67">[11]!Select_RefObj2</definedName>
    <definedName name="Select_RefObj2" localSheetId="68">[11]!Select_RefObj2</definedName>
    <definedName name="Select_RefObj2" localSheetId="69">[11]!Select_RefObj2</definedName>
    <definedName name="Select_RefObj2" localSheetId="70">[11]!Select_RefObj2</definedName>
    <definedName name="Select_RefObj2" localSheetId="71">[11]!Select_RefObj2</definedName>
    <definedName name="Select_RefObj2" localSheetId="72">[11]!Select_RefObj2</definedName>
    <definedName name="Select_RefObj2" localSheetId="73">[11]!Select_RefObj2</definedName>
    <definedName name="Select_RefObj2" localSheetId="74">[11]!Select_RefObj2</definedName>
    <definedName name="Select_RefObj2" localSheetId="75">[11]!Select_RefObj2</definedName>
    <definedName name="Select_RefObj2" localSheetId="76">[11]!Select_RefObj2</definedName>
    <definedName name="Select_RefObj2" localSheetId="77">[11]!Select_RefObj2</definedName>
    <definedName name="Select_RefObj2" localSheetId="78">[11]!Select_RefObj2</definedName>
    <definedName name="Select_RefObj2" localSheetId="79">[11]!Select_RefObj2</definedName>
    <definedName name="Select_RefObj2" localSheetId="80">[11]!Select_RefObj2</definedName>
    <definedName name="Select_RefObj2" localSheetId="81">[11]!Select_RefObj2</definedName>
    <definedName name="Select_RefObj2" localSheetId="82">[11]!Select_RefObj2</definedName>
    <definedName name="Select_RefObj2" localSheetId="83">[11]!Select_RefObj2</definedName>
    <definedName name="Select_RefObj2" localSheetId="84">[11]!Select_RefObj2</definedName>
    <definedName name="Select_RefObj2" localSheetId="85">[11]!Select_RefObj2</definedName>
    <definedName name="Select_RefObj2" localSheetId="86">[11]!Select_RefObj2</definedName>
    <definedName name="Select_RefObj2" localSheetId="87">[11]!Select_RefObj2</definedName>
    <definedName name="Select_RefObj2" localSheetId="88">[11]!Select_RefObj2</definedName>
    <definedName name="Select_RefObj2" localSheetId="89">[11]!Select_RefObj2</definedName>
    <definedName name="Select_RefObj2" localSheetId="90">[11]!Select_RefObj2</definedName>
    <definedName name="Select_RefObj2" localSheetId="91">[11]!Select_RefObj2</definedName>
    <definedName name="Select_RefObj2" localSheetId="92">[11]!Select_RefObj2</definedName>
    <definedName name="Select_RefObj2" localSheetId="93">[11]!Select_RefObj2</definedName>
    <definedName name="Select_RefObj2" localSheetId="94">[11]!Select_RefObj2</definedName>
    <definedName name="Select_RefObj2" localSheetId="95">[11]!Select_RefObj2</definedName>
    <definedName name="Select_RefObj2" localSheetId="96">[11]!Select_RefObj2</definedName>
    <definedName name="Select_RefObj2" localSheetId="97">[11]!Select_RefObj2</definedName>
    <definedName name="Select_RefObj2" localSheetId="98">[11]!Select_RefObj2</definedName>
    <definedName name="Select_RefObj2" localSheetId="99">[11]!Select_RefObj2</definedName>
    <definedName name="Select_RefObj2" localSheetId="100">[11]!Select_RefObj2</definedName>
    <definedName name="Select_RefObj2" localSheetId="101">[11]!Select_RefObj2</definedName>
    <definedName name="Select_RefObj2" localSheetId="102">[11]!Select_RefObj2</definedName>
    <definedName name="Select_RefObj2" localSheetId="103">[11]!Select_RefObj2</definedName>
    <definedName name="Select_RefObj2" localSheetId="104">[11]!Select_RefObj2</definedName>
    <definedName name="Select_RefObj2" localSheetId="105">[11]!Select_RefObj2</definedName>
    <definedName name="Select_RefObj2" localSheetId="106">[11]!Select_RefObj2</definedName>
    <definedName name="Select_RefObj2" localSheetId="107">[11]!Select_RefObj2</definedName>
    <definedName name="Select_RefObj2" localSheetId="108">[11]!Select_RefObj2</definedName>
    <definedName name="Select_RefObj2" localSheetId="109">[11]!Select_RefObj2</definedName>
    <definedName name="Select_RefObj2" localSheetId="110">[11]!Select_RefObj2</definedName>
    <definedName name="Select_RefObj2" localSheetId="111">[11]!Select_RefObj2</definedName>
    <definedName name="Select_RefObj2" localSheetId="112">[11]!Select_RefObj2</definedName>
    <definedName name="Select_RefObj2" localSheetId="113">[11]!Select_RefObj2</definedName>
    <definedName name="Select_RefObj2" localSheetId="6">[11]!Select_RefObj2</definedName>
    <definedName name="Select_RefObj2" localSheetId="12">[11]!Select_RefObj2</definedName>
    <definedName name="Select_RefObj2" localSheetId="15">[11]!Select_RefObj2</definedName>
    <definedName name="Select_RefObj2" localSheetId="16">[11]!Select_RefObj2</definedName>
    <definedName name="Select_RefObj2" localSheetId="17">[11]!Select_RefObj2</definedName>
    <definedName name="Select_RefObj2" localSheetId="18">[11]!Select_RefObj2</definedName>
    <definedName name="Select_RefObj2" localSheetId="19">[11]!Select_RefObj2</definedName>
    <definedName name="Select_RefObj2" localSheetId="20">[11]!Select_RefObj2</definedName>
    <definedName name="Select_RefObj2" localSheetId="21">[11]!Select_RefObj2</definedName>
    <definedName name="Select_RefObj2" localSheetId="9">[11]!Select_RefObj2</definedName>
    <definedName name="Select_RefObj2" localSheetId="10">[11]!Select_RefObj2</definedName>
    <definedName name="Select_RefObj2" localSheetId="11">[11]!Select_RefObj2</definedName>
    <definedName name="Select_RefObj2" localSheetId="13">[11]!Select_RefObj2</definedName>
    <definedName name="Select_RefObj2" localSheetId="14">[11]!Select_RefObj2</definedName>
    <definedName name="Select_RefObj2" localSheetId="8">[11]!Select_RefObj2</definedName>
    <definedName name="Select_RefObj2" localSheetId="7">[11]!Select_RefObj2</definedName>
    <definedName name="Select_RefObj2" localSheetId="5">[11]!Select_RefObj2</definedName>
    <definedName name="Select_RefObj2">[11]!Select_RefObj2</definedName>
    <definedName name="Select_RefOitm" localSheetId="22">[17]!Select_RefOitm</definedName>
    <definedName name="Select_RefOitm" localSheetId="23">[17]!Select_RefOitm</definedName>
    <definedName name="Select_RefOitm" localSheetId="24">[17]!Select_RefOitm</definedName>
    <definedName name="Select_RefOitm" localSheetId="25">[17]!Select_RefOitm</definedName>
    <definedName name="Select_RefOitm" localSheetId="26">[17]!Select_RefOitm</definedName>
    <definedName name="Select_RefOitm" localSheetId="27">[17]!Select_RefOitm</definedName>
    <definedName name="Select_RefOitm" localSheetId="28">[17]!Select_RefOitm</definedName>
    <definedName name="Select_RefOitm" localSheetId="29">[17]!Select_RefOitm</definedName>
    <definedName name="Select_RefOitm" localSheetId="30">[17]!Select_RefOitm</definedName>
    <definedName name="Select_RefOitm" localSheetId="31">[17]!Select_RefOitm</definedName>
    <definedName name="Select_RefOitm" localSheetId="32">[17]!Select_RefOitm</definedName>
    <definedName name="Select_RefOitm" localSheetId="33">[17]!Select_RefOitm</definedName>
    <definedName name="Select_RefOitm" localSheetId="34">[17]!Select_RefOitm</definedName>
    <definedName name="Select_RefOitm" localSheetId="35">[17]!Select_RefOitm</definedName>
    <definedName name="Select_RefOitm" localSheetId="36">[17]!Select_RefOitm</definedName>
    <definedName name="Select_RefOitm" localSheetId="37">[17]!Select_RefOitm</definedName>
    <definedName name="Select_RefOitm" localSheetId="38">[17]!Select_RefOitm</definedName>
    <definedName name="Select_RefOitm" localSheetId="39">[17]!Select_RefOitm</definedName>
    <definedName name="Select_RefOitm" localSheetId="40">[17]!Select_RefOitm</definedName>
    <definedName name="Select_RefOitm" localSheetId="41">[17]!Select_RefOitm</definedName>
    <definedName name="Select_RefOitm" localSheetId="42">[17]!Select_RefOitm</definedName>
    <definedName name="Select_RefOitm" localSheetId="43">[17]!Select_RefOitm</definedName>
    <definedName name="Select_RefOitm" localSheetId="44">[17]!Select_RefOitm</definedName>
    <definedName name="Select_RefOitm" localSheetId="45">[17]!Select_RefOitm</definedName>
    <definedName name="Select_RefOitm" localSheetId="46">[17]!Select_RefOitm</definedName>
    <definedName name="Select_RefOitm" localSheetId="47">[17]!Select_RefOitm</definedName>
    <definedName name="Select_RefOitm" localSheetId="48">[17]!Select_RefOitm</definedName>
    <definedName name="Select_RefOitm" localSheetId="49">[17]!Select_RefOitm</definedName>
    <definedName name="Select_RefOitm" localSheetId="50">[17]!Select_RefOitm</definedName>
    <definedName name="Select_RefOitm" localSheetId="51">[17]!Select_RefOitm</definedName>
    <definedName name="Select_RefOitm" localSheetId="52">[17]!Select_RefOitm</definedName>
    <definedName name="Select_RefOitm" localSheetId="53">[17]!Select_RefOitm</definedName>
    <definedName name="Select_RefOitm" localSheetId="54">[17]!Select_RefOitm</definedName>
    <definedName name="Select_RefOitm" localSheetId="55">[17]!Select_RefOitm</definedName>
    <definedName name="Select_RefOitm" localSheetId="56">[17]!Select_RefOitm</definedName>
    <definedName name="Select_RefOitm" localSheetId="57">[17]!Select_RefOitm</definedName>
    <definedName name="Select_RefOitm" localSheetId="58">[17]!Select_RefOitm</definedName>
    <definedName name="Select_RefOitm" localSheetId="59">[17]!Select_RefOitm</definedName>
    <definedName name="Select_RefOitm" localSheetId="60">[17]!Select_RefOitm</definedName>
    <definedName name="Select_RefOitm" localSheetId="61">[17]!Select_RefOitm</definedName>
    <definedName name="Select_RefOitm" localSheetId="62">[17]!Select_RefOitm</definedName>
    <definedName name="Select_RefOitm" localSheetId="63">[17]!Select_RefOitm</definedName>
    <definedName name="Select_RefOitm" localSheetId="64">[17]!Select_RefOitm</definedName>
    <definedName name="Select_RefOitm" localSheetId="65">[17]!Select_RefOitm</definedName>
    <definedName name="Select_RefOitm" localSheetId="66">[17]!Select_RefOitm</definedName>
    <definedName name="Select_RefOitm" localSheetId="67">[17]!Select_RefOitm</definedName>
    <definedName name="Select_RefOitm" localSheetId="68">[17]!Select_RefOitm</definedName>
    <definedName name="Select_RefOitm" localSheetId="69">[17]!Select_RefOitm</definedName>
    <definedName name="Select_RefOitm" localSheetId="70">[17]!Select_RefOitm</definedName>
    <definedName name="Select_RefOitm" localSheetId="71">[17]!Select_RefOitm</definedName>
    <definedName name="Select_RefOitm" localSheetId="72">[17]!Select_RefOitm</definedName>
    <definedName name="Select_RefOitm" localSheetId="73">[17]!Select_RefOitm</definedName>
    <definedName name="Select_RefOitm" localSheetId="74">[17]!Select_RefOitm</definedName>
    <definedName name="Select_RefOitm" localSheetId="75">[17]!Select_RefOitm</definedName>
    <definedName name="Select_RefOitm" localSheetId="76">[17]!Select_RefOitm</definedName>
    <definedName name="Select_RefOitm" localSheetId="77">[17]!Select_RefOitm</definedName>
    <definedName name="Select_RefOitm" localSheetId="78">[17]!Select_RefOitm</definedName>
    <definedName name="Select_RefOitm" localSheetId="79">[17]!Select_RefOitm</definedName>
    <definedName name="Select_RefOitm" localSheetId="80">[17]!Select_RefOitm</definedName>
    <definedName name="Select_RefOitm" localSheetId="81">[17]!Select_RefOitm</definedName>
    <definedName name="Select_RefOitm" localSheetId="82">[17]!Select_RefOitm</definedName>
    <definedName name="Select_RefOitm" localSheetId="83">[17]!Select_RefOitm</definedName>
    <definedName name="Select_RefOitm" localSheetId="84">[17]!Select_RefOitm</definedName>
    <definedName name="Select_RefOitm" localSheetId="85">[17]!Select_RefOitm</definedName>
    <definedName name="Select_RefOitm" localSheetId="86">[17]!Select_RefOitm</definedName>
    <definedName name="Select_RefOitm" localSheetId="87">[17]!Select_RefOitm</definedName>
    <definedName name="Select_RefOitm" localSheetId="88">[17]!Select_RefOitm</definedName>
    <definedName name="Select_RefOitm" localSheetId="89">[17]!Select_RefOitm</definedName>
    <definedName name="Select_RefOitm" localSheetId="90">[17]!Select_RefOitm</definedName>
    <definedName name="Select_RefOitm" localSheetId="91">[17]!Select_RefOitm</definedName>
    <definedName name="Select_RefOitm" localSheetId="92">[17]!Select_RefOitm</definedName>
    <definedName name="Select_RefOitm" localSheetId="93">[17]!Select_RefOitm</definedName>
    <definedName name="Select_RefOitm" localSheetId="94">[17]!Select_RefOitm</definedName>
    <definedName name="Select_RefOitm" localSheetId="95">[17]!Select_RefOitm</definedName>
    <definedName name="Select_RefOitm" localSheetId="96">[17]!Select_RefOitm</definedName>
    <definedName name="Select_RefOitm" localSheetId="97">[17]!Select_RefOitm</definedName>
    <definedName name="Select_RefOitm" localSheetId="98">[17]!Select_RefOitm</definedName>
    <definedName name="Select_RefOitm" localSheetId="99">[17]!Select_RefOitm</definedName>
    <definedName name="Select_RefOitm" localSheetId="100">[17]!Select_RefOitm</definedName>
    <definedName name="Select_RefOitm" localSheetId="101">[17]!Select_RefOitm</definedName>
    <definedName name="Select_RefOitm" localSheetId="102">[17]!Select_RefOitm</definedName>
    <definedName name="Select_RefOitm" localSheetId="103">[17]!Select_RefOitm</definedName>
    <definedName name="Select_RefOitm" localSheetId="104">[17]!Select_RefOitm</definedName>
    <definedName name="Select_RefOitm" localSheetId="105">[17]!Select_RefOitm</definedName>
    <definedName name="Select_RefOitm" localSheetId="106">[17]!Select_RefOitm</definedName>
    <definedName name="Select_RefOitm" localSheetId="107">[17]!Select_RefOitm</definedName>
    <definedName name="Select_RefOitm" localSheetId="108">[17]!Select_RefOitm</definedName>
    <definedName name="Select_RefOitm" localSheetId="109">[17]!Select_RefOitm</definedName>
    <definedName name="Select_RefOitm" localSheetId="110">[17]!Select_RefOitm</definedName>
    <definedName name="Select_RefOitm" localSheetId="111">[17]!Select_RefOitm</definedName>
    <definedName name="Select_RefOitm" localSheetId="112">[17]!Select_RefOitm</definedName>
    <definedName name="Select_RefOitm" localSheetId="113">[17]!Select_RefOitm</definedName>
    <definedName name="Select_RefOitm" localSheetId="6">[17]!Select_RefOitm</definedName>
    <definedName name="Select_RefOitm" localSheetId="12">[17]!Select_RefOitm</definedName>
    <definedName name="Select_RefOitm" localSheetId="15">[17]!Select_RefOitm</definedName>
    <definedName name="Select_RefOitm" localSheetId="16">[17]!Select_RefOitm</definedName>
    <definedName name="Select_RefOitm" localSheetId="17">[17]!Select_RefOitm</definedName>
    <definedName name="Select_RefOitm" localSheetId="18">[17]!Select_RefOitm</definedName>
    <definedName name="Select_RefOitm" localSheetId="19">[17]!Select_RefOitm</definedName>
    <definedName name="Select_RefOitm" localSheetId="20">[17]!Select_RefOitm</definedName>
    <definedName name="Select_RefOitm" localSheetId="21">[17]!Select_RefOitm</definedName>
    <definedName name="Select_RefOitm" localSheetId="9">[17]!Select_RefOitm</definedName>
    <definedName name="Select_RefOitm" localSheetId="10">[17]!Select_RefOitm</definedName>
    <definedName name="Select_RefOitm" localSheetId="11">[17]!Select_RefOitm</definedName>
    <definedName name="Select_RefOitm" localSheetId="13">[17]!Select_RefOitm</definedName>
    <definedName name="Select_RefOitm" localSheetId="14">[17]!Select_RefOitm</definedName>
    <definedName name="Select_RefOitm" localSheetId="8">[17]!Select_RefOitm</definedName>
    <definedName name="Select_RefOitm" localSheetId="7">[17]!Select_RefOitm</definedName>
    <definedName name="Select_RefOitm" localSheetId="5">[17]!Select_RefOitm</definedName>
    <definedName name="Select_RefOitm">[17]!Select_RefOitm</definedName>
    <definedName name="Select_RefOpe1" localSheetId="22">[18]!Select_RefOpe1</definedName>
    <definedName name="Select_RefOpe1" localSheetId="23">[18]!Select_RefOpe1</definedName>
    <definedName name="Select_RefOpe1" localSheetId="24">[18]!Select_RefOpe1</definedName>
    <definedName name="Select_RefOpe1" localSheetId="25">[18]!Select_RefOpe1</definedName>
    <definedName name="Select_RefOpe1" localSheetId="26">[18]!Select_RefOpe1</definedName>
    <definedName name="Select_RefOpe1" localSheetId="27">[18]!Select_RefOpe1</definedName>
    <definedName name="Select_RefOpe1" localSheetId="28">[18]!Select_RefOpe1</definedName>
    <definedName name="Select_RefOpe1" localSheetId="29">[18]!Select_RefOpe1</definedName>
    <definedName name="Select_RefOpe1" localSheetId="30">[18]!Select_RefOpe1</definedName>
    <definedName name="Select_RefOpe1" localSheetId="31">[18]!Select_RefOpe1</definedName>
    <definedName name="Select_RefOpe1" localSheetId="32">[18]!Select_RefOpe1</definedName>
    <definedName name="Select_RefOpe1" localSheetId="33">[18]!Select_RefOpe1</definedName>
    <definedName name="Select_RefOpe1" localSheetId="34">[18]!Select_RefOpe1</definedName>
    <definedName name="Select_RefOpe1" localSheetId="35">[18]!Select_RefOpe1</definedName>
    <definedName name="Select_RefOpe1" localSheetId="36">[18]!Select_RefOpe1</definedName>
    <definedName name="Select_RefOpe1" localSheetId="37">[18]!Select_RefOpe1</definedName>
    <definedName name="Select_RefOpe1" localSheetId="38">[18]!Select_RefOpe1</definedName>
    <definedName name="Select_RefOpe1" localSheetId="39">[18]!Select_RefOpe1</definedName>
    <definedName name="Select_RefOpe1" localSheetId="40">[18]!Select_RefOpe1</definedName>
    <definedName name="Select_RefOpe1" localSheetId="41">[18]!Select_RefOpe1</definedName>
    <definedName name="Select_RefOpe1" localSheetId="42">[18]!Select_RefOpe1</definedName>
    <definedName name="Select_RefOpe1" localSheetId="43">[18]!Select_RefOpe1</definedName>
    <definedName name="Select_RefOpe1" localSheetId="44">[18]!Select_RefOpe1</definedName>
    <definedName name="Select_RefOpe1" localSheetId="45">[18]!Select_RefOpe1</definedName>
    <definedName name="Select_RefOpe1" localSheetId="46">[18]!Select_RefOpe1</definedName>
    <definedName name="Select_RefOpe1" localSheetId="47">[18]!Select_RefOpe1</definedName>
    <definedName name="Select_RefOpe1" localSheetId="48">[18]!Select_RefOpe1</definedName>
    <definedName name="Select_RefOpe1" localSheetId="49">[18]!Select_RefOpe1</definedName>
    <definedName name="Select_RefOpe1" localSheetId="50">[18]!Select_RefOpe1</definedName>
    <definedName name="Select_RefOpe1" localSheetId="51">[18]!Select_RefOpe1</definedName>
    <definedName name="Select_RefOpe1" localSheetId="52">[18]!Select_RefOpe1</definedName>
    <definedName name="Select_RefOpe1" localSheetId="53">[18]!Select_RefOpe1</definedName>
    <definedName name="Select_RefOpe1" localSheetId="54">[18]!Select_RefOpe1</definedName>
    <definedName name="Select_RefOpe1" localSheetId="55">[18]!Select_RefOpe1</definedName>
    <definedName name="Select_RefOpe1" localSheetId="56">[18]!Select_RefOpe1</definedName>
    <definedName name="Select_RefOpe1" localSheetId="57">[18]!Select_RefOpe1</definedName>
    <definedName name="Select_RefOpe1" localSheetId="58">[18]!Select_RefOpe1</definedName>
    <definedName name="Select_RefOpe1" localSheetId="59">[18]!Select_RefOpe1</definedName>
    <definedName name="Select_RefOpe1" localSheetId="60">[18]!Select_RefOpe1</definedName>
    <definedName name="Select_RefOpe1" localSheetId="61">[18]!Select_RefOpe1</definedName>
    <definedName name="Select_RefOpe1" localSheetId="62">[18]!Select_RefOpe1</definedName>
    <definedName name="Select_RefOpe1" localSheetId="63">[18]!Select_RefOpe1</definedName>
    <definedName name="Select_RefOpe1" localSheetId="64">[18]!Select_RefOpe1</definedName>
    <definedName name="Select_RefOpe1" localSheetId="65">[18]!Select_RefOpe1</definedName>
    <definedName name="Select_RefOpe1" localSheetId="66">[18]!Select_RefOpe1</definedName>
    <definedName name="Select_RefOpe1" localSheetId="67">[18]!Select_RefOpe1</definedName>
    <definedName name="Select_RefOpe1" localSheetId="68">[18]!Select_RefOpe1</definedName>
    <definedName name="Select_RefOpe1" localSheetId="69">[18]!Select_RefOpe1</definedName>
    <definedName name="Select_RefOpe1" localSheetId="70">[18]!Select_RefOpe1</definedName>
    <definedName name="Select_RefOpe1" localSheetId="71">[18]!Select_RefOpe1</definedName>
    <definedName name="Select_RefOpe1" localSheetId="72">[18]!Select_RefOpe1</definedName>
    <definedName name="Select_RefOpe1" localSheetId="73">[18]!Select_RefOpe1</definedName>
    <definedName name="Select_RefOpe1" localSheetId="74">[18]!Select_RefOpe1</definedName>
    <definedName name="Select_RefOpe1" localSheetId="75">[18]!Select_RefOpe1</definedName>
    <definedName name="Select_RefOpe1" localSheetId="76">[18]!Select_RefOpe1</definedName>
    <definedName name="Select_RefOpe1" localSheetId="77">[18]!Select_RefOpe1</definedName>
    <definedName name="Select_RefOpe1" localSheetId="78">[18]!Select_RefOpe1</definedName>
    <definedName name="Select_RefOpe1" localSheetId="79">[18]!Select_RefOpe1</definedName>
    <definedName name="Select_RefOpe1" localSheetId="80">[18]!Select_RefOpe1</definedName>
    <definedName name="Select_RefOpe1" localSheetId="81">[18]!Select_RefOpe1</definedName>
    <definedName name="Select_RefOpe1" localSheetId="82">[18]!Select_RefOpe1</definedName>
    <definedName name="Select_RefOpe1" localSheetId="83">[18]!Select_RefOpe1</definedName>
    <definedName name="Select_RefOpe1" localSheetId="84">[18]!Select_RefOpe1</definedName>
    <definedName name="Select_RefOpe1" localSheetId="85">[18]!Select_RefOpe1</definedName>
    <definedName name="Select_RefOpe1" localSheetId="86">[18]!Select_RefOpe1</definedName>
    <definedName name="Select_RefOpe1" localSheetId="87">[18]!Select_RefOpe1</definedName>
    <definedName name="Select_RefOpe1" localSheetId="88">[18]!Select_RefOpe1</definedName>
    <definedName name="Select_RefOpe1" localSheetId="89">[18]!Select_RefOpe1</definedName>
    <definedName name="Select_RefOpe1" localSheetId="90">[18]!Select_RefOpe1</definedName>
    <definedName name="Select_RefOpe1" localSheetId="91">[18]!Select_RefOpe1</definedName>
    <definedName name="Select_RefOpe1" localSheetId="92">[18]!Select_RefOpe1</definedName>
    <definedName name="Select_RefOpe1" localSheetId="93">[18]!Select_RefOpe1</definedName>
    <definedName name="Select_RefOpe1" localSheetId="94">[18]!Select_RefOpe1</definedName>
    <definedName name="Select_RefOpe1" localSheetId="95">[18]!Select_RefOpe1</definedName>
    <definedName name="Select_RefOpe1" localSheetId="96">[18]!Select_RefOpe1</definedName>
    <definedName name="Select_RefOpe1" localSheetId="97">[18]!Select_RefOpe1</definedName>
    <definedName name="Select_RefOpe1" localSheetId="98">[18]!Select_RefOpe1</definedName>
    <definedName name="Select_RefOpe1" localSheetId="99">[18]!Select_RefOpe1</definedName>
    <definedName name="Select_RefOpe1" localSheetId="100">[18]!Select_RefOpe1</definedName>
    <definedName name="Select_RefOpe1" localSheetId="101">[18]!Select_RefOpe1</definedName>
    <definedName name="Select_RefOpe1" localSheetId="102">[18]!Select_RefOpe1</definedName>
    <definedName name="Select_RefOpe1" localSheetId="103">[18]!Select_RefOpe1</definedName>
    <definedName name="Select_RefOpe1" localSheetId="104">[18]!Select_RefOpe1</definedName>
    <definedName name="Select_RefOpe1" localSheetId="105">[18]!Select_RefOpe1</definedName>
    <definedName name="Select_RefOpe1" localSheetId="106">[18]!Select_RefOpe1</definedName>
    <definedName name="Select_RefOpe1" localSheetId="107">[18]!Select_RefOpe1</definedName>
    <definedName name="Select_RefOpe1" localSheetId="108">[18]!Select_RefOpe1</definedName>
    <definedName name="Select_RefOpe1" localSheetId="109">[18]!Select_RefOpe1</definedName>
    <definedName name="Select_RefOpe1" localSheetId="110">[18]!Select_RefOpe1</definedName>
    <definedName name="Select_RefOpe1" localSheetId="111">[18]!Select_RefOpe1</definedName>
    <definedName name="Select_RefOpe1" localSheetId="112">[18]!Select_RefOpe1</definedName>
    <definedName name="Select_RefOpe1" localSheetId="113">[18]!Select_RefOpe1</definedName>
    <definedName name="Select_RefOpe1" localSheetId="6">[18]!Select_RefOpe1</definedName>
    <definedName name="Select_RefOpe1" localSheetId="12">[18]!Select_RefOpe1</definedName>
    <definedName name="Select_RefOpe1" localSheetId="15">[18]!Select_RefOpe1</definedName>
    <definedName name="Select_RefOpe1" localSheetId="16">[18]!Select_RefOpe1</definedName>
    <definedName name="Select_RefOpe1" localSheetId="17">[18]!Select_RefOpe1</definedName>
    <definedName name="Select_RefOpe1" localSheetId="18">[18]!Select_RefOpe1</definedName>
    <definedName name="Select_RefOpe1" localSheetId="19">[18]!Select_RefOpe1</definedName>
    <definedName name="Select_RefOpe1" localSheetId="20">[18]!Select_RefOpe1</definedName>
    <definedName name="Select_RefOpe1" localSheetId="21">[18]!Select_RefOpe1</definedName>
    <definedName name="Select_RefOpe1" localSheetId="9">[18]!Select_RefOpe1</definedName>
    <definedName name="Select_RefOpe1" localSheetId="10">[18]!Select_RefOpe1</definedName>
    <definedName name="Select_RefOpe1" localSheetId="11">[18]!Select_RefOpe1</definedName>
    <definedName name="Select_RefOpe1" localSheetId="13">[18]!Select_RefOpe1</definedName>
    <definedName name="Select_RefOpe1" localSheetId="14">[18]!Select_RefOpe1</definedName>
    <definedName name="Select_RefOpe1" localSheetId="8">[18]!Select_RefOpe1</definedName>
    <definedName name="Select_RefOpe1" localSheetId="7">[18]!Select_RefOpe1</definedName>
    <definedName name="Select_RefOpe1" localSheetId="5">[18]!Select_RefOpe1</definedName>
    <definedName name="Select_RefOpe1">[18]!Select_RefOpe1</definedName>
    <definedName name="Select_RefOpe2" localSheetId="22">[18]!Select_RefOpe2</definedName>
    <definedName name="Select_RefOpe2" localSheetId="23">[18]!Select_RefOpe2</definedName>
    <definedName name="Select_RefOpe2" localSheetId="24">[18]!Select_RefOpe2</definedName>
    <definedName name="Select_RefOpe2" localSheetId="25">[18]!Select_RefOpe2</definedName>
    <definedName name="Select_RefOpe2" localSheetId="26">[18]!Select_RefOpe2</definedName>
    <definedName name="Select_RefOpe2" localSheetId="27">[18]!Select_RefOpe2</definedName>
    <definedName name="Select_RefOpe2" localSheetId="28">[18]!Select_RefOpe2</definedName>
    <definedName name="Select_RefOpe2" localSheetId="29">[18]!Select_RefOpe2</definedName>
    <definedName name="Select_RefOpe2" localSheetId="30">[18]!Select_RefOpe2</definedName>
    <definedName name="Select_RefOpe2" localSheetId="31">[18]!Select_RefOpe2</definedName>
    <definedName name="Select_RefOpe2" localSheetId="32">[18]!Select_RefOpe2</definedName>
    <definedName name="Select_RefOpe2" localSheetId="33">[18]!Select_RefOpe2</definedName>
    <definedName name="Select_RefOpe2" localSheetId="34">[18]!Select_RefOpe2</definedName>
    <definedName name="Select_RefOpe2" localSheetId="35">[18]!Select_RefOpe2</definedName>
    <definedName name="Select_RefOpe2" localSheetId="36">[18]!Select_RefOpe2</definedName>
    <definedName name="Select_RefOpe2" localSheetId="37">[18]!Select_RefOpe2</definedName>
    <definedName name="Select_RefOpe2" localSheetId="38">[18]!Select_RefOpe2</definedName>
    <definedName name="Select_RefOpe2" localSheetId="39">[18]!Select_RefOpe2</definedName>
    <definedName name="Select_RefOpe2" localSheetId="40">[18]!Select_RefOpe2</definedName>
    <definedName name="Select_RefOpe2" localSheetId="41">[18]!Select_RefOpe2</definedName>
    <definedName name="Select_RefOpe2" localSheetId="42">[18]!Select_RefOpe2</definedName>
    <definedName name="Select_RefOpe2" localSheetId="43">[18]!Select_RefOpe2</definedName>
    <definedName name="Select_RefOpe2" localSheetId="44">[18]!Select_RefOpe2</definedName>
    <definedName name="Select_RefOpe2" localSheetId="45">[18]!Select_RefOpe2</definedName>
    <definedName name="Select_RefOpe2" localSheetId="46">[18]!Select_RefOpe2</definedName>
    <definedName name="Select_RefOpe2" localSheetId="47">[18]!Select_RefOpe2</definedName>
    <definedName name="Select_RefOpe2" localSheetId="48">[18]!Select_RefOpe2</definedName>
    <definedName name="Select_RefOpe2" localSheetId="49">[18]!Select_RefOpe2</definedName>
    <definedName name="Select_RefOpe2" localSheetId="50">[18]!Select_RefOpe2</definedName>
    <definedName name="Select_RefOpe2" localSheetId="51">[18]!Select_RefOpe2</definedName>
    <definedName name="Select_RefOpe2" localSheetId="52">[18]!Select_RefOpe2</definedName>
    <definedName name="Select_RefOpe2" localSheetId="53">[18]!Select_RefOpe2</definedName>
    <definedName name="Select_RefOpe2" localSheetId="54">[18]!Select_RefOpe2</definedName>
    <definedName name="Select_RefOpe2" localSheetId="55">[18]!Select_RefOpe2</definedName>
    <definedName name="Select_RefOpe2" localSheetId="56">[18]!Select_RefOpe2</definedName>
    <definedName name="Select_RefOpe2" localSheetId="57">[18]!Select_RefOpe2</definedName>
    <definedName name="Select_RefOpe2" localSheetId="58">[18]!Select_RefOpe2</definedName>
    <definedName name="Select_RefOpe2" localSheetId="59">[18]!Select_RefOpe2</definedName>
    <definedName name="Select_RefOpe2" localSheetId="60">[18]!Select_RefOpe2</definedName>
    <definedName name="Select_RefOpe2" localSheetId="61">[18]!Select_RefOpe2</definedName>
    <definedName name="Select_RefOpe2" localSheetId="62">[18]!Select_RefOpe2</definedName>
    <definedName name="Select_RefOpe2" localSheetId="63">[18]!Select_RefOpe2</definedName>
    <definedName name="Select_RefOpe2" localSheetId="64">[18]!Select_RefOpe2</definedName>
    <definedName name="Select_RefOpe2" localSheetId="65">[18]!Select_RefOpe2</definedName>
    <definedName name="Select_RefOpe2" localSheetId="66">[18]!Select_RefOpe2</definedName>
    <definedName name="Select_RefOpe2" localSheetId="67">[18]!Select_RefOpe2</definedName>
    <definedName name="Select_RefOpe2" localSheetId="68">[18]!Select_RefOpe2</definedName>
    <definedName name="Select_RefOpe2" localSheetId="69">[18]!Select_RefOpe2</definedName>
    <definedName name="Select_RefOpe2" localSheetId="70">[18]!Select_RefOpe2</definedName>
    <definedName name="Select_RefOpe2" localSheetId="71">[18]!Select_RefOpe2</definedName>
    <definedName name="Select_RefOpe2" localSheetId="72">[18]!Select_RefOpe2</definedName>
    <definedName name="Select_RefOpe2" localSheetId="73">[18]!Select_RefOpe2</definedName>
    <definedName name="Select_RefOpe2" localSheetId="74">[18]!Select_RefOpe2</definedName>
    <definedName name="Select_RefOpe2" localSheetId="75">[18]!Select_RefOpe2</definedName>
    <definedName name="Select_RefOpe2" localSheetId="76">[18]!Select_RefOpe2</definedName>
    <definedName name="Select_RefOpe2" localSheetId="77">[18]!Select_RefOpe2</definedName>
    <definedName name="Select_RefOpe2" localSheetId="78">[18]!Select_RefOpe2</definedName>
    <definedName name="Select_RefOpe2" localSheetId="79">[18]!Select_RefOpe2</definedName>
    <definedName name="Select_RefOpe2" localSheetId="80">[18]!Select_RefOpe2</definedName>
    <definedName name="Select_RefOpe2" localSheetId="81">[18]!Select_RefOpe2</definedName>
    <definedName name="Select_RefOpe2" localSheetId="82">[18]!Select_RefOpe2</definedName>
    <definedName name="Select_RefOpe2" localSheetId="83">[18]!Select_RefOpe2</definedName>
    <definedName name="Select_RefOpe2" localSheetId="84">[18]!Select_RefOpe2</definedName>
    <definedName name="Select_RefOpe2" localSheetId="85">[18]!Select_RefOpe2</definedName>
    <definedName name="Select_RefOpe2" localSheetId="86">[18]!Select_RefOpe2</definedName>
    <definedName name="Select_RefOpe2" localSheetId="87">[18]!Select_RefOpe2</definedName>
    <definedName name="Select_RefOpe2" localSheetId="88">[18]!Select_RefOpe2</definedName>
    <definedName name="Select_RefOpe2" localSheetId="89">[18]!Select_RefOpe2</definedName>
    <definedName name="Select_RefOpe2" localSheetId="90">[18]!Select_RefOpe2</definedName>
    <definedName name="Select_RefOpe2" localSheetId="91">[18]!Select_RefOpe2</definedName>
    <definedName name="Select_RefOpe2" localSheetId="92">[18]!Select_RefOpe2</definedName>
    <definedName name="Select_RefOpe2" localSheetId="93">[18]!Select_RefOpe2</definedName>
    <definedName name="Select_RefOpe2" localSheetId="94">[18]!Select_RefOpe2</definedName>
    <definedName name="Select_RefOpe2" localSheetId="95">[18]!Select_RefOpe2</definedName>
    <definedName name="Select_RefOpe2" localSheetId="96">[18]!Select_RefOpe2</definedName>
    <definedName name="Select_RefOpe2" localSheetId="97">[18]!Select_RefOpe2</definedName>
    <definedName name="Select_RefOpe2" localSheetId="98">[18]!Select_RefOpe2</definedName>
    <definedName name="Select_RefOpe2" localSheetId="99">[18]!Select_RefOpe2</definedName>
    <definedName name="Select_RefOpe2" localSheetId="100">[18]!Select_RefOpe2</definedName>
    <definedName name="Select_RefOpe2" localSheetId="101">[18]!Select_RefOpe2</definedName>
    <definedName name="Select_RefOpe2" localSheetId="102">[18]!Select_RefOpe2</definedName>
    <definedName name="Select_RefOpe2" localSheetId="103">[18]!Select_RefOpe2</definedName>
    <definedName name="Select_RefOpe2" localSheetId="104">[18]!Select_RefOpe2</definedName>
    <definedName name="Select_RefOpe2" localSheetId="105">[18]!Select_RefOpe2</definedName>
    <definedName name="Select_RefOpe2" localSheetId="106">[18]!Select_RefOpe2</definedName>
    <definedName name="Select_RefOpe2" localSheetId="107">[18]!Select_RefOpe2</definedName>
    <definedName name="Select_RefOpe2" localSheetId="108">[18]!Select_RefOpe2</definedName>
    <definedName name="Select_RefOpe2" localSheetId="109">[18]!Select_RefOpe2</definedName>
    <definedName name="Select_RefOpe2" localSheetId="110">[18]!Select_RefOpe2</definedName>
    <definedName name="Select_RefOpe2" localSheetId="111">[18]!Select_RefOpe2</definedName>
    <definedName name="Select_RefOpe2" localSheetId="112">[18]!Select_RefOpe2</definedName>
    <definedName name="Select_RefOpe2" localSheetId="113">[18]!Select_RefOpe2</definedName>
    <definedName name="Select_RefOpe2" localSheetId="6">[18]!Select_RefOpe2</definedName>
    <definedName name="Select_RefOpe2" localSheetId="12">[18]!Select_RefOpe2</definedName>
    <definedName name="Select_RefOpe2" localSheetId="15">[18]!Select_RefOpe2</definedName>
    <definedName name="Select_RefOpe2" localSheetId="16">[18]!Select_RefOpe2</definedName>
    <definedName name="Select_RefOpe2" localSheetId="17">[18]!Select_RefOpe2</definedName>
    <definedName name="Select_RefOpe2" localSheetId="18">[18]!Select_RefOpe2</definedName>
    <definedName name="Select_RefOpe2" localSheetId="19">[18]!Select_RefOpe2</definedName>
    <definedName name="Select_RefOpe2" localSheetId="20">[18]!Select_RefOpe2</definedName>
    <definedName name="Select_RefOpe2" localSheetId="21">[18]!Select_RefOpe2</definedName>
    <definedName name="Select_RefOpe2" localSheetId="9">[18]!Select_RefOpe2</definedName>
    <definedName name="Select_RefOpe2" localSheetId="10">[18]!Select_RefOpe2</definedName>
    <definedName name="Select_RefOpe2" localSheetId="11">[18]!Select_RefOpe2</definedName>
    <definedName name="Select_RefOpe2" localSheetId="13">[18]!Select_RefOpe2</definedName>
    <definedName name="Select_RefOpe2" localSheetId="14">[18]!Select_RefOpe2</definedName>
    <definedName name="Select_RefOpe2" localSheetId="8">[18]!Select_RefOpe2</definedName>
    <definedName name="Select_RefOpe2" localSheetId="7">[18]!Select_RefOpe2</definedName>
    <definedName name="Select_RefOpe2" localSheetId="5">[18]!Select_RefOpe2</definedName>
    <definedName name="Select_RefOpe2">[18]!Select_RefOpe2</definedName>
    <definedName name="Select_RefOpe3" localSheetId="22">[18]!Select_RefOpe3</definedName>
    <definedName name="Select_RefOpe3" localSheetId="23">[18]!Select_RefOpe3</definedName>
    <definedName name="Select_RefOpe3" localSheetId="24">[18]!Select_RefOpe3</definedName>
    <definedName name="Select_RefOpe3" localSheetId="25">[18]!Select_RefOpe3</definedName>
    <definedName name="Select_RefOpe3" localSheetId="26">[18]!Select_RefOpe3</definedName>
    <definedName name="Select_RefOpe3" localSheetId="27">[18]!Select_RefOpe3</definedName>
    <definedName name="Select_RefOpe3" localSheetId="28">[18]!Select_RefOpe3</definedName>
    <definedName name="Select_RefOpe3" localSheetId="29">[18]!Select_RefOpe3</definedName>
    <definedName name="Select_RefOpe3" localSheetId="30">[18]!Select_RefOpe3</definedName>
    <definedName name="Select_RefOpe3" localSheetId="31">[18]!Select_RefOpe3</definedName>
    <definedName name="Select_RefOpe3" localSheetId="32">[18]!Select_RefOpe3</definedName>
    <definedName name="Select_RefOpe3" localSheetId="33">[18]!Select_RefOpe3</definedName>
    <definedName name="Select_RefOpe3" localSheetId="34">[18]!Select_RefOpe3</definedName>
    <definedName name="Select_RefOpe3" localSheetId="35">[18]!Select_RefOpe3</definedName>
    <definedName name="Select_RefOpe3" localSheetId="36">[18]!Select_RefOpe3</definedName>
    <definedName name="Select_RefOpe3" localSheetId="37">[18]!Select_RefOpe3</definedName>
    <definedName name="Select_RefOpe3" localSheetId="38">[18]!Select_RefOpe3</definedName>
    <definedName name="Select_RefOpe3" localSheetId="39">[18]!Select_RefOpe3</definedName>
    <definedName name="Select_RefOpe3" localSheetId="40">[18]!Select_RefOpe3</definedName>
    <definedName name="Select_RefOpe3" localSheetId="41">[18]!Select_RefOpe3</definedName>
    <definedName name="Select_RefOpe3" localSheetId="42">[18]!Select_RefOpe3</definedName>
    <definedName name="Select_RefOpe3" localSheetId="43">[18]!Select_RefOpe3</definedName>
    <definedName name="Select_RefOpe3" localSheetId="44">[18]!Select_RefOpe3</definedName>
    <definedName name="Select_RefOpe3" localSheetId="45">[18]!Select_RefOpe3</definedName>
    <definedName name="Select_RefOpe3" localSheetId="46">[18]!Select_RefOpe3</definedName>
    <definedName name="Select_RefOpe3" localSheetId="47">[18]!Select_RefOpe3</definedName>
    <definedName name="Select_RefOpe3" localSheetId="48">[18]!Select_RefOpe3</definedName>
    <definedName name="Select_RefOpe3" localSheetId="49">[18]!Select_RefOpe3</definedName>
    <definedName name="Select_RefOpe3" localSheetId="50">[18]!Select_RefOpe3</definedName>
    <definedName name="Select_RefOpe3" localSheetId="51">[18]!Select_RefOpe3</definedName>
    <definedName name="Select_RefOpe3" localSheetId="52">[18]!Select_RefOpe3</definedName>
    <definedName name="Select_RefOpe3" localSheetId="53">[18]!Select_RefOpe3</definedName>
    <definedName name="Select_RefOpe3" localSheetId="54">[18]!Select_RefOpe3</definedName>
    <definedName name="Select_RefOpe3" localSheetId="55">[18]!Select_RefOpe3</definedName>
    <definedName name="Select_RefOpe3" localSheetId="56">[18]!Select_RefOpe3</definedName>
    <definedName name="Select_RefOpe3" localSheetId="57">[18]!Select_RefOpe3</definedName>
    <definedName name="Select_RefOpe3" localSheetId="58">[18]!Select_RefOpe3</definedName>
    <definedName name="Select_RefOpe3" localSheetId="59">[18]!Select_RefOpe3</definedName>
    <definedName name="Select_RefOpe3" localSheetId="60">[18]!Select_RefOpe3</definedName>
    <definedName name="Select_RefOpe3" localSheetId="61">[18]!Select_RefOpe3</definedName>
    <definedName name="Select_RefOpe3" localSheetId="62">[18]!Select_RefOpe3</definedName>
    <definedName name="Select_RefOpe3" localSheetId="63">[18]!Select_RefOpe3</definedName>
    <definedName name="Select_RefOpe3" localSheetId="64">[18]!Select_RefOpe3</definedName>
    <definedName name="Select_RefOpe3" localSheetId="65">[18]!Select_RefOpe3</definedName>
    <definedName name="Select_RefOpe3" localSheetId="66">[18]!Select_RefOpe3</definedName>
    <definedName name="Select_RefOpe3" localSheetId="67">[18]!Select_RefOpe3</definedName>
    <definedName name="Select_RefOpe3" localSheetId="68">[18]!Select_RefOpe3</definedName>
    <definedName name="Select_RefOpe3" localSheetId="69">[18]!Select_RefOpe3</definedName>
    <definedName name="Select_RefOpe3" localSheetId="70">[18]!Select_RefOpe3</definedName>
    <definedName name="Select_RefOpe3" localSheetId="71">[18]!Select_RefOpe3</definedName>
    <definedName name="Select_RefOpe3" localSheetId="72">[18]!Select_RefOpe3</definedName>
    <definedName name="Select_RefOpe3" localSheetId="73">[18]!Select_RefOpe3</definedName>
    <definedName name="Select_RefOpe3" localSheetId="74">[18]!Select_RefOpe3</definedName>
    <definedName name="Select_RefOpe3" localSheetId="75">[18]!Select_RefOpe3</definedName>
    <definedName name="Select_RefOpe3" localSheetId="76">[18]!Select_RefOpe3</definedName>
    <definedName name="Select_RefOpe3" localSheetId="77">[18]!Select_RefOpe3</definedName>
    <definedName name="Select_RefOpe3" localSheetId="78">[18]!Select_RefOpe3</definedName>
    <definedName name="Select_RefOpe3" localSheetId="79">[18]!Select_RefOpe3</definedName>
    <definedName name="Select_RefOpe3" localSheetId="80">[18]!Select_RefOpe3</definedName>
    <definedName name="Select_RefOpe3" localSheetId="81">[18]!Select_RefOpe3</definedName>
    <definedName name="Select_RefOpe3" localSheetId="82">[18]!Select_RefOpe3</definedName>
    <definedName name="Select_RefOpe3" localSheetId="83">[18]!Select_RefOpe3</definedName>
    <definedName name="Select_RefOpe3" localSheetId="84">[18]!Select_RefOpe3</definedName>
    <definedName name="Select_RefOpe3" localSheetId="85">[18]!Select_RefOpe3</definedName>
    <definedName name="Select_RefOpe3" localSheetId="86">[18]!Select_RefOpe3</definedName>
    <definedName name="Select_RefOpe3" localSheetId="87">[18]!Select_RefOpe3</definedName>
    <definedName name="Select_RefOpe3" localSheetId="88">[18]!Select_RefOpe3</definedName>
    <definedName name="Select_RefOpe3" localSheetId="89">[18]!Select_RefOpe3</definedName>
    <definedName name="Select_RefOpe3" localSheetId="90">[18]!Select_RefOpe3</definedName>
    <definedName name="Select_RefOpe3" localSheetId="91">[18]!Select_RefOpe3</definedName>
    <definedName name="Select_RefOpe3" localSheetId="92">[18]!Select_RefOpe3</definedName>
    <definedName name="Select_RefOpe3" localSheetId="93">[18]!Select_RefOpe3</definedName>
    <definedName name="Select_RefOpe3" localSheetId="94">[18]!Select_RefOpe3</definedName>
    <definedName name="Select_RefOpe3" localSheetId="95">[18]!Select_RefOpe3</definedName>
    <definedName name="Select_RefOpe3" localSheetId="96">[18]!Select_RefOpe3</definedName>
    <definedName name="Select_RefOpe3" localSheetId="97">[18]!Select_RefOpe3</definedName>
    <definedName name="Select_RefOpe3" localSheetId="98">[18]!Select_RefOpe3</definedName>
    <definedName name="Select_RefOpe3" localSheetId="99">[18]!Select_RefOpe3</definedName>
    <definedName name="Select_RefOpe3" localSheetId="100">[18]!Select_RefOpe3</definedName>
    <definedName name="Select_RefOpe3" localSheetId="101">[18]!Select_RefOpe3</definedName>
    <definedName name="Select_RefOpe3" localSheetId="102">[18]!Select_RefOpe3</definedName>
    <definedName name="Select_RefOpe3" localSheetId="103">[18]!Select_RefOpe3</definedName>
    <definedName name="Select_RefOpe3" localSheetId="104">[18]!Select_RefOpe3</definedName>
    <definedName name="Select_RefOpe3" localSheetId="105">[18]!Select_RefOpe3</definedName>
    <definedName name="Select_RefOpe3" localSheetId="106">[18]!Select_RefOpe3</definedName>
    <definedName name="Select_RefOpe3" localSheetId="107">[18]!Select_RefOpe3</definedName>
    <definedName name="Select_RefOpe3" localSheetId="108">[18]!Select_RefOpe3</definedName>
    <definedName name="Select_RefOpe3" localSheetId="109">[18]!Select_RefOpe3</definedName>
    <definedName name="Select_RefOpe3" localSheetId="110">[18]!Select_RefOpe3</definedName>
    <definedName name="Select_RefOpe3" localSheetId="111">[18]!Select_RefOpe3</definedName>
    <definedName name="Select_RefOpe3" localSheetId="112">[18]!Select_RefOpe3</definedName>
    <definedName name="Select_RefOpe3" localSheetId="113">[18]!Select_RefOpe3</definedName>
    <definedName name="Select_RefOpe3" localSheetId="6">[18]!Select_RefOpe3</definedName>
    <definedName name="Select_RefOpe3" localSheetId="12">[18]!Select_RefOpe3</definedName>
    <definedName name="Select_RefOpe3" localSheetId="15">[18]!Select_RefOpe3</definedName>
    <definedName name="Select_RefOpe3" localSheetId="16">[18]!Select_RefOpe3</definedName>
    <definedName name="Select_RefOpe3" localSheetId="17">[18]!Select_RefOpe3</definedName>
    <definedName name="Select_RefOpe3" localSheetId="18">[18]!Select_RefOpe3</definedName>
    <definedName name="Select_RefOpe3" localSheetId="19">[18]!Select_RefOpe3</definedName>
    <definedName name="Select_RefOpe3" localSheetId="20">[18]!Select_RefOpe3</definedName>
    <definedName name="Select_RefOpe3" localSheetId="21">[18]!Select_RefOpe3</definedName>
    <definedName name="Select_RefOpe3" localSheetId="9">[18]!Select_RefOpe3</definedName>
    <definedName name="Select_RefOpe3" localSheetId="10">[18]!Select_RefOpe3</definedName>
    <definedName name="Select_RefOpe3" localSheetId="11">[18]!Select_RefOpe3</definedName>
    <definedName name="Select_RefOpe3" localSheetId="13">[18]!Select_RefOpe3</definedName>
    <definedName name="Select_RefOpe3" localSheetId="14">[18]!Select_RefOpe3</definedName>
    <definedName name="Select_RefOpe3" localSheetId="8">[18]!Select_RefOpe3</definedName>
    <definedName name="Select_RefOpe3" localSheetId="7">[18]!Select_RefOpe3</definedName>
    <definedName name="Select_RefOpe3" localSheetId="5">[18]!Select_RefOpe3</definedName>
    <definedName name="Select_RefOpe3">[18]!Select_RefOpe3</definedName>
    <definedName name="Select_RefTbl" localSheetId="22">[17]!Select_RefTbl</definedName>
    <definedName name="Select_RefTbl" localSheetId="23">[17]!Select_RefTbl</definedName>
    <definedName name="Select_RefTbl" localSheetId="24">[17]!Select_RefTbl</definedName>
    <definedName name="Select_RefTbl" localSheetId="25">[17]!Select_RefTbl</definedName>
    <definedName name="Select_RefTbl" localSheetId="26">[17]!Select_RefTbl</definedName>
    <definedName name="Select_RefTbl" localSheetId="27">[17]!Select_RefTbl</definedName>
    <definedName name="Select_RefTbl" localSheetId="28">[17]!Select_RefTbl</definedName>
    <definedName name="Select_RefTbl" localSheetId="29">[17]!Select_RefTbl</definedName>
    <definedName name="Select_RefTbl" localSheetId="30">[17]!Select_RefTbl</definedName>
    <definedName name="Select_RefTbl" localSheetId="31">[17]!Select_RefTbl</definedName>
    <definedName name="Select_RefTbl" localSheetId="32">[17]!Select_RefTbl</definedName>
    <definedName name="Select_RefTbl" localSheetId="33">[17]!Select_RefTbl</definedName>
    <definedName name="Select_RefTbl" localSheetId="34">[17]!Select_RefTbl</definedName>
    <definedName name="Select_RefTbl" localSheetId="35">[17]!Select_RefTbl</definedName>
    <definedName name="Select_RefTbl" localSheetId="36">[17]!Select_RefTbl</definedName>
    <definedName name="Select_RefTbl" localSheetId="37">[17]!Select_RefTbl</definedName>
    <definedName name="Select_RefTbl" localSheetId="38">[17]!Select_RefTbl</definedName>
    <definedName name="Select_RefTbl" localSheetId="39">[17]!Select_RefTbl</definedName>
    <definedName name="Select_RefTbl" localSheetId="40">[17]!Select_RefTbl</definedName>
    <definedName name="Select_RefTbl" localSheetId="41">[17]!Select_RefTbl</definedName>
    <definedName name="Select_RefTbl" localSheetId="42">[17]!Select_RefTbl</definedName>
    <definedName name="Select_RefTbl" localSheetId="43">[17]!Select_RefTbl</definedName>
    <definedName name="Select_RefTbl" localSheetId="44">[17]!Select_RefTbl</definedName>
    <definedName name="Select_RefTbl" localSheetId="45">[17]!Select_RefTbl</definedName>
    <definedName name="Select_RefTbl" localSheetId="46">[17]!Select_RefTbl</definedName>
    <definedName name="Select_RefTbl" localSheetId="47">[17]!Select_RefTbl</definedName>
    <definedName name="Select_RefTbl" localSheetId="48">[17]!Select_RefTbl</definedName>
    <definedName name="Select_RefTbl" localSheetId="49">[17]!Select_RefTbl</definedName>
    <definedName name="Select_RefTbl" localSheetId="50">[17]!Select_RefTbl</definedName>
    <definedName name="Select_RefTbl" localSheetId="51">[17]!Select_RefTbl</definedName>
    <definedName name="Select_RefTbl" localSheetId="52">[17]!Select_RefTbl</definedName>
    <definedName name="Select_RefTbl" localSheetId="53">[17]!Select_RefTbl</definedName>
    <definedName name="Select_RefTbl" localSheetId="54">[17]!Select_RefTbl</definedName>
    <definedName name="Select_RefTbl" localSheetId="55">[17]!Select_RefTbl</definedName>
    <definedName name="Select_RefTbl" localSheetId="56">[17]!Select_RefTbl</definedName>
    <definedName name="Select_RefTbl" localSheetId="57">[17]!Select_RefTbl</definedName>
    <definedName name="Select_RefTbl" localSheetId="58">[17]!Select_RefTbl</definedName>
    <definedName name="Select_RefTbl" localSheetId="59">[17]!Select_RefTbl</definedName>
    <definedName name="Select_RefTbl" localSheetId="60">[17]!Select_RefTbl</definedName>
    <definedName name="Select_RefTbl" localSheetId="61">[17]!Select_RefTbl</definedName>
    <definedName name="Select_RefTbl" localSheetId="62">[17]!Select_RefTbl</definedName>
    <definedName name="Select_RefTbl" localSheetId="63">[17]!Select_RefTbl</definedName>
    <definedName name="Select_RefTbl" localSheetId="64">[17]!Select_RefTbl</definedName>
    <definedName name="Select_RefTbl" localSheetId="65">[17]!Select_RefTbl</definedName>
    <definedName name="Select_RefTbl" localSheetId="66">[17]!Select_RefTbl</definedName>
    <definedName name="Select_RefTbl" localSheetId="67">[17]!Select_RefTbl</definedName>
    <definedName name="Select_RefTbl" localSheetId="68">[17]!Select_RefTbl</definedName>
    <definedName name="Select_RefTbl" localSheetId="69">[17]!Select_RefTbl</definedName>
    <definedName name="Select_RefTbl" localSheetId="70">[17]!Select_RefTbl</definedName>
    <definedName name="Select_RefTbl" localSheetId="71">[17]!Select_RefTbl</definedName>
    <definedName name="Select_RefTbl" localSheetId="72">[17]!Select_RefTbl</definedName>
    <definedName name="Select_RefTbl" localSheetId="73">[17]!Select_RefTbl</definedName>
    <definedName name="Select_RefTbl" localSheetId="74">[17]!Select_RefTbl</definedName>
    <definedName name="Select_RefTbl" localSheetId="75">[17]!Select_RefTbl</definedName>
    <definedName name="Select_RefTbl" localSheetId="76">[17]!Select_RefTbl</definedName>
    <definedName name="Select_RefTbl" localSheetId="77">[17]!Select_RefTbl</definedName>
    <definedName name="Select_RefTbl" localSheetId="78">[17]!Select_RefTbl</definedName>
    <definedName name="Select_RefTbl" localSheetId="79">[17]!Select_RefTbl</definedName>
    <definedName name="Select_RefTbl" localSheetId="80">[17]!Select_RefTbl</definedName>
    <definedName name="Select_RefTbl" localSheetId="81">[17]!Select_RefTbl</definedName>
    <definedName name="Select_RefTbl" localSheetId="82">[17]!Select_RefTbl</definedName>
    <definedName name="Select_RefTbl" localSheetId="83">[17]!Select_RefTbl</definedName>
    <definedName name="Select_RefTbl" localSheetId="84">[17]!Select_RefTbl</definedName>
    <definedName name="Select_RefTbl" localSheetId="85">[17]!Select_RefTbl</definedName>
    <definedName name="Select_RefTbl" localSheetId="86">[17]!Select_RefTbl</definedName>
    <definedName name="Select_RefTbl" localSheetId="87">[17]!Select_RefTbl</definedName>
    <definedName name="Select_RefTbl" localSheetId="88">[17]!Select_RefTbl</definedName>
    <definedName name="Select_RefTbl" localSheetId="89">[17]!Select_RefTbl</definedName>
    <definedName name="Select_RefTbl" localSheetId="90">[17]!Select_RefTbl</definedName>
    <definedName name="Select_RefTbl" localSheetId="91">[17]!Select_RefTbl</definedName>
    <definedName name="Select_RefTbl" localSheetId="92">[17]!Select_RefTbl</definedName>
    <definedName name="Select_RefTbl" localSheetId="93">[17]!Select_RefTbl</definedName>
    <definedName name="Select_RefTbl" localSheetId="94">[17]!Select_RefTbl</definedName>
    <definedName name="Select_RefTbl" localSheetId="95">[17]!Select_RefTbl</definedName>
    <definedName name="Select_RefTbl" localSheetId="96">[17]!Select_RefTbl</definedName>
    <definedName name="Select_RefTbl" localSheetId="97">[17]!Select_RefTbl</definedName>
    <definedName name="Select_RefTbl" localSheetId="98">[17]!Select_RefTbl</definedName>
    <definedName name="Select_RefTbl" localSheetId="99">[17]!Select_RefTbl</definedName>
    <definedName name="Select_RefTbl" localSheetId="100">[17]!Select_RefTbl</definedName>
    <definedName name="Select_RefTbl" localSheetId="101">[17]!Select_RefTbl</definedName>
    <definedName name="Select_RefTbl" localSheetId="102">[17]!Select_RefTbl</definedName>
    <definedName name="Select_RefTbl" localSheetId="103">[17]!Select_RefTbl</definedName>
    <definedName name="Select_RefTbl" localSheetId="104">[17]!Select_RefTbl</definedName>
    <definedName name="Select_RefTbl" localSheetId="105">[17]!Select_RefTbl</definedName>
    <definedName name="Select_RefTbl" localSheetId="106">[17]!Select_RefTbl</definedName>
    <definedName name="Select_RefTbl" localSheetId="107">[17]!Select_RefTbl</definedName>
    <definedName name="Select_RefTbl" localSheetId="108">[17]!Select_RefTbl</definedName>
    <definedName name="Select_RefTbl" localSheetId="109">[17]!Select_RefTbl</definedName>
    <definedName name="Select_RefTbl" localSheetId="110">[17]!Select_RefTbl</definedName>
    <definedName name="Select_RefTbl" localSheetId="111">[17]!Select_RefTbl</definedName>
    <definedName name="Select_RefTbl" localSheetId="112">[17]!Select_RefTbl</definedName>
    <definedName name="Select_RefTbl" localSheetId="113">[17]!Select_RefTbl</definedName>
    <definedName name="Select_RefTbl" localSheetId="6">[17]!Select_RefTbl</definedName>
    <definedName name="Select_RefTbl" localSheetId="12">[17]!Select_RefTbl</definedName>
    <definedName name="Select_RefTbl" localSheetId="15">[17]!Select_RefTbl</definedName>
    <definedName name="Select_RefTbl" localSheetId="16">[17]!Select_RefTbl</definedName>
    <definedName name="Select_RefTbl" localSheetId="17">[17]!Select_RefTbl</definedName>
    <definedName name="Select_RefTbl" localSheetId="18">[17]!Select_RefTbl</definedName>
    <definedName name="Select_RefTbl" localSheetId="19">[17]!Select_RefTbl</definedName>
    <definedName name="Select_RefTbl" localSheetId="20">[17]!Select_RefTbl</definedName>
    <definedName name="Select_RefTbl" localSheetId="21">[17]!Select_RefTbl</definedName>
    <definedName name="Select_RefTbl" localSheetId="9">[17]!Select_RefTbl</definedName>
    <definedName name="Select_RefTbl" localSheetId="10">[17]!Select_RefTbl</definedName>
    <definedName name="Select_RefTbl" localSheetId="11">[17]!Select_RefTbl</definedName>
    <definedName name="Select_RefTbl" localSheetId="13">[17]!Select_RefTbl</definedName>
    <definedName name="Select_RefTbl" localSheetId="14">[17]!Select_RefTbl</definedName>
    <definedName name="Select_RefTbl" localSheetId="8">[17]!Select_RefTbl</definedName>
    <definedName name="Select_RefTbl" localSheetId="7">[17]!Select_RefTbl</definedName>
    <definedName name="Select_RefTbl" localSheetId="5">[17]!Select_RefTbl</definedName>
    <definedName name="Select_RefTbl">[17]!Select_RefTbl</definedName>
    <definedName name="Select_RefTblI" localSheetId="22">[19]!Select_RefTblI</definedName>
    <definedName name="Select_RefTblI" localSheetId="23">[19]!Select_RefTblI</definedName>
    <definedName name="Select_RefTblI" localSheetId="24">[19]!Select_RefTblI</definedName>
    <definedName name="Select_RefTblI" localSheetId="25">[19]!Select_RefTblI</definedName>
    <definedName name="Select_RefTblI" localSheetId="26">[19]!Select_RefTblI</definedName>
    <definedName name="Select_RefTblI" localSheetId="27">[19]!Select_RefTblI</definedName>
    <definedName name="Select_RefTblI" localSheetId="28">[19]!Select_RefTblI</definedName>
    <definedName name="Select_RefTblI" localSheetId="29">[19]!Select_RefTblI</definedName>
    <definedName name="Select_RefTblI" localSheetId="30">[19]!Select_RefTblI</definedName>
    <definedName name="Select_RefTblI" localSheetId="31">[19]!Select_RefTblI</definedName>
    <definedName name="Select_RefTblI" localSheetId="32">[19]!Select_RefTblI</definedName>
    <definedName name="Select_RefTblI" localSheetId="33">[19]!Select_RefTblI</definedName>
    <definedName name="Select_RefTblI" localSheetId="34">[19]!Select_RefTblI</definedName>
    <definedName name="Select_RefTblI" localSheetId="35">[19]!Select_RefTblI</definedName>
    <definedName name="Select_RefTblI" localSheetId="36">[19]!Select_RefTblI</definedName>
    <definedName name="Select_RefTblI" localSheetId="37">[19]!Select_RefTblI</definedName>
    <definedName name="Select_RefTblI" localSheetId="38">[19]!Select_RefTblI</definedName>
    <definedName name="Select_RefTblI" localSheetId="39">[19]!Select_RefTblI</definedName>
    <definedName name="Select_RefTblI" localSheetId="40">[19]!Select_RefTblI</definedName>
    <definedName name="Select_RefTblI" localSheetId="41">[19]!Select_RefTblI</definedName>
    <definedName name="Select_RefTblI" localSheetId="42">[19]!Select_RefTblI</definedName>
    <definedName name="Select_RefTblI" localSheetId="43">[19]!Select_RefTblI</definedName>
    <definedName name="Select_RefTblI" localSheetId="44">[19]!Select_RefTblI</definedName>
    <definedName name="Select_RefTblI" localSheetId="45">[19]!Select_RefTblI</definedName>
    <definedName name="Select_RefTblI" localSheetId="46">[19]!Select_RefTblI</definedName>
    <definedName name="Select_RefTblI" localSheetId="47">[19]!Select_RefTblI</definedName>
    <definedName name="Select_RefTblI" localSheetId="48">[19]!Select_RefTblI</definedName>
    <definedName name="Select_RefTblI" localSheetId="49">[19]!Select_RefTblI</definedName>
    <definedName name="Select_RefTblI" localSheetId="50">[19]!Select_RefTblI</definedName>
    <definedName name="Select_RefTblI" localSheetId="51">[19]!Select_RefTblI</definedName>
    <definedName name="Select_RefTblI" localSheetId="52">[19]!Select_RefTblI</definedName>
    <definedName name="Select_RefTblI" localSheetId="53">[19]!Select_RefTblI</definedName>
    <definedName name="Select_RefTblI" localSheetId="54">[19]!Select_RefTblI</definedName>
    <definedName name="Select_RefTblI" localSheetId="55">[19]!Select_RefTblI</definedName>
    <definedName name="Select_RefTblI" localSheetId="56">[19]!Select_RefTblI</definedName>
    <definedName name="Select_RefTblI" localSheetId="57">[19]!Select_RefTblI</definedName>
    <definedName name="Select_RefTblI" localSheetId="58">[19]!Select_RefTblI</definedName>
    <definedName name="Select_RefTblI" localSheetId="59">[19]!Select_RefTblI</definedName>
    <definedName name="Select_RefTblI" localSheetId="60">[19]!Select_RefTblI</definedName>
    <definedName name="Select_RefTblI" localSheetId="61">[19]!Select_RefTblI</definedName>
    <definedName name="Select_RefTblI" localSheetId="62">[19]!Select_RefTblI</definedName>
    <definedName name="Select_RefTblI" localSheetId="63">[19]!Select_RefTblI</definedName>
    <definedName name="Select_RefTblI" localSheetId="64">[19]!Select_RefTblI</definedName>
    <definedName name="Select_RefTblI" localSheetId="65">[19]!Select_RefTblI</definedName>
    <definedName name="Select_RefTblI" localSheetId="66">[19]!Select_RefTblI</definedName>
    <definedName name="Select_RefTblI" localSheetId="67">[19]!Select_RefTblI</definedName>
    <definedName name="Select_RefTblI" localSheetId="68">[19]!Select_RefTblI</definedName>
    <definedName name="Select_RefTblI" localSheetId="69">[19]!Select_RefTblI</definedName>
    <definedName name="Select_RefTblI" localSheetId="70">[19]!Select_RefTblI</definedName>
    <definedName name="Select_RefTblI" localSheetId="71">[19]!Select_RefTblI</definedName>
    <definedName name="Select_RefTblI" localSheetId="72">[19]!Select_RefTblI</definedName>
    <definedName name="Select_RefTblI" localSheetId="73">[19]!Select_RefTblI</definedName>
    <definedName name="Select_RefTblI" localSheetId="74">[19]!Select_RefTblI</definedName>
    <definedName name="Select_RefTblI" localSheetId="75">[19]!Select_RefTblI</definedName>
    <definedName name="Select_RefTblI" localSheetId="76">[19]!Select_RefTblI</definedName>
    <definedName name="Select_RefTblI" localSheetId="77">[19]!Select_RefTblI</definedName>
    <definedName name="Select_RefTblI" localSheetId="78">[19]!Select_RefTblI</definedName>
    <definedName name="Select_RefTblI" localSheetId="79">[19]!Select_RefTblI</definedName>
    <definedName name="Select_RefTblI" localSheetId="80">[19]!Select_RefTblI</definedName>
    <definedName name="Select_RefTblI" localSheetId="81">[19]!Select_RefTblI</definedName>
    <definedName name="Select_RefTblI" localSheetId="82">[19]!Select_RefTblI</definedName>
    <definedName name="Select_RefTblI" localSheetId="83">[19]!Select_RefTblI</definedName>
    <definedName name="Select_RefTblI" localSheetId="84">[19]!Select_RefTblI</definedName>
    <definedName name="Select_RefTblI" localSheetId="85">[19]!Select_RefTblI</definedName>
    <definedName name="Select_RefTblI" localSheetId="86">[19]!Select_RefTblI</definedName>
    <definedName name="Select_RefTblI" localSheetId="87">[19]!Select_RefTblI</definedName>
    <definedName name="Select_RefTblI" localSheetId="88">[19]!Select_RefTblI</definedName>
    <definedName name="Select_RefTblI" localSheetId="89">[19]!Select_RefTblI</definedName>
    <definedName name="Select_RefTblI" localSheetId="90">[19]!Select_RefTblI</definedName>
    <definedName name="Select_RefTblI" localSheetId="91">[19]!Select_RefTblI</definedName>
    <definedName name="Select_RefTblI" localSheetId="92">[19]!Select_RefTblI</definedName>
    <definedName name="Select_RefTblI" localSheetId="93">[19]!Select_RefTblI</definedName>
    <definedName name="Select_RefTblI" localSheetId="94">[19]!Select_RefTblI</definedName>
    <definedName name="Select_RefTblI" localSheetId="95">[19]!Select_RefTblI</definedName>
    <definedName name="Select_RefTblI" localSheetId="96">[19]!Select_RefTblI</definedName>
    <definedName name="Select_RefTblI" localSheetId="97">[19]!Select_RefTblI</definedName>
    <definedName name="Select_RefTblI" localSheetId="98">[19]!Select_RefTblI</definedName>
    <definedName name="Select_RefTblI" localSheetId="99">[19]!Select_RefTblI</definedName>
    <definedName name="Select_RefTblI" localSheetId="100">[19]!Select_RefTblI</definedName>
    <definedName name="Select_RefTblI" localSheetId="101">[19]!Select_RefTblI</definedName>
    <definedName name="Select_RefTblI" localSheetId="102">[19]!Select_RefTblI</definedName>
    <definedName name="Select_RefTblI" localSheetId="103">[19]!Select_RefTblI</definedName>
    <definedName name="Select_RefTblI" localSheetId="104">[19]!Select_RefTblI</definedName>
    <definedName name="Select_RefTblI" localSheetId="105">[19]!Select_RefTblI</definedName>
    <definedName name="Select_RefTblI" localSheetId="106">[19]!Select_RefTblI</definedName>
    <definedName name="Select_RefTblI" localSheetId="107">[19]!Select_RefTblI</definedName>
    <definedName name="Select_RefTblI" localSheetId="108">[19]!Select_RefTblI</definedName>
    <definedName name="Select_RefTblI" localSheetId="109">[19]!Select_RefTblI</definedName>
    <definedName name="Select_RefTblI" localSheetId="110">[19]!Select_RefTblI</definedName>
    <definedName name="Select_RefTblI" localSheetId="111">[19]!Select_RefTblI</definedName>
    <definedName name="Select_RefTblI" localSheetId="112">[19]!Select_RefTblI</definedName>
    <definedName name="Select_RefTblI" localSheetId="113">[19]!Select_RefTblI</definedName>
    <definedName name="Select_RefTblI" localSheetId="6">[19]!Select_RefTblI</definedName>
    <definedName name="Select_RefTblI" localSheetId="12">[19]!Select_RefTblI</definedName>
    <definedName name="Select_RefTblI" localSheetId="15">[19]!Select_RefTblI</definedName>
    <definedName name="Select_RefTblI" localSheetId="16">[19]!Select_RefTblI</definedName>
    <definedName name="Select_RefTblI" localSheetId="17">[19]!Select_RefTblI</definedName>
    <definedName name="Select_RefTblI" localSheetId="18">[19]!Select_RefTblI</definedName>
    <definedName name="Select_RefTblI" localSheetId="19">[19]!Select_RefTblI</definedName>
    <definedName name="Select_RefTblI" localSheetId="20">[19]!Select_RefTblI</definedName>
    <definedName name="Select_RefTblI" localSheetId="21">[19]!Select_RefTblI</definedName>
    <definedName name="Select_RefTblI" localSheetId="9">[19]!Select_RefTblI</definedName>
    <definedName name="Select_RefTblI" localSheetId="10">[19]!Select_RefTblI</definedName>
    <definedName name="Select_RefTblI" localSheetId="11">[19]!Select_RefTblI</definedName>
    <definedName name="Select_RefTblI" localSheetId="13">[19]!Select_RefTblI</definedName>
    <definedName name="Select_RefTblI" localSheetId="14">[19]!Select_RefTblI</definedName>
    <definedName name="Select_RefTblI" localSheetId="8">[19]!Select_RefTblI</definedName>
    <definedName name="Select_RefTblI" localSheetId="7">[19]!Select_RefTblI</definedName>
    <definedName name="Select_RefTblI" localSheetId="5">[19]!Select_RefTblI</definedName>
    <definedName name="Select_RefTblI">[19]!Select_RefTblI</definedName>
    <definedName name="Select_TBL" localSheetId="22">[20]!Select_TBL</definedName>
    <definedName name="Select_TBL" localSheetId="23">[20]!Select_TBL</definedName>
    <definedName name="Select_TBL" localSheetId="24">[20]!Select_TBL</definedName>
    <definedName name="Select_TBL" localSheetId="25">[20]!Select_TBL</definedName>
    <definedName name="Select_TBL" localSheetId="26">[20]!Select_TBL</definedName>
    <definedName name="Select_TBL" localSheetId="27">[20]!Select_TBL</definedName>
    <definedName name="Select_TBL" localSheetId="28">[20]!Select_TBL</definedName>
    <definedName name="Select_TBL" localSheetId="29">[20]!Select_TBL</definedName>
    <definedName name="Select_TBL" localSheetId="30">[20]!Select_TBL</definedName>
    <definedName name="Select_TBL" localSheetId="31">[20]!Select_TBL</definedName>
    <definedName name="Select_TBL" localSheetId="32">[20]!Select_TBL</definedName>
    <definedName name="Select_TBL" localSheetId="33">[20]!Select_TBL</definedName>
    <definedName name="Select_TBL" localSheetId="34">[20]!Select_TBL</definedName>
    <definedName name="Select_TBL" localSheetId="35">[20]!Select_TBL</definedName>
    <definedName name="Select_TBL" localSheetId="36">[20]!Select_TBL</definedName>
    <definedName name="Select_TBL" localSheetId="37">[20]!Select_TBL</definedName>
    <definedName name="Select_TBL" localSheetId="38">[20]!Select_TBL</definedName>
    <definedName name="Select_TBL" localSheetId="39">[20]!Select_TBL</definedName>
    <definedName name="Select_TBL" localSheetId="40">[20]!Select_TBL</definedName>
    <definedName name="Select_TBL" localSheetId="41">[20]!Select_TBL</definedName>
    <definedName name="Select_TBL" localSheetId="42">[20]!Select_TBL</definedName>
    <definedName name="Select_TBL" localSheetId="43">[20]!Select_TBL</definedName>
    <definedName name="Select_TBL" localSheetId="44">[20]!Select_TBL</definedName>
    <definedName name="Select_TBL" localSheetId="45">[20]!Select_TBL</definedName>
    <definedName name="Select_TBL" localSheetId="46">[20]!Select_TBL</definedName>
    <definedName name="Select_TBL" localSheetId="47">[20]!Select_TBL</definedName>
    <definedName name="Select_TBL" localSheetId="48">[20]!Select_TBL</definedName>
    <definedName name="Select_TBL" localSheetId="49">[20]!Select_TBL</definedName>
    <definedName name="Select_TBL" localSheetId="50">[20]!Select_TBL</definedName>
    <definedName name="Select_TBL" localSheetId="51">[20]!Select_TBL</definedName>
    <definedName name="Select_TBL" localSheetId="52">[20]!Select_TBL</definedName>
    <definedName name="Select_TBL" localSheetId="53">[20]!Select_TBL</definedName>
    <definedName name="Select_TBL" localSheetId="54">[20]!Select_TBL</definedName>
    <definedName name="Select_TBL" localSheetId="55">[20]!Select_TBL</definedName>
    <definedName name="Select_TBL" localSheetId="56">[20]!Select_TBL</definedName>
    <definedName name="Select_TBL" localSheetId="57">[20]!Select_TBL</definedName>
    <definedName name="Select_TBL" localSheetId="58">[20]!Select_TBL</definedName>
    <definedName name="Select_TBL" localSheetId="59">[20]!Select_TBL</definedName>
    <definedName name="Select_TBL" localSheetId="60">[20]!Select_TBL</definedName>
    <definedName name="Select_TBL" localSheetId="61">[20]!Select_TBL</definedName>
    <definedName name="Select_TBL" localSheetId="62">[20]!Select_TBL</definedName>
    <definedName name="Select_TBL" localSheetId="63">[20]!Select_TBL</definedName>
    <definedName name="Select_TBL" localSheetId="64">[20]!Select_TBL</definedName>
    <definedName name="Select_TBL" localSheetId="65">[20]!Select_TBL</definedName>
    <definedName name="Select_TBL" localSheetId="66">[20]!Select_TBL</definedName>
    <definedName name="Select_TBL" localSheetId="67">[20]!Select_TBL</definedName>
    <definedName name="Select_TBL" localSheetId="68">[20]!Select_TBL</definedName>
    <definedName name="Select_TBL" localSheetId="69">[20]!Select_TBL</definedName>
    <definedName name="Select_TBL" localSheetId="70">[20]!Select_TBL</definedName>
    <definedName name="Select_TBL" localSheetId="71">[20]!Select_TBL</definedName>
    <definedName name="Select_TBL" localSheetId="72">[20]!Select_TBL</definedName>
    <definedName name="Select_TBL" localSheetId="73">[20]!Select_TBL</definedName>
    <definedName name="Select_TBL" localSheetId="74">[20]!Select_TBL</definedName>
    <definedName name="Select_TBL" localSheetId="75">[20]!Select_TBL</definedName>
    <definedName name="Select_TBL" localSheetId="76">[20]!Select_TBL</definedName>
    <definedName name="Select_TBL" localSheetId="77">[20]!Select_TBL</definedName>
    <definedName name="Select_TBL" localSheetId="78">[20]!Select_TBL</definedName>
    <definedName name="Select_TBL" localSheetId="79">[20]!Select_TBL</definedName>
    <definedName name="Select_TBL" localSheetId="80">[20]!Select_TBL</definedName>
    <definedName name="Select_TBL" localSheetId="81">[20]!Select_TBL</definedName>
    <definedName name="Select_TBL" localSheetId="82">[20]!Select_TBL</definedName>
    <definedName name="Select_TBL" localSheetId="83">[20]!Select_TBL</definedName>
    <definedName name="Select_TBL" localSheetId="84">[20]!Select_TBL</definedName>
    <definedName name="Select_TBL" localSheetId="85">[20]!Select_TBL</definedName>
    <definedName name="Select_TBL" localSheetId="86">[20]!Select_TBL</definedName>
    <definedName name="Select_TBL" localSheetId="87">[20]!Select_TBL</definedName>
    <definedName name="Select_TBL" localSheetId="88">[20]!Select_TBL</definedName>
    <definedName name="Select_TBL" localSheetId="89">[20]!Select_TBL</definedName>
    <definedName name="Select_TBL" localSheetId="90">[20]!Select_TBL</definedName>
    <definedName name="Select_TBL" localSheetId="91">[20]!Select_TBL</definedName>
    <definedName name="Select_TBL" localSheetId="92">[20]!Select_TBL</definedName>
    <definedName name="Select_TBL" localSheetId="93">[20]!Select_TBL</definedName>
    <definedName name="Select_TBL" localSheetId="94">[20]!Select_TBL</definedName>
    <definedName name="Select_TBL" localSheetId="95">[20]!Select_TBL</definedName>
    <definedName name="Select_TBL" localSheetId="96">[20]!Select_TBL</definedName>
    <definedName name="Select_TBL" localSheetId="97">[20]!Select_TBL</definedName>
    <definedName name="Select_TBL" localSheetId="98">[20]!Select_TBL</definedName>
    <definedName name="Select_TBL" localSheetId="99">[20]!Select_TBL</definedName>
    <definedName name="Select_TBL" localSheetId="100">[20]!Select_TBL</definedName>
    <definedName name="Select_TBL" localSheetId="101">[20]!Select_TBL</definedName>
    <definedName name="Select_TBL" localSheetId="102">[20]!Select_TBL</definedName>
    <definedName name="Select_TBL" localSheetId="103">[20]!Select_TBL</definedName>
    <definedName name="Select_TBL" localSheetId="104">[20]!Select_TBL</definedName>
    <definedName name="Select_TBL" localSheetId="105">[20]!Select_TBL</definedName>
    <definedName name="Select_TBL" localSheetId="106">[20]!Select_TBL</definedName>
    <definedName name="Select_TBL" localSheetId="107">[20]!Select_TBL</definedName>
    <definedName name="Select_TBL" localSheetId="108">[20]!Select_TBL</definedName>
    <definedName name="Select_TBL" localSheetId="109">[20]!Select_TBL</definedName>
    <definedName name="Select_TBL" localSheetId="110">[20]!Select_TBL</definedName>
    <definedName name="Select_TBL" localSheetId="111">[20]!Select_TBL</definedName>
    <definedName name="Select_TBL" localSheetId="112">[20]!Select_TBL</definedName>
    <definedName name="Select_TBL" localSheetId="113">[20]!Select_TBL</definedName>
    <definedName name="Select_TBL" localSheetId="6">[20]!Select_TBL</definedName>
    <definedName name="Select_TBL" localSheetId="12">[20]!Select_TBL</definedName>
    <definedName name="Select_TBL" localSheetId="15">[20]!Select_TBL</definedName>
    <definedName name="Select_TBL" localSheetId="16">[20]!Select_TBL</definedName>
    <definedName name="Select_TBL" localSheetId="17">[20]!Select_TBL</definedName>
    <definedName name="Select_TBL" localSheetId="18">[20]!Select_TBL</definedName>
    <definedName name="Select_TBL" localSheetId="19">[20]!Select_TBL</definedName>
    <definedName name="Select_TBL" localSheetId="20">[20]!Select_TBL</definedName>
    <definedName name="Select_TBL" localSheetId="21">[20]!Select_TBL</definedName>
    <definedName name="Select_TBL" localSheetId="9">[20]!Select_TBL</definedName>
    <definedName name="Select_TBL" localSheetId="10">[20]!Select_TBL</definedName>
    <definedName name="Select_TBL" localSheetId="11">[20]!Select_TBL</definedName>
    <definedName name="Select_TBL" localSheetId="13">[20]!Select_TBL</definedName>
    <definedName name="Select_TBL" localSheetId="14">[20]!Select_TBL</definedName>
    <definedName name="Select_TBL" localSheetId="8">[20]!Select_TBL</definedName>
    <definedName name="Select_TBL" localSheetId="7">[20]!Select_TBL</definedName>
    <definedName name="Select_TBL" localSheetId="5">[20]!Select_TBL</definedName>
    <definedName name="Select_TBL">[20]!Select_TBL</definedName>
    <definedName name="SELF_MEDICATION___PT_BII" localSheetId="27">#REF!</definedName>
    <definedName name="SELF_MEDICATION___PT_BII" localSheetId="28">#REF!</definedName>
    <definedName name="SELF_MEDICATION___PT_BII" localSheetId="29">#REF!</definedName>
    <definedName name="SELF_MEDICATION___PT_BII" localSheetId="30">#REF!</definedName>
    <definedName name="SELF_MEDICATION___PT_BII" localSheetId="31">#REF!</definedName>
    <definedName name="SELF_MEDICATION___PT_BII" localSheetId="32">#REF!</definedName>
    <definedName name="SELF_MEDICATION___PT_BII" localSheetId="33">#REF!</definedName>
    <definedName name="SELF_MEDICATION___PT_BII" localSheetId="34">#REF!</definedName>
    <definedName name="SELF_MEDICATION___PT_BII" localSheetId="35">#REF!</definedName>
    <definedName name="SELF_MEDICATION___PT_BII" localSheetId="36">#REF!</definedName>
    <definedName name="SELF_MEDICATION___PT_BII" localSheetId="37">#REF!</definedName>
    <definedName name="SELF_MEDICATION___PT_BII" localSheetId="38">#REF!</definedName>
    <definedName name="SELF_MEDICATION___PT_BII" localSheetId="39">#REF!</definedName>
    <definedName name="SELF_MEDICATION___PT_BII" localSheetId="40">#REF!</definedName>
    <definedName name="SELF_MEDICATION___PT_BII" localSheetId="41">#REF!</definedName>
    <definedName name="SELF_MEDICATION___PT_BII" localSheetId="42">#REF!</definedName>
    <definedName name="SELF_MEDICATION___PT_BII" localSheetId="43">#REF!</definedName>
    <definedName name="SELF_MEDICATION___PT_BII" localSheetId="44">#REF!</definedName>
    <definedName name="SELF_MEDICATION___PT_BII" localSheetId="45">#REF!</definedName>
    <definedName name="SELF_MEDICATION___PT_BII" localSheetId="46">#REF!</definedName>
    <definedName name="SELF_MEDICATION___PT_BII" localSheetId="47">#REF!</definedName>
    <definedName name="SELF_MEDICATION___PT_BII" localSheetId="48">#REF!</definedName>
    <definedName name="SELF_MEDICATION___PT_BII" localSheetId="49">#REF!</definedName>
    <definedName name="SELF_MEDICATION___PT_BII" localSheetId="50">#REF!</definedName>
    <definedName name="SELF_MEDICATION___PT_BII" localSheetId="51">#REF!</definedName>
    <definedName name="SELF_MEDICATION___PT_BII" localSheetId="52">#REF!</definedName>
    <definedName name="SELF_MEDICATION___PT_BII" localSheetId="53">#REF!</definedName>
    <definedName name="SELF_MEDICATION___PT_BII" localSheetId="54">#REF!</definedName>
    <definedName name="SELF_MEDICATION___PT_BII" localSheetId="55">#REF!</definedName>
    <definedName name="SELF_MEDICATION___PT_BII" localSheetId="56">#REF!</definedName>
    <definedName name="SELF_MEDICATION___PT_BII" localSheetId="57">#REF!</definedName>
    <definedName name="SELF_MEDICATION___PT_BII" localSheetId="58">#REF!</definedName>
    <definedName name="SELF_MEDICATION___PT_BII" localSheetId="59">#REF!</definedName>
    <definedName name="SELF_MEDICATION___PT_BII" localSheetId="60">#REF!</definedName>
    <definedName name="SELF_MEDICATION___PT_BII" localSheetId="61">#REF!</definedName>
    <definedName name="SELF_MEDICATION___PT_BII" localSheetId="62">#REF!</definedName>
    <definedName name="SELF_MEDICATION___PT_BII" localSheetId="63">#REF!</definedName>
    <definedName name="SELF_MEDICATION___PT_BII" localSheetId="64">#REF!</definedName>
    <definedName name="SELF_MEDICATION___PT_BII" localSheetId="65">#REF!</definedName>
    <definedName name="SELF_MEDICATION___PT_BII" localSheetId="66">#REF!</definedName>
    <definedName name="SELF_MEDICATION___PT_BII" localSheetId="67">#REF!</definedName>
    <definedName name="SELF_MEDICATION___PT_BII" localSheetId="68">#REF!</definedName>
    <definedName name="SELF_MEDICATION___PT_BII" localSheetId="69">#REF!</definedName>
    <definedName name="SELF_MEDICATION___PT_BII" localSheetId="70">#REF!</definedName>
    <definedName name="SELF_MEDICATION___PT_BII" localSheetId="71">#REF!</definedName>
    <definedName name="SELF_MEDICATION___PT_BII" localSheetId="72">#REF!</definedName>
    <definedName name="SELF_MEDICATION___PT_BII" localSheetId="73">#REF!</definedName>
    <definedName name="SELF_MEDICATION___PT_BII" localSheetId="74">#REF!</definedName>
    <definedName name="SELF_MEDICATION___PT_BII" localSheetId="75">#REF!</definedName>
    <definedName name="SELF_MEDICATION___PT_BII" localSheetId="76">#REF!</definedName>
    <definedName name="SELF_MEDICATION___PT_BII" localSheetId="77">#REF!</definedName>
    <definedName name="SELF_MEDICATION___PT_BII" localSheetId="78">#REF!</definedName>
    <definedName name="SELF_MEDICATION___PT_BII" localSheetId="79">#REF!</definedName>
    <definedName name="SELF_MEDICATION___PT_BII" localSheetId="80">#REF!</definedName>
    <definedName name="SELF_MEDICATION___PT_BII" localSheetId="81">#REF!</definedName>
    <definedName name="SELF_MEDICATION___PT_BII" localSheetId="82">#REF!</definedName>
    <definedName name="SELF_MEDICATION___PT_BII" localSheetId="83">#REF!</definedName>
    <definedName name="SELF_MEDICATION___PT_BII" localSheetId="84">#REF!</definedName>
    <definedName name="SELF_MEDICATION___PT_BII" localSheetId="85">#REF!</definedName>
    <definedName name="SELF_MEDICATION___PT_BII" localSheetId="86">#REF!</definedName>
    <definedName name="SELF_MEDICATION___PT_BII" localSheetId="87">#REF!</definedName>
    <definedName name="SELF_MEDICATION___PT_BII" localSheetId="88">#REF!</definedName>
    <definedName name="SELF_MEDICATION___PT_BII" localSheetId="89">#REF!</definedName>
    <definedName name="SELF_MEDICATION___PT_BII" localSheetId="90">#REF!</definedName>
    <definedName name="SELF_MEDICATION___PT_BII" localSheetId="91">#REF!</definedName>
    <definedName name="SELF_MEDICATION___PT_BII" localSheetId="92">#REF!</definedName>
    <definedName name="SELF_MEDICATION___PT_BII" localSheetId="93">#REF!</definedName>
    <definedName name="SELF_MEDICATION___PT_BII" localSheetId="94">#REF!</definedName>
    <definedName name="SELF_MEDICATION___PT_BII" localSheetId="95">#REF!</definedName>
    <definedName name="SELF_MEDICATION___PT_BII" localSheetId="96">#REF!</definedName>
    <definedName name="SELF_MEDICATION___PT_BII" localSheetId="97">#REF!</definedName>
    <definedName name="SELF_MEDICATION___PT_BII" localSheetId="98">#REF!</definedName>
    <definedName name="SELF_MEDICATION___PT_BII" localSheetId="99">#REF!</definedName>
    <definedName name="SELF_MEDICATION___PT_BII" localSheetId="100">#REF!</definedName>
    <definedName name="SELF_MEDICATION___PT_BII" localSheetId="101">#REF!</definedName>
    <definedName name="SELF_MEDICATION___PT_BII" localSheetId="102">#REF!</definedName>
    <definedName name="SELF_MEDICATION___PT_BII" localSheetId="103">#REF!</definedName>
    <definedName name="SELF_MEDICATION___PT_BII" localSheetId="104">#REF!</definedName>
    <definedName name="SELF_MEDICATION___PT_BII" localSheetId="105">#REF!</definedName>
    <definedName name="SELF_MEDICATION___PT_BII" localSheetId="106">#REF!</definedName>
    <definedName name="SELF_MEDICATION___PT_BII" localSheetId="107">#REF!</definedName>
    <definedName name="SELF_MEDICATION___PT_BII" localSheetId="108">#REF!</definedName>
    <definedName name="SELF_MEDICATION___PT_BII" localSheetId="109">#REF!</definedName>
    <definedName name="SELF_MEDICATION___PT_BII" localSheetId="110">#REF!</definedName>
    <definedName name="SELF_MEDICATION___PT_BII" localSheetId="111">#REF!</definedName>
    <definedName name="SELF_MEDICATION___PT_BII" localSheetId="112">#REF!</definedName>
    <definedName name="SELF_MEDICATION___PT_BII" localSheetId="113">#REF!</definedName>
    <definedName name="SELF_MEDICATION___PT_BII">#REF!</definedName>
    <definedName name="SelFileGExp" localSheetId="22">[17]!SelFileGExp</definedName>
    <definedName name="SelFileGExp" localSheetId="23">[17]!SelFileGExp</definedName>
    <definedName name="SelFileGExp" localSheetId="24">[17]!SelFileGExp</definedName>
    <definedName name="SelFileGExp" localSheetId="25">[17]!SelFileGExp</definedName>
    <definedName name="SelFileGExp" localSheetId="26">[17]!SelFileGExp</definedName>
    <definedName name="SelFileGExp" localSheetId="27">[17]!SelFileGExp</definedName>
    <definedName name="SelFileGExp" localSheetId="28">[17]!SelFileGExp</definedName>
    <definedName name="SelFileGExp" localSheetId="29">[17]!SelFileGExp</definedName>
    <definedName name="SelFileGExp" localSheetId="30">[17]!SelFileGExp</definedName>
    <definedName name="SelFileGExp" localSheetId="31">[17]!SelFileGExp</definedName>
    <definedName name="SelFileGExp" localSheetId="32">[17]!SelFileGExp</definedName>
    <definedName name="SelFileGExp" localSheetId="33">[17]!SelFileGExp</definedName>
    <definedName name="SelFileGExp" localSheetId="34">[17]!SelFileGExp</definedName>
    <definedName name="SelFileGExp" localSheetId="35">[17]!SelFileGExp</definedName>
    <definedName name="SelFileGExp" localSheetId="36">[17]!SelFileGExp</definedName>
    <definedName name="SelFileGExp" localSheetId="37">[17]!SelFileGExp</definedName>
    <definedName name="SelFileGExp" localSheetId="38">[17]!SelFileGExp</definedName>
    <definedName name="SelFileGExp" localSheetId="39">[17]!SelFileGExp</definedName>
    <definedName name="SelFileGExp" localSheetId="40">[17]!SelFileGExp</definedName>
    <definedName name="SelFileGExp" localSheetId="41">[17]!SelFileGExp</definedName>
    <definedName name="SelFileGExp" localSheetId="42">[17]!SelFileGExp</definedName>
    <definedName name="SelFileGExp" localSheetId="43">[17]!SelFileGExp</definedName>
    <definedName name="SelFileGExp" localSheetId="44">[17]!SelFileGExp</definedName>
    <definedName name="SelFileGExp" localSheetId="45">[17]!SelFileGExp</definedName>
    <definedName name="SelFileGExp" localSheetId="46">[17]!SelFileGExp</definedName>
    <definedName name="SelFileGExp" localSheetId="47">[17]!SelFileGExp</definedName>
    <definedName name="SelFileGExp" localSheetId="48">[17]!SelFileGExp</definedName>
    <definedName name="SelFileGExp" localSheetId="49">[17]!SelFileGExp</definedName>
    <definedName name="SelFileGExp" localSheetId="50">[17]!SelFileGExp</definedName>
    <definedName name="SelFileGExp" localSheetId="51">[17]!SelFileGExp</definedName>
    <definedName name="SelFileGExp" localSheetId="52">[17]!SelFileGExp</definedName>
    <definedName name="SelFileGExp" localSheetId="53">[17]!SelFileGExp</definedName>
    <definedName name="SelFileGExp" localSheetId="54">[17]!SelFileGExp</definedName>
    <definedName name="SelFileGExp" localSheetId="55">[17]!SelFileGExp</definedName>
    <definedName name="SelFileGExp" localSheetId="56">[17]!SelFileGExp</definedName>
    <definedName name="SelFileGExp" localSheetId="57">[17]!SelFileGExp</definedName>
    <definedName name="SelFileGExp" localSheetId="58">[17]!SelFileGExp</definedName>
    <definedName name="SelFileGExp" localSheetId="59">[17]!SelFileGExp</definedName>
    <definedName name="SelFileGExp" localSheetId="60">[17]!SelFileGExp</definedName>
    <definedName name="SelFileGExp" localSheetId="61">[17]!SelFileGExp</definedName>
    <definedName name="SelFileGExp" localSheetId="62">[17]!SelFileGExp</definedName>
    <definedName name="SelFileGExp" localSheetId="63">[17]!SelFileGExp</definedName>
    <definedName name="SelFileGExp" localSheetId="64">[17]!SelFileGExp</definedName>
    <definedName name="SelFileGExp" localSheetId="65">[17]!SelFileGExp</definedName>
    <definedName name="SelFileGExp" localSheetId="66">[17]!SelFileGExp</definedName>
    <definedName name="SelFileGExp" localSheetId="67">[17]!SelFileGExp</definedName>
    <definedName name="SelFileGExp" localSheetId="68">[17]!SelFileGExp</definedName>
    <definedName name="SelFileGExp" localSheetId="69">[17]!SelFileGExp</definedName>
    <definedName name="SelFileGExp" localSheetId="70">[17]!SelFileGExp</definedName>
    <definedName name="SelFileGExp" localSheetId="71">[17]!SelFileGExp</definedName>
    <definedName name="SelFileGExp" localSheetId="72">[17]!SelFileGExp</definedName>
    <definedName name="SelFileGExp" localSheetId="73">[17]!SelFileGExp</definedName>
    <definedName name="SelFileGExp" localSheetId="74">[17]!SelFileGExp</definedName>
    <definedName name="SelFileGExp" localSheetId="75">[17]!SelFileGExp</definedName>
    <definedName name="SelFileGExp" localSheetId="76">[17]!SelFileGExp</definedName>
    <definedName name="SelFileGExp" localSheetId="77">[17]!SelFileGExp</definedName>
    <definedName name="SelFileGExp" localSheetId="78">[17]!SelFileGExp</definedName>
    <definedName name="SelFileGExp" localSheetId="79">[17]!SelFileGExp</definedName>
    <definedName name="SelFileGExp" localSheetId="80">[17]!SelFileGExp</definedName>
    <definedName name="SelFileGExp" localSheetId="81">[17]!SelFileGExp</definedName>
    <definedName name="SelFileGExp" localSheetId="82">[17]!SelFileGExp</definedName>
    <definedName name="SelFileGExp" localSheetId="83">[17]!SelFileGExp</definedName>
    <definedName name="SelFileGExp" localSheetId="84">[17]!SelFileGExp</definedName>
    <definedName name="SelFileGExp" localSheetId="85">[17]!SelFileGExp</definedName>
    <definedName name="SelFileGExp" localSheetId="86">[17]!SelFileGExp</definedName>
    <definedName name="SelFileGExp" localSheetId="87">[17]!SelFileGExp</definedName>
    <definedName name="SelFileGExp" localSheetId="88">[17]!SelFileGExp</definedName>
    <definedName name="SelFileGExp" localSheetId="89">[17]!SelFileGExp</definedName>
    <definedName name="SelFileGExp" localSheetId="90">[17]!SelFileGExp</definedName>
    <definedName name="SelFileGExp" localSheetId="91">[17]!SelFileGExp</definedName>
    <definedName name="SelFileGExp" localSheetId="92">[17]!SelFileGExp</definedName>
    <definedName name="SelFileGExp" localSheetId="93">[17]!SelFileGExp</definedName>
    <definedName name="SelFileGExp" localSheetId="94">[17]!SelFileGExp</definedName>
    <definedName name="SelFileGExp" localSheetId="95">[17]!SelFileGExp</definedName>
    <definedName name="SelFileGExp" localSheetId="96">[17]!SelFileGExp</definedName>
    <definedName name="SelFileGExp" localSheetId="97">[17]!SelFileGExp</definedName>
    <definedName name="SelFileGExp" localSheetId="98">[17]!SelFileGExp</definedName>
    <definedName name="SelFileGExp" localSheetId="99">[17]!SelFileGExp</definedName>
    <definedName name="SelFileGExp" localSheetId="100">[17]!SelFileGExp</definedName>
    <definedName name="SelFileGExp" localSheetId="101">[17]!SelFileGExp</definedName>
    <definedName name="SelFileGExp" localSheetId="102">[17]!SelFileGExp</definedName>
    <definedName name="SelFileGExp" localSheetId="103">[17]!SelFileGExp</definedName>
    <definedName name="SelFileGExp" localSheetId="104">[17]!SelFileGExp</definedName>
    <definedName name="SelFileGExp" localSheetId="105">[17]!SelFileGExp</definedName>
    <definedName name="SelFileGExp" localSheetId="106">[17]!SelFileGExp</definedName>
    <definedName name="SelFileGExp" localSheetId="107">[17]!SelFileGExp</definedName>
    <definedName name="SelFileGExp" localSheetId="108">[17]!SelFileGExp</definedName>
    <definedName name="SelFileGExp" localSheetId="109">[17]!SelFileGExp</definedName>
    <definedName name="SelFileGExp" localSheetId="110">[17]!SelFileGExp</definedName>
    <definedName name="SelFileGExp" localSheetId="111">[17]!SelFileGExp</definedName>
    <definedName name="SelFileGExp" localSheetId="112">[17]!SelFileGExp</definedName>
    <definedName name="SelFileGExp" localSheetId="113">[17]!SelFileGExp</definedName>
    <definedName name="SelFileGExp" localSheetId="6">[17]!SelFileGExp</definedName>
    <definedName name="SelFileGExp" localSheetId="12">[17]!SelFileGExp</definedName>
    <definedName name="SelFileGExp" localSheetId="15">[17]!SelFileGExp</definedName>
    <definedName name="SelFileGExp" localSheetId="16">[17]!SelFileGExp</definedName>
    <definedName name="SelFileGExp" localSheetId="17">[17]!SelFileGExp</definedName>
    <definedName name="SelFileGExp" localSheetId="18">[17]!SelFileGExp</definedName>
    <definedName name="SelFileGExp" localSheetId="19">[17]!SelFileGExp</definedName>
    <definedName name="SelFileGExp" localSheetId="20">[17]!SelFileGExp</definedName>
    <definedName name="SelFileGExp" localSheetId="21">[17]!SelFileGExp</definedName>
    <definedName name="SelFileGExp" localSheetId="9">[17]!SelFileGExp</definedName>
    <definedName name="SelFileGExp" localSheetId="10">[17]!SelFileGExp</definedName>
    <definedName name="SelFileGExp" localSheetId="11">[17]!SelFileGExp</definedName>
    <definedName name="SelFileGExp" localSheetId="13">[17]!SelFileGExp</definedName>
    <definedName name="SelFileGExp" localSheetId="14">[17]!SelFileGExp</definedName>
    <definedName name="SelFileGExp" localSheetId="8">[17]!SelFileGExp</definedName>
    <definedName name="SelFileGExp" localSheetId="7">[17]!SelFileGExp</definedName>
    <definedName name="SelFileGExp" localSheetId="5">[17]!SelFileGExp</definedName>
    <definedName name="SelFileGExp">[17]!SelFileGExp</definedName>
    <definedName name="SelFileTblExp" localSheetId="22">[19]!SelFileTblExp</definedName>
    <definedName name="SelFileTblExp" localSheetId="23">[19]!SelFileTblExp</definedName>
    <definedName name="SelFileTblExp" localSheetId="24">[19]!SelFileTblExp</definedName>
    <definedName name="SelFileTblExp" localSheetId="25">[19]!SelFileTblExp</definedName>
    <definedName name="SelFileTblExp" localSheetId="26">[19]!SelFileTblExp</definedName>
    <definedName name="SelFileTblExp" localSheetId="27">[19]!SelFileTblExp</definedName>
    <definedName name="SelFileTblExp" localSheetId="28">[19]!SelFileTblExp</definedName>
    <definedName name="SelFileTblExp" localSheetId="29">[19]!SelFileTblExp</definedName>
    <definedName name="SelFileTblExp" localSheetId="30">[19]!SelFileTblExp</definedName>
    <definedName name="SelFileTblExp" localSheetId="31">[19]!SelFileTblExp</definedName>
    <definedName name="SelFileTblExp" localSheetId="32">[19]!SelFileTblExp</definedName>
    <definedName name="SelFileTblExp" localSheetId="33">[19]!SelFileTblExp</definedName>
    <definedName name="SelFileTblExp" localSheetId="34">[19]!SelFileTblExp</definedName>
    <definedName name="SelFileTblExp" localSheetId="35">[19]!SelFileTblExp</definedName>
    <definedName name="SelFileTblExp" localSheetId="36">[19]!SelFileTblExp</definedName>
    <definedName name="SelFileTblExp" localSheetId="37">[19]!SelFileTblExp</definedName>
    <definedName name="SelFileTblExp" localSheetId="38">[19]!SelFileTblExp</definedName>
    <definedName name="SelFileTblExp" localSheetId="39">[19]!SelFileTblExp</definedName>
    <definedName name="SelFileTblExp" localSheetId="40">[19]!SelFileTblExp</definedName>
    <definedName name="SelFileTblExp" localSheetId="41">[19]!SelFileTblExp</definedName>
    <definedName name="SelFileTblExp" localSheetId="42">[19]!SelFileTblExp</definedName>
    <definedName name="SelFileTblExp" localSheetId="43">[19]!SelFileTblExp</definedName>
    <definedName name="SelFileTblExp" localSheetId="44">[19]!SelFileTblExp</definedName>
    <definedName name="SelFileTblExp" localSheetId="45">[19]!SelFileTblExp</definedName>
    <definedName name="SelFileTblExp" localSheetId="46">[19]!SelFileTblExp</definedName>
    <definedName name="SelFileTblExp" localSheetId="47">[19]!SelFileTblExp</definedName>
    <definedName name="SelFileTblExp" localSheetId="48">[19]!SelFileTblExp</definedName>
    <definedName name="SelFileTblExp" localSheetId="49">[19]!SelFileTblExp</definedName>
    <definedName name="SelFileTblExp" localSheetId="50">[19]!SelFileTblExp</definedName>
    <definedName name="SelFileTblExp" localSheetId="51">[19]!SelFileTblExp</definedName>
    <definedName name="SelFileTblExp" localSheetId="52">[19]!SelFileTblExp</definedName>
    <definedName name="SelFileTblExp" localSheetId="53">[19]!SelFileTblExp</definedName>
    <definedName name="SelFileTblExp" localSheetId="54">[19]!SelFileTblExp</definedName>
    <definedName name="SelFileTblExp" localSheetId="55">[19]!SelFileTblExp</definedName>
    <definedName name="SelFileTblExp" localSheetId="56">[19]!SelFileTblExp</definedName>
    <definedName name="SelFileTblExp" localSheetId="57">[19]!SelFileTblExp</definedName>
    <definedName name="SelFileTblExp" localSheetId="58">[19]!SelFileTblExp</definedName>
    <definedName name="SelFileTblExp" localSheetId="59">[19]!SelFileTblExp</definedName>
    <definedName name="SelFileTblExp" localSheetId="60">[19]!SelFileTblExp</definedName>
    <definedName name="SelFileTblExp" localSheetId="61">[19]!SelFileTblExp</definedName>
    <definedName name="SelFileTblExp" localSheetId="62">[19]!SelFileTblExp</definedName>
    <definedName name="SelFileTblExp" localSheetId="63">[19]!SelFileTblExp</definedName>
    <definedName name="SelFileTblExp" localSheetId="64">[19]!SelFileTblExp</definedName>
    <definedName name="SelFileTblExp" localSheetId="65">[19]!SelFileTblExp</definedName>
    <definedName name="SelFileTblExp" localSheetId="66">[19]!SelFileTblExp</definedName>
    <definedName name="SelFileTblExp" localSheetId="67">[19]!SelFileTblExp</definedName>
    <definedName name="SelFileTblExp" localSheetId="68">[19]!SelFileTblExp</definedName>
    <definedName name="SelFileTblExp" localSheetId="69">[19]!SelFileTblExp</definedName>
    <definedName name="SelFileTblExp" localSheetId="70">[19]!SelFileTblExp</definedName>
    <definedName name="SelFileTblExp" localSheetId="71">[19]!SelFileTblExp</definedName>
    <definedName name="SelFileTblExp" localSheetId="72">[19]!SelFileTblExp</definedName>
    <definedName name="SelFileTblExp" localSheetId="73">[19]!SelFileTblExp</definedName>
    <definedName name="SelFileTblExp" localSheetId="74">[19]!SelFileTblExp</definedName>
    <definedName name="SelFileTblExp" localSheetId="75">[19]!SelFileTblExp</definedName>
    <definedName name="SelFileTblExp" localSheetId="76">[19]!SelFileTblExp</definedName>
    <definedName name="SelFileTblExp" localSheetId="77">[19]!SelFileTblExp</definedName>
    <definedName name="SelFileTblExp" localSheetId="78">[19]!SelFileTblExp</definedName>
    <definedName name="SelFileTblExp" localSheetId="79">[19]!SelFileTblExp</definedName>
    <definedName name="SelFileTblExp" localSheetId="80">[19]!SelFileTblExp</definedName>
    <definedName name="SelFileTblExp" localSheetId="81">[19]!SelFileTblExp</definedName>
    <definedName name="SelFileTblExp" localSheetId="82">[19]!SelFileTblExp</definedName>
    <definedName name="SelFileTblExp" localSheetId="83">[19]!SelFileTblExp</definedName>
    <definedName name="SelFileTblExp" localSheetId="84">[19]!SelFileTblExp</definedName>
    <definedName name="SelFileTblExp" localSheetId="85">[19]!SelFileTblExp</definedName>
    <definedName name="SelFileTblExp" localSheetId="86">[19]!SelFileTblExp</definedName>
    <definedName name="SelFileTblExp" localSheetId="87">[19]!SelFileTblExp</definedName>
    <definedName name="SelFileTblExp" localSheetId="88">[19]!SelFileTblExp</definedName>
    <definedName name="SelFileTblExp" localSheetId="89">[19]!SelFileTblExp</definedName>
    <definedName name="SelFileTblExp" localSheetId="90">[19]!SelFileTblExp</definedName>
    <definedName name="SelFileTblExp" localSheetId="91">[19]!SelFileTblExp</definedName>
    <definedName name="SelFileTblExp" localSheetId="92">[19]!SelFileTblExp</definedName>
    <definedName name="SelFileTblExp" localSheetId="93">[19]!SelFileTblExp</definedName>
    <definedName name="SelFileTblExp" localSheetId="94">[19]!SelFileTblExp</definedName>
    <definedName name="SelFileTblExp" localSheetId="95">[19]!SelFileTblExp</definedName>
    <definedName name="SelFileTblExp" localSheetId="96">[19]!SelFileTblExp</definedName>
    <definedName name="SelFileTblExp" localSheetId="97">[19]!SelFileTblExp</definedName>
    <definedName name="SelFileTblExp" localSheetId="98">[19]!SelFileTblExp</definedName>
    <definedName name="SelFileTblExp" localSheetId="99">[19]!SelFileTblExp</definedName>
    <definedName name="SelFileTblExp" localSheetId="100">[19]!SelFileTblExp</definedName>
    <definedName name="SelFileTblExp" localSheetId="101">[19]!SelFileTblExp</definedName>
    <definedName name="SelFileTblExp" localSheetId="102">[19]!SelFileTblExp</definedName>
    <definedName name="SelFileTblExp" localSheetId="103">[19]!SelFileTblExp</definedName>
    <definedName name="SelFileTblExp" localSheetId="104">[19]!SelFileTblExp</definedName>
    <definedName name="SelFileTblExp" localSheetId="105">[19]!SelFileTblExp</definedName>
    <definedName name="SelFileTblExp" localSheetId="106">[19]!SelFileTblExp</definedName>
    <definedName name="SelFileTblExp" localSheetId="107">[19]!SelFileTblExp</definedName>
    <definedName name="SelFileTblExp" localSheetId="108">[19]!SelFileTblExp</definedName>
    <definedName name="SelFileTblExp" localSheetId="109">[19]!SelFileTblExp</definedName>
    <definedName name="SelFileTblExp" localSheetId="110">[19]!SelFileTblExp</definedName>
    <definedName name="SelFileTblExp" localSheetId="111">[19]!SelFileTblExp</definedName>
    <definedName name="SelFileTblExp" localSheetId="112">[19]!SelFileTblExp</definedName>
    <definedName name="SelFileTblExp" localSheetId="113">[19]!SelFileTblExp</definedName>
    <definedName name="SelFileTblExp" localSheetId="6">[19]!SelFileTblExp</definedName>
    <definedName name="SelFileTblExp" localSheetId="12">[19]!SelFileTblExp</definedName>
    <definedName name="SelFileTblExp" localSheetId="15">[19]!SelFileTblExp</definedName>
    <definedName name="SelFileTblExp" localSheetId="16">[19]!SelFileTblExp</definedName>
    <definedName name="SelFileTblExp" localSheetId="17">[19]!SelFileTblExp</definedName>
    <definedName name="SelFileTblExp" localSheetId="18">[19]!SelFileTblExp</definedName>
    <definedName name="SelFileTblExp" localSheetId="19">[19]!SelFileTblExp</definedName>
    <definedName name="SelFileTblExp" localSheetId="20">[19]!SelFileTblExp</definedName>
    <definedName name="SelFileTblExp" localSheetId="21">[19]!SelFileTblExp</definedName>
    <definedName name="SelFileTblExp" localSheetId="9">[19]!SelFileTblExp</definedName>
    <definedName name="SelFileTblExp" localSheetId="10">[19]!SelFileTblExp</definedName>
    <definedName name="SelFileTblExp" localSheetId="11">[19]!SelFileTblExp</definedName>
    <definedName name="SelFileTblExp" localSheetId="13">[19]!SelFileTblExp</definedName>
    <definedName name="SelFileTblExp" localSheetId="14">[19]!SelFileTblExp</definedName>
    <definedName name="SelFileTblExp" localSheetId="8">[19]!SelFileTblExp</definedName>
    <definedName name="SelFileTblExp" localSheetId="7">[19]!SelFileTblExp</definedName>
    <definedName name="SelFileTblExp" localSheetId="5">[19]!SelFileTblExp</definedName>
    <definedName name="SelFileTblExp">[19]!SelFileTblExp</definedName>
    <definedName name="SOFT">[2]A!$D$4:$J$8</definedName>
    <definedName name="SPT" localSheetId="27">[2]A!#REF!</definedName>
    <definedName name="SPT" localSheetId="28">[2]A!#REF!</definedName>
    <definedName name="SPT" localSheetId="29">[2]A!#REF!</definedName>
    <definedName name="SPT" localSheetId="30">[2]A!#REF!</definedName>
    <definedName name="SPT" localSheetId="31">[2]A!#REF!</definedName>
    <definedName name="SPT" localSheetId="32">[2]A!#REF!</definedName>
    <definedName name="SPT" localSheetId="33">[2]A!#REF!</definedName>
    <definedName name="SPT" localSheetId="34">[2]A!#REF!</definedName>
    <definedName name="SPT" localSheetId="35">[2]A!#REF!</definedName>
    <definedName name="SPT" localSheetId="36">[2]A!#REF!</definedName>
    <definedName name="SPT" localSheetId="37">[2]A!#REF!</definedName>
    <definedName name="SPT" localSheetId="38">[2]A!#REF!</definedName>
    <definedName name="SPT" localSheetId="39">[2]A!#REF!</definedName>
    <definedName name="SPT" localSheetId="40">[2]A!#REF!</definedName>
    <definedName name="SPT" localSheetId="41">[2]A!#REF!</definedName>
    <definedName name="SPT" localSheetId="42">[2]A!#REF!</definedName>
    <definedName name="SPT" localSheetId="43">[2]A!#REF!</definedName>
    <definedName name="SPT" localSheetId="44">[2]A!#REF!</definedName>
    <definedName name="SPT" localSheetId="45">[2]A!#REF!</definedName>
    <definedName name="SPT" localSheetId="46">[2]A!#REF!</definedName>
    <definedName name="SPT" localSheetId="47">[2]A!#REF!</definedName>
    <definedName name="SPT" localSheetId="48">[2]A!#REF!</definedName>
    <definedName name="SPT" localSheetId="49">[2]A!#REF!</definedName>
    <definedName name="SPT" localSheetId="50">[2]A!#REF!</definedName>
    <definedName name="SPT" localSheetId="51">[2]A!#REF!</definedName>
    <definedName name="SPT" localSheetId="52">[2]A!#REF!</definedName>
    <definedName name="SPT" localSheetId="53">[2]A!#REF!</definedName>
    <definedName name="SPT" localSheetId="54">[2]A!#REF!</definedName>
    <definedName name="SPT" localSheetId="55">[2]A!#REF!</definedName>
    <definedName name="SPT" localSheetId="56">[2]A!#REF!</definedName>
    <definedName name="SPT" localSheetId="57">[2]A!#REF!</definedName>
    <definedName name="SPT" localSheetId="58">[2]A!#REF!</definedName>
    <definedName name="SPT" localSheetId="59">[2]A!#REF!</definedName>
    <definedName name="SPT" localSheetId="60">[2]A!#REF!</definedName>
    <definedName name="SPT" localSheetId="61">[2]A!#REF!</definedName>
    <definedName name="SPT" localSheetId="62">[2]A!#REF!</definedName>
    <definedName name="SPT" localSheetId="63">[2]A!#REF!</definedName>
    <definedName name="SPT" localSheetId="64">[2]A!#REF!</definedName>
    <definedName name="SPT" localSheetId="65">[2]A!#REF!</definedName>
    <definedName name="SPT" localSheetId="66">[2]A!#REF!</definedName>
    <definedName name="SPT" localSheetId="67">[2]A!#REF!</definedName>
    <definedName name="SPT" localSheetId="68">[2]A!#REF!</definedName>
    <definedName name="SPT" localSheetId="69">[2]A!#REF!</definedName>
    <definedName name="SPT" localSheetId="70">[2]A!#REF!</definedName>
    <definedName name="SPT" localSheetId="71">[2]A!#REF!</definedName>
    <definedName name="SPT" localSheetId="72">[2]A!#REF!</definedName>
    <definedName name="SPT" localSheetId="73">[2]A!#REF!</definedName>
    <definedName name="SPT" localSheetId="74">[2]A!#REF!</definedName>
    <definedName name="SPT" localSheetId="75">[2]A!#REF!</definedName>
    <definedName name="SPT" localSheetId="76">[2]A!#REF!</definedName>
    <definedName name="SPT" localSheetId="77">[2]A!#REF!</definedName>
    <definedName name="SPT" localSheetId="78">[2]A!#REF!</definedName>
    <definedName name="SPT" localSheetId="79">[2]A!#REF!</definedName>
    <definedName name="SPT" localSheetId="80">[2]A!#REF!</definedName>
    <definedName name="SPT" localSheetId="81">[2]A!#REF!</definedName>
    <definedName name="SPT" localSheetId="82">[2]A!#REF!</definedName>
    <definedName name="SPT" localSheetId="83">[2]A!#REF!</definedName>
    <definedName name="SPT" localSheetId="84">[2]A!#REF!</definedName>
    <definedName name="SPT" localSheetId="85">[2]A!#REF!</definedName>
    <definedName name="SPT" localSheetId="86">[2]A!#REF!</definedName>
    <definedName name="SPT" localSheetId="87">[2]A!#REF!</definedName>
    <definedName name="SPT" localSheetId="88">[2]A!#REF!</definedName>
    <definedName name="SPT" localSheetId="89">[2]A!#REF!</definedName>
    <definedName name="SPT" localSheetId="90">[2]A!#REF!</definedName>
    <definedName name="SPT" localSheetId="91">[2]A!#REF!</definedName>
    <definedName name="SPT" localSheetId="92">[2]A!#REF!</definedName>
    <definedName name="SPT" localSheetId="93">[2]A!#REF!</definedName>
    <definedName name="SPT" localSheetId="94">[2]A!#REF!</definedName>
    <definedName name="SPT" localSheetId="95">[2]A!#REF!</definedName>
    <definedName name="SPT" localSheetId="96">[2]A!#REF!</definedName>
    <definedName name="SPT" localSheetId="97">[2]A!#REF!</definedName>
    <definedName name="SPT" localSheetId="98">[2]A!#REF!</definedName>
    <definedName name="SPT" localSheetId="99">[2]A!#REF!</definedName>
    <definedName name="SPT" localSheetId="100">[2]A!#REF!</definedName>
    <definedName name="SPT" localSheetId="101">[2]A!#REF!</definedName>
    <definedName name="SPT" localSheetId="102">[2]A!#REF!</definedName>
    <definedName name="SPT" localSheetId="103">[2]A!#REF!</definedName>
    <definedName name="SPT" localSheetId="104">[2]A!#REF!</definedName>
    <definedName name="SPT" localSheetId="105">[2]A!#REF!</definedName>
    <definedName name="SPT" localSheetId="106">[2]A!#REF!</definedName>
    <definedName name="SPT" localSheetId="107">[2]A!#REF!</definedName>
    <definedName name="SPT" localSheetId="108">[2]A!#REF!</definedName>
    <definedName name="SPT" localSheetId="109">[2]A!#REF!</definedName>
    <definedName name="SPT" localSheetId="110">[2]A!#REF!</definedName>
    <definedName name="SPT" localSheetId="111">[2]A!#REF!</definedName>
    <definedName name="SPT" localSheetId="112">[2]A!#REF!</definedName>
    <definedName name="SPT" localSheetId="113">[2]A!#REF!</definedName>
    <definedName name="SPT">[2]A!#REF!</definedName>
    <definedName name="sss" hidden="1">{#N/A,#N/A,FALSE,"Aging Summary";#N/A,#N/A,FALSE,"Ratio Analysis";#N/A,#N/A,FALSE,"Test 120 Day Accts";#N/A,#N/A,FALSE,"Tickmarks"}</definedName>
    <definedName name="sssa" hidden="1">{#N/A,#N/A,FALSE,"Aging Summary";#N/A,#N/A,FALSE,"Ratio Analysis";#N/A,#N/A,FALSE,"Test 120 Day Accts";#N/A,#N/A,FALSE,"Tickmarks"}</definedName>
    <definedName name="ssss" hidden="1">{#N/A,#N/A,FALSE,"Aging Summary";#N/A,#N/A,FALSE,"Ratio Analysis";#N/A,#N/A,FALSE,"Test 120 Day Accts";#N/A,#N/A,FALSE,"Tickmarks"}</definedName>
    <definedName name="STANDARD_ROW" localSheetId="27">#REF!</definedName>
    <definedName name="STANDARD_ROW" localSheetId="28">#REF!</definedName>
    <definedName name="STANDARD_ROW" localSheetId="29">#REF!</definedName>
    <definedName name="STANDARD_ROW" localSheetId="30">#REF!</definedName>
    <definedName name="STANDARD_ROW" localSheetId="31">#REF!</definedName>
    <definedName name="STANDARD_ROW" localSheetId="32">#REF!</definedName>
    <definedName name="STANDARD_ROW" localSheetId="33">#REF!</definedName>
    <definedName name="STANDARD_ROW" localSheetId="34">#REF!</definedName>
    <definedName name="STANDARD_ROW" localSheetId="35">#REF!</definedName>
    <definedName name="STANDARD_ROW" localSheetId="36">#REF!</definedName>
    <definedName name="STANDARD_ROW" localSheetId="37">#REF!</definedName>
    <definedName name="STANDARD_ROW" localSheetId="38">#REF!</definedName>
    <definedName name="STANDARD_ROW" localSheetId="39">#REF!</definedName>
    <definedName name="STANDARD_ROW" localSheetId="40">#REF!</definedName>
    <definedName name="STANDARD_ROW" localSheetId="41">#REF!</definedName>
    <definedName name="STANDARD_ROW" localSheetId="42">#REF!</definedName>
    <definedName name="STANDARD_ROW" localSheetId="43">#REF!</definedName>
    <definedName name="STANDARD_ROW" localSheetId="44">#REF!</definedName>
    <definedName name="STANDARD_ROW" localSheetId="45">#REF!</definedName>
    <definedName name="STANDARD_ROW" localSheetId="46">#REF!</definedName>
    <definedName name="STANDARD_ROW" localSheetId="47">#REF!</definedName>
    <definedName name="STANDARD_ROW" localSheetId="48">#REF!</definedName>
    <definedName name="STANDARD_ROW" localSheetId="49">#REF!</definedName>
    <definedName name="STANDARD_ROW" localSheetId="50">#REF!</definedName>
    <definedName name="STANDARD_ROW" localSheetId="51">#REF!</definedName>
    <definedName name="STANDARD_ROW" localSheetId="52">#REF!</definedName>
    <definedName name="STANDARD_ROW" localSheetId="53">#REF!</definedName>
    <definedName name="STANDARD_ROW" localSheetId="54">#REF!</definedName>
    <definedName name="STANDARD_ROW" localSheetId="55">#REF!</definedName>
    <definedName name="STANDARD_ROW" localSheetId="56">#REF!</definedName>
    <definedName name="STANDARD_ROW" localSheetId="57">#REF!</definedName>
    <definedName name="STANDARD_ROW" localSheetId="58">#REF!</definedName>
    <definedName name="STANDARD_ROW" localSheetId="59">#REF!</definedName>
    <definedName name="STANDARD_ROW" localSheetId="60">#REF!</definedName>
    <definedName name="STANDARD_ROW" localSheetId="61">#REF!</definedName>
    <definedName name="STANDARD_ROW" localSheetId="62">#REF!</definedName>
    <definedName name="STANDARD_ROW" localSheetId="63">#REF!</definedName>
    <definedName name="STANDARD_ROW" localSheetId="64">#REF!</definedName>
    <definedName name="STANDARD_ROW" localSheetId="65">#REF!</definedName>
    <definedName name="STANDARD_ROW" localSheetId="66">#REF!</definedName>
    <definedName name="STANDARD_ROW" localSheetId="67">#REF!</definedName>
    <definedName name="STANDARD_ROW" localSheetId="68">#REF!</definedName>
    <definedName name="STANDARD_ROW" localSheetId="69">#REF!</definedName>
    <definedName name="STANDARD_ROW" localSheetId="70">#REF!</definedName>
    <definedName name="STANDARD_ROW" localSheetId="71">#REF!</definedName>
    <definedName name="STANDARD_ROW" localSheetId="72">#REF!</definedName>
    <definedName name="STANDARD_ROW" localSheetId="73">#REF!</definedName>
    <definedName name="STANDARD_ROW" localSheetId="74">#REF!</definedName>
    <definedName name="STANDARD_ROW" localSheetId="75">#REF!</definedName>
    <definedName name="STANDARD_ROW" localSheetId="76">#REF!</definedName>
    <definedName name="STANDARD_ROW" localSheetId="77">#REF!</definedName>
    <definedName name="STANDARD_ROW" localSheetId="78">#REF!</definedName>
    <definedName name="STANDARD_ROW" localSheetId="79">#REF!</definedName>
    <definedName name="STANDARD_ROW" localSheetId="80">#REF!</definedName>
    <definedName name="STANDARD_ROW" localSheetId="81">#REF!</definedName>
    <definedName name="STANDARD_ROW" localSheetId="82">#REF!</definedName>
    <definedName name="STANDARD_ROW" localSheetId="83">#REF!</definedName>
    <definedName name="STANDARD_ROW" localSheetId="84">#REF!</definedName>
    <definedName name="STANDARD_ROW" localSheetId="85">#REF!</definedName>
    <definedName name="STANDARD_ROW" localSheetId="86">#REF!</definedName>
    <definedName name="STANDARD_ROW" localSheetId="87">#REF!</definedName>
    <definedName name="STANDARD_ROW" localSheetId="88">#REF!</definedName>
    <definedName name="STANDARD_ROW" localSheetId="89">#REF!</definedName>
    <definedName name="STANDARD_ROW" localSheetId="90">#REF!</definedName>
    <definedName name="STANDARD_ROW" localSheetId="91">#REF!</definedName>
    <definedName name="STANDARD_ROW" localSheetId="92">#REF!</definedName>
    <definedName name="STANDARD_ROW" localSheetId="93">#REF!</definedName>
    <definedName name="STANDARD_ROW" localSheetId="94">#REF!</definedName>
    <definedName name="STANDARD_ROW" localSheetId="95">#REF!</definedName>
    <definedName name="STANDARD_ROW" localSheetId="96">#REF!</definedName>
    <definedName name="STANDARD_ROW" localSheetId="97">#REF!</definedName>
    <definedName name="STANDARD_ROW" localSheetId="98">#REF!</definedName>
    <definedName name="STANDARD_ROW" localSheetId="99">#REF!</definedName>
    <definedName name="STANDARD_ROW" localSheetId="100">#REF!</definedName>
    <definedName name="STANDARD_ROW" localSheetId="101">#REF!</definedName>
    <definedName name="STANDARD_ROW" localSheetId="102">#REF!</definedName>
    <definedName name="STANDARD_ROW" localSheetId="103">#REF!</definedName>
    <definedName name="STANDARD_ROW" localSheetId="104">#REF!</definedName>
    <definedName name="STANDARD_ROW" localSheetId="105">#REF!</definedName>
    <definedName name="STANDARD_ROW" localSheetId="106">#REF!</definedName>
    <definedName name="STANDARD_ROW" localSheetId="107">#REF!</definedName>
    <definedName name="STANDARD_ROW" localSheetId="108">#REF!</definedName>
    <definedName name="STANDARD_ROW" localSheetId="109">#REF!</definedName>
    <definedName name="STANDARD_ROW" localSheetId="110">#REF!</definedName>
    <definedName name="STANDARD_ROW" localSheetId="111">#REF!</definedName>
    <definedName name="STANDARD_ROW" localSheetId="112">#REF!</definedName>
    <definedName name="STANDARD_ROW" localSheetId="113">#REF!</definedName>
    <definedName name="STANDARD_ROW">#REF!</definedName>
    <definedName name="susan">"Comment 15"</definedName>
    <definedName name="test" localSheetId="27">#REF!</definedName>
    <definedName name="test" localSheetId="28">#REF!</definedName>
    <definedName name="test" localSheetId="29">#REF!</definedName>
    <definedName name="test" localSheetId="30">#REF!</definedName>
    <definedName name="test" localSheetId="31">#REF!</definedName>
    <definedName name="test" localSheetId="32">#REF!</definedName>
    <definedName name="test" localSheetId="33">#REF!</definedName>
    <definedName name="test" localSheetId="34">#REF!</definedName>
    <definedName name="test" localSheetId="35">#REF!</definedName>
    <definedName name="test" localSheetId="36">#REF!</definedName>
    <definedName name="test" localSheetId="37">#REF!</definedName>
    <definedName name="test" localSheetId="38">#REF!</definedName>
    <definedName name="test" localSheetId="39">#REF!</definedName>
    <definedName name="test" localSheetId="40">#REF!</definedName>
    <definedName name="test" localSheetId="41">#REF!</definedName>
    <definedName name="test" localSheetId="42">#REF!</definedName>
    <definedName name="test" localSheetId="43">#REF!</definedName>
    <definedName name="test" localSheetId="44">#REF!</definedName>
    <definedName name="test" localSheetId="45">#REF!</definedName>
    <definedName name="test" localSheetId="46">#REF!</definedName>
    <definedName name="test" localSheetId="47">#REF!</definedName>
    <definedName name="test" localSheetId="48">#REF!</definedName>
    <definedName name="test" localSheetId="49">#REF!</definedName>
    <definedName name="test" localSheetId="50">#REF!</definedName>
    <definedName name="test" localSheetId="51">#REF!</definedName>
    <definedName name="test" localSheetId="52">#REF!</definedName>
    <definedName name="test" localSheetId="53">#REF!</definedName>
    <definedName name="test" localSheetId="54">#REF!</definedName>
    <definedName name="test" localSheetId="55">#REF!</definedName>
    <definedName name="test" localSheetId="56">#REF!</definedName>
    <definedName name="test" localSheetId="57">#REF!</definedName>
    <definedName name="test" localSheetId="58">#REF!</definedName>
    <definedName name="test" localSheetId="59">#REF!</definedName>
    <definedName name="test" localSheetId="60">#REF!</definedName>
    <definedName name="test" localSheetId="61">#REF!</definedName>
    <definedName name="test" localSheetId="62">#REF!</definedName>
    <definedName name="test" localSheetId="63">#REF!</definedName>
    <definedName name="test" localSheetId="64">#REF!</definedName>
    <definedName name="test" localSheetId="65">#REF!</definedName>
    <definedName name="test" localSheetId="66">#REF!</definedName>
    <definedName name="test" localSheetId="67">#REF!</definedName>
    <definedName name="test" localSheetId="68">#REF!</definedName>
    <definedName name="test" localSheetId="69">#REF!</definedName>
    <definedName name="test" localSheetId="70">#REF!</definedName>
    <definedName name="test" localSheetId="71">#REF!</definedName>
    <definedName name="test" localSheetId="72">#REF!</definedName>
    <definedName name="test" localSheetId="73">#REF!</definedName>
    <definedName name="test" localSheetId="74">#REF!</definedName>
    <definedName name="test" localSheetId="75">#REF!</definedName>
    <definedName name="test" localSheetId="76">#REF!</definedName>
    <definedName name="test" localSheetId="77">#REF!</definedName>
    <definedName name="test" localSheetId="78">#REF!</definedName>
    <definedName name="test" localSheetId="79">#REF!</definedName>
    <definedName name="test" localSheetId="80">#REF!</definedName>
    <definedName name="test" localSheetId="81">#REF!</definedName>
    <definedName name="test" localSheetId="82">#REF!</definedName>
    <definedName name="test" localSheetId="83">#REF!</definedName>
    <definedName name="test" localSheetId="84">#REF!</definedName>
    <definedName name="test" localSheetId="85">#REF!</definedName>
    <definedName name="test" localSheetId="86">#REF!</definedName>
    <definedName name="test" localSheetId="87">#REF!</definedName>
    <definedName name="test" localSheetId="88">#REF!</definedName>
    <definedName name="test" localSheetId="89">#REF!</definedName>
    <definedName name="test" localSheetId="90">#REF!</definedName>
    <definedName name="test" localSheetId="91">#REF!</definedName>
    <definedName name="test" localSheetId="92">#REF!</definedName>
    <definedName name="test" localSheetId="93">#REF!</definedName>
    <definedName name="test" localSheetId="94">#REF!</definedName>
    <definedName name="test" localSheetId="95">#REF!</definedName>
    <definedName name="test" localSheetId="96">#REF!</definedName>
    <definedName name="test" localSheetId="97">#REF!</definedName>
    <definedName name="test" localSheetId="98">#REF!</definedName>
    <definedName name="test" localSheetId="99">#REF!</definedName>
    <definedName name="test" localSheetId="100">#REF!</definedName>
    <definedName name="test" localSheetId="101">#REF!</definedName>
    <definedName name="test" localSheetId="102">#REF!</definedName>
    <definedName name="test" localSheetId="103">#REF!</definedName>
    <definedName name="test" localSheetId="104">#REF!</definedName>
    <definedName name="test" localSheetId="105">#REF!</definedName>
    <definedName name="test" localSheetId="106">#REF!</definedName>
    <definedName name="test" localSheetId="107">#REF!</definedName>
    <definedName name="test" localSheetId="108">#REF!</definedName>
    <definedName name="test" localSheetId="109">#REF!</definedName>
    <definedName name="test" localSheetId="110">#REF!</definedName>
    <definedName name="test" localSheetId="111">#REF!</definedName>
    <definedName name="test" localSheetId="112">#REF!</definedName>
    <definedName name="test" localSheetId="113">#REF!</definedName>
    <definedName name="test">#REF!</definedName>
    <definedName name="test1"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est2" localSheetId="27">#REF!</definedName>
    <definedName name="test2" localSheetId="28">#REF!</definedName>
    <definedName name="test2" localSheetId="29">#REF!</definedName>
    <definedName name="test2" localSheetId="30">#REF!</definedName>
    <definedName name="test2" localSheetId="31">#REF!</definedName>
    <definedName name="test2" localSheetId="32">#REF!</definedName>
    <definedName name="test2" localSheetId="33">#REF!</definedName>
    <definedName name="test2" localSheetId="34">#REF!</definedName>
    <definedName name="test2" localSheetId="35">#REF!</definedName>
    <definedName name="test2" localSheetId="36">#REF!</definedName>
    <definedName name="test2" localSheetId="37">#REF!</definedName>
    <definedName name="test2" localSheetId="38">#REF!</definedName>
    <definedName name="test2" localSheetId="39">#REF!</definedName>
    <definedName name="test2" localSheetId="40">#REF!</definedName>
    <definedName name="test2" localSheetId="41">#REF!</definedName>
    <definedName name="test2" localSheetId="42">#REF!</definedName>
    <definedName name="test2" localSheetId="43">#REF!</definedName>
    <definedName name="test2" localSheetId="44">#REF!</definedName>
    <definedName name="test2" localSheetId="45">#REF!</definedName>
    <definedName name="test2" localSheetId="46">#REF!</definedName>
    <definedName name="test2" localSheetId="47">#REF!</definedName>
    <definedName name="test2" localSheetId="48">#REF!</definedName>
    <definedName name="test2" localSheetId="49">#REF!</definedName>
    <definedName name="test2" localSheetId="50">#REF!</definedName>
    <definedName name="test2" localSheetId="51">#REF!</definedName>
    <definedName name="test2" localSheetId="52">#REF!</definedName>
    <definedName name="test2" localSheetId="53">#REF!</definedName>
    <definedName name="test2" localSheetId="54">#REF!</definedName>
    <definedName name="test2" localSheetId="55">#REF!</definedName>
    <definedName name="test2" localSheetId="56">#REF!</definedName>
    <definedName name="test2" localSheetId="57">#REF!</definedName>
    <definedName name="test2" localSheetId="58">#REF!</definedName>
    <definedName name="test2" localSheetId="59">#REF!</definedName>
    <definedName name="test2" localSheetId="60">#REF!</definedName>
    <definedName name="test2" localSheetId="61">#REF!</definedName>
    <definedName name="test2" localSheetId="62">#REF!</definedName>
    <definedName name="test2" localSheetId="63">#REF!</definedName>
    <definedName name="test2" localSheetId="64">#REF!</definedName>
    <definedName name="test2" localSheetId="65">#REF!</definedName>
    <definedName name="test2" localSheetId="66">#REF!</definedName>
    <definedName name="test2" localSheetId="67">#REF!</definedName>
    <definedName name="test2" localSheetId="68">#REF!</definedName>
    <definedName name="test2" localSheetId="69">#REF!</definedName>
    <definedName name="test2" localSheetId="70">#REF!</definedName>
    <definedName name="test2" localSheetId="71">#REF!</definedName>
    <definedName name="test2" localSheetId="72">#REF!</definedName>
    <definedName name="test2" localSheetId="73">#REF!</definedName>
    <definedName name="test2" localSheetId="74">#REF!</definedName>
    <definedName name="test2" localSheetId="75">#REF!</definedName>
    <definedName name="test2" localSheetId="76">#REF!</definedName>
    <definedName name="test2" localSheetId="77">#REF!</definedName>
    <definedName name="test2" localSheetId="78">#REF!</definedName>
    <definedName name="test2" localSheetId="79">#REF!</definedName>
    <definedName name="test2" localSheetId="80">#REF!</definedName>
    <definedName name="test2" localSheetId="81">#REF!</definedName>
    <definedName name="test2" localSheetId="82">#REF!</definedName>
    <definedName name="test2" localSheetId="83">#REF!</definedName>
    <definedName name="test2" localSheetId="84">#REF!</definedName>
    <definedName name="test2" localSheetId="85">#REF!</definedName>
    <definedName name="test2" localSheetId="86">#REF!</definedName>
    <definedName name="test2" localSheetId="87">#REF!</definedName>
    <definedName name="test2" localSheetId="88">#REF!</definedName>
    <definedName name="test2" localSheetId="89">#REF!</definedName>
    <definedName name="test2" localSheetId="90">#REF!</definedName>
    <definedName name="test2" localSheetId="91">#REF!</definedName>
    <definedName name="test2" localSheetId="92">#REF!</definedName>
    <definedName name="test2" localSheetId="93">#REF!</definedName>
    <definedName name="test2" localSheetId="94">#REF!</definedName>
    <definedName name="test2" localSheetId="95">#REF!</definedName>
    <definedName name="test2" localSheetId="96">#REF!</definedName>
    <definedName name="test2" localSheetId="97">#REF!</definedName>
    <definedName name="test2" localSheetId="98">#REF!</definedName>
    <definedName name="test2" localSheetId="99">#REF!</definedName>
    <definedName name="test2" localSheetId="100">#REF!</definedName>
    <definedName name="test2" localSheetId="101">#REF!</definedName>
    <definedName name="test2" localSheetId="102">#REF!</definedName>
    <definedName name="test2" localSheetId="103">#REF!</definedName>
    <definedName name="test2" localSheetId="104">#REF!</definedName>
    <definedName name="test2" localSheetId="105">#REF!</definedName>
    <definedName name="test2" localSheetId="106">#REF!</definedName>
    <definedName name="test2" localSheetId="107">#REF!</definedName>
    <definedName name="test2" localSheetId="108">#REF!</definedName>
    <definedName name="test2" localSheetId="109">#REF!</definedName>
    <definedName name="test2" localSheetId="110">#REF!</definedName>
    <definedName name="test2" localSheetId="111">#REF!</definedName>
    <definedName name="test2" localSheetId="112">#REF!</definedName>
    <definedName name="test2" localSheetId="113">#REF!</definedName>
    <definedName name="test2">#REF!</definedName>
    <definedName name="Tools"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TOTAL___PT_BII" localSheetId="27">#REF!</definedName>
    <definedName name="TOTAL___PT_BII" localSheetId="28">#REF!</definedName>
    <definedName name="TOTAL___PT_BII" localSheetId="29">#REF!</definedName>
    <definedName name="TOTAL___PT_BII" localSheetId="30">#REF!</definedName>
    <definedName name="TOTAL___PT_BII" localSheetId="31">#REF!</definedName>
    <definedName name="TOTAL___PT_BII" localSheetId="32">#REF!</definedName>
    <definedName name="TOTAL___PT_BII" localSheetId="33">#REF!</definedName>
    <definedName name="TOTAL___PT_BII" localSheetId="34">#REF!</definedName>
    <definedName name="TOTAL___PT_BII" localSheetId="35">#REF!</definedName>
    <definedName name="TOTAL___PT_BII" localSheetId="36">#REF!</definedName>
    <definedName name="TOTAL___PT_BII" localSheetId="37">#REF!</definedName>
    <definedName name="TOTAL___PT_BII" localSheetId="38">#REF!</definedName>
    <definedName name="TOTAL___PT_BII" localSheetId="39">#REF!</definedName>
    <definedName name="TOTAL___PT_BII" localSheetId="40">#REF!</definedName>
    <definedName name="TOTAL___PT_BII" localSheetId="41">#REF!</definedName>
    <definedName name="TOTAL___PT_BII" localSheetId="42">#REF!</definedName>
    <definedName name="TOTAL___PT_BII" localSheetId="43">#REF!</definedName>
    <definedName name="TOTAL___PT_BII" localSheetId="44">#REF!</definedName>
    <definedName name="TOTAL___PT_BII" localSheetId="45">#REF!</definedName>
    <definedName name="TOTAL___PT_BII" localSheetId="46">#REF!</definedName>
    <definedName name="TOTAL___PT_BII" localSheetId="47">#REF!</definedName>
    <definedName name="TOTAL___PT_BII" localSheetId="48">#REF!</definedName>
    <definedName name="TOTAL___PT_BII" localSheetId="49">#REF!</definedName>
    <definedName name="TOTAL___PT_BII" localSheetId="50">#REF!</definedName>
    <definedName name="TOTAL___PT_BII" localSheetId="51">#REF!</definedName>
    <definedName name="TOTAL___PT_BII" localSheetId="52">#REF!</definedName>
    <definedName name="TOTAL___PT_BII" localSheetId="53">#REF!</definedName>
    <definedName name="TOTAL___PT_BII" localSheetId="54">#REF!</definedName>
    <definedName name="TOTAL___PT_BII" localSheetId="55">#REF!</definedName>
    <definedName name="TOTAL___PT_BII" localSheetId="56">#REF!</definedName>
    <definedName name="TOTAL___PT_BII" localSheetId="57">#REF!</definedName>
    <definedName name="TOTAL___PT_BII" localSheetId="58">#REF!</definedName>
    <definedName name="TOTAL___PT_BII" localSheetId="59">#REF!</definedName>
    <definedName name="TOTAL___PT_BII" localSheetId="60">#REF!</definedName>
    <definedName name="TOTAL___PT_BII" localSheetId="61">#REF!</definedName>
    <definedName name="TOTAL___PT_BII" localSheetId="62">#REF!</definedName>
    <definedName name="TOTAL___PT_BII" localSheetId="63">#REF!</definedName>
    <definedName name="TOTAL___PT_BII" localSheetId="64">#REF!</definedName>
    <definedName name="TOTAL___PT_BII" localSheetId="65">#REF!</definedName>
    <definedName name="TOTAL___PT_BII" localSheetId="66">#REF!</definedName>
    <definedName name="TOTAL___PT_BII" localSheetId="67">#REF!</definedName>
    <definedName name="TOTAL___PT_BII" localSheetId="68">#REF!</definedName>
    <definedName name="TOTAL___PT_BII" localSheetId="69">#REF!</definedName>
    <definedName name="TOTAL___PT_BII" localSheetId="70">#REF!</definedName>
    <definedName name="TOTAL___PT_BII" localSheetId="71">#REF!</definedName>
    <definedName name="TOTAL___PT_BII" localSheetId="72">#REF!</definedName>
    <definedName name="TOTAL___PT_BII" localSheetId="73">#REF!</definedName>
    <definedName name="TOTAL___PT_BII" localSheetId="74">#REF!</definedName>
    <definedName name="TOTAL___PT_BII" localSheetId="75">#REF!</definedName>
    <definedName name="TOTAL___PT_BII" localSheetId="76">#REF!</definedName>
    <definedName name="TOTAL___PT_BII" localSheetId="77">#REF!</definedName>
    <definedName name="TOTAL___PT_BII" localSheetId="78">#REF!</definedName>
    <definedName name="TOTAL___PT_BII" localSheetId="79">#REF!</definedName>
    <definedName name="TOTAL___PT_BII" localSheetId="80">#REF!</definedName>
    <definedName name="TOTAL___PT_BII" localSheetId="81">#REF!</definedName>
    <definedName name="TOTAL___PT_BII" localSheetId="82">#REF!</definedName>
    <definedName name="TOTAL___PT_BII" localSheetId="83">#REF!</definedName>
    <definedName name="TOTAL___PT_BII" localSheetId="84">#REF!</definedName>
    <definedName name="TOTAL___PT_BII" localSheetId="85">#REF!</definedName>
    <definedName name="TOTAL___PT_BII" localSheetId="86">#REF!</definedName>
    <definedName name="TOTAL___PT_BII" localSheetId="87">#REF!</definedName>
    <definedName name="TOTAL___PT_BII" localSheetId="88">#REF!</definedName>
    <definedName name="TOTAL___PT_BII" localSheetId="89">#REF!</definedName>
    <definedName name="TOTAL___PT_BII" localSheetId="90">#REF!</definedName>
    <definedName name="TOTAL___PT_BII" localSheetId="91">#REF!</definedName>
    <definedName name="TOTAL___PT_BII" localSheetId="92">#REF!</definedName>
    <definedName name="TOTAL___PT_BII" localSheetId="93">#REF!</definedName>
    <definedName name="TOTAL___PT_BII" localSheetId="94">#REF!</definedName>
    <definedName name="TOTAL___PT_BII" localSheetId="95">#REF!</definedName>
    <definedName name="TOTAL___PT_BII" localSheetId="96">#REF!</definedName>
    <definedName name="TOTAL___PT_BII" localSheetId="97">#REF!</definedName>
    <definedName name="TOTAL___PT_BII" localSheetId="98">#REF!</definedName>
    <definedName name="TOTAL___PT_BII" localSheetId="99">#REF!</definedName>
    <definedName name="TOTAL___PT_BII" localSheetId="100">#REF!</definedName>
    <definedName name="TOTAL___PT_BII" localSheetId="101">#REF!</definedName>
    <definedName name="TOTAL___PT_BII" localSheetId="102">#REF!</definedName>
    <definedName name="TOTAL___PT_BII" localSheetId="103">#REF!</definedName>
    <definedName name="TOTAL___PT_BII" localSheetId="104">#REF!</definedName>
    <definedName name="TOTAL___PT_BII" localSheetId="105">#REF!</definedName>
    <definedName name="TOTAL___PT_BII" localSheetId="106">#REF!</definedName>
    <definedName name="TOTAL___PT_BII" localSheetId="107">#REF!</definedName>
    <definedName name="TOTAL___PT_BII" localSheetId="108">#REF!</definedName>
    <definedName name="TOTAL___PT_BII" localSheetId="109">#REF!</definedName>
    <definedName name="TOTAL___PT_BII" localSheetId="110">#REF!</definedName>
    <definedName name="TOTAL___PT_BII" localSheetId="111">#REF!</definedName>
    <definedName name="TOTAL___PT_BII" localSheetId="112">#REF!</definedName>
    <definedName name="TOTAL___PT_BII" localSheetId="113">#REF!</definedName>
    <definedName name="TOTAL___PT_BII">#REF!</definedName>
    <definedName name="Update_Act" localSheetId="22">[11]!Update_Act</definedName>
    <definedName name="Update_Act" localSheetId="23">[11]!Update_Act</definedName>
    <definedName name="Update_Act" localSheetId="24">[11]!Update_Act</definedName>
    <definedName name="Update_Act" localSheetId="25">[11]!Update_Act</definedName>
    <definedName name="Update_Act" localSheetId="26">[11]!Update_Act</definedName>
    <definedName name="Update_Act" localSheetId="27">[11]!Update_Act</definedName>
    <definedName name="Update_Act" localSheetId="28">[11]!Update_Act</definedName>
    <definedName name="Update_Act" localSheetId="29">[11]!Update_Act</definedName>
    <definedName name="Update_Act" localSheetId="30">[11]!Update_Act</definedName>
    <definedName name="Update_Act" localSheetId="31">[11]!Update_Act</definedName>
    <definedName name="Update_Act" localSheetId="32">[11]!Update_Act</definedName>
    <definedName name="Update_Act" localSheetId="33">[11]!Update_Act</definedName>
    <definedName name="Update_Act" localSheetId="34">[11]!Update_Act</definedName>
    <definedName name="Update_Act" localSheetId="35">[11]!Update_Act</definedName>
    <definedName name="Update_Act" localSheetId="36">[11]!Update_Act</definedName>
    <definedName name="Update_Act" localSheetId="37">[11]!Update_Act</definedName>
    <definedName name="Update_Act" localSheetId="38">[11]!Update_Act</definedName>
    <definedName name="Update_Act" localSheetId="39">[11]!Update_Act</definedName>
    <definedName name="Update_Act" localSheetId="40">[11]!Update_Act</definedName>
    <definedName name="Update_Act" localSheetId="41">[11]!Update_Act</definedName>
    <definedName name="Update_Act" localSheetId="42">[11]!Update_Act</definedName>
    <definedName name="Update_Act" localSheetId="43">[11]!Update_Act</definedName>
    <definedName name="Update_Act" localSheetId="44">[11]!Update_Act</definedName>
    <definedName name="Update_Act" localSheetId="45">[11]!Update_Act</definedName>
    <definedName name="Update_Act" localSheetId="46">[11]!Update_Act</definedName>
    <definedName name="Update_Act" localSheetId="47">[11]!Update_Act</definedName>
    <definedName name="Update_Act" localSheetId="48">[11]!Update_Act</definedName>
    <definedName name="Update_Act" localSheetId="49">[11]!Update_Act</definedName>
    <definedName name="Update_Act" localSheetId="50">[11]!Update_Act</definedName>
    <definedName name="Update_Act" localSheetId="51">[11]!Update_Act</definedName>
    <definedName name="Update_Act" localSheetId="52">[11]!Update_Act</definedName>
    <definedName name="Update_Act" localSheetId="53">[11]!Update_Act</definedName>
    <definedName name="Update_Act" localSheetId="54">[11]!Update_Act</definedName>
    <definedName name="Update_Act" localSheetId="55">[11]!Update_Act</definedName>
    <definedName name="Update_Act" localSheetId="56">[11]!Update_Act</definedName>
    <definedName name="Update_Act" localSheetId="57">[11]!Update_Act</definedName>
    <definedName name="Update_Act" localSheetId="58">[11]!Update_Act</definedName>
    <definedName name="Update_Act" localSheetId="59">[11]!Update_Act</definedName>
    <definedName name="Update_Act" localSheetId="60">[11]!Update_Act</definedName>
    <definedName name="Update_Act" localSheetId="61">[11]!Update_Act</definedName>
    <definedName name="Update_Act" localSheetId="62">[11]!Update_Act</definedName>
    <definedName name="Update_Act" localSheetId="63">[11]!Update_Act</definedName>
    <definedName name="Update_Act" localSheetId="64">[11]!Update_Act</definedName>
    <definedName name="Update_Act" localSheetId="65">[11]!Update_Act</definedName>
    <definedName name="Update_Act" localSheetId="66">[11]!Update_Act</definedName>
    <definedName name="Update_Act" localSheetId="67">[11]!Update_Act</definedName>
    <definedName name="Update_Act" localSheetId="68">[11]!Update_Act</definedName>
    <definedName name="Update_Act" localSheetId="69">[11]!Update_Act</definedName>
    <definedName name="Update_Act" localSheetId="70">[11]!Update_Act</definedName>
    <definedName name="Update_Act" localSheetId="71">[11]!Update_Act</definedName>
    <definedName name="Update_Act" localSheetId="72">[11]!Update_Act</definedName>
    <definedName name="Update_Act" localSheetId="73">[11]!Update_Act</definedName>
    <definedName name="Update_Act" localSheetId="74">[11]!Update_Act</definedName>
    <definedName name="Update_Act" localSheetId="75">[11]!Update_Act</definedName>
    <definedName name="Update_Act" localSheetId="76">[11]!Update_Act</definedName>
    <definedName name="Update_Act" localSheetId="77">[11]!Update_Act</definedName>
    <definedName name="Update_Act" localSheetId="78">[11]!Update_Act</definedName>
    <definedName name="Update_Act" localSheetId="79">[11]!Update_Act</definedName>
    <definedName name="Update_Act" localSheetId="80">[11]!Update_Act</definedName>
    <definedName name="Update_Act" localSheetId="81">[11]!Update_Act</definedName>
    <definedName name="Update_Act" localSheetId="82">[11]!Update_Act</definedName>
    <definedName name="Update_Act" localSheetId="83">[11]!Update_Act</definedName>
    <definedName name="Update_Act" localSheetId="84">[11]!Update_Act</definedName>
    <definedName name="Update_Act" localSheetId="85">[11]!Update_Act</definedName>
    <definedName name="Update_Act" localSheetId="86">[11]!Update_Act</definedName>
    <definedName name="Update_Act" localSheetId="87">[11]!Update_Act</definedName>
    <definedName name="Update_Act" localSheetId="88">[11]!Update_Act</definedName>
    <definedName name="Update_Act" localSheetId="89">[11]!Update_Act</definedName>
    <definedName name="Update_Act" localSheetId="90">[11]!Update_Act</definedName>
    <definedName name="Update_Act" localSheetId="91">[11]!Update_Act</definedName>
    <definedName name="Update_Act" localSheetId="92">[11]!Update_Act</definedName>
    <definedName name="Update_Act" localSheetId="93">[11]!Update_Act</definedName>
    <definedName name="Update_Act" localSheetId="94">[11]!Update_Act</definedName>
    <definedName name="Update_Act" localSheetId="95">[11]!Update_Act</definedName>
    <definedName name="Update_Act" localSheetId="96">[11]!Update_Act</definedName>
    <definedName name="Update_Act" localSheetId="97">[11]!Update_Act</definedName>
    <definedName name="Update_Act" localSheetId="98">[11]!Update_Act</definedName>
    <definedName name="Update_Act" localSheetId="99">[11]!Update_Act</definedName>
    <definedName name="Update_Act" localSheetId="100">[11]!Update_Act</definedName>
    <definedName name="Update_Act" localSheetId="101">[11]!Update_Act</definedName>
    <definedName name="Update_Act" localSheetId="102">[11]!Update_Act</definedName>
    <definedName name="Update_Act" localSheetId="103">[11]!Update_Act</definedName>
    <definedName name="Update_Act" localSheetId="104">[11]!Update_Act</definedName>
    <definedName name="Update_Act" localSheetId="105">[11]!Update_Act</definedName>
    <definedName name="Update_Act" localSheetId="106">[11]!Update_Act</definedName>
    <definedName name="Update_Act" localSheetId="107">[11]!Update_Act</definedName>
    <definedName name="Update_Act" localSheetId="108">[11]!Update_Act</definedName>
    <definedName name="Update_Act" localSheetId="109">[11]!Update_Act</definedName>
    <definedName name="Update_Act" localSheetId="110">[11]!Update_Act</definedName>
    <definedName name="Update_Act" localSheetId="111">[11]!Update_Act</definedName>
    <definedName name="Update_Act" localSheetId="112">[11]!Update_Act</definedName>
    <definedName name="Update_Act" localSheetId="113">[11]!Update_Act</definedName>
    <definedName name="Update_Act" localSheetId="6">[11]!Update_Act</definedName>
    <definedName name="Update_Act" localSheetId="12">[11]!Update_Act</definedName>
    <definedName name="Update_Act" localSheetId="15">[11]!Update_Act</definedName>
    <definedName name="Update_Act" localSheetId="16">[11]!Update_Act</definedName>
    <definedName name="Update_Act" localSheetId="17">[11]!Update_Act</definedName>
    <definedName name="Update_Act" localSheetId="18">[11]!Update_Act</definedName>
    <definedName name="Update_Act" localSheetId="19">[11]!Update_Act</definedName>
    <definedName name="Update_Act" localSheetId="20">[11]!Update_Act</definedName>
    <definedName name="Update_Act" localSheetId="21">[11]!Update_Act</definedName>
    <definedName name="Update_Act" localSheetId="9">[11]!Update_Act</definedName>
    <definedName name="Update_Act" localSheetId="10">[11]!Update_Act</definedName>
    <definedName name="Update_Act" localSheetId="11">[11]!Update_Act</definedName>
    <definedName name="Update_Act" localSheetId="13">[11]!Update_Act</definedName>
    <definedName name="Update_Act" localSheetId="14">[11]!Update_Act</definedName>
    <definedName name="Update_Act" localSheetId="8">[11]!Update_Act</definedName>
    <definedName name="Update_Act" localSheetId="7">[11]!Update_Act</definedName>
    <definedName name="Update_Act" localSheetId="5">[11]!Update_Act</definedName>
    <definedName name="Update_Act">[11]!Update_Act</definedName>
    <definedName name="Update_Flow" localSheetId="22">[11]!Update_Flow</definedName>
    <definedName name="Update_Flow" localSheetId="23">[11]!Update_Flow</definedName>
    <definedName name="Update_Flow" localSheetId="24">[11]!Update_Flow</definedName>
    <definedName name="Update_Flow" localSheetId="25">[11]!Update_Flow</definedName>
    <definedName name="Update_Flow" localSheetId="26">[11]!Update_Flow</definedName>
    <definedName name="Update_Flow" localSheetId="27">[11]!Update_Flow</definedName>
    <definedName name="Update_Flow" localSheetId="28">[11]!Update_Flow</definedName>
    <definedName name="Update_Flow" localSheetId="29">[11]!Update_Flow</definedName>
    <definedName name="Update_Flow" localSheetId="30">[11]!Update_Flow</definedName>
    <definedName name="Update_Flow" localSheetId="31">[11]!Update_Flow</definedName>
    <definedName name="Update_Flow" localSheetId="32">[11]!Update_Flow</definedName>
    <definedName name="Update_Flow" localSheetId="33">[11]!Update_Flow</definedName>
    <definedName name="Update_Flow" localSheetId="34">[11]!Update_Flow</definedName>
    <definedName name="Update_Flow" localSheetId="35">[11]!Update_Flow</definedName>
    <definedName name="Update_Flow" localSheetId="36">[11]!Update_Flow</definedName>
    <definedName name="Update_Flow" localSheetId="37">[11]!Update_Flow</definedName>
    <definedName name="Update_Flow" localSheetId="38">[11]!Update_Flow</definedName>
    <definedName name="Update_Flow" localSheetId="39">[11]!Update_Flow</definedName>
    <definedName name="Update_Flow" localSheetId="40">[11]!Update_Flow</definedName>
    <definedName name="Update_Flow" localSheetId="41">[11]!Update_Flow</definedName>
    <definedName name="Update_Flow" localSheetId="42">[11]!Update_Flow</definedName>
    <definedName name="Update_Flow" localSheetId="43">[11]!Update_Flow</definedName>
    <definedName name="Update_Flow" localSheetId="44">[11]!Update_Flow</definedName>
    <definedName name="Update_Flow" localSheetId="45">[11]!Update_Flow</definedName>
    <definedName name="Update_Flow" localSheetId="46">[11]!Update_Flow</definedName>
    <definedName name="Update_Flow" localSheetId="47">[11]!Update_Flow</definedName>
    <definedName name="Update_Flow" localSheetId="48">[11]!Update_Flow</definedName>
    <definedName name="Update_Flow" localSheetId="49">[11]!Update_Flow</definedName>
    <definedName name="Update_Flow" localSheetId="50">[11]!Update_Flow</definedName>
    <definedName name="Update_Flow" localSheetId="51">[11]!Update_Flow</definedName>
    <definedName name="Update_Flow" localSheetId="52">[11]!Update_Flow</definedName>
    <definedName name="Update_Flow" localSheetId="53">[11]!Update_Flow</definedName>
    <definedName name="Update_Flow" localSheetId="54">[11]!Update_Flow</definedName>
    <definedName name="Update_Flow" localSheetId="55">[11]!Update_Flow</definedName>
    <definedName name="Update_Flow" localSheetId="56">[11]!Update_Flow</definedName>
    <definedName name="Update_Flow" localSheetId="57">[11]!Update_Flow</definedName>
    <definedName name="Update_Flow" localSheetId="58">[11]!Update_Flow</definedName>
    <definedName name="Update_Flow" localSheetId="59">[11]!Update_Flow</definedName>
    <definedName name="Update_Flow" localSheetId="60">[11]!Update_Flow</definedName>
    <definedName name="Update_Flow" localSheetId="61">[11]!Update_Flow</definedName>
    <definedName name="Update_Flow" localSheetId="62">[11]!Update_Flow</definedName>
    <definedName name="Update_Flow" localSheetId="63">[11]!Update_Flow</definedName>
    <definedName name="Update_Flow" localSheetId="64">[11]!Update_Flow</definedName>
    <definedName name="Update_Flow" localSheetId="65">[11]!Update_Flow</definedName>
    <definedName name="Update_Flow" localSheetId="66">[11]!Update_Flow</definedName>
    <definedName name="Update_Flow" localSheetId="67">[11]!Update_Flow</definedName>
    <definedName name="Update_Flow" localSheetId="68">[11]!Update_Flow</definedName>
    <definedName name="Update_Flow" localSheetId="69">[11]!Update_Flow</definedName>
    <definedName name="Update_Flow" localSheetId="70">[11]!Update_Flow</definedName>
    <definedName name="Update_Flow" localSheetId="71">[11]!Update_Flow</definedName>
    <definedName name="Update_Flow" localSheetId="72">[11]!Update_Flow</definedName>
    <definedName name="Update_Flow" localSheetId="73">[11]!Update_Flow</definedName>
    <definedName name="Update_Flow" localSheetId="74">[11]!Update_Flow</definedName>
    <definedName name="Update_Flow" localSheetId="75">[11]!Update_Flow</definedName>
    <definedName name="Update_Flow" localSheetId="76">[11]!Update_Flow</definedName>
    <definedName name="Update_Flow" localSheetId="77">[11]!Update_Flow</definedName>
    <definedName name="Update_Flow" localSheetId="78">[11]!Update_Flow</definedName>
    <definedName name="Update_Flow" localSheetId="79">[11]!Update_Flow</definedName>
    <definedName name="Update_Flow" localSheetId="80">[11]!Update_Flow</definedName>
    <definedName name="Update_Flow" localSheetId="81">[11]!Update_Flow</definedName>
    <definedName name="Update_Flow" localSheetId="82">[11]!Update_Flow</definedName>
    <definedName name="Update_Flow" localSheetId="83">[11]!Update_Flow</definedName>
    <definedName name="Update_Flow" localSheetId="84">[11]!Update_Flow</definedName>
    <definedName name="Update_Flow" localSheetId="85">[11]!Update_Flow</definedName>
    <definedName name="Update_Flow" localSheetId="86">[11]!Update_Flow</definedName>
    <definedName name="Update_Flow" localSheetId="87">[11]!Update_Flow</definedName>
    <definedName name="Update_Flow" localSheetId="88">[11]!Update_Flow</definedName>
    <definedName name="Update_Flow" localSheetId="89">[11]!Update_Flow</definedName>
    <definedName name="Update_Flow" localSheetId="90">[11]!Update_Flow</definedName>
    <definedName name="Update_Flow" localSheetId="91">[11]!Update_Flow</definedName>
    <definedName name="Update_Flow" localSheetId="92">[11]!Update_Flow</definedName>
    <definedName name="Update_Flow" localSheetId="93">[11]!Update_Flow</definedName>
    <definedName name="Update_Flow" localSheetId="94">[11]!Update_Flow</definedName>
    <definedName name="Update_Flow" localSheetId="95">[11]!Update_Flow</definedName>
    <definedName name="Update_Flow" localSheetId="96">[11]!Update_Flow</definedName>
    <definedName name="Update_Flow" localSheetId="97">[11]!Update_Flow</definedName>
    <definedName name="Update_Flow" localSheetId="98">[11]!Update_Flow</definedName>
    <definedName name="Update_Flow" localSheetId="99">[11]!Update_Flow</definedName>
    <definedName name="Update_Flow" localSheetId="100">[11]!Update_Flow</definedName>
    <definedName name="Update_Flow" localSheetId="101">[11]!Update_Flow</definedName>
    <definedName name="Update_Flow" localSheetId="102">[11]!Update_Flow</definedName>
    <definedName name="Update_Flow" localSheetId="103">[11]!Update_Flow</definedName>
    <definedName name="Update_Flow" localSheetId="104">[11]!Update_Flow</definedName>
    <definedName name="Update_Flow" localSheetId="105">[11]!Update_Flow</definedName>
    <definedName name="Update_Flow" localSheetId="106">[11]!Update_Flow</definedName>
    <definedName name="Update_Flow" localSheetId="107">[11]!Update_Flow</definedName>
    <definedName name="Update_Flow" localSheetId="108">[11]!Update_Flow</definedName>
    <definedName name="Update_Flow" localSheetId="109">[11]!Update_Flow</definedName>
    <definedName name="Update_Flow" localSheetId="110">[11]!Update_Flow</definedName>
    <definedName name="Update_Flow" localSheetId="111">[11]!Update_Flow</definedName>
    <definedName name="Update_Flow" localSheetId="112">[11]!Update_Flow</definedName>
    <definedName name="Update_Flow" localSheetId="113">[11]!Update_Flow</definedName>
    <definedName name="Update_Flow" localSheetId="6">[11]!Update_Flow</definedName>
    <definedName name="Update_Flow" localSheetId="12">[11]!Update_Flow</definedName>
    <definedName name="Update_Flow" localSheetId="15">[11]!Update_Flow</definedName>
    <definedName name="Update_Flow" localSheetId="16">[11]!Update_Flow</definedName>
    <definedName name="Update_Flow" localSheetId="17">[11]!Update_Flow</definedName>
    <definedName name="Update_Flow" localSheetId="18">[11]!Update_Flow</definedName>
    <definedName name="Update_Flow" localSheetId="19">[11]!Update_Flow</definedName>
    <definedName name="Update_Flow" localSheetId="20">[11]!Update_Flow</definedName>
    <definedName name="Update_Flow" localSheetId="21">[11]!Update_Flow</definedName>
    <definedName name="Update_Flow" localSheetId="9">[11]!Update_Flow</definedName>
    <definedName name="Update_Flow" localSheetId="10">[11]!Update_Flow</definedName>
    <definedName name="Update_Flow" localSheetId="11">[11]!Update_Flow</definedName>
    <definedName name="Update_Flow" localSheetId="13">[11]!Update_Flow</definedName>
    <definedName name="Update_Flow" localSheetId="14">[11]!Update_Flow</definedName>
    <definedName name="Update_Flow" localSheetId="8">[11]!Update_Flow</definedName>
    <definedName name="Update_Flow" localSheetId="7">[11]!Update_Flow</definedName>
    <definedName name="Update_Flow" localSheetId="5">[11]!Update_Flow</definedName>
    <definedName name="Update_Flow">[11]!Update_Flow</definedName>
    <definedName name="Update_Gamen" localSheetId="22">[17]!Update_Gamen</definedName>
    <definedName name="Update_Gamen" localSheetId="23">[17]!Update_Gamen</definedName>
    <definedName name="Update_Gamen" localSheetId="24">[17]!Update_Gamen</definedName>
    <definedName name="Update_Gamen" localSheetId="25">[17]!Update_Gamen</definedName>
    <definedName name="Update_Gamen" localSheetId="26">[17]!Update_Gamen</definedName>
    <definedName name="Update_Gamen" localSheetId="27">[17]!Update_Gamen</definedName>
    <definedName name="Update_Gamen" localSheetId="28">[17]!Update_Gamen</definedName>
    <definedName name="Update_Gamen" localSheetId="29">[17]!Update_Gamen</definedName>
    <definedName name="Update_Gamen" localSheetId="30">[17]!Update_Gamen</definedName>
    <definedName name="Update_Gamen" localSheetId="31">[17]!Update_Gamen</definedName>
    <definedName name="Update_Gamen" localSheetId="32">[17]!Update_Gamen</definedName>
    <definedName name="Update_Gamen" localSheetId="33">[17]!Update_Gamen</definedName>
    <definedName name="Update_Gamen" localSheetId="34">[17]!Update_Gamen</definedName>
    <definedName name="Update_Gamen" localSheetId="35">[17]!Update_Gamen</definedName>
    <definedName name="Update_Gamen" localSheetId="36">[17]!Update_Gamen</definedName>
    <definedName name="Update_Gamen" localSheetId="37">[17]!Update_Gamen</definedName>
    <definedName name="Update_Gamen" localSheetId="38">[17]!Update_Gamen</definedName>
    <definedName name="Update_Gamen" localSheetId="39">[17]!Update_Gamen</definedName>
    <definedName name="Update_Gamen" localSheetId="40">[17]!Update_Gamen</definedName>
    <definedName name="Update_Gamen" localSheetId="41">[17]!Update_Gamen</definedName>
    <definedName name="Update_Gamen" localSheetId="42">[17]!Update_Gamen</definedName>
    <definedName name="Update_Gamen" localSheetId="43">[17]!Update_Gamen</definedName>
    <definedName name="Update_Gamen" localSheetId="44">[17]!Update_Gamen</definedName>
    <definedName name="Update_Gamen" localSheetId="45">[17]!Update_Gamen</definedName>
    <definedName name="Update_Gamen" localSheetId="46">[17]!Update_Gamen</definedName>
    <definedName name="Update_Gamen" localSheetId="47">[17]!Update_Gamen</definedName>
    <definedName name="Update_Gamen" localSheetId="48">[17]!Update_Gamen</definedName>
    <definedName name="Update_Gamen" localSheetId="49">[17]!Update_Gamen</definedName>
    <definedName name="Update_Gamen" localSheetId="50">[17]!Update_Gamen</definedName>
    <definedName name="Update_Gamen" localSheetId="51">[17]!Update_Gamen</definedName>
    <definedName name="Update_Gamen" localSheetId="52">[17]!Update_Gamen</definedName>
    <definedName name="Update_Gamen" localSheetId="53">[17]!Update_Gamen</definedName>
    <definedName name="Update_Gamen" localSheetId="54">[17]!Update_Gamen</definedName>
    <definedName name="Update_Gamen" localSheetId="55">[17]!Update_Gamen</definedName>
    <definedName name="Update_Gamen" localSheetId="56">[17]!Update_Gamen</definedName>
    <definedName name="Update_Gamen" localSheetId="57">[17]!Update_Gamen</definedName>
    <definedName name="Update_Gamen" localSheetId="58">[17]!Update_Gamen</definedName>
    <definedName name="Update_Gamen" localSheetId="59">[17]!Update_Gamen</definedName>
    <definedName name="Update_Gamen" localSheetId="60">[17]!Update_Gamen</definedName>
    <definedName name="Update_Gamen" localSheetId="61">[17]!Update_Gamen</definedName>
    <definedName name="Update_Gamen" localSheetId="62">[17]!Update_Gamen</definedName>
    <definedName name="Update_Gamen" localSheetId="63">[17]!Update_Gamen</definedName>
    <definedName name="Update_Gamen" localSheetId="64">[17]!Update_Gamen</definedName>
    <definedName name="Update_Gamen" localSheetId="65">[17]!Update_Gamen</definedName>
    <definedName name="Update_Gamen" localSheetId="66">[17]!Update_Gamen</definedName>
    <definedName name="Update_Gamen" localSheetId="67">[17]!Update_Gamen</definedName>
    <definedName name="Update_Gamen" localSheetId="68">[17]!Update_Gamen</definedName>
    <definedName name="Update_Gamen" localSheetId="69">[17]!Update_Gamen</definedName>
    <definedName name="Update_Gamen" localSheetId="70">[17]!Update_Gamen</definedName>
    <definedName name="Update_Gamen" localSheetId="71">[17]!Update_Gamen</definedName>
    <definedName name="Update_Gamen" localSheetId="72">[17]!Update_Gamen</definedName>
    <definedName name="Update_Gamen" localSheetId="73">[17]!Update_Gamen</definedName>
    <definedName name="Update_Gamen" localSheetId="74">[17]!Update_Gamen</definedName>
    <definedName name="Update_Gamen" localSheetId="75">[17]!Update_Gamen</definedName>
    <definedName name="Update_Gamen" localSheetId="76">[17]!Update_Gamen</definedName>
    <definedName name="Update_Gamen" localSheetId="77">[17]!Update_Gamen</definedName>
    <definedName name="Update_Gamen" localSheetId="78">[17]!Update_Gamen</definedName>
    <definedName name="Update_Gamen" localSheetId="79">[17]!Update_Gamen</definedName>
    <definedName name="Update_Gamen" localSheetId="80">[17]!Update_Gamen</definedName>
    <definedName name="Update_Gamen" localSheetId="81">[17]!Update_Gamen</definedName>
    <definedName name="Update_Gamen" localSheetId="82">[17]!Update_Gamen</definedName>
    <definedName name="Update_Gamen" localSheetId="83">[17]!Update_Gamen</definedName>
    <definedName name="Update_Gamen" localSheetId="84">[17]!Update_Gamen</definedName>
    <definedName name="Update_Gamen" localSheetId="85">[17]!Update_Gamen</definedName>
    <definedName name="Update_Gamen" localSheetId="86">[17]!Update_Gamen</definedName>
    <definedName name="Update_Gamen" localSheetId="87">[17]!Update_Gamen</definedName>
    <definedName name="Update_Gamen" localSheetId="88">[17]!Update_Gamen</definedName>
    <definedName name="Update_Gamen" localSheetId="89">[17]!Update_Gamen</definedName>
    <definedName name="Update_Gamen" localSheetId="90">[17]!Update_Gamen</definedName>
    <definedName name="Update_Gamen" localSheetId="91">[17]!Update_Gamen</definedName>
    <definedName name="Update_Gamen" localSheetId="92">[17]!Update_Gamen</definedName>
    <definedName name="Update_Gamen" localSheetId="93">[17]!Update_Gamen</definedName>
    <definedName name="Update_Gamen" localSheetId="94">[17]!Update_Gamen</definedName>
    <definedName name="Update_Gamen" localSheetId="95">[17]!Update_Gamen</definedName>
    <definedName name="Update_Gamen" localSheetId="96">[17]!Update_Gamen</definedName>
    <definedName name="Update_Gamen" localSheetId="97">[17]!Update_Gamen</definedName>
    <definedName name="Update_Gamen" localSheetId="98">[17]!Update_Gamen</definedName>
    <definedName name="Update_Gamen" localSheetId="99">[17]!Update_Gamen</definedName>
    <definedName name="Update_Gamen" localSheetId="100">[17]!Update_Gamen</definedName>
    <definedName name="Update_Gamen" localSheetId="101">[17]!Update_Gamen</definedName>
    <definedName name="Update_Gamen" localSheetId="102">[17]!Update_Gamen</definedName>
    <definedName name="Update_Gamen" localSheetId="103">[17]!Update_Gamen</definedName>
    <definedName name="Update_Gamen" localSheetId="104">[17]!Update_Gamen</definedName>
    <definedName name="Update_Gamen" localSheetId="105">[17]!Update_Gamen</definedName>
    <definedName name="Update_Gamen" localSheetId="106">[17]!Update_Gamen</definedName>
    <definedName name="Update_Gamen" localSheetId="107">[17]!Update_Gamen</definedName>
    <definedName name="Update_Gamen" localSheetId="108">[17]!Update_Gamen</definedName>
    <definedName name="Update_Gamen" localSheetId="109">[17]!Update_Gamen</definedName>
    <definedName name="Update_Gamen" localSheetId="110">[17]!Update_Gamen</definedName>
    <definedName name="Update_Gamen" localSheetId="111">[17]!Update_Gamen</definedName>
    <definedName name="Update_Gamen" localSheetId="112">[17]!Update_Gamen</definedName>
    <definedName name="Update_Gamen" localSheetId="113">[17]!Update_Gamen</definedName>
    <definedName name="Update_Gamen" localSheetId="6">[17]!Update_Gamen</definedName>
    <definedName name="Update_Gamen" localSheetId="12">[17]!Update_Gamen</definedName>
    <definedName name="Update_Gamen" localSheetId="15">[17]!Update_Gamen</definedName>
    <definedName name="Update_Gamen" localSheetId="16">[17]!Update_Gamen</definedName>
    <definedName name="Update_Gamen" localSheetId="17">[17]!Update_Gamen</definedName>
    <definedName name="Update_Gamen" localSheetId="18">[17]!Update_Gamen</definedName>
    <definedName name="Update_Gamen" localSheetId="19">[17]!Update_Gamen</definedName>
    <definedName name="Update_Gamen" localSheetId="20">[17]!Update_Gamen</definedName>
    <definedName name="Update_Gamen" localSheetId="21">[17]!Update_Gamen</definedName>
    <definedName name="Update_Gamen" localSheetId="9">[17]!Update_Gamen</definedName>
    <definedName name="Update_Gamen" localSheetId="10">[17]!Update_Gamen</definedName>
    <definedName name="Update_Gamen" localSheetId="11">[17]!Update_Gamen</definedName>
    <definedName name="Update_Gamen" localSheetId="13">[17]!Update_Gamen</definedName>
    <definedName name="Update_Gamen" localSheetId="14">[17]!Update_Gamen</definedName>
    <definedName name="Update_Gamen" localSheetId="8">[17]!Update_Gamen</definedName>
    <definedName name="Update_Gamen" localSheetId="7">[17]!Update_Gamen</definedName>
    <definedName name="Update_Gamen" localSheetId="5">[17]!Update_Gamen</definedName>
    <definedName name="Update_Gamen">[17]!Update_Gamen</definedName>
    <definedName name="Update_Layer" localSheetId="22">[11]!Update_Layer</definedName>
    <definedName name="Update_Layer" localSheetId="23">[11]!Update_Layer</definedName>
    <definedName name="Update_Layer" localSheetId="24">[11]!Update_Layer</definedName>
    <definedName name="Update_Layer" localSheetId="25">[11]!Update_Layer</definedName>
    <definedName name="Update_Layer" localSheetId="26">[11]!Update_Layer</definedName>
    <definedName name="Update_Layer" localSheetId="27">[11]!Update_Layer</definedName>
    <definedName name="Update_Layer" localSheetId="28">[11]!Update_Layer</definedName>
    <definedName name="Update_Layer" localSheetId="29">[11]!Update_Layer</definedName>
    <definedName name="Update_Layer" localSheetId="30">[11]!Update_Layer</definedName>
    <definedName name="Update_Layer" localSheetId="31">[11]!Update_Layer</definedName>
    <definedName name="Update_Layer" localSheetId="32">[11]!Update_Layer</definedName>
    <definedName name="Update_Layer" localSheetId="33">[11]!Update_Layer</definedName>
    <definedName name="Update_Layer" localSheetId="34">[11]!Update_Layer</definedName>
    <definedName name="Update_Layer" localSheetId="35">[11]!Update_Layer</definedName>
    <definedName name="Update_Layer" localSheetId="36">[11]!Update_Layer</definedName>
    <definedName name="Update_Layer" localSheetId="37">[11]!Update_Layer</definedName>
    <definedName name="Update_Layer" localSheetId="38">[11]!Update_Layer</definedName>
    <definedName name="Update_Layer" localSheetId="39">[11]!Update_Layer</definedName>
    <definedName name="Update_Layer" localSheetId="40">[11]!Update_Layer</definedName>
    <definedName name="Update_Layer" localSheetId="41">[11]!Update_Layer</definedName>
    <definedName name="Update_Layer" localSheetId="42">[11]!Update_Layer</definedName>
    <definedName name="Update_Layer" localSheetId="43">[11]!Update_Layer</definedName>
    <definedName name="Update_Layer" localSheetId="44">[11]!Update_Layer</definedName>
    <definedName name="Update_Layer" localSheetId="45">[11]!Update_Layer</definedName>
    <definedName name="Update_Layer" localSheetId="46">[11]!Update_Layer</definedName>
    <definedName name="Update_Layer" localSheetId="47">[11]!Update_Layer</definedName>
    <definedName name="Update_Layer" localSheetId="48">[11]!Update_Layer</definedName>
    <definedName name="Update_Layer" localSheetId="49">[11]!Update_Layer</definedName>
    <definedName name="Update_Layer" localSheetId="50">[11]!Update_Layer</definedName>
    <definedName name="Update_Layer" localSheetId="51">[11]!Update_Layer</definedName>
    <definedName name="Update_Layer" localSheetId="52">[11]!Update_Layer</definedName>
    <definedName name="Update_Layer" localSheetId="53">[11]!Update_Layer</definedName>
    <definedName name="Update_Layer" localSheetId="54">[11]!Update_Layer</definedName>
    <definedName name="Update_Layer" localSheetId="55">[11]!Update_Layer</definedName>
    <definedName name="Update_Layer" localSheetId="56">[11]!Update_Layer</definedName>
    <definedName name="Update_Layer" localSheetId="57">[11]!Update_Layer</definedName>
    <definedName name="Update_Layer" localSheetId="58">[11]!Update_Layer</definedName>
    <definedName name="Update_Layer" localSheetId="59">[11]!Update_Layer</definedName>
    <definedName name="Update_Layer" localSheetId="60">[11]!Update_Layer</definedName>
    <definedName name="Update_Layer" localSheetId="61">[11]!Update_Layer</definedName>
    <definedName name="Update_Layer" localSheetId="62">[11]!Update_Layer</definedName>
    <definedName name="Update_Layer" localSheetId="63">[11]!Update_Layer</definedName>
    <definedName name="Update_Layer" localSheetId="64">[11]!Update_Layer</definedName>
    <definedName name="Update_Layer" localSheetId="65">[11]!Update_Layer</definedName>
    <definedName name="Update_Layer" localSheetId="66">[11]!Update_Layer</definedName>
    <definedName name="Update_Layer" localSheetId="67">[11]!Update_Layer</definedName>
    <definedName name="Update_Layer" localSheetId="68">[11]!Update_Layer</definedName>
    <definedName name="Update_Layer" localSheetId="69">[11]!Update_Layer</definedName>
    <definedName name="Update_Layer" localSheetId="70">[11]!Update_Layer</definedName>
    <definedName name="Update_Layer" localSheetId="71">[11]!Update_Layer</definedName>
    <definedName name="Update_Layer" localSheetId="72">[11]!Update_Layer</definedName>
    <definedName name="Update_Layer" localSheetId="73">[11]!Update_Layer</definedName>
    <definedName name="Update_Layer" localSheetId="74">[11]!Update_Layer</definedName>
    <definedName name="Update_Layer" localSheetId="75">[11]!Update_Layer</definedName>
    <definedName name="Update_Layer" localSheetId="76">[11]!Update_Layer</definedName>
    <definedName name="Update_Layer" localSheetId="77">[11]!Update_Layer</definedName>
    <definedName name="Update_Layer" localSheetId="78">[11]!Update_Layer</definedName>
    <definedName name="Update_Layer" localSheetId="79">[11]!Update_Layer</definedName>
    <definedName name="Update_Layer" localSheetId="80">[11]!Update_Layer</definedName>
    <definedName name="Update_Layer" localSheetId="81">[11]!Update_Layer</definedName>
    <definedName name="Update_Layer" localSheetId="82">[11]!Update_Layer</definedName>
    <definedName name="Update_Layer" localSheetId="83">[11]!Update_Layer</definedName>
    <definedName name="Update_Layer" localSheetId="84">[11]!Update_Layer</definedName>
    <definedName name="Update_Layer" localSheetId="85">[11]!Update_Layer</definedName>
    <definedName name="Update_Layer" localSheetId="86">[11]!Update_Layer</definedName>
    <definedName name="Update_Layer" localSheetId="87">[11]!Update_Layer</definedName>
    <definedName name="Update_Layer" localSheetId="88">[11]!Update_Layer</definedName>
    <definedName name="Update_Layer" localSheetId="89">[11]!Update_Layer</definedName>
    <definedName name="Update_Layer" localSheetId="90">[11]!Update_Layer</definedName>
    <definedName name="Update_Layer" localSheetId="91">[11]!Update_Layer</definedName>
    <definedName name="Update_Layer" localSheetId="92">[11]!Update_Layer</definedName>
    <definedName name="Update_Layer" localSheetId="93">[11]!Update_Layer</definedName>
    <definedName name="Update_Layer" localSheetId="94">[11]!Update_Layer</definedName>
    <definedName name="Update_Layer" localSheetId="95">[11]!Update_Layer</definedName>
    <definedName name="Update_Layer" localSheetId="96">[11]!Update_Layer</definedName>
    <definedName name="Update_Layer" localSheetId="97">[11]!Update_Layer</definedName>
    <definedName name="Update_Layer" localSheetId="98">[11]!Update_Layer</definedName>
    <definedName name="Update_Layer" localSheetId="99">[11]!Update_Layer</definedName>
    <definedName name="Update_Layer" localSheetId="100">[11]!Update_Layer</definedName>
    <definedName name="Update_Layer" localSheetId="101">[11]!Update_Layer</definedName>
    <definedName name="Update_Layer" localSheetId="102">[11]!Update_Layer</definedName>
    <definedName name="Update_Layer" localSheetId="103">[11]!Update_Layer</definedName>
    <definedName name="Update_Layer" localSheetId="104">[11]!Update_Layer</definedName>
    <definedName name="Update_Layer" localSheetId="105">[11]!Update_Layer</definedName>
    <definedName name="Update_Layer" localSheetId="106">[11]!Update_Layer</definedName>
    <definedName name="Update_Layer" localSheetId="107">[11]!Update_Layer</definedName>
    <definedName name="Update_Layer" localSheetId="108">[11]!Update_Layer</definedName>
    <definedName name="Update_Layer" localSheetId="109">[11]!Update_Layer</definedName>
    <definedName name="Update_Layer" localSheetId="110">[11]!Update_Layer</definedName>
    <definedName name="Update_Layer" localSheetId="111">[11]!Update_Layer</definedName>
    <definedName name="Update_Layer" localSheetId="112">[11]!Update_Layer</definedName>
    <definedName name="Update_Layer" localSheetId="113">[11]!Update_Layer</definedName>
    <definedName name="Update_Layer" localSheetId="6">[11]!Update_Layer</definedName>
    <definedName name="Update_Layer" localSheetId="12">[11]!Update_Layer</definedName>
    <definedName name="Update_Layer" localSheetId="15">[11]!Update_Layer</definedName>
    <definedName name="Update_Layer" localSheetId="16">[11]!Update_Layer</definedName>
    <definedName name="Update_Layer" localSheetId="17">[11]!Update_Layer</definedName>
    <definedName name="Update_Layer" localSheetId="18">[11]!Update_Layer</definedName>
    <definedName name="Update_Layer" localSheetId="19">[11]!Update_Layer</definedName>
    <definedName name="Update_Layer" localSheetId="20">[11]!Update_Layer</definedName>
    <definedName name="Update_Layer" localSheetId="21">[11]!Update_Layer</definedName>
    <definedName name="Update_Layer" localSheetId="9">[11]!Update_Layer</definedName>
    <definedName name="Update_Layer" localSheetId="10">[11]!Update_Layer</definedName>
    <definedName name="Update_Layer" localSheetId="11">[11]!Update_Layer</definedName>
    <definedName name="Update_Layer" localSheetId="13">[11]!Update_Layer</definedName>
    <definedName name="Update_Layer" localSheetId="14">[11]!Update_Layer</definedName>
    <definedName name="Update_Layer" localSheetId="8">[11]!Update_Layer</definedName>
    <definedName name="Update_Layer" localSheetId="7">[11]!Update_Layer</definedName>
    <definedName name="Update_Layer" localSheetId="5">[11]!Update_Layer</definedName>
    <definedName name="Update_Layer">[11]!Update_Layer</definedName>
    <definedName name="Update_Obj" localSheetId="22">[11]!Update_Obj</definedName>
    <definedName name="Update_Obj" localSheetId="23">[11]!Update_Obj</definedName>
    <definedName name="Update_Obj" localSheetId="24">[11]!Update_Obj</definedName>
    <definedName name="Update_Obj" localSheetId="25">[11]!Update_Obj</definedName>
    <definedName name="Update_Obj" localSheetId="26">[11]!Update_Obj</definedName>
    <definedName name="Update_Obj" localSheetId="27">[11]!Update_Obj</definedName>
    <definedName name="Update_Obj" localSheetId="28">[11]!Update_Obj</definedName>
    <definedName name="Update_Obj" localSheetId="29">[11]!Update_Obj</definedName>
    <definedName name="Update_Obj" localSheetId="30">[11]!Update_Obj</definedName>
    <definedName name="Update_Obj" localSheetId="31">[11]!Update_Obj</definedName>
    <definedName name="Update_Obj" localSheetId="32">[11]!Update_Obj</definedName>
    <definedName name="Update_Obj" localSheetId="33">[11]!Update_Obj</definedName>
    <definedName name="Update_Obj" localSheetId="34">[11]!Update_Obj</definedName>
    <definedName name="Update_Obj" localSheetId="35">[11]!Update_Obj</definedName>
    <definedName name="Update_Obj" localSheetId="36">[11]!Update_Obj</definedName>
    <definedName name="Update_Obj" localSheetId="37">[11]!Update_Obj</definedName>
    <definedName name="Update_Obj" localSheetId="38">[11]!Update_Obj</definedName>
    <definedName name="Update_Obj" localSheetId="39">[11]!Update_Obj</definedName>
    <definedName name="Update_Obj" localSheetId="40">[11]!Update_Obj</definedName>
    <definedName name="Update_Obj" localSheetId="41">[11]!Update_Obj</definedName>
    <definedName name="Update_Obj" localSheetId="42">[11]!Update_Obj</definedName>
    <definedName name="Update_Obj" localSheetId="43">[11]!Update_Obj</definedName>
    <definedName name="Update_Obj" localSheetId="44">[11]!Update_Obj</definedName>
    <definedName name="Update_Obj" localSheetId="45">[11]!Update_Obj</definedName>
    <definedName name="Update_Obj" localSheetId="46">[11]!Update_Obj</definedName>
    <definedName name="Update_Obj" localSheetId="47">[11]!Update_Obj</definedName>
    <definedName name="Update_Obj" localSheetId="48">[11]!Update_Obj</definedName>
    <definedName name="Update_Obj" localSheetId="49">[11]!Update_Obj</definedName>
    <definedName name="Update_Obj" localSheetId="50">[11]!Update_Obj</definedName>
    <definedName name="Update_Obj" localSheetId="51">[11]!Update_Obj</definedName>
    <definedName name="Update_Obj" localSheetId="52">[11]!Update_Obj</definedName>
    <definedName name="Update_Obj" localSheetId="53">[11]!Update_Obj</definedName>
    <definedName name="Update_Obj" localSheetId="54">[11]!Update_Obj</definedName>
    <definedName name="Update_Obj" localSheetId="55">[11]!Update_Obj</definedName>
    <definedName name="Update_Obj" localSheetId="56">[11]!Update_Obj</definedName>
    <definedName name="Update_Obj" localSheetId="57">[11]!Update_Obj</definedName>
    <definedName name="Update_Obj" localSheetId="58">[11]!Update_Obj</definedName>
    <definedName name="Update_Obj" localSheetId="59">[11]!Update_Obj</definedName>
    <definedName name="Update_Obj" localSheetId="60">[11]!Update_Obj</definedName>
    <definedName name="Update_Obj" localSheetId="61">[11]!Update_Obj</definedName>
    <definedName name="Update_Obj" localSheetId="62">[11]!Update_Obj</definedName>
    <definedName name="Update_Obj" localSheetId="63">[11]!Update_Obj</definedName>
    <definedName name="Update_Obj" localSheetId="64">[11]!Update_Obj</definedName>
    <definedName name="Update_Obj" localSheetId="65">[11]!Update_Obj</definedName>
    <definedName name="Update_Obj" localSheetId="66">[11]!Update_Obj</definedName>
    <definedName name="Update_Obj" localSheetId="67">[11]!Update_Obj</definedName>
    <definedName name="Update_Obj" localSheetId="68">[11]!Update_Obj</definedName>
    <definedName name="Update_Obj" localSheetId="69">[11]!Update_Obj</definedName>
    <definedName name="Update_Obj" localSheetId="70">[11]!Update_Obj</definedName>
    <definedName name="Update_Obj" localSheetId="71">[11]!Update_Obj</definedName>
    <definedName name="Update_Obj" localSheetId="72">[11]!Update_Obj</definedName>
    <definedName name="Update_Obj" localSheetId="73">[11]!Update_Obj</definedName>
    <definedName name="Update_Obj" localSheetId="74">[11]!Update_Obj</definedName>
    <definedName name="Update_Obj" localSheetId="75">[11]!Update_Obj</definedName>
    <definedName name="Update_Obj" localSheetId="76">[11]!Update_Obj</definedName>
    <definedName name="Update_Obj" localSheetId="77">[11]!Update_Obj</definedName>
    <definedName name="Update_Obj" localSheetId="78">[11]!Update_Obj</definedName>
    <definedName name="Update_Obj" localSheetId="79">[11]!Update_Obj</definedName>
    <definedName name="Update_Obj" localSheetId="80">[11]!Update_Obj</definedName>
    <definedName name="Update_Obj" localSheetId="81">[11]!Update_Obj</definedName>
    <definedName name="Update_Obj" localSheetId="82">[11]!Update_Obj</definedName>
    <definedName name="Update_Obj" localSheetId="83">[11]!Update_Obj</definedName>
    <definedName name="Update_Obj" localSheetId="84">[11]!Update_Obj</definedName>
    <definedName name="Update_Obj" localSheetId="85">[11]!Update_Obj</definedName>
    <definedName name="Update_Obj" localSheetId="86">[11]!Update_Obj</definedName>
    <definedName name="Update_Obj" localSheetId="87">[11]!Update_Obj</definedName>
    <definedName name="Update_Obj" localSheetId="88">[11]!Update_Obj</definedName>
    <definedName name="Update_Obj" localSheetId="89">[11]!Update_Obj</definedName>
    <definedName name="Update_Obj" localSheetId="90">[11]!Update_Obj</definedName>
    <definedName name="Update_Obj" localSheetId="91">[11]!Update_Obj</definedName>
    <definedName name="Update_Obj" localSheetId="92">[11]!Update_Obj</definedName>
    <definedName name="Update_Obj" localSheetId="93">[11]!Update_Obj</definedName>
    <definedName name="Update_Obj" localSheetId="94">[11]!Update_Obj</definedName>
    <definedName name="Update_Obj" localSheetId="95">[11]!Update_Obj</definedName>
    <definedName name="Update_Obj" localSheetId="96">[11]!Update_Obj</definedName>
    <definedName name="Update_Obj" localSheetId="97">[11]!Update_Obj</definedName>
    <definedName name="Update_Obj" localSheetId="98">[11]!Update_Obj</definedName>
    <definedName name="Update_Obj" localSheetId="99">[11]!Update_Obj</definedName>
    <definedName name="Update_Obj" localSheetId="100">[11]!Update_Obj</definedName>
    <definedName name="Update_Obj" localSheetId="101">[11]!Update_Obj</definedName>
    <definedName name="Update_Obj" localSheetId="102">[11]!Update_Obj</definedName>
    <definedName name="Update_Obj" localSheetId="103">[11]!Update_Obj</definedName>
    <definedName name="Update_Obj" localSheetId="104">[11]!Update_Obj</definedName>
    <definedName name="Update_Obj" localSheetId="105">[11]!Update_Obj</definedName>
    <definedName name="Update_Obj" localSheetId="106">[11]!Update_Obj</definedName>
    <definedName name="Update_Obj" localSheetId="107">[11]!Update_Obj</definedName>
    <definedName name="Update_Obj" localSheetId="108">[11]!Update_Obj</definedName>
    <definedName name="Update_Obj" localSheetId="109">[11]!Update_Obj</definedName>
    <definedName name="Update_Obj" localSheetId="110">[11]!Update_Obj</definedName>
    <definedName name="Update_Obj" localSheetId="111">[11]!Update_Obj</definedName>
    <definedName name="Update_Obj" localSheetId="112">[11]!Update_Obj</definedName>
    <definedName name="Update_Obj" localSheetId="113">[11]!Update_Obj</definedName>
    <definedName name="Update_Obj" localSheetId="6">[11]!Update_Obj</definedName>
    <definedName name="Update_Obj" localSheetId="12">[11]!Update_Obj</definedName>
    <definedName name="Update_Obj" localSheetId="15">[11]!Update_Obj</definedName>
    <definedName name="Update_Obj" localSheetId="16">[11]!Update_Obj</definedName>
    <definedName name="Update_Obj" localSheetId="17">[11]!Update_Obj</definedName>
    <definedName name="Update_Obj" localSheetId="18">[11]!Update_Obj</definedName>
    <definedName name="Update_Obj" localSheetId="19">[11]!Update_Obj</definedName>
    <definedName name="Update_Obj" localSheetId="20">[11]!Update_Obj</definedName>
    <definedName name="Update_Obj" localSheetId="21">[11]!Update_Obj</definedName>
    <definedName name="Update_Obj" localSheetId="9">[11]!Update_Obj</definedName>
    <definedName name="Update_Obj" localSheetId="10">[11]!Update_Obj</definedName>
    <definedName name="Update_Obj" localSheetId="11">[11]!Update_Obj</definedName>
    <definedName name="Update_Obj" localSheetId="13">[11]!Update_Obj</definedName>
    <definedName name="Update_Obj" localSheetId="14">[11]!Update_Obj</definedName>
    <definedName name="Update_Obj" localSheetId="8">[11]!Update_Obj</definedName>
    <definedName name="Update_Obj" localSheetId="7">[11]!Update_Obj</definedName>
    <definedName name="Update_Obj" localSheetId="5">[11]!Update_Obj</definedName>
    <definedName name="Update_Obj">[11]!Update_Obj</definedName>
    <definedName name="Update_Table" localSheetId="22">[19]!Update_Table</definedName>
    <definedName name="Update_Table" localSheetId="23">[19]!Update_Table</definedName>
    <definedName name="Update_Table" localSheetId="24">[19]!Update_Table</definedName>
    <definedName name="Update_Table" localSheetId="25">[19]!Update_Table</definedName>
    <definedName name="Update_Table" localSheetId="26">[19]!Update_Table</definedName>
    <definedName name="Update_Table" localSheetId="27">[19]!Update_Table</definedName>
    <definedName name="Update_Table" localSheetId="28">[19]!Update_Table</definedName>
    <definedName name="Update_Table" localSheetId="29">[19]!Update_Table</definedName>
    <definedName name="Update_Table" localSheetId="30">[19]!Update_Table</definedName>
    <definedName name="Update_Table" localSheetId="31">[19]!Update_Table</definedName>
    <definedName name="Update_Table" localSheetId="32">[19]!Update_Table</definedName>
    <definedName name="Update_Table" localSheetId="33">[19]!Update_Table</definedName>
    <definedName name="Update_Table" localSheetId="34">[19]!Update_Table</definedName>
    <definedName name="Update_Table" localSheetId="35">[19]!Update_Table</definedName>
    <definedName name="Update_Table" localSheetId="36">[19]!Update_Table</definedName>
    <definedName name="Update_Table" localSheetId="37">[19]!Update_Table</definedName>
    <definedName name="Update_Table" localSheetId="38">[19]!Update_Table</definedName>
    <definedName name="Update_Table" localSheetId="39">[19]!Update_Table</definedName>
    <definedName name="Update_Table" localSheetId="40">[19]!Update_Table</definedName>
    <definedName name="Update_Table" localSheetId="41">[19]!Update_Table</definedName>
    <definedName name="Update_Table" localSheetId="42">[19]!Update_Table</definedName>
    <definedName name="Update_Table" localSheetId="43">[19]!Update_Table</definedName>
    <definedName name="Update_Table" localSheetId="44">[19]!Update_Table</definedName>
    <definedName name="Update_Table" localSheetId="45">[19]!Update_Table</definedName>
    <definedName name="Update_Table" localSheetId="46">[19]!Update_Table</definedName>
    <definedName name="Update_Table" localSheetId="47">[19]!Update_Table</definedName>
    <definedName name="Update_Table" localSheetId="48">[19]!Update_Table</definedName>
    <definedName name="Update_Table" localSheetId="49">[19]!Update_Table</definedName>
    <definedName name="Update_Table" localSheetId="50">[19]!Update_Table</definedName>
    <definedName name="Update_Table" localSheetId="51">[19]!Update_Table</definedName>
    <definedName name="Update_Table" localSheetId="52">[19]!Update_Table</definedName>
    <definedName name="Update_Table" localSheetId="53">[19]!Update_Table</definedName>
    <definedName name="Update_Table" localSheetId="54">[19]!Update_Table</definedName>
    <definedName name="Update_Table" localSheetId="55">[19]!Update_Table</definedName>
    <definedName name="Update_Table" localSheetId="56">[19]!Update_Table</definedName>
    <definedName name="Update_Table" localSheetId="57">[19]!Update_Table</definedName>
    <definedName name="Update_Table" localSheetId="58">[19]!Update_Table</definedName>
    <definedName name="Update_Table" localSheetId="59">[19]!Update_Table</definedName>
    <definedName name="Update_Table" localSheetId="60">[19]!Update_Table</definedName>
    <definedName name="Update_Table" localSheetId="61">[19]!Update_Table</definedName>
    <definedName name="Update_Table" localSheetId="62">[19]!Update_Table</definedName>
    <definedName name="Update_Table" localSheetId="63">[19]!Update_Table</definedName>
    <definedName name="Update_Table" localSheetId="64">[19]!Update_Table</definedName>
    <definedName name="Update_Table" localSheetId="65">[19]!Update_Table</definedName>
    <definedName name="Update_Table" localSheetId="66">[19]!Update_Table</definedName>
    <definedName name="Update_Table" localSheetId="67">[19]!Update_Table</definedName>
    <definedName name="Update_Table" localSheetId="68">[19]!Update_Table</definedName>
    <definedName name="Update_Table" localSheetId="69">[19]!Update_Table</definedName>
    <definedName name="Update_Table" localSheetId="70">[19]!Update_Table</definedName>
    <definedName name="Update_Table" localSheetId="71">[19]!Update_Table</definedName>
    <definedName name="Update_Table" localSheetId="72">[19]!Update_Table</definedName>
    <definedName name="Update_Table" localSheetId="73">[19]!Update_Table</definedName>
    <definedName name="Update_Table" localSheetId="74">[19]!Update_Table</definedName>
    <definedName name="Update_Table" localSheetId="75">[19]!Update_Table</definedName>
    <definedName name="Update_Table" localSheetId="76">[19]!Update_Table</definedName>
    <definedName name="Update_Table" localSheetId="77">[19]!Update_Table</definedName>
    <definedName name="Update_Table" localSheetId="78">[19]!Update_Table</definedName>
    <definedName name="Update_Table" localSheetId="79">[19]!Update_Table</definedName>
    <definedName name="Update_Table" localSheetId="80">[19]!Update_Table</definedName>
    <definedName name="Update_Table" localSheetId="81">[19]!Update_Table</definedName>
    <definedName name="Update_Table" localSheetId="82">[19]!Update_Table</definedName>
    <definedName name="Update_Table" localSheetId="83">[19]!Update_Table</definedName>
    <definedName name="Update_Table" localSheetId="84">[19]!Update_Table</definedName>
    <definedName name="Update_Table" localSheetId="85">[19]!Update_Table</definedName>
    <definedName name="Update_Table" localSheetId="86">[19]!Update_Table</definedName>
    <definedName name="Update_Table" localSheetId="87">[19]!Update_Table</definedName>
    <definedName name="Update_Table" localSheetId="88">[19]!Update_Table</definedName>
    <definedName name="Update_Table" localSheetId="89">[19]!Update_Table</definedName>
    <definedName name="Update_Table" localSheetId="90">[19]!Update_Table</definedName>
    <definedName name="Update_Table" localSheetId="91">[19]!Update_Table</definedName>
    <definedName name="Update_Table" localSheetId="92">[19]!Update_Table</definedName>
    <definedName name="Update_Table" localSheetId="93">[19]!Update_Table</definedName>
    <definedName name="Update_Table" localSheetId="94">[19]!Update_Table</definedName>
    <definedName name="Update_Table" localSheetId="95">[19]!Update_Table</definedName>
    <definedName name="Update_Table" localSheetId="96">[19]!Update_Table</definedName>
    <definedName name="Update_Table" localSheetId="97">[19]!Update_Table</definedName>
    <definedName name="Update_Table" localSheetId="98">[19]!Update_Table</definedName>
    <definedName name="Update_Table" localSheetId="99">[19]!Update_Table</definedName>
    <definedName name="Update_Table" localSheetId="100">[19]!Update_Table</definedName>
    <definedName name="Update_Table" localSheetId="101">[19]!Update_Table</definedName>
    <definedName name="Update_Table" localSheetId="102">[19]!Update_Table</definedName>
    <definedName name="Update_Table" localSheetId="103">[19]!Update_Table</definedName>
    <definedName name="Update_Table" localSheetId="104">[19]!Update_Table</definedName>
    <definedName name="Update_Table" localSheetId="105">[19]!Update_Table</definedName>
    <definedName name="Update_Table" localSheetId="106">[19]!Update_Table</definedName>
    <definedName name="Update_Table" localSheetId="107">[19]!Update_Table</definedName>
    <definedName name="Update_Table" localSheetId="108">[19]!Update_Table</definedName>
    <definedName name="Update_Table" localSheetId="109">[19]!Update_Table</definedName>
    <definedName name="Update_Table" localSheetId="110">[19]!Update_Table</definedName>
    <definedName name="Update_Table" localSheetId="111">[19]!Update_Table</definedName>
    <definedName name="Update_Table" localSheetId="112">[19]!Update_Table</definedName>
    <definedName name="Update_Table" localSheetId="113">[19]!Update_Table</definedName>
    <definedName name="Update_Table" localSheetId="6">[19]!Update_Table</definedName>
    <definedName name="Update_Table" localSheetId="12">[19]!Update_Table</definedName>
    <definedName name="Update_Table" localSheetId="15">[19]!Update_Table</definedName>
    <definedName name="Update_Table" localSheetId="16">[19]!Update_Table</definedName>
    <definedName name="Update_Table" localSheetId="17">[19]!Update_Table</definedName>
    <definedName name="Update_Table" localSheetId="18">[19]!Update_Table</definedName>
    <definedName name="Update_Table" localSheetId="19">[19]!Update_Table</definedName>
    <definedName name="Update_Table" localSheetId="20">[19]!Update_Table</definedName>
    <definedName name="Update_Table" localSheetId="21">[19]!Update_Table</definedName>
    <definedName name="Update_Table" localSheetId="9">[19]!Update_Table</definedName>
    <definedName name="Update_Table" localSheetId="10">[19]!Update_Table</definedName>
    <definedName name="Update_Table" localSheetId="11">[19]!Update_Table</definedName>
    <definedName name="Update_Table" localSheetId="13">[19]!Update_Table</definedName>
    <definedName name="Update_Table" localSheetId="14">[19]!Update_Table</definedName>
    <definedName name="Update_Table" localSheetId="8">[19]!Update_Table</definedName>
    <definedName name="Update_Table" localSheetId="7">[19]!Update_Table</definedName>
    <definedName name="Update_Table" localSheetId="5">[19]!Update_Table</definedName>
    <definedName name="Update_Table">[19]!Update_Table</definedName>
    <definedName name="wrn.12._.Costs._.Act._.Fcast._.All." hidden="1">{#N/A,#N/A,FALSE,"Act.Fcst Costs"}</definedName>
    <definedName name="wrn.Aging._.and._.Trend._.Analysis." hidden="1">{#N/A,#N/A,FALSE,"Aging Summary";#N/A,#N/A,FALSE,"Ratio Analysis";#N/A,#N/A,FALSE,"Test 120 Day Accts";#N/A,#N/A,FALSE,"Tickmarks"}</definedName>
    <definedName name="wrn.all." hidden="1">{#N/A,#N/A,TRUE,"CF RECONCILE";#N/A,#N/A,TRUE,"FCST RECON";#N/A,#N/A,TRUE,"IMPACT";#N/A,#N/A,TRUE,"DIRECTION";#N/A,#N/A,TRUE,"PRODUCT COST";#N/A,#N/A,TRUE,"BRAND COST";#N/A,#N/A,TRUE,"Brand Summary";#N/A,#N/A,TRUE,"add-ons";#N/A,#N/A,TRUE,"cost summary";#N/A,#N/A,TRUE,"mat'l";#N/A,#N/A,TRUE,"direct labor";#N/A,#N/A,TRUE,"oh recon";#N/A,#N/A,TRUE,"SUBCONTRACTOR";#N/A,#N/A,TRUE,"subk FIN";#N/A,#N/A,TRUE,"hist. vol.";#N/A,#N/A,TRUE,"hist. perf.";#N/A,#N/A,TRUE,"rate calc.";#N/A,#N/A,TRUE,"cf comp mktg";#N/A,#N/A,TRUE,"rate";#N/A,#N/A,TRUE,"process data master";#N/A,#N/A,TRUE,"labor &amp; subk rec";#N/A,#N/A,TRUE,"oh recovery";#N/A,#N/A,TRUE,"hour conv"}</definedName>
    <definedName name="wrn.Budget._.Document." hidden="1">{#N/A,#N/A,FALSE,"Report Summary";#N/A,#N/A,FALSE,"Op. Statement";#N/A,#N/A,FALSE,"Qtly Summ.";#N/A,#N/A,FALSE,"BZW Capital";#N/A,#N/A,FALSE,"Ammort &amp; Dep.";#N/A,#N/A,FALSE,"Op Cost Summ";#N/A,#N/A,FALSE,"Rev. GIC Summ.";#N/A,#N/A,FALSE,"Stockpile Adj.";#N/A,#N/A,FALSE,"Backfill Distrib.";#N/A,#N/A,FALSE,"Backfill Detail";#N/A,#N/A,FALSE,"Total Production";#N/A,#N/A,FALSE,"Central";#N/A,#N/A,FALSE,"Discovery";#N/A,#N/A,FALSE,"Contract Rates";#N/A,#N/A,FALSE,"UG Summary";#N/A,#N/A,FALSE,"Plant Statistics";#N/A,#N/A,FALSE,"Advanced Dev.";#N/A,#N/A,FALSE,"Geology Costs";#N/A,#N/A,FALSE,"Admin Costs";#N/A,#N/A,FALSE,"Accom &amp; Flights";#N/A,#N/A,FALSE,"Labour Cost";#N/A,#N/A,FALSE,"Personnel Schedule"}</definedName>
    <definedName name="wrn.Debbie._.Hawkins." hidden="1">{"Admin Costs",#N/A,FALSE,"Act.Fcst Costs"}</definedName>
    <definedName name="wrn.George._.Viska." hidden="1">{#N/A,#N/A,FALSE,"Cost Report";#N/A,#N/A,FALSE,"Qtly Summ.";#N/A,#N/A,FALSE,"Mar  Qtr";#N/A,#N/A,FALSE,"Report Summary"}</definedName>
    <definedName name="wrn.Melbourne." hidden="1">{#N/A,#N/A,FALSE,"Cost Report";#N/A,#N/A,FALSE,"Sept Qtr";#N/A,#N/A,FALSE,"Qtly Summ.";#N/A,#N/A,FALSE,"Report Summary";#N/A,#N/A,FALSE,"Ammort &amp; Dep.";#N/A,#N/A,FALSE,"Rev. GIC Summ.";#N/A,#N/A,FALSE,"CAPEX";#N/A,#N/A,FALSE,"Stockpile Adj.";#N/A,#N/A,FALSE,"Cost Summary"}</definedName>
    <definedName name="wrn.Month._.Report." hidden="1">{#N/A,#N/A,FALSE,"Qtly Summ.";#N/A,#N/A,FALSE,"Cost Report";#N/A,#N/A,FALSE,"Sept Qtr";#N/A,#N/A,FALSE,"Report Summary";#N/A,#N/A,FALSE,"Cost Summary";#N/A,#N/A,FALSE,"Op Cost Summ";#N/A,#N/A,FALSE,"Central";#N/A,#N/A,FALSE,"Discovery";#N/A,#N/A,FALSE,"Total Production";#N/A,#N/A,FALSE,"UG Summary";#N/A,#N/A,FALSE,"UG Geology Rep.";#N/A,#N/A,FALSE,"Table 2.1";#N/A,#N/A,FALSE,"Plant Statistics";#N/A,#N/A,FALSE,"Advanced Dev.";#N/A,#N/A,FALSE,"Backfill Distrib.";#N/A,#N/A,FALSE,"Stockpile Adj.";#N/A,#N/A,FALSE,"Backfill Detail";#N/A,#N/A,FALSE,"CAPEX";#N/A,#N/A,FALSE,"Capital Detail";#N/A,#N/A,FALSE,"Advanced Dev."}</definedName>
    <definedName name="wrn.Murray._.Simons." hidden="1">{#N/A,#N/A,FALSE,"Cost Report";#N/A,#N/A,FALSE,"Table 2.1";#N/A,#N/A,FALSE,"Plant Statistics";"Plant Costs",#N/A,FALSE,"Cost Summary"}</definedName>
    <definedName name="wrn.Peter._.Johnston." hidden="1">{#N/A,#N/A,FALSE,"Cost Report";#N/A,#N/A,FALSE,"June Qtr";#N/A,#N/A,FALSE,"Report Summary";#N/A,#N/A,FALSE,"Qtly Summ.";#N/A,#N/A,FALSE,"Cost Summary";#N/A,#N/A,FALSE,"CapEx";#N/A,#N/A,FALSE,"Total Production";#N/A,#N/A,FALSE,"Central";#N/A,#N/A,FALSE,"Discovery";#N/A,#N/A,FALSE,"UG Summary";#N/A,#N/A,FALSE,"UG Prod.Recon.";#N/A,#N/A,FALSE,"Backfill Distrib.";#N/A,#N/A,FALSE,"EOM Survey";#N/A,#N/A,FALSE,"UG Geology Rep.";#N/A,#N/A,FALSE,"Table 2.1";#N/A,#N/A,FALSE,"Plant Statistics";#N/A,#N/A,FALSE,"Advanced Dev.";#N/A,#N/A,FALSE,"Stockpile Value"}</definedName>
    <definedName name="wrn.Rob._.Smith." hidden="1">{#N/A,#N/A,FALSE,"Cost Report";"Geology",#N/A,FALSE,"Cost Summary";"Geolgy Recon",#N/A,FALSE,"UG Geology Rep."}</definedName>
    <definedName name="wrn.Simon._.Wulff." hidden="1">{#N/A,#N/A,FALSE,"Cost Report";"U/G Costs",#N/A,FALSE,"Cost Summary";"UG Prod Sched",#N/A,FALSE,"Total Production";"UG Dev Summ",#N/A,FALSE,"UG Summary";#N/A,#N/A,FALSE,"Central";#N/A,#N/A,FALSE,"Discovery";#N/A,#N/A,FALSE,"Backfill Distrib.";#N/A,#N/A,FALSE,"EOM Survey";#N/A,#N/A,FALSE,"UG Prod.Recon.";"Geolgy Recon",#N/A,FALSE,"UG Geology Rep.";#N/A,#N/A,FALSE,"Advanced Dev."}</definedName>
    <definedName name="xxxx" localSheetId="27">#REF!</definedName>
    <definedName name="xxxx" localSheetId="28">#REF!</definedName>
    <definedName name="xxxx" localSheetId="29">#REF!</definedName>
    <definedName name="xxxx" localSheetId="30">#REF!</definedName>
    <definedName name="xxxx" localSheetId="31">#REF!</definedName>
    <definedName name="xxxx" localSheetId="32">#REF!</definedName>
    <definedName name="xxxx" localSheetId="33">#REF!</definedName>
    <definedName name="xxxx" localSheetId="34">#REF!</definedName>
    <definedName name="xxxx" localSheetId="35">#REF!</definedName>
    <definedName name="xxxx" localSheetId="36">#REF!</definedName>
    <definedName name="xxxx" localSheetId="37">#REF!</definedName>
    <definedName name="xxxx" localSheetId="38">#REF!</definedName>
    <definedName name="xxxx" localSheetId="39">#REF!</definedName>
    <definedName name="xxxx" localSheetId="40">#REF!</definedName>
    <definedName name="xxxx" localSheetId="41">#REF!</definedName>
    <definedName name="xxxx" localSheetId="42">#REF!</definedName>
    <definedName name="xxxx" localSheetId="43">#REF!</definedName>
    <definedName name="xxxx" localSheetId="44">#REF!</definedName>
    <definedName name="xxxx" localSheetId="45">#REF!</definedName>
    <definedName name="xxxx" localSheetId="46">#REF!</definedName>
    <definedName name="xxxx" localSheetId="47">#REF!</definedName>
    <definedName name="xxxx" localSheetId="48">#REF!</definedName>
    <definedName name="xxxx" localSheetId="49">#REF!</definedName>
    <definedName name="xxxx" localSheetId="50">#REF!</definedName>
    <definedName name="xxxx" localSheetId="51">#REF!</definedName>
    <definedName name="xxxx" localSheetId="52">#REF!</definedName>
    <definedName name="xxxx" localSheetId="53">#REF!</definedName>
    <definedName name="xxxx" localSheetId="54">#REF!</definedName>
    <definedName name="xxxx" localSheetId="55">#REF!</definedName>
    <definedName name="xxxx" localSheetId="56">#REF!</definedName>
    <definedName name="xxxx" localSheetId="57">#REF!</definedName>
    <definedName name="xxxx" localSheetId="58">#REF!</definedName>
    <definedName name="xxxx" localSheetId="59">#REF!</definedName>
    <definedName name="xxxx" localSheetId="60">#REF!</definedName>
    <definedName name="xxxx" localSheetId="61">#REF!</definedName>
    <definedName name="xxxx" localSheetId="62">#REF!</definedName>
    <definedName name="xxxx" localSheetId="63">#REF!</definedName>
    <definedName name="xxxx" localSheetId="64">#REF!</definedName>
    <definedName name="xxxx" localSheetId="65">#REF!</definedName>
    <definedName name="xxxx" localSheetId="66">#REF!</definedName>
    <definedName name="xxxx" localSheetId="67">#REF!</definedName>
    <definedName name="xxxx" localSheetId="68">#REF!</definedName>
    <definedName name="xxxx" localSheetId="69">#REF!</definedName>
    <definedName name="xxxx" localSheetId="70">#REF!</definedName>
    <definedName name="xxxx" localSheetId="71">#REF!</definedName>
    <definedName name="xxxx" localSheetId="72">#REF!</definedName>
    <definedName name="xxxx" localSheetId="73">#REF!</definedName>
    <definedName name="xxxx" localSheetId="74">#REF!</definedName>
    <definedName name="xxxx" localSheetId="75">#REF!</definedName>
    <definedName name="xxxx" localSheetId="76">#REF!</definedName>
    <definedName name="xxxx" localSheetId="77">#REF!</definedName>
    <definedName name="xxxx" localSheetId="78">#REF!</definedName>
    <definedName name="xxxx" localSheetId="79">#REF!</definedName>
    <definedName name="xxxx" localSheetId="80">#REF!</definedName>
    <definedName name="xxxx" localSheetId="81">#REF!</definedName>
    <definedName name="xxxx" localSheetId="82">#REF!</definedName>
    <definedName name="xxxx" localSheetId="83">#REF!</definedName>
    <definedName name="xxxx" localSheetId="84">#REF!</definedName>
    <definedName name="xxxx" localSheetId="85">#REF!</definedName>
    <definedName name="xxxx" localSheetId="86">#REF!</definedName>
    <definedName name="xxxx" localSheetId="87">#REF!</definedName>
    <definedName name="xxxx" localSheetId="88">#REF!</definedName>
    <definedName name="xxxx" localSheetId="89">#REF!</definedName>
    <definedName name="xxxx" localSheetId="90">#REF!</definedName>
    <definedName name="xxxx" localSheetId="91">#REF!</definedName>
    <definedName name="xxxx" localSheetId="92">#REF!</definedName>
    <definedName name="xxxx" localSheetId="93">#REF!</definedName>
    <definedName name="xxxx" localSheetId="94">#REF!</definedName>
    <definedName name="xxxx" localSheetId="95">#REF!</definedName>
    <definedName name="xxxx" localSheetId="96">#REF!</definedName>
    <definedName name="xxxx" localSheetId="97">#REF!</definedName>
    <definedName name="xxxx" localSheetId="98">#REF!</definedName>
    <definedName name="xxxx" localSheetId="99">#REF!</definedName>
    <definedName name="xxxx" localSheetId="100">#REF!</definedName>
    <definedName name="xxxx" localSheetId="101">#REF!</definedName>
    <definedName name="xxxx" localSheetId="102">#REF!</definedName>
    <definedName name="xxxx" localSheetId="103">#REF!</definedName>
    <definedName name="xxxx" localSheetId="104">#REF!</definedName>
    <definedName name="xxxx" localSheetId="105">#REF!</definedName>
    <definedName name="xxxx" localSheetId="106">#REF!</definedName>
    <definedName name="xxxx" localSheetId="107">#REF!</definedName>
    <definedName name="xxxx" localSheetId="108">#REF!</definedName>
    <definedName name="xxxx" localSheetId="109">#REF!</definedName>
    <definedName name="xxxx" localSheetId="110">#REF!</definedName>
    <definedName name="xxxx" localSheetId="111">#REF!</definedName>
    <definedName name="xxxx" localSheetId="112">#REF!</definedName>
    <definedName name="xxxx" localSheetId="113">#REF!</definedName>
    <definedName name="xxxx">#REF!</definedName>
    <definedName name="Z_079E5118_88DF_4C17_8DD7_4C23E21C216B_.wvu.Cols" localSheetId="27" hidden="1">#REF!</definedName>
    <definedName name="Z_079E5118_88DF_4C17_8DD7_4C23E21C216B_.wvu.Cols" localSheetId="28" hidden="1">#REF!</definedName>
    <definedName name="Z_079E5118_88DF_4C17_8DD7_4C23E21C216B_.wvu.Cols" localSheetId="29" hidden="1">#REF!</definedName>
    <definedName name="Z_079E5118_88DF_4C17_8DD7_4C23E21C216B_.wvu.Cols" localSheetId="30" hidden="1">#REF!</definedName>
    <definedName name="Z_079E5118_88DF_4C17_8DD7_4C23E21C216B_.wvu.Cols" localSheetId="31" hidden="1">#REF!</definedName>
    <definedName name="Z_079E5118_88DF_4C17_8DD7_4C23E21C216B_.wvu.Cols" localSheetId="32" hidden="1">#REF!</definedName>
    <definedName name="Z_079E5118_88DF_4C17_8DD7_4C23E21C216B_.wvu.Cols" localSheetId="33" hidden="1">#REF!</definedName>
    <definedName name="Z_079E5118_88DF_4C17_8DD7_4C23E21C216B_.wvu.Cols" localSheetId="34" hidden="1">#REF!</definedName>
    <definedName name="Z_079E5118_88DF_4C17_8DD7_4C23E21C216B_.wvu.Cols" localSheetId="35" hidden="1">#REF!</definedName>
    <definedName name="Z_079E5118_88DF_4C17_8DD7_4C23E21C216B_.wvu.Cols" localSheetId="36" hidden="1">#REF!</definedName>
    <definedName name="Z_079E5118_88DF_4C17_8DD7_4C23E21C216B_.wvu.Cols" localSheetId="37" hidden="1">#REF!</definedName>
    <definedName name="Z_079E5118_88DF_4C17_8DD7_4C23E21C216B_.wvu.Cols" localSheetId="38" hidden="1">#REF!</definedName>
    <definedName name="Z_079E5118_88DF_4C17_8DD7_4C23E21C216B_.wvu.Cols" localSheetId="39" hidden="1">#REF!</definedName>
    <definedName name="Z_079E5118_88DF_4C17_8DD7_4C23E21C216B_.wvu.Cols" localSheetId="40" hidden="1">#REF!</definedName>
    <definedName name="Z_079E5118_88DF_4C17_8DD7_4C23E21C216B_.wvu.Cols" localSheetId="41" hidden="1">#REF!</definedName>
    <definedName name="Z_079E5118_88DF_4C17_8DD7_4C23E21C216B_.wvu.Cols" localSheetId="42" hidden="1">#REF!</definedName>
    <definedName name="Z_079E5118_88DF_4C17_8DD7_4C23E21C216B_.wvu.Cols" localSheetId="43" hidden="1">#REF!</definedName>
    <definedName name="Z_079E5118_88DF_4C17_8DD7_4C23E21C216B_.wvu.Cols" localSheetId="44" hidden="1">#REF!</definedName>
    <definedName name="Z_079E5118_88DF_4C17_8DD7_4C23E21C216B_.wvu.Cols" localSheetId="45" hidden="1">#REF!</definedName>
    <definedName name="Z_079E5118_88DF_4C17_8DD7_4C23E21C216B_.wvu.Cols" localSheetId="46" hidden="1">#REF!</definedName>
    <definedName name="Z_079E5118_88DF_4C17_8DD7_4C23E21C216B_.wvu.Cols" localSheetId="47" hidden="1">#REF!</definedName>
    <definedName name="Z_079E5118_88DF_4C17_8DD7_4C23E21C216B_.wvu.Cols" localSheetId="48" hidden="1">#REF!</definedName>
    <definedName name="Z_079E5118_88DF_4C17_8DD7_4C23E21C216B_.wvu.Cols" localSheetId="49" hidden="1">#REF!</definedName>
    <definedName name="Z_079E5118_88DF_4C17_8DD7_4C23E21C216B_.wvu.Cols" localSheetId="50" hidden="1">#REF!</definedName>
    <definedName name="Z_079E5118_88DF_4C17_8DD7_4C23E21C216B_.wvu.Cols" localSheetId="51" hidden="1">#REF!</definedName>
    <definedName name="Z_079E5118_88DF_4C17_8DD7_4C23E21C216B_.wvu.Cols" localSheetId="52" hidden="1">#REF!</definedName>
    <definedName name="Z_079E5118_88DF_4C17_8DD7_4C23E21C216B_.wvu.Cols" localSheetId="53" hidden="1">#REF!</definedName>
    <definedName name="Z_079E5118_88DF_4C17_8DD7_4C23E21C216B_.wvu.Cols" localSheetId="54" hidden="1">#REF!</definedName>
    <definedName name="Z_079E5118_88DF_4C17_8DD7_4C23E21C216B_.wvu.Cols" localSheetId="55" hidden="1">#REF!</definedName>
    <definedName name="Z_079E5118_88DF_4C17_8DD7_4C23E21C216B_.wvu.Cols" localSheetId="56" hidden="1">#REF!</definedName>
    <definedName name="Z_079E5118_88DF_4C17_8DD7_4C23E21C216B_.wvu.Cols" localSheetId="57" hidden="1">#REF!</definedName>
    <definedName name="Z_079E5118_88DF_4C17_8DD7_4C23E21C216B_.wvu.Cols" localSheetId="58" hidden="1">#REF!</definedName>
    <definedName name="Z_079E5118_88DF_4C17_8DD7_4C23E21C216B_.wvu.Cols" localSheetId="59" hidden="1">#REF!</definedName>
    <definedName name="Z_079E5118_88DF_4C17_8DD7_4C23E21C216B_.wvu.Cols" localSheetId="60" hidden="1">#REF!</definedName>
    <definedName name="Z_079E5118_88DF_4C17_8DD7_4C23E21C216B_.wvu.Cols" localSheetId="61" hidden="1">#REF!</definedName>
    <definedName name="Z_079E5118_88DF_4C17_8DD7_4C23E21C216B_.wvu.Cols" localSheetId="62" hidden="1">#REF!</definedName>
    <definedName name="Z_079E5118_88DF_4C17_8DD7_4C23E21C216B_.wvu.Cols" localSheetId="63" hidden="1">#REF!</definedName>
    <definedName name="Z_079E5118_88DF_4C17_8DD7_4C23E21C216B_.wvu.Cols" localSheetId="64" hidden="1">#REF!</definedName>
    <definedName name="Z_079E5118_88DF_4C17_8DD7_4C23E21C216B_.wvu.Cols" localSheetId="65" hidden="1">#REF!</definedName>
    <definedName name="Z_079E5118_88DF_4C17_8DD7_4C23E21C216B_.wvu.Cols" localSheetId="66" hidden="1">#REF!</definedName>
    <definedName name="Z_079E5118_88DF_4C17_8DD7_4C23E21C216B_.wvu.Cols" localSheetId="67" hidden="1">#REF!</definedName>
    <definedName name="Z_079E5118_88DF_4C17_8DD7_4C23E21C216B_.wvu.Cols" localSheetId="68" hidden="1">#REF!</definedName>
    <definedName name="Z_079E5118_88DF_4C17_8DD7_4C23E21C216B_.wvu.Cols" localSheetId="69" hidden="1">#REF!</definedName>
    <definedName name="Z_079E5118_88DF_4C17_8DD7_4C23E21C216B_.wvu.Cols" localSheetId="70" hidden="1">#REF!</definedName>
    <definedName name="Z_079E5118_88DF_4C17_8DD7_4C23E21C216B_.wvu.Cols" localSheetId="71" hidden="1">#REF!</definedName>
    <definedName name="Z_079E5118_88DF_4C17_8DD7_4C23E21C216B_.wvu.Cols" localSheetId="72" hidden="1">#REF!</definedName>
    <definedName name="Z_079E5118_88DF_4C17_8DD7_4C23E21C216B_.wvu.Cols" localSheetId="73" hidden="1">#REF!</definedName>
    <definedName name="Z_079E5118_88DF_4C17_8DD7_4C23E21C216B_.wvu.Cols" localSheetId="74" hidden="1">#REF!</definedName>
    <definedName name="Z_079E5118_88DF_4C17_8DD7_4C23E21C216B_.wvu.Cols" localSheetId="75" hidden="1">#REF!</definedName>
    <definedName name="Z_079E5118_88DF_4C17_8DD7_4C23E21C216B_.wvu.Cols" localSheetId="76" hidden="1">#REF!</definedName>
    <definedName name="Z_079E5118_88DF_4C17_8DD7_4C23E21C216B_.wvu.Cols" localSheetId="77" hidden="1">#REF!</definedName>
    <definedName name="Z_079E5118_88DF_4C17_8DD7_4C23E21C216B_.wvu.Cols" localSheetId="78" hidden="1">#REF!</definedName>
    <definedName name="Z_079E5118_88DF_4C17_8DD7_4C23E21C216B_.wvu.Cols" localSheetId="79" hidden="1">#REF!</definedName>
    <definedName name="Z_079E5118_88DF_4C17_8DD7_4C23E21C216B_.wvu.Cols" localSheetId="80" hidden="1">#REF!</definedName>
    <definedName name="Z_079E5118_88DF_4C17_8DD7_4C23E21C216B_.wvu.Cols" localSheetId="81" hidden="1">#REF!</definedName>
    <definedName name="Z_079E5118_88DF_4C17_8DD7_4C23E21C216B_.wvu.Cols" localSheetId="82" hidden="1">#REF!</definedName>
    <definedName name="Z_079E5118_88DF_4C17_8DD7_4C23E21C216B_.wvu.Cols" localSheetId="83" hidden="1">#REF!</definedName>
    <definedName name="Z_079E5118_88DF_4C17_8DD7_4C23E21C216B_.wvu.Cols" localSheetId="84" hidden="1">#REF!</definedName>
    <definedName name="Z_079E5118_88DF_4C17_8DD7_4C23E21C216B_.wvu.Cols" localSheetId="85" hidden="1">#REF!</definedName>
    <definedName name="Z_079E5118_88DF_4C17_8DD7_4C23E21C216B_.wvu.Cols" localSheetId="86" hidden="1">#REF!</definedName>
    <definedName name="Z_079E5118_88DF_4C17_8DD7_4C23E21C216B_.wvu.Cols" localSheetId="87" hidden="1">#REF!</definedName>
    <definedName name="Z_079E5118_88DF_4C17_8DD7_4C23E21C216B_.wvu.Cols" localSheetId="88" hidden="1">#REF!</definedName>
    <definedName name="Z_079E5118_88DF_4C17_8DD7_4C23E21C216B_.wvu.Cols" localSheetId="89" hidden="1">#REF!</definedName>
    <definedName name="Z_079E5118_88DF_4C17_8DD7_4C23E21C216B_.wvu.Cols" localSheetId="90" hidden="1">#REF!</definedName>
    <definedName name="Z_079E5118_88DF_4C17_8DD7_4C23E21C216B_.wvu.Cols" localSheetId="91" hidden="1">#REF!</definedName>
    <definedName name="Z_079E5118_88DF_4C17_8DD7_4C23E21C216B_.wvu.Cols" localSheetId="92" hidden="1">#REF!</definedName>
    <definedName name="Z_079E5118_88DF_4C17_8DD7_4C23E21C216B_.wvu.Cols" localSheetId="93" hidden="1">#REF!</definedName>
    <definedName name="Z_079E5118_88DF_4C17_8DD7_4C23E21C216B_.wvu.Cols" localSheetId="94" hidden="1">#REF!</definedName>
    <definedName name="Z_079E5118_88DF_4C17_8DD7_4C23E21C216B_.wvu.Cols" localSheetId="95" hidden="1">#REF!</definedName>
    <definedName name="Z_079E5118_88DF_4C17_8DD7_4C23E21C216B_.wvu.Cols" localSheetId="96" hidden="1">#REF!</definedName>
    <definedName name="Z_079E5118_88DF_4C17_8DD7_4C23E21C216B_.wvu.Cols" localSheetId="97" hidden="1">#REF!</definedName>
    <definedName name="Z_079E5118_88DF_4C17_8DD7_4C23E21C216B_.wvu.Cols" localSheetId="98" hidden="1">#REF!</definedName>
    <definedName name="Z_079E5118_88DF_4C17_8DD7_4C23E21C216B_.wvu.Cols" localSheetId="99" hidden="1">#REF!</definedName>
    <definedName name="Z_079E5118_88DF_4C17_8DD7_4C23E21C216B_.wvu.Cols" localSheetId="100" hidden="1">#REF!</definedName>
    <definedName name="Z_079E5118_88DF_4C17_8DD7_4C23E21C216B_.wvu.Cols" localSheetId="101" hidden="1">#REF!</definedName>
    <definedName name="Z_079E5118_88DF_4C17_8DD7_4C23E21C216B_.wvu.Cols" localSheetId="102" hidden="1">#REF!</definedName>
    <definedName name="Z_079E5118_88DF_4C17_8DD7_4C23E21C216B_.wvu.Cols" localSheetId="103" hidden="1">#REF!</definedName>
    <definedName name="Z_079E5118_88DF_4C17_8DD7_4C23E21C216B_.wvu.Cols" localSheetId="104" hidden="1">#REF!</definedName>
    <definedName name="Z_079E5118_88DF_4C17_8DD7_4C23E21C216B_.wvu.Cols" localSheetId="105" hidden="1">#REF!</definedName>
    <definedName name="Z_079E5118_88DF_4C17_8DD7_4C23E21C216B_.wvu.Cols" localSheetId="106" hidden="1">#REF!</definedName>
    <definedName name="Z_079E5118_88DF_4C17_8DD7_4C23E21C216B_.wvu.Cols" localSheetId="107" hidden="1">#REF!</definedName>
    <definedName name="Z_079E5118_88DF_4C17_8DD7_4C23E21C216B_.wvu.Cols" localSheetId="108" hidden="1">#REF!</definedName>
    <definedName name="Z_079E5118_88DF_4C17_8DD7_4C23E21C216B_.wvu.Cols" localSheetId="109" hidden="1">#REF!</definedName>
    <definedName name="Z_079E5118_88DF_4C17_8DD7_4C23E21C216B_.wvu.Cols" localSheetId="110" hidden="1">#REF!</definedName>
    <definedName name="Z_079E5118_88DF_4C17_8DD7_4C23E21C216B_.wvu.Cols" localSheetId="111" hidden="1">#REF!</definedName>
    <definedName name="Z_079E5118_88DF_4C17_8DD7_4C23E21C216B_.wvu.Cols" localSheetId="112" hidden="1">#REF!</definedName>
    <definedName name="Z_079E5118_88DF_4C17_8DD7_4C23E21C216B_.wvu.Cols" localSheetId="113" hidden="1">#REF!</definedName>
    <definedName name="Z_079E5118_88DF_4C17_8DD7_4C23E21C216B_.wvu.Cols" hidden="1">#REF!</definedName>
    <definedName name="Z_079E5118_88DF_4C17_8DD7_4C23E21C216B_.wvu.PrintArea" localSheetId="27" hidden="1">#REF!</definedName>
    <definedName name="Z_079E5118_88DF_4C17_8DD7_4C23E21C216B_.wvu.PrintArea" localSheetId="28" hidden="1">#REF!</definedName>
    <definedName name="Z_079E5118_88DF_4C17_8DD7_4C23E21C216B_.wvu.PrintArea" localSheetId="29" hidden="1">#REF!</definedName>
    <definedName name="Z_079E5118_88DF_4C17_8DD7_4C23E21C216B_.wvu.PrintArea" localSheetId="30" hidden="1">#REF!</definedName>
    <definedName name="Z_079E5118_88DF_4C17_8DD7_4C23E21C216B_.wvu.PrintArea" localSheetId="31" hidden="1">#REF!</definedName>
    <definedName name="Z_079E5118_88DF_4C17_8DD7_4C23E21C216B_.wvu.PrintArea" localSheetId="32" hidden="1">#REF!</definedName>
    <definedName name="Z_079E5118_88DF_4C17_8DD7_4C23E21C216B_.wvu.PrintArea" localSheetId="33" hidden="1">#REF!</definedName>
    <definedName name="Z_079E5118_88DF_4C17_8DD7_4C23E21C216B_.wvu.PrintArea" localSheetId="34" hidden="1">#REF!</definedName>
    <definedName name="Z_079E5118_88DF_4C17_8DD7_4C23E21C216B_.wvu.PrintArea" localSheetId="35" hidden="1">#REF!</definedName>
    <definedName name="Z_079E5118_88DF_4C17_8DD7_4C23E21C216B_.wvu.PrintArea" localSheetId="36" hidden="1">#REF!</definedName>
    <definedName name="Z_079E5118_88DF_4C17_8DD7_4C23E21C216B_.wvu.PrintArea" localSheetId="37" hidden="1">#REF!</definedName>
    <definedName name="Z_079E5118_88DF_4C17_8DD7_4C23E21C216B_.wvu.PrintArea" localSheetId="38" hidden="1">#REF!</definedName>
    <definedName name="Z_079E5118_88DF_4C17_8DD7_4C23E21C216B_.wvu.PrintArea" localSheetId="39" hidden="1">#REF!</definedName>
    <definedName name="Z_079E5118_88DF_4C17_8DD7_4C23E21C216B_.wvu.PrintArea" localSheetId="40" hidden="1">#REF!</definedName>
    <definedName name="Z_079E5118_88DF_4C17_8DD7_4C23E21C216B_.wvu.PrintArea" localSheetId="41" hidden="1">#REF!</definedName>
    <definedName name="Z_079E5118_88DF_4C17_8DD7_4C23E21C216B_.wvu.PrintArea" localSheetId="42" hidden="1">#REF!</definedName>
    <definedName name="Z_079E5118_88DF_4C17_8DD7_4C23E21C216B_.wvu.PrintArea" localSheetId="43" hidden="1">#REF!</definedName>
    <definedName name="Z_079E5118_88DF_4C17_8DD7_4C23E21C216B_.wvu.PrintArea" localSheetId="44" hidden="1">#REF!</definedName>
    <definedName name="Z_079E5118_88DF_4C17_8DD7_4C23E21C216B_.wvu.PrintArea" localSheetId="45" hidden="1">#REF!</definedName>
    <definedName name="Z_079E5118_88DF_4C17_8DD7_4C23E21C216B_.wvu.PrintArea" localSheetId="46" hidden="1">#REF!</definedName>
    <definedName name="Z_079E5118_88DF_4C17_8DD7_4C23E21C216B_.wvu.PrintArea" localSheetId="47" hidden="1">#REF!</definedName>
    <definedName name="Z_079E5118_88DF_4C17_8DD7_4C23E21C216B_.wvu.PrintArea" localSheetId="48" hidden="1">#REF!</definedName>
    <definedName name="Z_079E5118_88DF_4C17_8DD7_4C23E21C216B_.wvu.PrintArea" localSheetId="49" hidden="1">#REF!</definedName>
    <definedName name="Z_079E5118_88DF_4C17_8DD7_4C23E21C216B_.wvu.PrintArea" localSheetId="50" hidden="1">#REF!</definedName>
    <definedName name="Z_079E5118_88DF_4C17_8DD7_4C23E21C216B_.wvu.PrintArea" localSheetId="51" hidden="1">#REF!</definedName>
    <definedName name="Z_079E5118_88DF_4C17_8DD7_4C23E21C216B_.wvu.PrintArea" localSheetId="52" hidden="1">#REF!</definedName>
    <definedName name="Z_079E5118_88DF_4C17_8DD7_4C23E21C216B_.wvu.PrintArea" localSheetId="53" hidden="1">#REF!</definedName>
    <definedName name="Z_079E5118_88DF_4C17_8DD7_4C23E21C216B_.wvu.PrintArea" localSheetId="54" hidden="1">#REF!</definedName>
    <definedName name="Z_079E5118_88DF_4C17_8DD7_4C23E21C216B_.wvu.PrintArea" localSheetId="55" hidden="1">#REF!</definedName>
    <definedName name="Z_079E5118_88DF_4C17_8DD7_4C23E21C216B_.wvu.PrintArea" localSheetId="56" hidden="1">#REF!</definedName>
    <definedName name="Z_079E5118_88DF_4C17_8DD7_4C23E21C216B_.wvu.PrintArea" localSheetId="57" hidden="1">#REF!</definedName>
    <definedName name="Z_079E5118_88DF_4C17_8DD7_4C23E21C216B_.wvu.PrintArea" localSheetId="58" hidden="1">#REF!</definedName>
    <definedName name="Z_079E5118_88DF_4C17_8DD7_4C23E21C216B_.wvu.PrintArea" localSheetId="59" hidden="1">#REF!</definedName>
    <definedName name="Z_079E5118_88DF_4C17_8DD7_4C23E21C216B_.wvu.PrintArea" localSheetId="60" hidden="1">#REF!</definedName>
    <definedName name="Z_079E5118_88DF_4C17_8DD7_4C23E21C216B_.wvu.PrintArea" localSheetId="61" hidden="1">#REF!</definedName>
    <definedName name="Z_079E5118_88DF_4C17_8DD7_4C23E21C216B_.wvu.PrintArea" localSheetId="62" hidden="1">#REF!</definedName>
    <definedName name="Z_079E5118_88DF_4C17_8DD7_4C23E21C216B_.wvu.PrintArea" localSheetId="63" hidden="1">#REF!</definedName>
    <definedName name="Z_079E5118_88DF_4C17_8DD7_4C23E21C216B_.wvu.PrintArea" localSheetId="64" hidden="1">#REF!</definedName>
    <definedName name="Z_079E5118_88DF_4C17_8DD7_4C23E21C216B_.wvu.PrintArea" localSheetId="65" hidden="1">#REF!</definedName>
    <definedName name="Z_079E5118_88DF_4C17_8DD7_4C23E21C216B_.wvu.PrintArea" localSheetId="66" hidden="1">#REF!</definedName>
    <definedName name="Z_079E5118_88DF_4C17_8DD7_4C23E21C216B_.wvu.PrintArea" localSheetId="67" hidden="1">#REF!</definedName>
    <definedName name="Z_079E5118_88DF_4C17_8DD7_4C23E21C216B_.wvu.PrintArea" localSheetId="68" hidden="1">#REF!</definedName>
    <definedName name="Z_079E5118_88DF_4C17_8DD7_4C23E21C216B_.wvu.PrintArea" localSheetId="69" hidden="1">#REF!</definedName>
    <definedName name="Z_079E5118_88DF_4C17_8DD7_4C23E21C216B_.wvu.PrintArea" localSheetId="70" hidden="1">#REF!</definedName>
    <definedName name="Z_079E5118_88DF_4C17_8DD7_4C23E21C216B_.wvu.PrintArea" localSheetId="71" hidden="1">#REF!</definedName>
    <definedName name="Z_079E5118_88DF_4C17_8DD7_4C23E21C216B_.wvu.PrintArea" localSheetId="72" hidden="1">#REF!</definedName>
    <definedName name="Z_079E5118_88DF_4C17_8DD7_4C23E21C216B_.wvu.PrintArea" localSheetId="73" hidden="1">#REF!</definedName>
    <definedName name="Z_079E5118_88DF_4C17_8DD7_4C23E21C216B_.wvu.PrintArea" localSheetId="74" hidden="1">#REF!</definedName>
    <definedName name="Z_079E5118_88DF_4C17_8DD7_4C23E21C216B_.wvu.PrintArea" localSheetId="75" hidden="1">#REF!</definedName>
    <definedName name="Z_079E5118_88DF_4C17_8DD7_4C23E21C216B_.wvu.PrintArea" localSheetId="76" hidden="1">#REF!</definedName>
    <definedName name="Z_079E5118_88DF_4C17_8DD7_4C23E21C216B_.wvu.PrintArea" localSheetId="77" hidden="1">#REF!</definedName>
    <definedName name="Z_079E5118_88DF_4C17_8DD7_4C23E21C216B_.wvu.PrintArea" localSheetId="78" hidden="1">#REF!</definedName>
    <definedName name="Z_079E5118_88DF_4C17_8DD7_4C23E21C216B_.wvu.PrintArea" localSheetId="79" hidden="1">#REF!</definedName>
    <definedName name="Z_079E5118_88DF_4C17_8DD7_4C23E21C216B_.wvu.PrintArea" localSheetId="80" hidden="1">#REF!</definedName>
    <definedName name="Z_079E5118_88DF_4C17_8DD7_4C23E21C216B_.wvu.PrintArea" localSheetId="81" hidden="1">#REF!</definedName>
    <definedName name="Z_079E5118_88DF_4C17_8DD7_4C23E21C216B_.wvu.PrintArea" localSheetId="82" hidden="1">#REF!</definedName>
    <definedName name="Z_079E5118_88DF_4C17_8DD7_4C23E21C216B_.wvu.PrintArea" localSheetId="83" hidden="1">#REF!</definedName>
    <definedName name="Z_079E5118_88DF_4C17_8DD7_4C23E21C216B_.wvu.PrintArea" localSheetId="84" hidden="1">#REF!</definedName>
    <definedName name="Z_079E5118_88DF_4C17_8DD7_4C23E21C216B_.wvu.PrintArea" localSheetId="85" hidden="1">#REF!</definedName>
    <definedName name="Z_079E5118_88DF_4C17_8DD7_4C23E21C216B_.wvu.PrintArea" localSheetId="86" hidden="1">#REF!</definedName>
    <definedName name="Z_079E5118_88DF_4C17_8DD7_4C23E21C216B_.wvu.PrintArea" localSheetId="87" hidden="1">#REF!</definedName>
    <definedName name="Z_079E5118_88DF_4C17_8DD7_4C23E21C216B_.wvu.PrintArea" localSheetId="88" hidden="1">#REF!</definedName>
    <definedName name="Z_079E5118_88DF_4C17_8DD7_4C23E21C216B_.wvu.PrintArea" localSheetId="89" hidden="1">#REF!</definedName>
    <definedName name="Z_079E5118_88DF_4C17_8DD7_4C23E21C216B_.wvu.PrintArea" localSheetId="90" hidden="1">#REF!</definedName>
    <definedName name="Z_079E5118_88DF_4C17_8DD7_4C23E21C216B_.wvu.PrintArea" localSheetId="91" hidden="1">#REF!</definedName>
    <definedName name="Z_079E5118_88DF_4C17_8DD7_4C23E21C216B_.wvu.PrintArea" localSheetId="92" hidden="1">#REF!</definedName>
    <definedName name="Z_079E5118_88DF_4C17_8DD7_4C23E21C216B_.wvu.PrintArea" localSheetId="93" hidden="1">#REF!</definedName>
    <definedName name="Z_079E5118_88DF_4C17_8DD7_4C23E21C216B_.wvu.PrintArea" localSheetId="94" hidden="1">#REF!</definedName>
    <definedName name="Z_079E5118_88DF_4C17_8DD7_4C23E21C216B_.wvu.PrintArea" localSheetId="95" hidden="1">#REF!</definedName>
    <definedName name="Z_079E5118_88DF_4C17_8DD7_4C23E21C216B_.wvu.PrintArea" localSheetId="96" hidden="1">#REF!</definedName>
    <definedName name="Z_079E5118_88DF_4C17_8DD7_4C23E21C216B_.wvu.PrintArea" localSheetId="97" hidden="1">#REF!</definedName>
    <definedName name="Z_079E5118_88DF_4C17_8DD7_4C23E21C216B_.wvu.PrintArea" localSheetId="98" hidden="1">#REF!</definedName>
    <definedName name="Z_079E5118_88DF_4C17_8DD7_4C23E21C216B_.wvu.PrintArea" localSheetId="99" hidden="1">#REF!</definedName>
    <definedName name="Z_079E5118_88DF_4C17_8DD7_4C23E21C216B_.wvu.PrintArea" localSheetId="100" hidden="1">#REF!</definedName>
    <definedName name="Z_079E5118_88DF_4C17_8DD7_4C23E21C216B_.wvu.PrintArea" localSheetId="101" hidden="1">#REF!</definedName>
    <definedName name="Z_079E5118_88DF_4C17_8DD7_4C23E21C216B_.wvu.PrintArea" localSheetId="102" hidden="1">#REF!</definedName>
    <definedName name="Z_079E5118_88DF_4C17_8DD7_4C23E21C216B_.wvu.PrintArea" localSheetId="103" hidden="1">#REF!</definedName>
    <definedName name="Z_079E5118_88DF_4C17_8DD7_4C23E21C216B_.wvu.PrintArea" localSheetId="104" hidden="1">#REF!</definedName>
    <definedName name="Z_079E5118_88DF_4C17_8DD7_4C23E21C216B_.wvu.PrintArea" localSheetId="105" hidden="1">#REF!</definedName>
    <definedName name="Z_079E5118_88DF_4C17_8DD7_4C23E21C216B_.wvu.PrintArea" localSheetId="106" hidden="1">#REF!</definedName>
    <definedName name="Z_079E5118_88DF_4C17_8DD7_4C23E21C216B_.wvu.PrintArea" localSheetId="107" hidden="1">#REF!</definedName>
    <definedName name="Z_079E5118_88DF_4C17_8DD7_4C23E21C216B_.wvu.PrintArea" localSheetId="108" hidden="1">#REF!</definedName>
    <definedName name="Z_079E5118_88DF_4C17_8DD7_4C23E21C216B_.wvu.PrintArea" localSheetId="109" hidden="1">#REF!</definedName>
    <definedName name="Z_079E5118_88DF_4C17_8DD7_4C23E21C216B_.wvu.PrintArea" localSheetId="110" hidden="1">#REF!</definedName>
    <definedName name="Z_079E5118_88DF_4C17_8DD7_4C23E21C216B_.wvu.PrintArea" localSheetId="111" hidden="1">#REF!</definedName>
    <definedName name="Z_079E5118_88DF_4C17_8DD7_4C23E21C216B_.wvu.PrintArea" localSheetId="112" hidden="1">#REF!</definedName>
    <definedName name="Z_079E5118_88DF_4C17_8DD7_4C23E21C216B_.wvu.PrintArea" localSheetId="113" hidden="1">#REF!</definedName>
    <definedName name="Z_079E5118_88DF_4C17_8DD7_4C23E21C216B_.wvu.PrintArea" hidden="1">#REF!</definedName>
    <definedName name="Z_079E5118_88DF_4C17_8DD7_4C23E21C216B_.wvu.Rows" localSheetId="27" hidden="1">#REF!</definedName>
    <definedName name="Z_079E5118_88DF_4C17_8DD7_4C23E21C216B_.wvu.Rows" localSheetId="28" hidden="1">#REF!</definedName>
    <definedName name="Z_079E5118_88DF_4C17_8DD7_4C23E21C216B_.wvu.Rows" localSheetId="29" hidden="1">#REF!</definedName>
    <definedName name="Z_079E5118_88DF_4C17_8DD7_4C23E21C216B_.wvu.Rows" localSheetId="30" hidden="1">#REF!</definedName>
    <definedName name="Z_079E5118_88DF_4C17_8DD7_4C23E21C216B_.wvu.Rows" localSheetId="31" hidden="1">#REF!</definedName>
    <definedName name="Z_079E5118_88DF_4C17_8DD7_4C23E21C216B_.wvu.Rows" localSheetId="32" hidden="1">#REF!</definedName>
    <definedName name="Z_079E5118_88DF_4C17_8DD7_4C23E21C216B_.wvu.Rows" localSheetId="33" hidden="1">#REF!</definedName>
    <definedName name="Z_079E5118_88DF_4C17_8DD7_4C23E21C216B_.wvu.Rows" localSheetId="34" hidden="1">#REF!</definedName>
    <definedName name="Z_079E5118_88DF_4C17_8DD7_4C23E21C216B_.wvu.Rows" localSheetId="35" hidden="1">#REF!</definedName>
    <definedName name="Z_079E5118_88DF_4C17_8DD7_4C23E21C216B_.wvu.Rows" localSheetId="36" hidden="1">#REF!</definedName>
    <definedName name="Z_079E5118_88DF_4C17_8DD7_4C23E21C216B_.wvu.Rows" localSheetId="37" hidden="1">#REF!</definedName>
    <definedName name="Z_079E5118_88DF_4C17_8DD7_4C23E21C216B_.wvu.Rows" localSheetId="38" hidden="1">#REF!</definedName>
    <definedName name="Z_079E5118_88DF_4C17_8DD7_4C23E21C216B_.wvu.Rows" localSheetId="39" hidden="1">#REF!</definedName>
    <definedName name="Z_079E5118_88DF_4C17_8DD7_4C23E21C216B_.wvu.Rows" localSheetId="40" hidden="1">#REF!</definedName>
    <definedName name="Z_079E5118_88DF_4C17_8DD7_4C23E21C216B_.wvu.Rows" localSheetId="41" hidden="1">#REF!</definedName>
    <definedName name="Z_079E5118_88DF_4C17_8DD7_4C23E21C216B_.wvu.Rows" localSheetId="42" hidden="1">#REF!</definedName>
    <definedName name="Z_079E5118_88DF_4C17_8DD7_4C23E21C216B_.wvu.Rows" localSheetId="43" hidden="1">#REF!</definedName>
    <definedName name="Z_079E5118_88DF_4C17_8DD7_4C23E21C216B_.wvu.Rows" localSheetId="44" hidden="1">#REF!</definedName>
    <definedName name="Z_079E5118_88DF_4C17_8DD7_4C23E21C216B_.wvu.Rows" localSheetId="45" hidden="1">#REF!</definedName>
    <definedName name="Z_079E5118_88DF_4C17_8DD7_4C23E21C216B_.wvu.Rows" localSheetId="46" hidden="1">#REF!</definedName>
    <definedName name="Z_079E5118_88DF_4C17_8DD7_4C23E21C216B_.wvu.Rows" localSheetId="47" hidden="1">#REF!</definedName>
    <definedName name="Z_079E5118_88DF_4C17_8DD7_4C23E21C216B_.wvu.Rows" localSheetId="48" hidden="1">#REF!</definedName>
    <definedName name="Z_079E5118_88DF_4C17_8DD7_4C23E21C216B_.wvu.Rows" localSheetId="49" hidden="1">#REF!</definedName>
    <definedName name="Z_079E5118_88DF_4C17_8DD7_4C23E21C216B_.wvu.Rows" localSheetId="50" hidden="1">#REF!</definedName>
    <definedName name="Z_079E5118_88DF_4C17_8DD7_4C23E21C216B_.wvu.Rows" localSheetId="51" hidden="1">#REF!</definedName>
    <definedName name="Z_079E5118_88DF_4C17_8DD7_4C23E21C216B_.wvu.Rows" localSheetId="52" hidden="1">#REF!</definedName>
    <definedName name="Z_079E5118_88DF_4C17_8DD7_4C23E21C216B_.wvu.Rows" localSheetId="53" hidden="1">#REF!</definedName>
    <definedName name="Z_079E5118_88DF_4C17_8DD7_4C23E21C216B_.wvu.Rows" localSheetId="54" hidden="1">#REF!</definedName>
    <definedName name="Z_079E5118_88DF_4C17_8DD7_4C23E21C216B_.wvu.Rows" localSheetId="55" hidden="1">#REF!</definedName>
    <definedName name="Z_079E5118_88DF_4C17_8DD7_4C23E21C216B_.wvu.Rows" localSheetId="56" hidden="1">#REF!</definedName>
    <definedName name="Z_079E5118_88DF_4C17_8DD7_4C23E21C216B_.wvu.Rows" localSheetId="57" hidden="1">#REF!</definedName>
    <definedName name="Z_079E5118_88DF_4C17_8DD7_4C23E21C216B_.wvu.Rows" localSheetId="58" hidden="1">#REF!</definedName>
    <definedName name="Z_079E5118_88DF_4C17_8DD7_4C23E21C216B_.wvu.Rows" localSheetId="59" hidden="1">#REF!</definedName>
    <definedName name="Z_079E5118_88DF_4C17_8DD7_4C23E21C216B_.wvu.Rows" localSheetId="60" hidden="1">#REF!</definedName>
    <definedName name="Z_079E5118_88DF_4C17_8DD7_4C23E21C216B_.wvu.Rows" localSheetId="61" hidden="1">#REF!</definedName>
    <definedName name="Z_079E5118_88DF_4C17_8DD7_4C23E21C216B_.wvu.Rows" localSheetId="62" hidden="1">#REF!</definedName>
    <definedName name="Z_079E5118_88DF_4C17_8DD7_4C23E21C216B_.wvu.Rows" localSheetId="63" hidden="1">#REF!</definedName>
    <definedName name="Z_079E5118_88DF_4C17_8DD7_4C23E21C216B_.wvu.Rows" localSheetId="64" hidden="1">#REF!</definedName>
    <definedName name="Z_079E5118_88DF_4C17_8DD7_4C23E21C216B_.wvu.Rows" localSheetId="65" hidden="1">#REF!</definedName>
    <definedName name="Z_079E5118_88DF_4C17_8DD7_4C23E21C216B_.wvu.Rows" localSheetId="66" hidden="1">#REF!</definedName>
    <definedName name="Z_079E5118_88DF_4C17_8DD7_4C23E21C216B_.wvu.Rows" localSheetId="67" hidden="1">#REF!</definedName>
    <definedName name="Z_079E5118_88DF_4C17_8DD7_4C23E21C216B_.wvu.Rows" localSheetId="68" hidden="1">#REF!</definedName>
    <definedName name="Z_079E5118_88DF_4C17_8DD7_4C23E21C216B_.wvu.Rows" localSheetId="69" hidden="1">#REF!</definedName>
    <definedName name="Z_079E5118_88DF_4C17_8DD7_4C23E21C216B_.wvu.Rows" localSheetId="70" hidden="1">#REF!</definedName>
    <definedName name="Z_079E5118_88DF_4C17_8DD7_4C23E21C216B_.wvu.Rows" localSheetId="71" hidden="1">#REF!</definedName>
    <definedName name="Z_079E5118_88DF_4C17_8DD7_4C23E21C216B_.wvu.Rows" localSheetId="72" hidden="1">#REF!</definedName>
    <definedName name="Z_079E5118_88DF_4C17_8DD7_4C23E21C216B_.wvu.Rows" localSheetId="73" hidden="1">#REF!</definedName>
    <definedName name="Z_079E5118_88DF_4C17_8DD7_4C23E21C216B_.wvu.Rows" localSheetId="74" hidden="1">#REF!</definedName>
    <definedName name="Z_079E5118_88DF_4C17_8DD7_4C23E21C216B_.wvu.Rows" localSheetId="75" hidden="1">#REF!</definedName>
    <definedName name="Z_079E5118_88DF_4C17_8DD7_4C23E21C216B_.wvu.Rows" localSheetId="76" hidden="1">#REF!</definedName>
    <definedName name="Z_079E5118_88DF_4C17_8DD7_4C23E21C216B_.wvu.Rows" localSheetId="77" hidden="1">#REF!</definedName>
    <definedName name="Z_079E5118_88DF_4C17_8DD7_4C23E21C216B_.wvu.Rows" localSheetId="78" hidden="1">#REF!</definedName>
    <definedName name="Z_079E5118_88DF_4C17_8DD7_4C23E21C216B_.wvu.Rows" localSheetId="79" hidden="1">#REF!</definedName>
    <definedName name="Z_079E5118_88DF_4C17_8DD7_4C23E21C216B_.wvu.Rows" localSheetId="80" hidden="1">#REF!</definedName>
    <definedName name="Z_079E5118_88DF_4C17_8DD7_4C23E21C216B_.wvu.Rows" localSheetId="81" hidden="1">#REF!</definedName>
    <definedName name="Z_079E5118_88DF_4C17_8DD7_4C23E21C216B_.wvu.Rows" localSheetId="82" hidden="1">#REF!</definedName>
    <definedName name="Z_079E5118_88DF_4C17_8DD7_4C23E21C216B_.wvu.Rows" localSheetId="83" hidden="1">#REF!</definedName>
    <definedName name="Z_079E5118_88DF_4C17_8DD7_4C23E21C216B_.wvu.Rows" localSheetId="84" hidden="1">#REF!</definedName>
    <definedName name="Z_079E5118_88DF_4C17_8DD7_4C23E21C216B_.wvu.Rows" localSheetId="85" hidden="1">#REF!</definedName>
    <definedName name="Z_079E5118_88DF_4C17_8DD7_4C23E21C216B_.wvu.Rows" localSheetId="86" hidden="1">#REF!</definedName>
    <definedName name="Z_079E5118_88DF_4C17_8DD7_4C23E21C216B_.wvu.Rows" localSheetId="87" hidden="1">#REF!</definedName>
    <definedName name="Z_079E5118_88DF_4C17_8DD7_4C23E21C216B_.wvu.Rows" localSheetId="88" hidden="1">#REF!</definedName>
    <definedName name="Z_079E5118_88DF_4C17_8DD7_4C23E21C216B_.wvu.Rows" localSheetId="89" hidden="1">#REF!</definedName>
    <definedName name="Z_079E5118_88DF_4C17_8DD7_4C23E21C216B_.wvu.Rows" localSheetId="90" hidden="1">#REF!</definedName>
    <definedName name="Z_079E5118_88DF_4C17_8DD7_4C23E21C216B_.wvu.Rows" localSheetId="91" hidden="1">#REF!</definedName>
    <definedName name="Z_079E5118_88DF_4C17_8DD7_4C23E21C216B_.wvu.Rows" localSheetId="92" hidden="1">#REF!</definedName>
    <definedName name="Z_079E5118_88DF_4C17_8DD7_4C23E21C216B_.wvu.Rows" localSheetId="93" hidden="1">#REF!</definedName>
    <definedName name="Z_079E5118_88DF_4C17_8DD7_4C23E21C216B_.wvu.Rows" localSheetId="94" hidden="1">#REF!</definedName>
    <definedName name="Z_079E5118_88DF_4C17_8DD7_4C23E21C216B_.wvu.Rows" localSheetId="95" hidden="1">#REF!</definedName>
    <definedName name="Z_079E5118_88DF_4C17_8DD7_4C23E21C216B_.wvu.Rows" localSheetId="96" hidden="1">#REF!</definedName>
    <definedName name="Z_079E5118_88DF_4C17_8DD7_4C23E21C216B_.wvu.Rows" localSheetId="97" hidden="1">#REF!</definedName>
    <definedName name="Z_079E5118_88DF_4C17_8DD7_4C23E21C216B_.wvu.Rows" localSheetId="98" hidden="1">#REF!</definedName>
    <definedName name="Z_079E5118_88DF_4C17_8DD7_4C23E21C216B_.wvu.Rows" localSheetId="99" hidden="1">#REF!</definedName>
    <definedName name="Z_079E5118_88DF_4C17_8DD7_4C23E21C216B_.wvu.Rows" localSheetId="100" hidden="1">#REF!</definedName>
    <definedName name="Z_079E5118_88DF_4C17_8DD7_4C23E21C216B_.wvu.Rows" localSheetId="101" hidden="1">#REF!</definedName>
    <definedName name="Z_079E5118_88DF_4C17_8DD7_4C23E21C216B_.wvu.Rows" localSheetId="102" hidden="1">#REF!</definedName>
    <definedName name="Z_079E5118_88DF_4C17_8DD7_4C23E21C216B_.wvu.Rows" localSheetId="103" hidden="1">#REF!</definedName>
    <definedName name="Z_079E5118_88DF_4C17_8DD7_4C23E21C216B_.wvu.Rows" localSheetId="104" hidden="1">#REF!</definedName>
    <definedName name="Z_079E5118_88DF_4C17_8DD7_4C23E21C216B_.wvu.Rows" localSheetId="105" hidden="1">#REF!</definedName>
    <definedName name="Z_079E5118_88DF_4C17_8DD7_4C23E21C216B_.wvu.Rows" localSheetId="106" hidden="1">#REF!</definedName>
    <definedName name="Z_079E5118_88DF_4C17_8DD7_4C23E21C216B_.wvu.Rows" localSheetId="107" hidden="1">#REF!</definedName>
    <definedName name="Z_079E5118_88DF_4C17_8DD7_4C23E21C216B_.wvu.Rows" localSheetId="108" hidden="1">#REF!</definedName>
    <definedName name="Z_079E5118_88DF_4C17_8DD7_4C23E21C216B_.wvu.Rows" localSheetId="109" hidden="1">#REF!</definedName>
    <definedName name="Z_079E5118_88DF_4C17_8DD7_4C23E21C216B_.wvu.Rows" localSheetId="110" hidden="1">#REF!</definedName>
    <definedName name="Z_079E5118_88DF_4C17_8DD7_4C23E21C216B_.wvu.Rows" localSheetId="111" hidden="1">#REF!</definedName>
    <definedName name="Z_079E5118_88DF_4C17_8DD7_4C23E21C216B_.wvu.Rows" localSheetId="112" hidden="1">#REF!</definedName>
    <definedName name="Z_079E5118_88DF_4C17_8DD7_4C23E21C216B_.wvu.Rows" localSheetId="113" hidden="1">#REF!</definedName>
    <definedName name="Z_079E5118_88DF_4C17_8DD7_4C23E21C216B_.wvu.Rows" hidden="1">#REF!</definedName>
    <definedName name="Z_66E11401_3E20_11D5_9ADD_00609724276F_.wvu.PrintArea" localSheetId="22" hidden="1">#REF!</definedName>
    <definedName name="Z_66E11401_3E20_11D5_9ADD_00609724276F_.wvu.PrintArea" localSheetId="23" hidden="1">#REF!</definedName>
    <definedName name="Z_66E11401_3E20_11D5_9ADD_00609724276F_.wvu.PrintArea" localSheetId="24" hidden="1">#REF!</definedName>
    <definedName name="Z_66E11401_3E20_11D5_9ADD_00609724276F_.wvu.PrintArea" localSheetId="25" hidden="1">#REF!</definedName>
    <definedName name="Z_66E11401_3E20_11D5_9ADD_00609724276F_.wvu.PrintArea" localSheetId="26" hidden="1">#REF!</definedName>
    <definedName name="Z_66E11401_3E20_11D5_9ADD_00609724276F_.wvu.PrintArea" localSheetId="27" hidden="1">#REF!</definedName>
    <definedName name="Z_66E11401_3E20_11D5_9ADD_00609724276F_.wvu.PrintArea" localSheetId="28" hidden="1">#REF!</definedName>
    <definedName name="Z_66E11401_3E20_11D5_9ADD_00609724276F_.wvu.PrintArea" localSheetId="29" hidden="1">#REF!</definedName>
    <definedName name="Z_66E11401_3E20_11D5_9ADD_00609724276F_.wvu.PrintArea" localSheetId="30" hidden="1">#REF!</definedName>
    <definedName name="Z_66E11401_3E20_11D5_9ADD_00609724276F_.wvu.PrintArea" localSheetId="31" hidden="1">#REF!</definedName>
    <definedName name="Z_66E11401_3E20_11D5_9ADD_00609724276F_.wvu.PrintArea" localSheetId="32" hidden="1">#REF!</definedName>
    <definedName name="Z_66E11401_3E20_11D5_9ADD_00609724276F_.wvu.PrintArea" localSheetId="33" hidden="1">#REF!</definedName>
    <definedName name="Z_66E11401_3E20_11D5_9ADD_00609724276F_.wvu.PrintArea" localSheetId="34" hidden="1">#REF!</definedName>
    <definedName name="Z_66E11401_3E20_11D5_9ADD_00609724276F_.wvu.PrintArea" localSheetId="35" hidden="1">#REF!</definedName>
    <definedName name="Z_66E11401_3E20_11D5_9ADD_00609724276F_.wvu.PrintArea" localSheetId="36" hidden="1">#REF!</definedName>
    <definedName name="Z_66E11401_3E20_11D5_9ADD_00609724276F_.wvu.PrintArea" localSheetId="37" hidden="1">#REF!</definedName>
    <definedName name="Z_66E11401_3E20_11D5_9ADD_00609724276F_.wvu.PrintArea" localSheetId="38" hidden="1">#REF!</definedName>
    <definedName name="Z_66E11401_3E20_11D5_9ADD_00609724276F_.wvu.PrintArea" localSheetId="39" hidden="1">#REF!</definedName>
    <definedName name="Z_66E11401_3E20_11D5_9ADD_00609724276F_.wvu.PrintArea" localSheetId="40" hidden="1">#REF!</definedName>
    <definedName name="Z_66E11401_3E20_11D5_9ADD_00609724276F_.wvu.PrintArea" localSheetId="41" hidden="1">#REF!</definedName>
    <definedName name="Z_66E11401_3E20_11D5_9ADD_00609724276F_.wvu.PrintArea" localSheetId="42" hidden="1">#REF!</definedName>
    <definedName name="Z_66E11401_3E20_11D5_9ADD_00609724276F_.wvu.PrintArea" localSheetId="43" hidden="1">#REF!</definedName>
    <definedName name="Z_66E11401_3E20_11D5_9ADD_00609724276F_.wvu.PrintArea" localSheetId="44" hidden="1">#REF!</definedName>
    <definedName name="Z_66E11401_3E20_11D5_9ADD_00609724276F_.wvu.PrintArea" localSheetId="45" hidden="1">#REF!</definedName>
    <definedName name="Z_66E11401_3E20_11D5_9ADD_00609724276F_.wvu.PrintArea" localSheetId="46" hidden="1">#REF!</definedName>
    <definedName name="Z_66E11401_3E20_11D5_9ADD_00609724276F_.wvu.PrintArea" localSheetId="47" hidden="1">#REF!</definedName>
    <definedName name="Z_66E11401_3E20_11D5_9ADD_00609724276F_.wvu.PrintArea" localSheetId="48" hidden="1">#REF!</definedName>
    <definedName name="Z_66E11401_3E20_11D5_9ADD_00609724276F_.wvu.PrintArea" localSheetId="49" hidden="1">#REF!</definedName>
    <definedName name="Z_66E11401_3E20_11D5_9ADD_00609724276F_.wvu.PrintArea" localSheetId="50" hidden="1">#REF!</definedName>
    <definedName name="Z_66E11401_3E20_11D5_9ADD_00609724276F_.wvu.PrintArea" localSheetId="51" hidden="1">#REF!</definedName>
    <definedName name="Z_66E11401_3E20_11D5_9ADD_00609724276F_.wvu.PrintArea" localSheetId="52" hidden="1">#REF!</definedName>
    <definedName name="Z_66E11401_3E20_11D5_9ADD_00609724276F_.wvu.PrintArea" localSheetId="53" hidden="1">#REF!</definedName>
    <definedName name="Z_66E11401_3E20_11D5_9ADD_00609724276F_.wvu.PrintArea" localSheetId="54" hidden="1">#REF!</definedName>
    <definedName name="Z_66E11401_3E20_11D5_9ADD_00609724276F_.wvu.PrintArea" localSheetId="55" hidden="1">#REF!</definedName>
    <definedName name="Z_66E11401_3E20_11D5_9ADD_00609724276F_.wvu.PrintArea" localSheetId="56" hidden="1">#REF!</definedName>
    <definedName name="Z_66E11401_3E20_11D5_9ADD_00609724276F_.wvu.PrintArea" localSheetId="57" hidden="1">#REF!</definedName>
    <definedName name="Z_66E11401_3E20_11D5_9ADD_00609724276F_.wvu.PrintArea" localSheetId="58" hidden="1">#REF!</definedName>
    <definedName name="Z_66E11401_3E20_11D5_9ADD_00609724276F_.wvu.PrintArea" localSheetId="59" hidden="1">#REF!</definedName>
    <definedName name="Z_66E11401_3E20_11D5_9ADD_00609724276F_.wvu.PrintArea" localSheetId="60" hidden="1">#REF!</definedName>
    <definedName name="Z_66E11401_3E20_11D5_9ADD_00609724276F_.wvu.PrintArea" localSheetId="61" hidden="1">#REF!</definedName>
    <definedName name="Z_66E11401_3E20_11D5_9ADD_00609724276F_.wvu.PrintArea" localSheetId="62" hidden="1">#REF!</definedName>
    <definedName name="Z_66E11401_3E20_11D5_9ADD_00609724276F_.wvu.PrintArea" localSheetId="63" hidden="1">#REF!</definedName>
    <definedName name="Z_66E11401_3E20_11D5_9ADD_00609724276F_.wvu.PrintArea" localSheetId="64" hidden="1">#REF!</definedName>
    <definedName name="Z_66E11401_3E20_11D5_9ADD_00609724276F_.wvu.PrintArea" localSheetId="65" hidden="1">#REF!</definedName>
    <definedName name="Z_66E11401_3E20_11D5_9ADD_00609724276F_.wvu.PrintArea" localSheetId="66" hidden="1">#REF!</definedName>
    <definedName name="Z_66E11401_3E20_11D5_9ADD_00609724276F_.wvu.PrintArea" localSheetId="67" hidden="1">#REF!</definedName>
    <definedName name="Z_66E11401_3E20_11D5_9ADD_00609724276F_.wvu.PrintArea" localSheetId="68" hidden="1">#REF!</definedName>
    <definedName name="Z_66E11401_3E20_11D5_9ADD_00609724276F_.wvu.PrintArea" localSheetId="69" hidden="1">#REF!</definedName>
    <definedName name="Z_66E11401_3E20_11D5_9ADD_00609724276F_.wvu.PrintArea" localSheetId="70" hidden="1">#REF!</definedName>
    <definedName name="Z_66E11401_3E20_11D5_9ADD_00609724276F_.wvu.PrintArea" localSheetId="71" hidden="1">#REF!</definedName>
    <definedName name="Z_66E11401_3E20_11D5_9ADD_00609724276F_.wvu.PrintArea" localSheetId="72" hidden="1">#REF!</definedName>
    <definedName name="Z_66E11401_3E20_11D5_9ADD_00609724276F_.wvu.PrintArea" localSheetId="73" hidden="1">#REF!</definedName>
    <definedName name="Z_66E11401_3E20_11D5_9ADD_00609724276F_.wvu.PrintArea" localSheetId="74" hidden="1">#REF!</definedName>
    <definedName name="Z_66E11401_3E20_11D5_9ADD_00609724276F_.wvu.PrintArea" localSheetId="75" hidden="1">#REF!</definedName>
    <definedName name="Z_66E11401_3E20_11D5_9ADD_00609724276F_.wvu.PrintArea" localSheetId="76" hidden="1">#REF!</definedName>
    <definedName name="Z_66E11401_3E20_11D5_9ADD_00609724276F_.wvu.PrintArea" localSheetId="77" hidden="1">#REF!</definedName>
    <definedName name="Z_66E11401_3E20_11D5_9ADD_00609724276F_.wvu.PrintArea" localSheetId="78" hidden="1">#REF!</definedName>
    <definedName name="Z_66E11401_3E20_11D5_9ADD_00609724276F_.wvu.PrintArea" localSheetId="79" hidden="1">#REF!</definedName>
    <definedName name="Z_66E11401_3E20_11D5_9ADD_00609724276F_.wvu.PrintArea" localSheetId="80" hidden="1">#REF!</definedName>
    <definedName name="Z_66E11401_3E20_11D5_9ADD_00609724276F_.wvu.PrintArea" localSheetId="81" hidden="1">#REF!</definedName>
    <definedName name="Z_66E11401_3E20_11D5_9ADD_00609724276F_.wvu.PrintArea" localSheetId="82" hidden="1">#REF!</definedName>
    <definedName name="Z_66E11401_3E20_11D5_9ADD_00609724276F_.wvu.PrintArea" localSheetId="83" hidden="1">#REF!</definedName>
    <definedName name="Z_66E11401_3E20_11D5_9ADD_00609724276F_.wvu.PrintArea" localSheetId="84" hidden="1">#REF!</definedName>
    <definedName name="Z_66E11401_3E20_11D5_9ADD_00609724276F_.wvu.PrintArea" localSheetId="85" hidden="1">#REF!</definedName>
    <definedName name="Z_66E11401_3E20_11D5_9ADD_00609724276F_.wvu.PrintArea" localSheetId="86" hidden="1">#REF!</definedName>
    <definedName name="Z_66E11401_3E20_11D5_9ADD_00609724276F_.wvu.PrintArea" localSheetId="87" hidden="1">#REF!</definedName>
    <definedName name="Z_66E11401_3E20_11D5_9ADD_00609724276F_.wvu.PrintArea" localSheetId="88" hidden="1">#REF!</definedName>
    <definedName name="Z_66E11401_3E20_11D5_9ADD_00609724276F_.wvu.PrintArea" localSheetId="89" hidden="1">#REF!</definedName>
    <definedName name="Z_66E11401_3E20_11D5_9ADD_00609724276F_.wvu.PrintArea" localSheetId="90" hidden="1">#REF!</definedName>
    <definedName name="Z_66E11401_3E20_11D5_9ADD_00609724276F_.wvu.PrintArea" localSheetId="91" hidden="1">#REF!</definedName>
    <definedName name="Z_66E11401_3E20_11D5_9ADD_00609724276F_.wvu.PrintArea" localSheetId="92" hidden="1">#REF!</definedName>
    <definedName name="Z_66E11401_3E20_11D5_9ADD_00609724276F_.wvu.PrintArea" localSheetId="93" hidden="1">#REF!</definedName>
    <definedName name="Z_66E11401_3E20_11D5_9ADD_00609724276F_.wvu.PrintArea" localSheetId="94" hidden="1">#REF!</definedName>
    <definedName name="Z_66E11401_3E20_11D5_9ADD_00609724276F_.wvu.PrintArea" localSheetId="95" hidden="1">#REF!</definedName>
    <definedName name="Z_66E11401_3E20_11D5_9ADD_00609724276F_.wvu.PrintArea" localSheetId="96" hidden="1">#REF!</definedName>
    <definedName name="Z_66E11401_3E20_11D5_9ADD_00609724276F_.wvu.PrintArea" localSheetId="97" hidden="1">#REF!</definedName>
    <definedName name="Z_66E11401_3E20_11D5_9ADD_00609724276F_.wvu.PrintArea" localSheetId="98" hidden="1">#REF!</definedName>
    <definedName name="Z_66E11401_3E20_11D5_9ADD_00609724276F_.wvu.PrintArea" localSheetId="99" hidden="1">#REF!</definedName>
    <definedName name="Z_66E11401_3E20_11D5_9ADD_00609724276F_.wvu.PrintArea" localSheetId="100" hidden="1">#REF!</definedName>
    <definedName name="Z_66E11401_3E20_11D5_9ADD_00609724276F_.wvu.PrintArea" localSheetId="101" hidden="1">#REF!</definedName>
    <definedName name="Z_66E11401_3E20_11D5_9ADD_00609724276F_.wvu.PrintArea" localSheetId="102" hidden="1">#REF!</definedName>
    <definedName name="Z_66E11401_3E20_11D5_9ADD_00609724276F_.wvu.PrintArea" localSheetId="103" hidden="1">#REF!</definedName>
    <definedName name="Z_66E11401_3E20_11D5_9ADD_00609724276F_.wvu.PrintArea" localSheetId="104" hidden="1">#REF!</definedName>
    <definedName name="Z_66E11401_3E20_11D5_9ADD_00609724276F_.wvu.PrintArea" localSheetId="105" hidden="1">#REF!</definedName>
    <definedName name="Z_66E11401_3E20_11D5_9ADD_00609724276F_.wvu.PrintArea" localSheetId="106" hidden="1">#REF!</definedName>
    <definedName name="Z_66E11401_3E20_11D5_9ADD_00609724276F_.wvu.PrintArea" localSheetId="107" hidden="1">#REF!</definedName>
    <definedName name="Z_66E11401_3E20_11D5_9ADD_00609724276F_.wvu.PrintArea" localSheetId="108" hidden="1">#REF!</definedName>
    <definedName name="Z_66E11401_3E20_11D5_9ADD_00609724276F_.wvu.PrintArea" localSheetId="109" hidden="1">#REF!</definedName>
    <definedName name="Z_66E11401_3E20_11D5_9ADD_00609724276F_.wvu.PrintArea" localSheetId="110" hidden="1">#REF!</definedName>
    <definedName name="Z_66E11401_3E20_11D5_9ADD_00609724276F_.wvu.PrintArea" localSheetId="111" hidden="1">#REF!</definedName>
    <definedName name="Z_66E11401_3E20_11D5_9ADD_00609724276F_.wvu.PrintArea" localSheetId="112" hidden="1">#REF!</definedName>
    <definedName name="Z_66E11401_3E20_11D5_9ADD_00609724276F_.wvu.PrintArea" localSheetId="113" hidden="1">#REF!</definedName>
    <definedName name="Z_66E11401_3E20_11D5_9ADD_00609724276F_.wvu.PrintArea" localSheetId="6" hidden="1">#REF!</definedName>
    <definedName name="Z_66E11401_3E20_11D5_9ADD_00609724276F_.wvu.PrintArea" localSheetId="12" hidden="1">#REF!</definedName>
    <definedName name="Z_66E11401_3E20_11D5_9ADD_00609724276F_.wvu.PrintArea" localSheetId="3" hidden="1">#REF!</definedName>
    <definedName name="Z_66E11401_3E20_11D5_9ADD_00609724276F_.wvu.PrintArea" localSheetId="15" hidden="1">#REF!</definedName>
    <definedName name="Z_66E11401_3E20_11D5_9ADD_00609724276F_.wvu.PrintArea" localSheetId="16" hidden="1">#REF!</definedName>
    <definedName name="Z_66E11401_3E20_11D5_9ADD_00609724276F_.wvu.PrintArea" localSheetId="17" hidden="1">#REF!</definedName>
    <definedName name="Z_66E11401_3E20_11D5_9ADD_00609724276F_.wvu.PrintArea" localSheetId="18" hidden="1">#REF!</definedName>
    <definedName name="Z_66E11401_3E20_11D5_9ADD_00609724276F_.wvu.PrintArea" localSheetId="19" hidden="1">#REF!</definedName>
    <definedName name="Z_66E11401_3E20_11D5_9ADD_00609724276F_.wvu.PrintArea" localSheetId="20" hidden="1">#REF!</definedName>
    <definedName name="Z_66E11401_3E20_11D5_9ADD_00609724276F_.wvu.PrintArea" localSheetId="21" hidden="1">#REF!</definedName>
    <definedName name="Z_66E11401_3E20_11D5_9ADD_00609724276F_.wvu.PrintArea" localSheetId="9" hidden="1">#REF!</definedName>
    <definedName name="Z_66E11401_3E20_11D5_9ADD_00609724276F_.wvu.PrintArea" localSheetId="10" hidden="1">#REF!</definedName>
    <definedName name="Z_66E11401_3E20_11D5_9ADD_00609724276F_.wvu.PrintArea" localSheetId="11" hidden="1">#REF!</definedName>
    <definedName name="Z_66E11401_3E20_11D5_9ADD_00609724276F_.wvu.PrintArea" localSheetId="13" hidden="1">#REF!</definedName>
    <definedName name="Z_66E11401_3E20_11D5_9ADD_00609724276F_.wvu.PrintArea" localSheetId="14" hidden="1">#REF!</definedName>
    <definedName name="Z_66E11401_3E20_11D5_9ADD_00609724276F_.wvu.PrintArea" localSheetId="4" hidden="1">#REF!</definedName>
    <definedName name="Z_66E11401_3E20_11D5_9ADD_00609724276F_.wvu.PrintArea" localSheetId="8" hidden="1">#REF!</definedName>
    <definedName name="Z_66E11401_3E20_11D5_9ADD_00609724276F_.wvu.PrintArea" localSheetId="7" hidden="1">#REF!</definedName>
    <definedName name="Z_66E11401_3E20_11D5_9ADD_00609724276F_.wvu.PrintArea" localSheetId="5" hidden="1">#REF!</definedName>
    <definedName name="Z_66E11401_3E20_11D5_9ADD_00609724276F_.wvu.PrintArea" hidden="1">#REF!</definedName>
    <definedName name="あ" localSheetId="27">#REF!</definedName>
    <definedName name="あ" localSheetId="28">#REF!</definedName>
    <definedName name="あ" localSheetId="29">#REF!</definedName>
    <definedName name="あ" localSheetId="30">#REF!</definedName>
    <definedName name="あ" localSheetId="31">#REF!</definedName>
    <definedName name="あ" localSheetId="32">#REF!</definedName>
    <definedName name="あ" localSheetId="33">#REF!</definedName>
    <definedName name="あ" localSheetId="34">#REF!</definedName>
    <definedName name="あ" localSheetId="35">#REF!</definedName>
    <definedName name="あ" localSheetId="36">#REF!</definedName>
    <definedName name="あ" localSheetId="37">#REF!</definedName>
    <definedName name="あ" localSheetId="38">#REF!</definedName>
    <definedName name="あ" localSheetId="39">#REF!</definedName>
    <definedName name="あ" localSheetId="40">#REF!</definedName>
    <definedName name="あ" localSheetId="41">#REF!</definedName>
    <definedName name="あ" localSheetId="42">#REF!</definedName>
    <definedName name="あ" localSheetId="43">#REF!</definedName>
    <definedName name="あ" localSheetId="44">#REF!</definedName>
    <definedName name="あ" localSheetId="45">#REF!</definedName>
    <definedName name="あ" localSheetId="46">#REF!</definedName>
    <definedName name="あ" localSheetId="47">#REF!</definedName>
    <definedName name="あ" localSheetId="48">#REF!</definedName>
    <definedName name="あ" localSheetId="49">#REF!</definedName>
    <definedName name="あ" localSheetId="50">#REF!</definedName>
    <definedName name="あ" localSheetId="51">#REF!</definedName>
    <definedName name="あ" localSheetId="52">#REF!</definedName>
    <definedName name="あ" localSheetId="53">#REF!</definedName>
    <definedName name="あ" localSheetId="54">#REF!</definedName>
    <definedName name="あ" localSheetId="55">#REF!</definedName>
    <definedName name="あ" localSheetId="56">#REF!</definedName>
    <definedName name="あ" localSheetId="57">#REF!</definedName>
    <definedName name="あ" localSheetId="58">#REF!</definedName>
    <definedName name="あ" localSheetId="59">#REF!</definedName>
    <definedName name="あ" localSheetId="60">#REF!</definedName>
    <definedName name="あ" localSheetId="61">#REF!</definedName>
    <definedName name="あ" localSheetId="62">#REF!</definedName>
    <definedName name="あ" localSheetId="63">#REF!</definedName>
    <definedName name="あ" localSheetId="64">#REF!</definedName>
    <definedName name="あ" localSheetId="65">#REF!</definedName>
    <definedName name="あ" localSheetId="66">#REF!</definedName>
    <definedName name="あ" localSheetId="67">#REF!</definedName>
    <definedName name="あ" localSheetId="68">#REF!</definedName>
    <definedName name="あ" localSheetId="69">#REF!</definedName>
    <definedName name="あ" localSheetId="70">#REF!</definedName>
    <definedName name="あ" localSheetId="71">#REF!</definedName>
    <definedName name="あ" localSheetId="72">#REF!</definedName>
    <definedName name="あ" localSheetId="73">#REF!</definedName>
    <definedName name="あ" localSheetId="74">#REF!</definedName>
    <definedName name="あ" localSheetId="75">#REF!</definedName>
    <definedName name="あ" localSheetId="76">#REF!</definedName>
    <definedName name="あ" localSheetId="77">#REF!</definedName>
    <definedName name="あ" localSheetId="78">#REF!</definedName>
    <definedName name="あ" localSheetId="79">#REF!</definedName>
    <definedName name="あ" localSheetId="80">#REF!</definedName>
    <definedName name="あ" localSheetId="81">#REF!</definedName>
    <definedName name="あ" localSheetId="82">#REF!</definedName>
    <definedName name="あ" localSheetId="83">#REF!</definedName>
    <definedName name="あ" localSheetId="84">#REF!</definedName>
    <definedName name="あ" localSheetId="85">#REF!</definedName>
    <definedName name="あ" localSheetId="86">#REF!</definedName>
    <definedName name="あ" localSheetId="87">#REF!</definedName>
    <definedName name="あ" localSheetId="88">#REF!</definedName>
    <definedName name="あ" localSheetId="89">#REF!</definedName>
    <definedName name="あ" localSheetId="90">#REF!</definedName>
    <definedName name="あ" localSheetId="91">#REF!</definedName>
    <definedName name="あ" localSheetId="92">#REF!</definedName>
    <definedName name="あ" localSheetId="93">#REF!</definedName>
    <definedName name="あ" localSheetId="94">#REF!</definedName>
    <definedName name="あ" localSheetId="95">#REF!</definedName>
    <definedName name="あ" localSheetId="96">#REF!</definedName>
    <definedName name="あ" localSheetId="97">#REF!</definedName>
    <definedName name="あ" localSheetId="98">#REF!</definedName>
    <definedName name="あ" localSheetId="99">#REF!</definedName>
    <definedName name="あ" localSheetId="100">#REF!</definedName>
    <definedName name="あ" localSheetId="101">#REF!</definedName>
    <definedName name="あ" localSheetId="102">#REF!</definedName>
    <definedName name="あ" localSheetId="103">#REF!</definedName>
    <definedName name="あ" localSheetId="104">#REF!</definedName>
    <definedName name="あ" localSheetId="105">#REF!</definedName>
    <definedName name="あ" localSheetId="106">#REF!</definedName>
    <definedName name="あ" localSheetId="107">#REF!</definedName>
    <definedName name="あ" localSheetId="108">#REF!</definedName>
    <definedName name="あ" localSheetId="109">#REF!</definedName>
    <definedName name="あ" localSheetId="110">#REF!</definedName>
    <definedName name="あ" localSheetId="111">#REF!</definedName>
    <definedName name="あ" localSheetId="112">#REF!</definedName>
    <definedName name="あ" localSheetId="113">#REF!</definedName>
    <definedName name="あ">#REF!</definedName>
    <definedName name="あ１２５" localSheetId="27">[21]MAIN時間見積り!#REF!</definedName>
    <definedName name="あ１２５" localSheetId="28">[21]MAIN時間見積り!#REF!</definedName>
    <definedName name="あ１２５" localSheetId="29">[21]MAIN時間見積り!#REF!</definedName>
    <definedName name="あ１２５" localSheetId="30">[21]MAIN時間見積り!#REF!</definedName>
    <definedName name="あ１２５" localSheetId="31">[21]MAIN時間見積り!#REF!</definedName>
    <definedName name="あ１２５" localSheetId="32">[21]MAIN時間見積り!#REF!</definedName>
    <definedName name="あ１２５" localSheetId="33">[21]MAIN時間見積り!#REF!</definedName>
    <definedName name="あ１２５" localSheetId="34">[21]MAIN時間見積り!#REF!</definedName>
    <definedName name="あ１２５" localSheetId="35">[21]MAIN時間見積り!#REF!</definedName>
    <definedName name="あ１２５" localSheetId="36">[21]MAIN時間見積り!#REF!</definedName>
    <definedName name="あ１２５" localSheetId="37">[21]MAIN時間見積り!#REF!</definedName>
    <definedName name="あ１２５" localSheetId="38">[21]MAIN時間見積り!#REF!</definedName>
    <definedName name="あ１２５" localSheetId="39">[21]MAIN時間見積り!#REF!</definedName>
    <definedName name="あ１２５" localSheetId="40">[21]MAIN時間見積り!#REF!</definedName>
    <definedName name="あ１２５" localSheetId="41">[21]MAIN時間見積り!#REF!</definedName>
    <definedName name="あ１２５" localSheetId="42">[21]MAIN時間見積り!#REF!</definedName>
    <definedName name="あ１２５" localSheetId="43">[21]MAIN時間見積り!#REF!</definedName>
    <definedName name="あ１２５" localSheetId="44">[21]MAIN時間見積り!#REF!</definedName>
    <definedName name="あ１２５" localSheetId="45">[21]MAIN時間見積り!#REF!</definedName>
    <definedName name="あ１２５" localSheetId="46">[21]MAIN時間見積り!#REF!</definedName>
    <definedName name="あ１２５" localSheetId="47">[21]MAIN時間見積り!#REF!</definedName>
    <definedName name="あ１２５" localSheetId="48">[21]MAIN時間見積り!#REF!</definedName>
    <definedName name="あ１２５" localSheetId="49">[21]MAIN時間見積り!#REF!</definedName>
    <definedName name="あ１２５" localSheetId="50">[21]MAIN時間見積り!#REF!</definedName>
    <definedName name="あ１２５" localSheetId="51">[21]MAIN時間見積り!#REF!</definedName>
    <definedName name="あ１２５" localSheetId="52">[21]MAIN時間見積り!#REF!</definedName>
    <definedName name="あ１２５" localSheetId="53">[21]MAIN時間見積り!#REF!</definedName>
    <definedName name="あ１２５" localSheetId="54">[21]MAIN時間見積り!#REF!</definedName>
    <definedName name="あ１２５" localSheetId="55">[21]MAIN時間見積り!#REF!</definedName>
    <definedName name="あ１２５" localSheetId="56">[21]MAIN時間見積り!#REF!</definedName>
    <definedName name="あ１２５" localSheetId="57">[21]MAIN時間見積り!#REF!</definedName>
    <definedName name="あ１２５" localSheetId="58">[21]MAIN時間見積り!#REF!</definedName>
    <definedName name="あ１２５" localSheetId="59">[21]MAIN時間見積り!#REF!</definedName>
    <definedName name="あ１２５" localSheetId="60">[21]MAIN時間見積り!#REF!</definedName>
    <definedName name="あ１２５" localSheetId="61">[21]MAIN時間見積り!#REF!</definedName>
    <definedName name="あ１２５" localSheetId="62">[21]MAIN時間見積り!#REF!</definedName>
    <definedName name="あ１２５" localSheetId="63">[21]MAIN時間見積り!#REF!</definedName>
    <definedName name="あ１２５" localSheetId="64">[21]MAIN時間見積り!#REF!</definedName>
    <definedName name="あ１２５" localSheetId="65">[21]MAIN時間見積り!#REF!</definedName>
    <definedName name="あ１２５" localSheetId="66">[21]MAIN時間見積り!#REF!</definedName>
    <definedName name="あ１２５" localSheetId="67">[21]MAIN時間見積り!#REF!</definedName>
    <definedName name="あ１２５" localSheetId="68">[21]MAIN時間見積り!#REF!</definedName>
    <definedName name="あ１２５" localSheetId="69">[21]MAIN時間見積り!#REF!</definedName>
    <definedName name="あ１２５" localSheetId="70">[21]MAIN時間見積り!#REF!</definedName>
    <definedName name="あ１２５" localSheetId="71">[21]MAIN時間見積り!#REF!</definedName>
    <definedName name="あ１２５" localSheetId="72">[21]MAIN時間見積り!#REF!</definedName>
    <definedName name="あ１２５" localSheetId="73">[21]MAIN時間見積り!#REF!</definedName>
    <definedName name="あ１２５" localSheetId="74">[21]MAIN時間見積り!#REF!</definedName>
    <definedName name="あ１２５" localSheetId="75">[21]MAIN時間見積り!#REF!</definedName>
    <definedName name="あ１２５" localSheetId="76">[21]MAIN時間見積り!#REF!</definedName>
    <definedName name="あ１２５" localSheetId="77">[21]MAIN時間見積り!#REF!</definedName>
    <definedName name="あ１２５" localSheetId="78">[21]MAIN時間見積り!#REF!</definedName>
    <definedName name="あ１２５" localSheetId="79">[21]MAIN時間見積り!#REF!</definedName>
    <definedName name="あ１２５" localSheetId="80">[21]MAIN時間見積り!#REF!</definedName>
    <definedName name="あ１２５" localSheetId="81">[21]MAIN時間見積り!#REF!</definedName>
    <definedName name="あ１２５" localSheetId="82">[21]MAIN時間見積り!#REF!</definedName>
    <definedName name="あ１２５" localSheetId="83">[21]MAIN時間見積り!#REF!</definedName>
    <definedName name="あ１２５" localSheetId="84">[21]MAIN時間見積り!#REF!</definedName>
    <definedName name="あ１２５" localSheetId="85">[21]MAIN時間見積り!#REF!</definedName>
    <definedName name="あ１２５" localSheetId="86">[21]MAIN時間見積り!#REF!</definedName>
    <definedName name="あ１２５" localSheetId="87">[21]MAIN時間見積り!#REF!</definedName>
    <definedName name="あ１２５" localSheetId="88">[21]MAIN時間見積り!#REF!</definedName>
    <definedName name="あ１２５" localSheetId="89">[21]MAIN時間見積り!#REF!</definedName>
    <definedName name="あ１２５" localSheetId="90">[21]MAIN時間見積り!#REF!</definedName>
    <definedName name="あ１２５" localSheetId="91">[21]MAIN時間見積り!#REF!</definedName>
    <definedName name="あ１２５" localSheetId="92">[21]MAIN時間見積り!#REF!</definedName>
    <definedName name="あ１２５" localSheetId="93">[21]MAIN時間見積り!#REF!</definedName>
    <definedName name="あ１２５" localSheetId="94">[21]MAIN時間見積り!#REF!</definedName>
    <definedName name="あ１２５" localSheetId="95">[21]MAIN時間見積り!#REF!</definedName>
    <definedName name="あ１２５" localSheetId="96">[21]MAIN時間見積り!#REF!</definedName>
    <definedName name="あ１２５" localSheetId="97">[21]MAIN時間見積り!#REF!</definedName>
    <definedName name="あ１２５" localSheetId="98">[21]MAIN時間見積り!#REF!</definedName>
    <definedName name="あ１２５" localSheetId="99">[21]MAIN時間見積り!#REF!</definedName>
    <definedName name="あ１２５" localSheetId="100">[21]MAIN時間見積り!#REF!</definedName>
    <definedName name="あ１２５" localSheetId="101">[21]MAIN時間見積り!#REF!</definedName>
    <definedName name="あ１２５" localSheetId="102">[21]MAIN時間見積り!#REF!</definedName>
    <definedName name="あ１２５" localSheetId="103">[21]MAIN時間見積り!#REF!</definedName>
    <definedName name="あ１２５" localSheetId="104">[21]MAIN時間見積り!#REF!</definedName>
    <definedName name="あ１２５" localSheetId="105">[21]MAIN時間見積り!#REF!</definedName>
    <definedName name="あ１２５" localSheetId="106">[21]MAIN時間見積り!#REF!</definedName>
    <definedName name="あ１２５" localSheetId="107">[21]MAIN時間見積り!#REF!</definedName>
    <definedName name="あ１２５" localSheetId="108">[21]MAIN時間見積り!#REF!</definedName>
    <definedName name="あ１２５" localSheetId="109">[21]MAIN時間見積り!#REF!</definedName>
    <definedName name="あ１２５" localSheetId="110">[21]MAIN時間見積り!#REF!</definedName>
    <definedName name="あ１２５" localSheetId="111">[21]MAIN時間見積り!#REF!</definedName>
    <definedName name="あ１２５" localSheetId="112">[21]MAIN時間見積り!#REF!</definedName>
    <definedName name="あ１２５" localSheetId="113">[21]MAIN時間見積り!#REF!</definedName>
    <definedName name="あ１２５">[21]MAIN時間見積り!#REF!</definedName>
    <definedName name="あ４２０" localSheetId="27">[22]処理機能記述!#REF!</definedName>
    <definedName name="あ４２０" localSheetId="28">[22]処理機能記述!#REF!</definedName>
    <definedName name="あ４２０" localSheetId="29">[22]処理機能記述!#REF!</definedName>
    <definedName name="あ４２０" localSheetId="30">[22]処理機能記述!#REF!</definedName>
    <definedName name="あ４２０" localSheetId="31">[22]処理機能記述!#REF!</definedName>
    <definedName name="あ４２０" localSheetId="32">[22]処理機能記述!#REF!</definedName>
    <definedName name="あ４２０" localSheetId="33">[22]処理機能記述!#REF!</definedName>
    <definedName name="あ４２０" localSheetId="34">[22]処理機能記述!#REF!</definedName>
    <definedName name="あ４２０" localSheetId="35">[22]処理機能記述!#REF!</definedName>
    <definedName name="あ４２０" localSheetId="36">[22]処理機能記述!#REF!</definedName>
    <definedName name="あ４２０" localSheetId="37">[22]処理機能記述!#REF!</definedName>
    <definedName name="あ４２０" localSheetId="38">[22]処理機能記述!#REF!</definedName>
    <definedName name="あ４２０" localSheetId="39">[22]処理機能記述!#REF!</definedName>
    <definedName name="あ４２０" localSheetId="40">[22]処理機能記述!#REF!</definedName>
    <definedName name="あ４２０" localSheetId="41">[22]処理機能記述!#REF!</definedName>
    <definedName name="あ４２０" localSheetId="42">[22]処理機能記述!#REF!</definedName>
    <definedName name="あ４２０" localSheetId="43">[22]処理機能記述!#REF!</definedName>
    <definedName name="あ４２０" localSheetId="44">[22]処理機能記述!#REF!</definedName>
    <definedName name="あ４２０" localSheetId="45">[22]処理機能記述!#REF!</definedName>
    <definedName name="あ４２０" localSheetId="46">[22]処理機能記述!#REF!</definedName>
    <definedName name="あ４２０" localSheetId="47">[22]処理機能記述!#REF!</definedName>
    <definedName name="あ４２０" localSheetId="48">[22]処理機能記述!#REF!</definedName>
    <definedName name="あ４２０" localSheetId="49">[22]処理機能記述!#REF!</definedName>
    <definedName name="あ４２０" localSheetId="50">[22]処理機能記述!#REF!</definedName>
    <definedName name="あ４２０" localSheetId="51">[22]処理機能記述!#REF!</definedName>
    <definedName name="あ４２０" localSheetId="52">[22]処理機能記述!#REF!</definedName>
    <definedName name="あ４２０" localSheetId="53">[22]処理機能記述!#REF!</definedName>
    <definedName name="あ４２０" localSheetId="54">[22]処理機能記述!#REF!</definedName>
    <definedName name="あ４２０" localSheetId="55">[22]処理機能記述!#REF!</definedName>
    <definedName name="あ４２０" localSheetId="56">[22]処理機能記述!#REF!</definedName>
    <definedName name="あ４２０" localSheetId="57">[22]処理機能記述!#REF!</definedName>
    <definedName name="あ４２０" localSheetId="58">[22]処理機能記述!#REF!</definedName>
    <definedName name="あ４２０" localSheetId="59">[22]処理機能記述!#REF!</definedName>
    <definedName name="あ４２０" localSheetId="60">[22]処理機能記述!#REF!</definedName>
    <definedName name="あ４２０" localSheetId="61">[22]処理機能記述!#REF!</definedName>
    <definedName name="あ４２０" localSheetId="62">[22]処理機能記述!#REF!</definedName>
    <definedName name="あ４２０" localSheetId="63">[22]処理機能記述!#REF!</definedName>
    <definedName name="あ４２０" localSheetId="64">[22]処理機能記述!#REF!</definedName>
    <definedName name="あ４２０" localSheetId="65">[22]処理機能記述!#REF!</definedName>
    <definedName name="あ４２０" localSheetId="66">[22]処理機能記述!#REF!</definedName>
    <definedName name="あ４２０" localSheetId="67">[22]処理機能記述!#REF!</definedName>
    <definedName name="あ４２０" localSheetId="68">[22]処理機能記述!#REF!</definedName>
    <definedName name="あ４２０" localSheetId="69">[22]処理機能記述!#REF!</definedName>
    <definedName name="あ４２０" localSheetId="70">[22]処理機能記述!#REF!</definedName>
    <definedName name="あ４２０" localSheetId="71">[22]処理機能記述!#REF!</definedName>
    <definedName name="あ４２０" localSheetId="72">[22]処理機能記述!#REF!</definedName>
    <definedName name="あ４２０" localSheetId="73">[22]処理機能記述!#REF!</definedName>
    <definedName name="あ４２０" localSheetId="74">[22]処理機能記述!#REF!</definedName>
    <definedName name="あ４２０" localSheetId="75">[22]処理機能記述!#REF!</definedName>
    <definedName name="あ４２０" localSheetId="76">[22]処理機能記述!#REF!</definedName>
    <definedName name="あ４２０" localSheetId="77">[22]処理機能記述!#REF!</definedName>
    <definedName name="あ４２０" localSheetId="78">[22]処理機能記述!#REF!</definedName>
    <definedName name="あ４２０" localSheetId="79">[22]処理機能記述!#REF!</definedName>
    <definedName name="あ４２０" localSheetId="80">[22]処理機能記述!#REF!</definedName>
    <definedName name="あ４２０" localSheetId="81">[22]処理機能記述!#REF!</definedName>
    <definedName name="あ４２０" localSheetId="82">[22]処理機能記述!#REF!</definedName>
    <definedName name="あ４２０" localSheetId="83">[22]処理機能記述!#REF!</definedName>
    <definedName name="あ４２０" localSheetId="84">[22]処理機能記述!#REF!</definedName>
    <definedName name="あ４２０" localSheetId="85">[22]処理機能記述!#REF!</definedName>
    <definedName name="あ４２０" localSheetId="86">[22]処理機能記述!#REF!</definedName>
    <definedName name="あ４２０" localSheetId="87">[22]処理機能記述!#REF!</definedName>
    <definedName name="あ４２０" localSheetId="88">[22]処理機能記述!#REF!</definedName>
    <definedName name="あ４２０" localSheetId="89">[22]処理機能記述!#REF!</definedName>
    <definedName name="あ４２０" localSheetId="90">[22]処理機能記述!#REF!</definedName>
    <definedName name="あ４２０" localSheetId="91">[22]処理機能記述!#REF!</definedName>
    <definedName name="あ４２０" localSheetId="92">[22]処理機能記述!#REF!</definedName>
    <definedName name="あ４２０" localSheetId="93">[22]処理機能記述!#REF!</definedName>
    <definedName name="あ４２０" localSheetId="94">[22]処理機能記述!#REF!</definedName>
    <definedName name="あ４２０" localSheetId="95">[22]処理機能記述!#REF!</definedName>
    <definedName name="あ４２０" localSheetId="96">[22]処理機能記述!#REF!</definedName>
    <definedName name="あ４２０" localSheetId="97">[22]処理機能記述!#REF!</definedName>
    <definedName name="あ４２０" localSheetId="98">[22]処理機能記述!#REF!</definedName>
    <definedName name="あ４２０" localSheetId="99">[22]処理機能記述!#REF!</definedName>
    <definedName name="あ４２０" localSheetId="100">[22]処理機能記述!#REF!</definedName>
    <definedName name="あ４２０" localSheetId="101">[22]処理機能記述!#REF!</definedName>
    <definedName name="あ４２０" localSheetId="102">[22]処理機能記述!#REF!</definedName>
    <definedName name="あ４２０" localSheetId="103">[22]処理機能記述!#REF!</definedName>
    <definedName name="あ４２０" localSheetId="104">[22]処理機能記述!#REF!</definedName>
    <definedName name="あ４２０" localSheetId="105">[22]処理機能記述!#REF!</definedName>
    <definedName name="あ４２０" localSheetId="106">[22]処理機能記述!#REF!</definedName>
    <definedName name="あ４２０" localSheetId="107">[22]処理機能記述!#REF!</definedName>
    <definedName name="あ４２０" localSheetId="108">[22]処理機能記述!#REF!</definedName>
    <definedName name="あ４２０" localSheetId="109">[22]処理機能記述!#REF!</definedName>
    <definedName name="あ４２０" localSheetId="110">[22]処理機能記述!#REF!</definedName>
    <definedName name="あ４２０" localSheetId="111">[22]処理機能記述!#REF!</definedName>
    <definedName name="あ４２０" localSheetId="112">[22]処理機能記述!#REF!</definedName>
    <definedName name="あ４２０" localSheetId="113">[22]処理機能記述!#REF!</definedName>
    <definedName name="あ４２０">[22]処理機能記述!#REF!</definedName>
    <definedName name="あ４５０" localSheetId="27">[22]処理機能記述!#REF!</definedName>
    <definedName name="あ４５０" localSheetId="28">[22]処理機能記述!#REF!</definedName>
    <definedName name="あ４５０" localSheetId="29">[22]処理機能記述!#REF!</definedName>
    <definedName name="あ４５０" localSheetId="30">[22]処理機能記述!#REF!</definedName>
    <definedName name="あ４５０" localSheetId="31">[22]処理機能記述!#REF!</definedName>
    <definedName name="あ４５０" localSheetId="32">[22]処理機能記述!#REF!</definedName>
    <definedName name="あ４５０" localSheetId="33">[22]処理機能記述!#REF!</definedName>
    <definedName name="あ４５０" localSheetId="34">[22]処理機能記述!#REF!</definedName>
    <definedName name="あ４５０" localSheetId="35">[22]処理機能記述!#REF!</definedName>
    <definedName name="あ４５０" localSheetId="36">[22]処理機能記述!#REF!</definedName>
    <definedName name="あ４５０" localSheetId="37">[22]処理機能記述!#REF!</definedName>
    <definedName name="あ４５０" localSheetId="38">[22]処理機能記述!#REF!</definedName>
    <definedName name="あ４５０" localSheetId="39">[22]処理機能記述!#REF!</definedName>
    <definedName name="あ４５０" localSheetId="40">[22]処理機能記述!#REF!</definedName>
    <definedName name="あ４５０" localSheetId="41">[22]処理機能記述!#REF!</definedName>
    <definedName name="あ４５０" localSheetId="42">[22]処理機能記述!#REF!</definedName>
    <definedName name="あ４５０" localSheetId="43">[22]処理機能記述!#REF!</definedName>
    <definedName name="あ４５０" localSheetId="44">[22]処理機能記述!#REF!</definedName>
    <definedName name="あ４５０" localSheetId="45">[22]処理機能記述!#REF!</definedName>
    <definedName name="あ４５０" localSheetId="46">[22]処理機能記述!#REF!</definedName>
    <definedName name="あ４５０" localSheetId="47">[22]処理機能記述!#REF!</definedName>
    <definedName name="あ４５０" localSheetId="48">[22]処理機能記述!#REF!</definedName>
    <definedName name="あ４５０" localSheetId="49">[22]処理機能記述!#REF!</definedName>
    <definedName name="あ４５０" localSheetId="50">[22]処理機能記述!#REF!</definedName>
    <definedName name="あ４５０" localSheetId="51">[22]処理機能記述!#REF!</definedName>
    <definedName name="あ４５０" localSheetId="52">[22]処理機能記述!#REF!</definedName>
    <definedName name="あ４５０" localSheetId="53">[22]処理機能記述!#REF!</definedName>
    <definedName name="あ４５０" localSheetId="54">[22]処理機能記述!#REF!</definedName>
    <definedName name="あ４５０" localSheetId="55">[22]処理機能記述!#REF!</definedName>
    <definedName name="あ４５０" localSheetId="56">[22]処理機能記述!#REF!</definedName>
    <definedName name="あ４５０" localSheetId="57">[22]処理機能記述!#REF!</definedName>
    <definedName name="あ４５０" localSheetId="58">[22]処理機能記述!#REF!</definedName>
    <definedName name="あ４５０" localSheetId="59">[22]処理機能記述!#REF!</definedName>
    <definedName name="あ４５０" localSheetId="60">[22]処理機能記述!#REF!</definedName>
    <definedName name="あ４５０" localSheetId="61">[22]処理機能記述!#REF!</definedName>
    <definedName name="あ４５０" localSheetId="62">[22]処理機能記述!#REF!</definedName>
    <definedName name="あ４５０" localSheetId="63">[22]処理機能記述!#REF!</definedName>
    <definedName name="あ４５０" localSheetId="64">[22]処理機能記述!#REF!</definedName>
    <definedName name="あ４５０" localSheetId="65">[22]処理機能記述!#REF!</definedName>
    <definedName name="あ４５０" localSheetId="66">[22]処理機能記述!#REF!</definedName>
    <definedName name="あ４５０" localSheetId="67">[22]処理機能記述!#REF!</definedName>
    <definedName name="あ４５０" localSheetId="68">[22]処理機能記述!#REF!</definedName>
    <definedName name="あ４５０" localSheetId="69">[22]処理機能記述!#REF!</definedName>
    <definedName name="あ４５０" localSheetId="70">[22]処理機能記述!#REF!</definedName>
    <definedName name="あ４５０" localSheetId="71">[22]処理機能記述!#REF!</definedName>
    <definedName name="あ４５０" localSheetId="72">[22]処理機能記述!#REF!</definedName>
    <definedName name="あ４５０" localSheetId="73">[22]処理機能記述!#REF!</definedName>
    <definedName name="あ４５０" localSheetId="74">[22]処理機能記述!#REF!</definedName>
    <definedName name="あ４５０" localSheetId="75">[22]処理機能記述!#REF!</definedName>
    <definedName name="あ４５０" localSheetId="76">[22]処理機能記述!#REF!</definedName>
    <definedName name="あ４５０" localSheetId="77">[22]処理機能記述!#REF!</definedName>
    <definedName name="あ４５０" localSheetId="78">[22]処理機能記述!#REF!</definedName>
    <definedName name="あ４５０" localSheetId="79">[22]処理機能記述!#REF!</definedName>
    <definedName name="あ４５０" localSheetId="80">[22]処理機能記述!#REF!</definedName>
    <definedName name="あ４５０" localSheetId="81">[22]処理機能記述!#REF!</definedName>
    <definedName name="あ４５０" localSheetId="82">[22]処理機能記述!#REF!</definedName>
    <definedName name="あ４５０" localSheetId="83">[22]処理機能記述!#REF!</definedName>
    <definedName name="あ４５０" localSheetId="84">[22]処理機能記述!#REF!</definedName>
    <definedName name="あ４５０" localSheetId="85">[22]処理機能記述!#REF!</definedName>
    <definedName name="あ４５０" localSheetId="86">[22]処理機能記述!#REF!</definedName>
    <definedName name="あ４５０" localSheetId="87">[22]処理機能記述!#REF!</definedName>
    <definedName name="あ４５０" localSheetId="88">[22]処理機能記述!#REF!</definedName>
    <definedName name="あ４５０" localSheetId="89">[22]処理機能記述!#REF!</definedName>
    <definedName name="あ４５０" localSheetId="90">[22]処理機能記述!#REF!</definedName>
    <definedName name="あ４５０" localSheetId="91">[22]処理機能記述!#REF!</definedName>
    <definedName name="あ４５０" localSheetId="92">[22]処理機能記述!#REF!</definedName>
    <definedName name="あ４５０" localSheetId="93">[22]処理機能記述!#REF!</definedName>
    <definedName name="あ４５０" localSheetId="94">[22]処理機能記述!#REF!</definedName>
    <definedName name="あ４５０" localSheetId="95">[22]処理機能記述!#REF!</definedName>
    <definedName name="あ４５０" localSheetId="96">[22]処理機能記述!#REF!</definedName>
    <definedName name="あ４５０" localSheetId="97">[22]処理機能記述!#REF!</definedName>
    <definedName name="あ４５０" localSheetId="98">[22]処理機能記述!#REF!</definedName>
    <definedName name="あ４５０" localSheetId="99">[22]処理機能記述!#REF!</definedName>
    <definedName name="あ４５０" localSheetId="100">[22]処理機能記述!#REF!</definedName>
    <definedName name="あ４５０" localSheetId="101">[22]処理機能記述!#REF!</definedName>
    <definedName name="あ４５０" localSheetId="102">[22]処理機能記述!#REF!</definedName>
    <definedName name="あ４５０" localSheetId="103">[22]処理機能記述!#REF!</definedName>
    <definedName name="あ４５０" localSheetId="104">[22]処理機能記述!#REF!</definedName>
    <definedName name="あ４５０" localSheetId="105">[22]処理機能記述!#REF!</definedName>
    <definedName name="あ４５０" localSheetId="106">[22]処理機能記述!#REF!</definedName>
    <definedName name="あ４５０" localSheetId="107">[22]処理機能記述!#REF!</definedName>
    <definedName name="あ４５０" localSheetId="108">[22]処理機能記述!#REF!</definedName>
    <definedName name="あ４５０" localSheetId="109">[22]処理機能記述!#REF!</definedName>
    <definedName name="あ４５０" localSheetId="110">[22]処理機能記述!#REF!</definedName>
    <definedName name="あ４５０" localSheetId="111">[22]処理機能記述!#REF!</definedName>
    <definedName name="あ４５０" localSheetId="112">[22]処理機能記述!#REF!</definedName>
    <definedName name="あ４５０" localSheetId="113">[22]処理機能記述!#REF!</definedName>
    <definedName name="あ４５０">[22]処理機能記述!#REF!</definedName>
    <definedName name="あ５００" localSheetId="27">#REF!</definedName>
    <definedName name="あ５００" localSheetId="28">#REF!</definedName>
    <definedName name="あ５００" localSheetId="29">#REF!</definedName>
    <definedName name="あ５００" localSheetId="30">#REF!</definedName>
    <definedName name="あ５００" localSheetId="31">#REF!</definedName>
    <definedName name="あ５００" localSheetId="32">#REF!</definedName>
    <definedName name="あ５００" localSheetId="33">#REF!</definedName>
    <definedName name="あ５００" localSheetId="34">#REF!</definedName>
    <definedName name="あ５００" localSheetId="35">#REF!</definedName>
    <definedName name="あ５００" localSheetId="36">#REF!</definedName>
    <definedName name="あ５００" localSheetId="37">#REF!</definedName>
    <definedName name="あ５００" localSheetId="38">#REF!</definedName>
    <definedName name="あ５００" localSheetId="39">#REF!</definedName>
    <definedName name="あ５００" localSheetId="40">#REF!</definedName>
    <definedName name="あ５００" localSheetId="41">#REF!</definedName>
    <definedName name="あ５００" localSheetId="42">#REF!</definedName>
    <definedName name="あ５００" localSheetId="43">#REF!</definedName>
    <definedName name="あ５００" localSheetId="44">#REF!</definedName>
    <definedName name="あ５００" localSheetId="45">#REF!</definedName>
    <definedName name="あ５００" localSheetId="46">#REF!</definedName>
    <definedName name="あ５００" localSheetId="47">#REF!</definedName>
    <definedName name="あ５００" localSheetId="48">#REF!</definedName>
    <definedName name="あ５００" localSheetId="49">#REF!</definedName>
    <definedName name="あ５００" localSheetId="50">#REF!</definedName>
    <definedName name="あ５００" localSheetId="51">#REF!</definedName>
    <definedName name="あ５００" localSheetId="52">#REF!</definedName>
    <definedName name="あ５００" localSheetId="53">#REF!</definedName>
    <definedName name="あ５００" localSheetId="54">#REF!</definedName>
    <definedName name="あ５００" localSheetId="55">#REF!</definedName>
    <definedName name="あ５００" localSheetId="56">#REF!</definedName>
    <definedName name="あ５００" localSheetId="57">#REF!</definedName>
    <definedName name="あ５００" localSheetId="58">#REF!</definedName>
    <definedName name="あ５００" localSheetId="59">#REF!</definedName>
    <definedName name="あ５００" localSheetId="60">#REF!</definedName>
    <definedName name="あ５００" localSheetId="61">#REF!</definedName>
    <definedName name="あ５００" localSheetId="62">#REF!</definedName>
    <definedName name="あ５００" localSheetId="63">#REF!</definedName>
    <definedName name="あ５００" localSheetId="64">#REF!</definedName>
    <definedName name="あ５００" localSheetId="65">#REF!</definedName>
    <definedName name="あ５００" localSheetId="66">#REF!</definedName>
    <definedName name="あ５００" localSheetId="67">#REF!</definedName>
    <definedName name="あ５００" localSheetId="68">#REF!</definedName>
    <definedName name="あ５００" localSheetId="69">#REF!</definedName>
    <definedName name="あ５００" localSheetId="70">#REF!</definedName>
    <definedName name="あ５００" localSheetId="71">#REF!</definedName>
    <definedName name="あ５００" localSheetId="72">#REF!</definedName>
    <definedName name="あ５００" localSheetId="73">#REF!</definedName>
    <definedName name="あ５００" localSheetId="74">#REF!</definedName>
    <definedName name="あ５００" localSheetId="75">#REF!</definedName>
    <definedName name="あ５００" localSheetId="76">#REF!</definedName>
    <definedName name="あ５００" localSheetId="77">#REF!</definedName>
    <definedName name="あ５００" localSheetId="78">#REF!</definedName>
    <definedName name="あ５００" localSheetId="79">#REF!</definedName>
    <definedName name="あ５００" localSheetId="80">#REF!</definedName>
    <definedName name="あ５００" localSheetId="81">#REF!</definedName>
    <definedName name="あ５００" localSheetId="82">#REF!</definedName>
    <definedName name="あ５００" localSheetId="83">#REF!</definedName>
    <definedName name="あ５００" localSheetId="84">#REF!</definedName>
    <definedName name="あ５００" localSheetId="85">#REF!</definedName>
    <definedName name="あ５００" localSheetId="86">#REF!</definedName>
    <definedName name="あ５００" localSheetId="87">#REF!</definedName>
    <definedName name="あ５００" localSheetId="88">#REF!</definedName>
    <definedName name="あ５００" localSheetId="89">#REF!</definedName>
    <definedName name="あ５００" localSheetId="90">#REF!</definedName>
    <definedName name="あ５００" localSheetId="91">#REF!</definedName>
    <definedName name="あ５００" localSheetId="92">#REF!</definedName>
    <definedName name="あ５００" localSheetId="93">#REF!</definedName>
    <definedName name="あ５００" localSheetId="94">#REF!</definedName>
    <definedName name="あ５００" localSheetId="95">#REF!</definedName>
    <definedName name="あ５００" localSheetId="96">#REF!</definedName>
    <definedName name="あ５００" localSheetId="97">#REF!</definedName>
    <definedName name="あ５００" localSheetId="98">#REF!</definedName>
    <definedName name="あ５００" localSheetId="99">#REF!</definedName>
    <definedName name="あ５００" localSheetId="100">#REF!</definedName>
    <definedName name="あ５００" localSheetId="101">#REF!</definedName>
    <definedName name="あ５００" localSheetId="102">#REF!</definedName>
    <definedName name="あ５００" localSheetId="103">#REF!</definedName>
    <definedName name="あ５００" localSheetId="104">#REF!</definedName>
    <definedName name="あ５００" localSheetId="105">#REF!</definedName>
    <definedName name="あ５００" localSheetId="106">#REF!</definedName>
    <definedName name="あ５００" localSheetId="107">#REF!</definedName>
    <definedName name="あ５００" localSheetId="108">#REF!</definedName>
    <definedName name="あ５００" localSheetId="109">#REF!</definedName>
    <definedName name="あ５００" localSheetId="110">#REF!</definedName>
    <definedName name="あ５００" localSheetId="111">#REF!</definedName>
    <definedName name="あ５００" localSheetId="112">#REF!</definedName>
    <definedName name="あ５００" localSheetId="113">#REF!</definedName>
    <definedName name="あ５００">#REF!</definedName>
    <definedName name="あああ" localSheetId="27">#REF!</definedName>
    <definedName name="あああ" localSheetId="28">#REF!</definedName>
    <definedName name="あああ" localSheetId="29">#REF!</definedName>
    <definedName name="あああ" localSheetId="30">#REF!</definedName>
    <definedName name="あああ" localSheetId="31">#REF!</definedName>
    <definedName name="あああ" localSheetId="32">#REF!</definedName>
    <definedName name="あああ" localSheetId="33">#REF!</definedName>
    <definedName name="あああ" localSheetId="34">#REF!</definedName>
    <definedName name="あああ" localSheetId="35">#REF!</definedName>
    <definedName name="あああ" localSheetId="36">#REF!</definedName>
    <definedName name="あああ" localSheetId="37">#REF!</definedName>
    <definedName name="あああ" localSheetId="38">#REF!</definedName>
    <definedName name="あああ" localSheetId="39">#REF!</definedName>
    <definedName name="あああ" localSheetId="40">#REF!</definedName>
    <definedName name="あああ" localSheetId="41">#REF!</definedName>
    <definedName name="あああ" localSheetId="42">#REF!</definedName>
    <definedName name="あああ" localSheetId="43">#REF!</definedName>
    <definedName name="あああ" localSheetId="44">#REF!</definedName>
    <definedName name="あああ" localSheetId="45">#REF!</definedName>
    <definedName name="あああ" localSheetId="46">#REF!</definedName>
    <definedName name="あああ" localSheetId="47">#REF!</definedName>
    <definedName name="あああ" localSheetId="48">#REF!</definedName>
    <definedName name="あああ" localSheetId="49">#REF!</definedName>
    <definedName name="あああ" localSheetId="50">#REF!</definedName>
    <definedName name="あああ" localSheetId="51">#REF!</definedName>
    <definedName name="あああ" localSheetId="52">#REF!</definedName>
    <definedName name="あああ" localSheetId="53">#REF!</definedName>
    <definedName name="あああ" localSheetId="54">#REF!</definedName>
    <definedName name="あああ" localSheetId="55">#REF!</definedName>
    <definedName name="あああ" localSheetId="56">#REF!</definedName>
    <definedName name="あああ" localSheetId="57">#REF!</definedName>
    <definedName name="あああ" localSheetId="58">#REF!</definedName>
    <definedName name="あああ" localSheetId="59">#REF!</definedName>
    <definedName name="あああ" localSheetId="60">#REF!</definedName>
    <definedName name="あああ" localSheetId="61">#REF!</definedName>
    <definedName name="あああ" localSheetId="62">#REF!</definedName>
    <definedName name="あああ" localSheetId="63">#REF!</definedName>
    <definedName name="あああ" localSheetId="64">#REF!</definedName>
    <definedName name="あああ" localSheetId="65">#REF!</definedName>
    <definedName name="あああ" localSheetId="66">#REF!</definedName>
    <definedName name="あああ" localSheetId="67">#REF!</definedName>
    <definedName name="あああ" localSheetId="68">#REF!</definedName>
    <definedName name="あああ" localSheetId="69">#REF!</definedName>
    <definedName name="あああ" localSheetId="70">#REF!</definedName>
    <definedName name="あああ" localSheetId="71">#REF!</definedName>
    <definedName name="あああ" localSheetId="72">#REF!</definedName>
    <definedName name="あああ" localSheetId="73">#REF!</definedName>
    <definedName name="あああ" localSheetId="74">#REF!</definedName>
    <definedName name="あああ" localSheetId="75">#REF!</definedName>
    <definedName name="あああ" localSheetId="76">#REF!</definedName>
    <definedName name="あああ" localSheetId="77">#REF!</definedName>
    <definedName name="あああ" localSheetId="78">#REF!</definedName>
    <definedName name="あああ" localSheetId="79">#REF!</definedName>
    <definedName name="あああ" localSheetId="80">#REF!</definedName>
    <definedName name="あああ" localSheetId="81">#REF!</definedName>
    <definedName name="あああ" localSheetId="82">#REF!</definedName>
    <definedName name="あああ" localSheetId="83">#REF!</definedName>
    <definedName name="あああ" localSheetId="84">#REF!</definedName>
    <definedName name="あああ" localSheetId="85">#REF!</definedName>
    <definedName name="あああ" localSheetId="86">#REF!</definedName>
    <definedName name="あああ" localSheetId="87">#REF!</definedName>
    <definedName name="あああ" localSheetId="88">#REF!</definedName>
    <definedName name="あああ" localSheetId="89">#REF!</definedName>
    <definedName name="あああ" localSheetId="90">#REF!</definedName>
    <definedName name="あああ" localSheetId="91">#REF!</definedName>
    <definedName name="あああ" localSheetId="92">#REF!</definedName>
    <definedName name="あああ" localSheetId="93">#REF!</definedName>
    <definedName name="あああ" localSheetId="94">#REF!</definedName>
    <definedName name="あああ" localSheetId="95">#REF!</definedName>
    <definedName name="あああ" localSheetId="96">#REF!</definedName>
    <definedName name="あああ" localSheetId="97">#REF!</definedName>
    <definedName name="あああ" localSheetId="98">#REF!</definedName>
    <definedName name="あああ" localSheetId="99">#REF!</definedName>
    <definedName name="あああ" localSheetId="100">#REF!</definedName>
    <definedName name="あああ" localSheetId="101">#REF!</definedName>
    <definedName name="あああ" localSheetId="102">#REF!</definedName>
    <definedName name="あああ" localSheetId="103">#REF!</definedName>
    <definedName name="あああ" localSheetId="104">#REF!</definedName>
    <definedName name="あああ" localSheetId="105">#REF!</definedName>
    <definedName name="あああ" localSheetId="106">#REF!</definedName>
    <definedName name="あああ" localSheetId="107">#REF!</definedName>
    <definedName name="あああ" localSheetId="108">#REF!</definedName>
    <definedName name="あああ" localSheetId="109">#REF!</definedName>
    <definedName name="あああ" localSheetId="110">#REF!</definedName>
    <definedName name="あああ" localSheetId="111">#REF!</definedName>
    <definedName name="あああ" localSheetId="112">#REF!</definedName>
    <definedName name="あああ" localSheetId="113">#REF!</definedName>
    <definedName name="あああ">#REF!</definedName>
    <definedName name="いいい" localSheetId="27">#REF!</definedName>
    <definedName name="いいい" localSheetId="28">#REF!</definedName>
    <definedName name="いいい" localSheetId="29">#REF!</definedName>
    <definedName name="いいい" localSheetId="30">#REF!</definedName>
    <definedName name="いいい" localSheetId="31">#REF!</definedName>
    <definedName name="いいい" localSheetId="32">#REF!</definedName>
    <definedName name="いいい" localSheetId="33">#REF!</definedName>
    <definedName name="いいい" localSheetId="34">#REF!</definedName>
    <definedName name="いいい" localSheetId="35">#REF!</definedName>
    <definedName name="いいい" localSheetId="36">#REF!</definedName>
    <definedName name="いいい" localSheetId="37">#REF!</definedName>
    <definedName name="いいい" localSheetId="38">#REF!</definedName>
    <definedName name="いいい" localSheetId="39">#REF!</definedName>
    <definedName name="いいい" localSheetId="40">#REF!</definedName>
    <definedName name="いいい" localSheetId="41">#REF!</definedName>
    <definedName name="いいい" localSheetId="42">#REF!</definedName>
    <definedName name="いいい" localSheetId="43">#REF!</definedName>
    <definedName name="いいい" localSheetId="44">#REF!</definedName>
    <definedName name="いいい" localSheetId="45">#REF!</definedName>
    <definedName name="いいい" localSheetId="46">#REF!</definedName>
    <definedName name="いいい" localSheetId="47">#REF!</definedName>
    <definedName name="いいい" localSheetId="48">#REF!</definedName>
    <definedName name="いいい" localSheetId="49">#REF!</definedName>
    <definedName name="いいい" localSheetId="50">#REF!</definedName>
    <definedName name="いいい" localSheetId="51">#REF!</definedName>
    <definedName name="いいい" localSheetId="52">#REF!</definedName>
    <definedName name="いいい" localSheetId="53">#REF!</definedName>
    <definedName name="いいい" localSheetId="54">#REF!</definedName>
    <definedName name="いいい" localSheetId="55">#REF!</definedName>
    <definedName name="いいい" localSheetId="56">#REF!</definedName>
    <definedName name="いいい" localSheetId="57">#REF!</definedName>
    <definedName name="いいい" localSheetId="58">#REF!</definedName>
    <definedName name="いいい" localSheetId="59">#REF!</definedName>
    <definedName name="いいい" localSheetId="60">#REF!</definedName>
    <definedName name="いいい" localSheetId="61">#REF!</definedName>
    <definedName name="いいい" localSheetId="62">#REF!</definedName>
    <definedName name="いいい" localSheetId="63">#REF!</definedName>
    <definedName name="いいい" localSheetId="64">#REF!</definedName>
    <definedName name="いいい" localSheetId="65">#REF!</definedName>
    <definedName name="いいい" localSheetId="66">#REF!</definedName>
    <definedName name="いいい" localSheetId="67">#REF!</definedName>
    <definedName name="いいい" localSheetId="68">#REF!</definedName>
    <definedName name="いいい" localSheetId="69">#REF!</definedName>
    <definedName name="いいい" localSheetId="70">#REF!</definedName>
    <definedName name="いいい" localSheetId="71">#REF!</definedName>
    <definedName name="いいい" localSheetId="72">#REF!</definedName>
    <definedName name="いいい" localSheetId="73">#REF!</definedName>
    <definedName name="いいい" localSheetId="74">#REF!</definedName>
    <definedName name="いいい" localSheetId="75">#REF!</definedName>
    <definedName name="いいい" localSheetId="76">#REF!</definedName>
    <definedName name="いいい" localSheetId="77">#REF!</definedName>
    <definedName name="いいい" localSheetId="78">#REF!</definedName>
    <definedName name="いいい" localSheetId="79">#REF!</definedName>
    <definedName name="いいい" localSheetId="80">#REF!</definedName>
    <definedName name="いいい" localSheetId="81">#REF!</definedName>
    <definedName name="いいい" localSheetId="82">#REF!</definedName>
    <definedName name="いいい" localSheetId="83">#REF!</definedName>
    <definedName name="いいい" localSheetId="84">#REF!</definedName>
    <definedName name="いいい" localSheetId="85">#REF!</definedName>
    <definedName name="いいい" localSheetId="86">#REF!</definedName>
    <definedName name="いいい" localSheetId="87">#REF!</definedName>
    <definedName name="いいい" localSheetId="88">#REF!</definedName>
    <definedName name="いいい" localSheetId="89">#REF!</definedName>
    <definedName name="いいい" localSheetId="90">#REF!</definedName>
    <definedName name="いいい" localSheetId="91">#REF!</definedName>
    <definedName name="いいい" localSheetId="92">#REF!</definedName>
    <definedName name="いいい" localSheetId="93">#REF!</definedName>
    <definedName name="いいい" localSheetId="94">#REF!</definedName>
    <definedName name="いいい" localSheetId="95">#REF!</definedName>
    <definedName name="いいい" localSheetId="96">#REF!</definedName>
    <definedName name="いいい" localSheetId="97">#REF!</definedName>
    <definedName name="いいい" localSheetId="98">#REF!</definedName>
    <definedName name="いいい" localSheetId="99">#REF!</definedName>
    <definedName name="いいい" localSheetId="100">#REF!</definedName>
    <definedName name="いいい" localSheetId="101">#REF!</definedName>
    <definedName name="いいい" localSheetId="102">#REF!</definedName>
    <definedName name="いいい" localSheetId="103">#REF!</definedName>
    <definedName name="いいい" localSheetId="104">#REF!</definedName>
    <definedName name="いいい" localSheetId="105">#REF!</definedName>
    <definedName name="いいい" localSheetId="106">#REF!</definedName>
    <definedName name="いいい" localSheetId="107">#REF!</definedName>
    <definedName name="いいい" localSheetId="108">#REF!</definedName>
    <definedName name="いいい" localSheetId="109">#REF!</definedName>
    <definedName name="いいい" localSheetId="110">#REF!</definedName>
    <definedName name="いいい" localSheetId="111">#REF!</definedName>
    <definedName name="いいい" localSheetId="112">#REF!</definedName>
    <definedName name="いいい" localSheetId="113">#REF!</definedName>
    <definedName name="いいい">#REF!</definedName>
    <definedName name="ｽﾐﾄﾛ材CIF単価ﾄﾞﾙ" localSheetId="27">#REF!</definedName>
    <definedName name="ｽﾐﾄﾛ材CIF単価ﾄﾞﾙ" localSheetId="28">#REF!</definedName>
    <definedName name="ｽﾐﾄﾛ材CIF単価ﾄﾞﾙ" localSheetId="29">#REF!</definedName>
    <definedName name="ｽﾐﾄﾛ材CIF単価ﾄﾞﾙ" localSheetId="30">#REF!</definedName>
    <definedName name="ｽﾐﾄﾛ材CIF単価ﾄﾞﾙ" localSheetId="31">#REF!</definedName>
    <definedName name="ｽﾐﾄﾛ材CIF単価ﾄﾞﾙ" localSheetId="32">#REF!</definedName>
    <definedName name="ｽﾐﾄﾛ材CIF単価ﾄﾞﾙ" localSheetId="33">#REF!</definedName>
    <definedName name="ｽﾐﾄﾛ材CIF単価ﾄﾞﾙ" localSheetId="34">#REF!</definedName>
    <definedName name="ｽﾐﾄﾛ材CIF単価ﾄﾞﾙ" localSheetId="35">#REF!</definedName>
    <definedName name="ｽﾐﾄﾛ材CIF単価ﾄﾞﾙ" localSheetId="36">#REF!</definedName>
    <definedName name="ｽﾐﾄﾛ材CIF単価ﾄﾞﾙ" localSheetId="37">#REF!</definedName>
    <definedName name="ｽﾐﾄﾛ材CIF単価ﾄﾞﾙ" localSheetId="38">#REF!</definedName>
    <definedName name="ｽﾐﾄﾛ材CIF単価ﾄﾞﾙ" localSheetId="39">#REF!</definedName>
    <definedName name="ｽﾐﾄﾛ材CIF単価ﾄﾞﾙ" localSheetId="40">#REF!</definedName>
    <definedName name="ｽﾐﾄﾛ材CIF単価ﾄﾞﾙ" localSheetId="41">#REF!</definedName>
    <definedName name="ｽﾐﾄﾛ材CIF単価ﾄﾞﾙ" localSheetId="42">#REF!</definedName>
    <definedName name="ｽﾐﾄﾛ材CIF単価ﾄﾞﾙ" localSheetId="43">#REF!</definedName>
    <definedName name="ｽﾐﾄﾛ材CIF単価ﾄﾞﾙ" localSheetId="44">#REF!</definedName>
    <definedName name="ｽﾐﾄﾛ材CIF単価ﾄﾞﾙ" localSheetId="45">#REF!</definedName>
    <definedName name="ｽﾐﾄﾛ材CIF単価ﾄﾞﾙ" localSheetId="46">#REF!</definedName>
    <definedName name="ｽﾐﾄﾛ材CIF単価ﾄﾞﾙ" localSheetId="47">#REF!</definedName>
    <definedName name="ｽﾐﾄﾛ材CIF単価ﾄﾞﾙ" localSheetId="48">#REF!</definedName>
    <definedName name="ｽﾐﾄﾛ材CIF単価ﾄﾞﾙ" localSheetId="49">#REF!</definedName>
    <definedName name="ｽﾐﾄﾛ材CIF単価ﾄﾞﾙ" localSheetId="50">#REF!</definedName>
    <definedName name="ｽﾐﾄﾛ材CIF単価ﾄﾞﾙ" localSheetId="51">#REF!</definedName>
    <definedName name="ｽﾐﾄﾛ材CIF単価ﾄﾞﾙ" localSheetId="52">#REF!</definedName>
    <definedName name="ｽﾐﾄﾛ材CIF単価ﾄﾞﾙ" localSheetId="53">#REF!</definedName>
    <definedName name="ｽﾐﾄﾛ材CIF単価ﾄﾞﾙ" localSheetId="54">#REF!</definedName>
    <definedName name="ｽﾐﾄﾛ材CIF単価ﾄﾞﾙ" localSheetId="55">#REF!</definedName>
    <definedName name="ｽﾐﾄﾛ材CIF単価ﾄﾞﾙ" localSheetId="56">#REF!</definedName>
    <definedName name="ｽﾐﾄﾛ材CIF単価ﾄﾞﾙ" localSheetId="57">#REF!</definedName>
    <definedName name="ｽﾐﾄﾛ材CIF単価ﾄﾞﾙ" localSheetId="58">#REF!</definedName>
    <definedName name="ｽﾐﾄﾛ材CIF単価ﾄﾞﾙ" localSheetId="59">#REF!</definedName>
    <definedName name="ｽﾐﾄﾛ材CIF単価ﾄﾞﾙ" localSheetId="60">#REF!</definedName>
    <definedName name="ｽﾐﾄﾛ材CIF単価ﾄﾞﾙ" localSheetId="61">#REF!</definedName>
    <definedName name="ｽﾐﾄﾛ材CIF単価ﾄﾞﾙ" localSheetId="62">#REF!</definedName>
    <definedName name="ｽﾐﾄﾛ材CIF単価ﾄﾞﾙ" localSheetId="63">#REF!</definedName>
    <definedName name="ｽﾐﾄﾛ材CIF単価ﾄﾞﾙ" localSheetId="64">#REF!</definedName>
    <definedName name="ｽﾐﾄﾛ材CIF単価ﾄﾞﾙ" localSheetId="65">#REF!</definedName>
    <definedName name="ｽﾐﾄﾛ材CIF単価ﾄﾞﾙ" localSheetId="66">#REF!</definedName>
    <definedName name="ｽﾐﾄﾛ材CIF単価ﾄﾞﾙ" localSheetId="67">#REF!</definedName>
    <definedName name="ｽﾐﾄﾛ材CIF単価ﾄﾞﾙ" localSheetId="68">#REF!</definedName>
    <definedName name="ｽﾐﾄﾛ材CIF単価ﾄﾞﾙ" localSheetId="69">#REF!</definedName>
    <definedName name="ｽﾐﾄﾛ材CIF単価ﾄﾞﾙ" localSheetId="70">#REF!</definedName>
    <definedName name="ｽﾐﾄﾛ材CIF単価ﾄﾞﾙ" localSheetId="71">#REF!</definedName>
    <definedName name="ｽﾐﾄﾛ材CIF単価ﾄﾞﾙ" localSheetId="72">#REF!</definedName>
    <definedName name="ｽﾐﾄﾛ材CIF単価ﾄﾞﾙ" localSheetId="73">#REF!</definedName>
    <definedName name="ｽﾐﾄﾛ材CIF単価ﾄﾞﾙ" localSheetId="74">#REF!</definedName>
    <definedName name="ｽﾐﾄﾛ材CIF単価ﾄﾞﾙ" localSheetId="75">#REF!</definedName>
    <definedName name="ｽﾐﾄﾛ材CIF単価ﾄﾞﾙ" localSheetId="76">#REF!</definedName>
    <definedName name="ｽﾐﾄﾛ材CIF単価ﾄﾞﾙ" localSheetId="77">#REF!</definedName>
    <definedName name="ｽﾐﾄﾛ材CIF単価ﾄﾞﾙ" localSheetId="78">#REF!</definedName>
    <definedName name="ｽﾐﾄﾛ材CIF単価ﾄﾞﾙ" localSheetId="79">#REF!</definedName>
    <definedName name="ｽﾐﾄﾛ材CIF単価ﾄﾞﾙ" localSheetId="80">#REF!</definedName>
    <definedName name="ｽﾐﾄﾛ材CIF単価ﾄﾞﾙ" localSheetId="81">#REF!</definedName>
    <definedName name="ｽﾐﾄﾛ材CIF単価ﾄﾞﾙ" localSheetId="82">#REF!</definedName>
    <definedName name="ｽﾐﾄﾛ材CIF単価ﾄﾞﾙ" localSheetId="83">#REF!</definedName>
    <definedName name="ｽﾐﾄﾛ材CIF単価ﾄﾞﾙ" localSheetId="84">#REF!</definedName>
    <definedName name="ｽﾐﾄﾛ材CIF単価ﾄﾞﾙ" localSheetId="85">#REF!</definedName>
    <definedName name="ｽﾐﾄﾛ材CIF単価ﾄﾞﾙ" localSheetId="86">#REF!</definedName>
    <definedName name="ｽﾐﾄﾛ材CIF単価ﾄﾞﾙ" localSheetId="87">#REF!</definedName>
    <definedName name="ｽﾐﾄﾛ材CIF単価ﾄﾞﾙ" localSheetId="88">#REF!</definedName>
    <definedName name="ｽﾐﾄﾛ材CIF単価ﾄﾞﾙ" localSheetId="89">#REF!</definedName>
    <definedName name="ｽﾐﾄﾛ材CIF単価ﾄﾞﾙ" localSheetId="90">#REF!</definedName>
    <definedName name="ｽﾐﾄﾛ材CIF単価ﾄﾞﾙ" localSheetId="91">#REF!</definedName>
    <definedName name="ｽﾐﾄﾛ材CIF単価ﾄﾞﾙ" localSheetId="92">#REF!</definedName>
    <definedName name="ｽﾐﾄﾛ材CIF単価ﾄﾞﾙ" localSheetId="93">#REF!</definedName>
    <definedName name="ｽﾐﾄﾛ材CIF単価ﾄﾞﾙ" localSheetId="94">#REF!</definedName>
    <definedName name="ｽﾐﾄﾛ材CIF単価ﾄﾞﾙ" localSheetId="95">#REF!</definedName>
    <definedName name="ｽﾐﾄﾛ材CIF単価ﾄﾞﾙ" localSheetId="96">#REF!</definedName>
    <definedName name="ｽﾐﾄﾛ材CIF単価ﾄﾞﾙ" localSheetId="97">#REF!</definedName>
    <definedName name="ｽﾐﾄﾛ材CIF単価ﾄﾞﾙ" localSheetId="98">#REF!</definedName>
    <definedName name="ｽﾐﾄﾛ材CIF単価ﾄﾞﾙ" localSheetId="99">#REF!</definedName>
    <definedName name="ｽﾐﾄﾛ材CIF単価ﾄﾞﾙ" localSheetId="100">#REF!</definedName>
    <definedName name="ｽﾐﾄﾛ材CIF単価ﾄﾞﾙ" localSheetId="101">#REF!</definedName>
    <definedName name="ｽﾐﾄﾛ材CIF単価ﾄﾞﾙ" localSheetId="102">#REF!</definedName>
    <definedName name="ｽﾐﾄﾛ材CIF単価ﾄﾞﾙ" localSheetId="103">#REF!</definedName>
    <definedName name="ｽﾐﾄﾛ材CIF単価ﾄﾞﾙ" localSheetId="104">#REF!</definedName>
    <definedName name="ｽﾐﾄﾛ材CIF単価ﾄﾞﾙ" localSheetId="105">#REF!</definedName>
    <definedName name="ｽﾐﾄﾛ材CIF単価ﾄﾞﾙ" localSheetId="106">#REF!</definedName>
    <definedName name="ｽﾐﾄﾛ材CIF単価ﾄﾞﾙ" localSheetId="107">#REF!</definedName>
    <definedName name="ｽﾐﾄﾛ材CIF単価ﾄﾞﾙ" localSheetId="108">#REF!</definedName>
    <definedName name="ｽﾐﾄﾛ材CIF単価ﾄﾞﾙ" localSheetId="109">#REF!</definedName>
    <definedName name="ｽﾐﾄﾛ材CIF単価ﾄﾞﾙ" localSheetId="110">#REF!</definedName>
    <definedName name="ｽﾐﾄﾛ材CIF単価ﾄﾞﾙ" localSheetId="111">#REF!</definedName>
    <definedName name="ｽﾐﾄﾛ材CIF単価ﾄﾞﾙ" localSheetId="112">#REF!</definedName>
    <definedName name="ｽﾐﾄﾛ材CIF単価ﾄﾞﾙ" localSheetId="113">#REF!</definedName>
    <definedName name="ｽﾐﾄﾛ材CIF単価ﾄﾞﾙ">#REF!</definedName>
    <definedName name="ｽﾐﾄﾛ材CIF率" localSheetId="27">#REF!</definedName>
    <definedName name="ｽﾐﾄﾛ材CIF率" localSheetId="28">#REF!</definedName>
    <definedName name="ｽﾐﾄﾛ材CIF率" localSheetId="29">#REF!</definedName>
    <definedName name="ｽﾐﾄﾛ材CIF率" localSheetId="30">#REF!</definedName>
    <definedName name="ｽﾐﾄﾛ材CIF率" localSheetId="31">#REF!</definedName>
    <definedName name="ｽﾐﾄﾛ材CIF率" localSheetId="32">#REF!</definedName>
    <definedName name="ｽﾐﾄﾛ材CIF率" localSheetId="33">#REF!</definedName>
    <definedName name="ｽﾐﾄﾛ材CIF率" localSheetId="34">#REF!</definedName>
    <definedName name="ｽﾐﾄﾛ材CIF率" localSheetId="35">#REF!</definedName>
    <definedName name="ｽﾐﾄﾛ材CIF率" localSheetId="36">#REF!</definedName>
    <definedName name="ｽﾐﾄﾛ材CIF率" localSheetId="37">#REF!</definedName>
    <definedName name="ｽﾐﾄﾛ材CIF率" localSheetId="38">#REF!</definedName>
    <definedName name="ｽﾐﾄﾛ材CIF率" localSheetId="39">#REF!</definedName>
    <definedName name="ｽﾐﾄﾛ材CIF率" localSheetId="40">#REF!</definedName>
    <definedName name="ｽﾐﾄﾛ材CIF率" localSheetId="41">#REF!</definedName>
    <definedName name="ｽﾐﾄﾛ材CIF率" localSheetId="42">#REF!</definedName>
    <definedName name="ｽﾐﾄﾛ材CIF率" localSheetId="43">#REF!</definedName>
    <definedName name="ｽﾐﾄﾛ材CIF率" localSheetId="44">#REF!</definedName>
    <definedName name="ｽﾐﾄﾛ材CIF率" localSheetId="45">#REF!</definedName>
    <definedName name="ｽﾐﾄﾛ材CIF率" localSheetId="46">#REF!</definedName>
    <definedName name="ｽﾐﾄﾛ材CIF率" localSheetId="47">#REF!</definedName>
    <definedName name="ｽﾐﾄﾛ材CIF率" localSheetId="48">#REF!</definedName>
    <definedName name="ｽﾐﾄﾛ材CIF率" localSheetId="49">#REF!</definedName>
    <definedName name="ｽﾐﾄﾛ材CIF率" localSheetId="50">#REF!</definedName>
    <definedName name="ｽﾐﾄﾛ材CIF率" localSheetId="51">#REF!</definedName>
    <definedName name="ｽﾐﾄﾛ材CIF率" localSheetId="52">#REF!</definedName>
    <definedName name="ｽﾐﾄﾛ材CIF率" localSheetId="53">#REF!</definedName>
    <definedName name="ｽﾐﾄﾛ材CIF率" localSheetId="54">#REF!</definedName>
    <definedName name="ｽﾐﾄﾛ材CIF率" localSheetId="55">#REF!</definedName>
    <definedName name="ｽﾐﾄﾛ材CIF率" localSheetId="56">#REF!</definedName>
    <definedName name="ｽﾐﾄﾛ材CIF率" localSheetId="57">#REF!</definedName>
    <definedName name="ｽﾐﾄﾛ材CIF率" localSheetId="58">#REF!</definedName>
    <definedName name="ｽﾐﾄﾛ材CIF率" localSheetId="59">#REF!</definedName>
    <definedName name="ｽﾐﾄﾛ材CIF率" localSheetId="60">#REF!</definedName>
    <definedName name="ｽﾐﾄﾛ材CIF率" localSheetId="61">#REF!</definedName>
    <definedName name="ｽﾐﾄﾛ材CIF率" localSheetId="62">#REF!</definedName>
    <definedName name="ｽﾐﾄﾛ材CIF率" localSheetId="63">#REF!</definedName>
    <definedName name="ｽﾐﾄﾛ材CIF率" localSheetId="64">#REF!</definedName>
    <definedName name="ｽﾐﾄﾛ材CIF率" localSheetId="65">#REF!</definedName>
    <definedName name="ｽﾐﾄﾛ材CIF率" localSheetId="66">#REF!</definedName>
    <definedName name="ｽﾐﾄﾛ材CIF率" localSheetId="67">#REF!</definedName>
    <definedName name="ｽﾐﾄﾛ材CIF率" localSheetId="68">#REF!</definedName>
    <definedName name="ｽﾐﾄﾛ材CIF率" localSheetId="69">#REF!</definedName>
    <definedName name="ｽﾐﾄﾛ材CIF率" localSheetId="70">#REF!</definedName>
    <definedName name="ｽﾐﾄﾛ材CIF率" localSheetId="71">#REF!</definedName>
    <definedName name="ｽﾐﾄﾛ材CIF率" localSheetId="72">#REF!</definedName>
    <definedName name="ｽﾐﾄﾛ材CIF率" localSheetId="73">#REF!</definedName>
    <definedName name="ｽﾐﾄﾛ材CIF率" localSheetId="74">#REF!</definedName>
    <definedName name="ｽﾐﾄﾛ材CIF率" localSheetId="75">#REF!</definedName>
    <definedName name="ｽﾐﾄﾛ材CIF率" localSheetId="76">#REF!</definedName>
    <definedName name="ｽﾐﾄﾛ材CIF率" localSheetId="77">#REF!</definedName>
    <definedName name="ｽﾐﾄﾛ材CIF率" localSheetId="78">#REF!</definedName>
    <definedName name="ｽﾐﾄﾛ材CIF率" localSheetId="79">#REF!</definedName>
    <definedName name="ｽﾐﾄﾛ材CIF率" localSheetId="80">#REF!</definedName>
    <definedName name="ｽﾐﾄﾛ材CIF率" localSheetId="81">#REF!</definedName>
    <definedName name="ｽﾐﾄﾛ材CIF率" localSheetId="82">#REF!</definedName>
    <definedName name="ｽﾐﾄﾛ材CIF率" localSheetId="83">#REF!</definedName>
    <definedName name="ｽﾐﾄﾛ材CIF率" localSheetId="84">#REF!</definedName>
    <definedName name="ｽﾐﾄﾛ材CIF率" localSheetId="85">#REF!</definedName>
    <definedName name="ｽﾐﾄﾛ材CIF率" localSheetId="86">#REF!</definedName>
    <definedName name="ｽﾐﾄﾛ材CIF率" localSheetId="87">#REF!</definedName>
    <definedName name="ｽﾐﾄﾛ材CIF率" localSheetId="88">#REF!</definedName>
    <definedName name="ｽﾐﾄﾛ材CIF率" localSheetId="89">#REF!</definedName>
    <definedName name="ｽﾐﾄﾛ材CIF率" localSheetId="90">#REF!</definedName>
    <definedName name="ｽﾐﾄﾛ材CIF率" localSheetId="91">#REF!</definedName>
    <definedName name="ｽﾐﾄﾛ材CIF率" localSheetId="92">#REF!</definedName>
    <definedName name="ｽﾐﾄﾛ材CIF率" localSheetId="93">#REF!</definedName>
    <definedName name="ｽﾐﾄﾛ材CIF率" localSheetId="94">#REF!</definedName>
    <definedName name="ｽﾐﾄﾛ材CIF率" localSheetId="95">#REF!</definedName>
    <definedName name="ｽﾐﾄﾛ材CIF率" localSheetId="96">#REF!</definedName>
    <definedName name="ｽﾐﾄﾛ材CIF率" localSheetId="97">#REF!</definedName>
    <definedName name="ｽﾐﾄﾛ材CIF率" localSheetId="98">#REF!</definedName>
    <definedName name="ｽﾐﾄﾛ材CIF率" localSheetId="99">#REF!</definedName>
    <definedName name="ｽﾐﾄﾛ材CIF率" localSheetId="100">#REF!</definedName>
    <definedName name="ｽﾐﾄﾛ材CIF率" localSheetId="101">#REF!</definedName>
    <definedName name="ｽﾐﾄﾛ材CIF率" localSheetId="102">#REF!</definedName>
    <definedName name="ｽﾐﾄﾛ材CIF率" localSheetId="103">#REF!</definedName>
    <definedName name="ｽﾐﾄﾛ材CIF率" localSheetId="104">#REF!</definedName>
    <definedName name="ｽﾐﾄﾛ材CIF率" localSheetId="105">#REF!</definedName>
    <definedName name="ｽﾐﾄﾛ材CIF率" localSheetId="106">#REF!</definedName>
    <definedName name="ｽﾐﾄﾛ材CIF率" localSheetId="107">#REF!</definedName>
    <definedName name="ｽﾐﾄﾛ材CIF率" localSheetId="108">#REF!</definedName>
    <definedName name="ｽﾐﾄﾛ材CIF率" localSheetId="109">#REF!</definedName>
    <definedName name="ｽﾐﾄﾛ材CIF率" localSheetId="110">#REF!</definedName>
    <definedName name="ｽﾐﾄﾛ材CIF率" localSheetId="111">#REF!</definedName>
    <definedName name="ｽﾐﾄﾛ材CIF率" localSheetId="112">#REF!</definedName>
    <definedName name="ｽﾐﾄﾛ材CIF率" localSheetId="113">#REF!</definedName>
    <definedName name="ｽﾐﾄﾛ材CIF率">#REF!</definedName>
    <definedName name="ｽﾐﾄﾛ材FOB率" localSheetId="27">#REF!</definedName>
    <definedName name="ｽﾐﾄﾛ材FOB率" localSheetId="28">#REF!</definedName>
    <definedName name="ｽﾐﾄﾛ材FOB率" localSheetId="29">#REF!</definedName>
    <definedName name="ｽﾐﾄﾛ材FOB率" localSheetId="30">#REF!</definedName>
    <definedName name="ｽﾐﾄﾛ材FOB率" localSheetId="31">#REF!</definedName>
    <definedName name="ｽﾐﾄﾛ材FOB率" localSheetId="32">#REF!</definedName>
    <definedName name="ｽﾐﾄﾛ材FOB率" localSheetId="33">#REF!</definedName>
    <definedName name="ｽﾐﾄﾛ材FOB率" localSheetId="34">#REF!</definedName>
    <definedName name="ｽﾐﾄﾛ材FOB率" localSheetId="35">#REF!</definedName>
    <definedName name="ｽﾐﾄﾛ材FOB率" localSheetId="36">#REF!</definedName>
    <definedName name="ｽﾐﾄﾛ材FOB率" localSheetId="37">#REF!</definedName>
    <definedName name="ｽﾐﾄﾛ材FOB率" localSheetId="38">#REF!</definedName>
    <definedName name="ｽﾐﾄﾛ材FOB率" localSheetId="39">#REF!</definedName>
    <definedName name="ｽﾐﾄﾛ材FOB率" localSheetId="40">#REF!</definedName>
    <definedName name="ｽﾐﾄﾛ材FOB率" localSheetId="41">#REF!</definedName>
    <definedName name="ｽﾐﾄﾛ材FOB率" localSheetId="42">#REF!</definedName>
    <definedName name="ｽﾐﾄﾛ材FOB率" localSheetId="43">#REF!</definedName>
    <definedName name="ｽﾐﾄﾛ材FOB率" localSheetId="44">#REF!</definedName>
    <definedName name="ｽﾐﾄﾛ材FOB率" localSheetId="45">#REF!</definedName>
    <definedName name="ｽﾐﾄﾛ材FOB率" localSheetId="46">#REF!</definedName>
    <definedName name="ｽﾐﾄﾛ材FOB率" localSheetId="47">#REF!</definedName>
    <definedName name="ｽﾐﾄﾛ材FOB率" localSheetId="48">#REF!</definedName>
    <definedName name="ｽﾐﾄﾛ材FOB率" localSheetId="49">#REF!</definedName>
    <definedName name="ｽﾐﾄﾛ材FOB率" localSheetId="50">#REF!</definedName>
    <definedName name="ｽﾐﾄﾛ材FOB率" localSheetId="51">#REF!</definedName>
    <definedName name="ｽﾐﾄﾛ材FOB率" localSheetId="52">#REF!</definedName>
    <definedName name="ｽﾐﾄﾛ材FOB率" localSheetId="53">#REF!</definedName>
    <definedName name="ｽﾐﾄﾛ材FOB率" localSheetId="54">#REF!</definedName>
    <definedName name="ｽﾐﾄﾛ材FOB率" localSheetId="55">#REF!</definedName>
    <definedName name="ｽﾐﾄﾛ材FOB率" localSheetId="56">#REF!</definedName>
    <definedName name="ｽﾐﾄﾛ材FOB率" localSheetId="57">#REF!</definedName>
    <definedName name="ｽﾐﾄﾛ材FOB率" localSheetId="58">#REF!</definedName>
    <definedName name="ｽﾐﾄﾛ材FOB率" localSheetId="59">#REF!</definedName>
    <definedName name="ｽﾐﾄﾛ材FOB率" localSheetId="60">#REF!</definedName>
    <definedName name="ｽﾐﾄﾛ材FOB率" localSheetId="61">#REF!</definedName>
    <definedName name="ｽﾐﾄﾛ材FOB率" localSheetId="62">#REF!</definedName>
    <definedName name="ｽﾐﾄﾛ材FOB率" localSheetId="63">#REF!</definedName>
    <definedName name="ｽﾐﾄﾛ材FOB率" localSheetId="64">#REF!</definedName>
    <definedName name="ｽﾐﾄﾛ材FOB率" localSheetId="65">#REF!</definedName>
    <definedName name="ｽﾐﾄﾛ材FOB率" localSheetId="66">#REF!</definedName>
    <definedName name="ｽﾐﾄﾛ材FOB率" localSheetId="67">#REF!</definedName>
    <definedName name="ｽﾐﾄﾛ材FOB率" localSheetId="68">#REF!</definedName>
    <definedName name="ｽﾐﾄﾛ材FOB率" localSheetId="69">#REF!</definedName>
    <definedName name="ｽﾐﾄﾛ材FOB率" localSheetId="70">#REF!</definedName>
    <definedName name="ｽﾐﾄﾛ材FOB率" localSheetId="71">#REF!</definedName>
    <definedName name="ｽﾐﾄﾛ材FOB率" localSheetId="72">#REF!</definedName>
    <definedName name="ｽﾐﾄﾛ材FOB率" localSheetId="73">#REF!</definedName>
    <definedName name="ｽﾐﾄﾛ材FOB率" localSheetId="74">#REF!</definedName>
    <definedName name="ｽﾐﾄﾛ材FOB率" localSheetId="75">#REF!</definedName>
    <definedName name="ｽﾐﾄﾛ材FOB率" localSheetId="76">#REF!</definedName>
    <definedName name="ｽﾐﾄﾛ材FOB率" localSheetId="77">#REF!</definedName>
    <definedName name="ｽﾐﾄﾛ材FOB率" localSheetId="78">#REF!</definedName>
    <definedName name="ｽﾐﾄﾛ材FOB率" localSheetId="79">#REF!</definedName>
    <definedName name="ｽﾐﾄﾛ材FOB率" localSheetId="80">#REF!</definedName>
    <definedName name="ｽﾐﾄﾛ材FOB率" localSheetId="81">#REF!</definedName>
    <definedName name="ｽﾐﾄﾛ材FOB率" localSheetId="82">#REF!</definedName>
    <definedName name="ｽﾐﾄﾛ材FOB率" localSheetId="83">#REF!</definedName>
    <definedName name="ｽﾐﾄﾛ材FOB率" localSheetId="84">#REF!</definedName>
    <definedName name="ｽﾐﾄﾛ材FOB率" localSheetId="85">#REF!</definedName>
    <definedName name="ｽﾐﾄﾛ材FOB率" localSheetId="86">#REF!</definedName>
    <definedName name="ｽﾐﾄﾛ材FOB率" localSheetId="87">#REF!</definedName>
    <definedName name="ｽﾐﾄﾛ材FOB率" localSheetId="88">#REF!</definedName>
    <definedName name="ｽﾐﾄﾛ材FOB率" localSheetId="89">#REF!</definedName>
    <definedName name="ｽﾐﾄﾛ材FOB率" localSheetId="90">#REF!</definedName>
    <definedName name="ｽﾐﾄﾛ材FOB率" localSheetId="91">#REF!</definedName>
    <definedName name="ｽﾐﾄﾛ材FOB率" localSheetId="92">#REF!</definedName>
    <definedName name="ｽﾐﾄﾛ材FOB率" localSheetId="93">#REF!</definedName>
    <definedName name="ｽﾐﾄﾛ材FOB率" localSheetId="94">#REF!</definedName>
    <definedName name="ｽﾐﾄﾛ材FOB率" localSheetId="95">#REF!</definedName>
    <definedName name="ｽﾐﾄﾛ材FOB率" localSheetId="96">#REF!</definedName>
    <definedName name="ｽﾐﾄﾛ材FOB率" localSheetId="97">#REF!</definedName>
    <definedName name="ｽﾐﾄﾛ材FOB率" localSheetId="98">#REF!</definedName>
    <definedName name="ｽﾐﾄﾛ材FOB率" localSheetId="99">#REF!</definedName>
    <definedName name="ｽﾐﾄﾛ材FOB率" localSheetId="100">#REF!</definedName>
    <definedName name="ｽﾐﾄﾛ材FOB率" localSheetId="101">#REF!</definedName>
    <definedName name="ｽﾐﾄﾛ材FOB率" localSheetId="102">#REF!</definedName>
    <definedName name="ｽﾐﾄﾛ材FOB率" localSheetId="103">#REF!</definedName>
    <definedName name="ｽﾐﾄﾛ材FOB率" localSheetId="104">#REF!</definedName>
    <definedName name="ｽﾐﾄﾛ材FOB率" localSheetId="105">#REF!</definedName>
    <definedName name="ｽﾐﾄﾛ材FOB率" localSheetId="106">#REF!</definedName>
    <definedName name="ｽﾐﾄﾛ材FOB率" localSheetId="107">#REF!</definedName>
    <definedName name="ｽﾐﾄﾛ材FOB率" localSheetId="108">#REF!</definedName>
    <definedName name="ｽﾐﾄﾛ材FOB率" localSheetId="109">#REF!</definedName>
    <definedName name="ｽﾐﾄﾛ材FOB率" localSheetId="110">#REF!</definedName>
    <definedName name="ｽﾐﾄﾛ材FOB率" localSheetId="111">#REF!</definedName>
    <definedName name="ｽﾐﾄﾛ材FOB率" localSheetId="112">#REF!</definedName>
    <definedName name="ｽﾐﾄﾛ材FOB率" localSheetId="113">#REF!</definedName>
    <definedName name="ｽﾐﾄﾛ材FOB率">#REF!</definedName>
    <definedName name="テーブルレイアウト作成" localSheetId="27">#REF!</definedName>
    <definedName name="テーブルレイアウト作成" localSheetId="28">#REF!</definedName>
    <definedName name="テーブルレイアウト作成" localSheetId="29">#REF!</definedName>
    <definedName name="テーブルレイアウト作成" localSheetId="30">#REF!</definedName>
    <definedName name="テーブルレイアウト作成" localSheetId="31">#REF!</definedName>
    <definedName name="テーブルレイアウト作成" localSheetId="32">#REF!</definedName>
    <definedName name="テーブルレイアウト作成" localSheetId="33">#REF!</definedName>
    <definedName name="テーブルレイアウト作成" localSheetId="34">#REF!</definedName>
    <definedName name="テーブルレイアウト作成" localSheetId="35">#REF!</definedName>
    <definedName name="テーブルレイアウト作成" localSheetId="36">#REF!</definedName>
    <definedName name="テーブルレイアウト作成" localSheetId="37">#REF!</definedName>
    <definedName name="テーブルレイアウト作成" localSheetId="38">#REF!</definedName>
    <definedName name="テーブルレイアウト作成" localSheetId="39">#REF!</definedName>
    <definedName name="テーブルレイアウト作成" localSheetId="40">#REF!</definedName>
    <definedName name="テーブルレイアウト作成" localSheetId="41">#REF!</definedName>
    <definedName name="テーブルレイアウト作成" localSheetId="42">#REF!</definedName>
    <definedName name="テーブルレイアウト作成" localSheetId="43">#REF!</definedName>
    <definedName name="テーブルレイアウト作成" localSheetId="44">#REF!</definedName>
    <definedName name="テーブルレイアウト作成" localSheetId="45">#REF!</definedName>
    <definedName name="テーブルレイアウト作成" localSheetId="46">#REF!</definedName>
    <definedName name="テーブルレイアウト作成" localSheetId="47">#REF!</definedName>
    <definedName name="テーブルレイアウト作成" localSheetId="48">#REF!</definedName>
    <definedName name="テーブルレイアウト作成" localSheetId="49">#REF!</definedName>
    <definedName name="テーブルレイアウト作成" localSheetId="50">#REF!</definedName>
    <definedName name="テーブルレイアウト作成" localSheetId="51">#REF!</definedName>
    <definedName name="テーブルレイアウト作成" localSheetId="52">#REF!</definedName>
    <definedName name="テーブルレイアウト作成" localSheetId="53">#REF!</definedName>
    <definedName name="テーブルレイアウト作成" localSheetId="54">#REF!</definedName>
    <definedName name="テーブルレイアウト作成" localSheetId="55">#REF!</definedName>
    <definedName name="テーブルレイアウト作成" localSheetId="56">#REF!</definedName>
    <definedName name="テーブルレイアウト作成" localSheetId="57">#REF!</definedName>
    <definedName name="テーブルレイアウト作成" localSheetId="58">#REF!</definedName>
    <definedName name="テーブルレイアウト作成" localSheetId="59">#REF!</definedName>
    <definedName name="テーブルレイアウト作成" localSheetId="60">#REF!</definedName>
    <definedName name="テーブルレイアウト作成" localSheetId="61">#REF!</definedName>
    <definedName name="テーブルレイアウト作成" localSheetId="62">#REF!</definedName>
    <definedName name="テーブルレイアウト作成" localSheetId="63">#REF!</definedName>
    <definedName name="テーブルレイアウト作成" localSheetId="64">#REF!</definedName>
    <definedName name="テーブルレイアウト作成" localSheetId="65">#REF!</definedName>
    <definedName name="テーブルレイアウト作成" localSheetId="66">#REF!</definedName>
    <definedName name="テーブルレイアウト作成" localSheetId="67">#REF!</definedName>
    <definedName name="テーブルレイアウト作成" localSheetId="68">#REF!</definedName>
    <definedName name="テーブルレイアウト作成" localSheetId="69">#REF!</definedName>
    <definedName name="テーブルレイアウト作成" localSheetId="70">#REF!</definedName>
    <definedName name="テーブルレイアウト作成" localSheetId="71">#REF!</definedName>
    <definedName name="テーブルレイアウト作成" localSheetId="72">#REF!</definedName>
    <definedName name="テーブルレイアウト作成" localSheetId="73">#REF!</definedName>
    <definedName name="テーブルレイアウト作成" localSheetId="74">#REF!</definedName>
    <definedName name="テーブルレイアウト作成" localSheetId="75">#REF!</definedName>
    <definedName name="テーブルレイアウト作成" localSheetId="76">#REF!</definedName>
    <definedName name="テーブルレイアウト作成" localSheetId="77">#REF!</definedName>
    <definedName name="テーブルレイアウト作成" localSheetId="78">#REF!</definedName>
    <definedName name="テーブルレイアウト作成" localSheetId="79">#REF!</definedName>
    <definedName name="テーブルレイアウト作成" localSheetId="80">#REF!</definedName>
    <definedName name="テーブルレイアウト作成" localSheetId="81">#REF!</definedName>
    <definedName name="テーブルレイアウト作成" localSheetId="82">#REF!</definedName>
    <definedName name="テーブルレイアウト作成" localSheetId="83">#REF!</definedName>
    <definedName name="テーブルレイアウト作成" localSheetId="84">#REF!</definedName>
    <definedName name="テーブルレイアウト作成" localSheetId="85">#REF!</definedName>
    <definedName name="テーブルレイアウト作成" localSheetId="86">#REF!</definedName>
    <definedName name="テーブルレイアウト作成" localSheetId="87">#REF!</definedName>
    <definedName name="テーブルレイアウト作成" localSheetId="88">#REF!</definedName>
    <definedName name="テーブルレイアウト作成" localSheetId="89">#REF!</definedName>
    <definedName name="テーブルレイアウト作成" localSheetId="90">#REF!</definedName>
    <definedName name="テーブルレイアウト作成" localSheetId="91">#REF!</definedName>
    <definedName name="テーブルレイアウト作成" localSheetId="92">#REF!</definedName>
    <definedName name="テーブルレイアウト作成" localSheetId="93">#REF!</definedName>
    <definedName name="テーブルレイアウト作成" localSheetId="94">#REF!</definedName>
    <definedName name="テーブルレイアウト作成" localSheetId="95">#REF!</definedName>
    <definedName name="テーブルレイアウト作成" localSheetId="96">#REF!</definedName>
    <definedName name="テーブルレイアウト作成" localSheetId="97">#REF!</definedName>
    <definedName name="テーブルレイアウト作成" localSheetId="98">#REF!</definedName>
    <definedName name="テーブルレイアウト作成" localSheetId="99">#REF!</definedName>
    <definedName name="テーブルレイアウト作成" localSheetId="100">#REF!</definedName>
    <definedName name="テーブルレイアウト作成" localSheetId="101">#REF!</definedName>
    <definedName name="テーブルレイアウト作成" localSheetId="102">#REF!</definedName>
    <definedName name="テーブルレイアウト作成" localSheetId="103">#REF!</definedName>
    <definedName name="テーブルレイアウト作成" localSheetId="104">#REF!</definedName>
    <definedName name="テーブルレイアウト作成" localSheetId="105">#REF!</definedName>
    <definedName name="テーブルレイアウト作成" localSheetId="106">#REF!</definedName>
    <definedName name="テーブルレイアウト作成" localSheetId="107">#REF!</definedName>
    <definedName name="テーブルレイアウト作成" localSheetId="108">#REF!</definedName>
    <definedName name="テーブルレイアウト作成" localSheetId="109">#REF!</definedName>
    <definedName name="テーブルレイアウト作成" localSheetId="110">#REF!</definedName>
    <definedName name="テーブルレイアウト作成" localSheetId="111">#REF!</definedName>
    <definedName name="テーブルレイアウト作成" localSheetId="112">#REF!</definedName>
    <definedName name="テーブルレイアウト作成" localSheetId="113">#REF!</definedName>
    <definedName name="テーブルレイアウト作成">#REF!</definedName>
    <definedName name="プログラム区分名称">[23]選択項目一覧!$A$1</definedName>
    <definedName name="ﾚｰﾄKD" localSheetId="27">#REF!</definedName>
    <definedName name="ﾚｰﾄKD" localSheetId="28">#REF!</definedName>
    <definedName name="ﾚｰﾄKD" localSheetId="29">#REF!</definedName>
    <definedName name="ﾚｰﾄKD" localSheetId="30">#REF!</definedName>
    <definedName name="ﾚｰﾄKD" localSheetId="31">#REF!</definedName>
    <definedName name="ﾚｰﾄKD" localSheetId="32">#REF!</definedName>
    <definedName name="ﾚｰﾄKD" localSheetId="33">#REF!</definedName>
    <definedName name="ﾚｰﾄKD" localSheetId="34">#REF!</definedName>
    <definedName name="ﾚｰﾄKD" localSheetId="35">#REF!</definedName>
    <definedName name="ﾚｰﾄKD" localSheetId="36">#REF!</definedName>
    <definedName name="ﾚｰﾄKD" localSheetId="37">#REF!</definedName>
    <definedName name="ﾚｰﾄKD" localSheetId="38">#REF!</definedName>
    <definedName name="ﾚｰﾄKD" localSheetId="39">#REF!</definedName>
    <definedName name="ﾚｰﾄKD" localSheetId="40">#REF!</definedName>
    <definedName name="ﾚｰﾄKD" localSheetId="41">#REF!</definedName>
    <definedName name="ﾚｰﾄKD" localSheetId="42">#REF!</definedName>
    <definedName name="ﾚｰﾄKD" localSheetId="43">#REF!</definedName>
    <definedName name="ﾚｰﾄKD" localSheetId="44">#REF!</definedName>
    <definedName name="ﾚｰﾄKD" localSheetId="45">#REF!</definedName>
    <definedName name="ﾚｰﾄKD" localSheetId="46">#REF!</definedName>
    <definedName name="ﾚｰﾄKD" localSheetId="47">#REF!</definedName>
    <definedName name="ﾚｰﾄKD" localSheetId="48">#REF!</definedName>
    <definedName name="ﾚｰﾄKD" localSheetId="49">#REF!</definedName>
    <definedName name="ﾚｰﾄKD" localSheetId="50">#REF!</definedName>
    <definedName name="ﾚｰﾄKD" localSheetId="51">#REF!</definedName>
    <definedName name="ﾚｰﾄKD" localSheetId="52">#REF!</definedName>
    <definedName name="ﾚｰﾄKD" localSheetId="53">#REF!</definedName>
    <definedName name="ﾚｰﾄKD" localSheetId="54">#REF!</definedName>
    <definedName name="ﾚｰﾄKD" localSheetId="55">#REF!</definedName>
    <definedName name="ﾚｰﾄKD" localSheetId="56">#REF!</definedName>
    <definedName name="ﾚｰﾄKD" localSheetId="57">#REF!</definedName>
    <definedName name="ﾚｰﾄKD" localSheetId="58">#REF!</definedName>
    <definedName name="ﾚｰﾄKD" localSheetId="59">#REF!</definedName>
    <definedName name="ﾚｰﾄKD" localSheetId="60">#REF!</definedName>
    <definedName name="ﾚｰﾄKD" localSheetId="61">#REF!</definedName>
    <definedName name="ﾚｰﾄKD" localSheetId="62">#REF!</definedName>
    <definedName name="ﾚｰﾄKD" localSheetId="63">#REF!</definedName>
    <definedName name="ﾚｰﾄKD" localSheetId="64">#REF!</definedName>
    <definedName name="ﾚｰﾄKD" localSheetId="65">#REF!</definedName>
    <definedName name="ﾚｰﾄKD" localSheetId="66">#REF!</definedName>
    <definedName name="ﾚｰﾄKD" localSheetId="67">#REF!</definedName>
    <definedName name="ﾚｰﾄKD" localSheetId="68">#REF!</definedName>
    <definedName name="ﾚｰﾄKD" localSheetId="69">#REF!</definedName>
    <definedName name="ﾚｰﾄKD" localSheetId="70">#REF!</definedName>
    <definedName name="ﾚｰﾄKD" localSheetId="71">#REF!</definedName>
    <definedName name="ﾚｰﾄKD" localSheetId="72">#REF!</definedName>
    <definedName name="ﾚｰﾄKD" localSheetId="73">#REF!</definedName>
    <definedName name="ﾚｰﾄKD" localSheetId="74">#REF!</definedName>
    <definedName name="ﾚｰﾄKD" localSheetId="75">#REF!</definedName>
    <definedName name="ﾚｰﾄKD" localSheetId="76">#REF!</definedName>
    <definedName name="ﾚｰﾄKD" localSheetId="77">#REF!</definedName>
    <definedName name="ﾚｰﾄKD" localSheetId="78">#REF!</definedName>
    <definedName name="ﾚｰﾄKD" localSheetId="79">#REF!</definedName>
    <definedName name="ﾚｰﾄKD" localSheetId="80">#REF!</definedName>
    <definedName name="ﾚｰﾄKD" localSheetId="81">#REF!</definedName>
    <definedName name="ﾚｰﾄKD" localSheetId="82">#REF!</definedName>
    <definedName name="ﾚｰﾄKD" localSheetId="83">#REF!</definedName>
    <definedName name="ﾚｰﾄKD" localSheetId="84">#REF!</definedName>
    <definedName name="ﾚｰﾄKD" localSheetId="85">#REF!</definedName>
    <definedName name="ﾚｰﾄKD" localSheetId="86">#REF!</definedName>
    <definedName name="ﾚｰﾄKD" localSheetId="87">#REF!</definedName>
    <definedName name="ﾚｰﾄKD" localSheetId="88">#REF!</definedName>
    <definedName name="ﾚｰﾄKD" localSheetId="89">#REF!</definedName>
    <definedName name="ﾚｰﾄKD" localSheetId="90">#REF!</definedName>
    <definedName name="ﾚｰﾄKD" localSheetId="91">#REF!</definedName>
    <definedName name="ﾚｰﾄKD" localSheetId="92">#REF!</definedName>
    <definedName name="ﾚｰﾄKD" localSheetId="93">#REF!</definedName>
    <definedName name="ﾚｰﾄKD" localSheetId="94">#REF!</definedName>
    <definedName name="ﾚｰﾄKD" localSheetId="95">#REF!</definedName>
    <definedName name="ﾚｰﾄKD" localSheetId="96">#REF!</definedName>
    <definedName name="ﾚｰﾄKD" localSheetId="97">#REF!</definedName>
    <definedName name="ﾚｰﾄKD" localSheetId="98">#REF!</definedName>
    <definedName name="ﾚｰﾄKD" localSheetId="99">#REF!</definedName>
    <definedName name="ﾚｰﾄKD" localSheetId="100">#REF!</definedName>
    <definedName name="ﾚｰﾄKD" localSheetId="101">#REF!</definedName>
    <definedName name="ﾚｰﾄKD" localSheetId="102">#REF!</definedName>
    <definedName name="ﾚｰﾄKD" localSheetId="103">#REF!</definedName>
    <definedName name="ﾚｰﾄKD" localSheetId="104">#REF!</definedName>
    <definedName name="ﾚｰﾄKD" localSheetId="105">#REF!</definedName>
    <definedName name="ﾚｰﾄKD" localSheetId="106">#REF!</definedName>
    <definedName name="ﾚｰﾄKD" localSheetId="107">#REF!</definedName>
    <definedName name="ﾚｰﾄKD" localSheetId="108">#REF!</definedName>
    <definedName name="ﾚｰﾄKD" localSheetId="109">#REF!</definedName>
    <definedName name="ﾚｰﾄKD" localSheetId="110">#REF!</definedName>
    <definedName name="ﾚｰﾄKD" localSheetId="111">#REF!</definedName>
    <definedName name="ﾚｰﾄKD" localSheetId="112">#REF!</definedName>
    <definedName name="ﾚｰﾄKD" localSheetId="113">#REF!</definedName>
    <definedName name="ﾚｰﾄKD">#REF!</definedName>
    <definedName name="ﾚｰﾄKD外" localSheetId="27">#REF!</definedName>
    <definedName name="ﾚｰﾄKD外" localSheetId="28">#REF!</definedName>
    <definedName name="ﾚｰﾄKD外" localSheetId="29">#REF!</definedName>
    <definedName name="ﾚｰﾄKD外" localSheetId="30">#REF!</definedName>
    <definedName name="ﾚｰﾄKD外" localSheetId="31">#REF!</definedName>
    <definedName name="ﾚｰﾄKD外" localSheetId="32">#REF!</definedName>
    <definedName name="ﾚｰﾄKD外" localSheetId="33">#REF!</definedName>
    <definedName name="ﾚｰﾄKD外" localSheetId="34">#REF!</definedName>
    <definedName name="ﾚｰﾄKD外" localSheetId="35">#REF!</definedName>
    <definedName name="ﾚｰﾄKD外" localSheetId="36">#REF!</definedName>
    <definedName name="ﾚｰﾄKD外" localSheetId="37">#REF!</definedName>
    <definedName name="ﾚｰﾄKD外" localSheetId="38">#REF!</definedName>
    <definedName name="ﾚｰﾄKD外" localSheetId="39">#REF!</definedName>
    <definedName name="ﾚｰﾄKD外" localSheetId="40">#REF!</definedName>
    <definedName name="ﾚｰﾄKD外" localSheetId="41">#REF!</definedName>
    <definedName name="ﾚｰﾄKD外" localSheetId="42">#REF!</definedName>
    <definedName name="ﾚｰﾄKD外" localSheetId="43">#REF!</definedName>
    <definedName name="ﾚｰﾄKD外" localSheetId="44">#REF!</definedName>
    <definedName name="ﾚｰﾄKD外" localSheetId="45">#REF!</definedName>
    <definedName name="ﾚｰﾄKD外" localSheetId="46">#REF!</definedName>
    <definedName name="ﾚｰﾄKD外" localSheetId="47">#REF!</definedName>
    <definedName name="ﾚｰﾄKD外" localSheetId="48">#REF!</definedName>
    <definedName name="ﾚｰﾄKD外" localSheetId="49">#REF!</definedName>
    <definedName name="ﾚｰﾄKD外" localSheetId="50">#REF!</definedName>
    <definedName name="ﾚｰﾄKD外" localSheetId="51">#REF!</definedName>
    <definedName name="ﾚｰﾄKD外" localSheetId="52">#REF!</definedName>
    <definedName name="ﾚｰﾄKD外" localSheetId="53">#REF!</definedName>
    <definedName name="ﾚｰﾄKD外" localSheetId="54">#REF!</definedName>
    <definedName name="ﾚｰﾄKD外" localSheetId="55">#REF!</definedName>
    <definedName name="ﾚｰﾄKD外" localSheetId="56">#REF!</definedName>
    <definedName name="ﾚｰﾄKD外" localSheetId="57">#REF!</definedName>
    <definedName name="ﾚｰﾄKD外" localSheetId="58">#REF!</definedName>
    <definedName name="ﾚｰﾄKD外" localSheetId="59">#REF!</definedName>
    <definedName name="ﾚｰﾄKD外" localSheetId="60">#REF!</definedName>
    <definedName name="ﾚｰﾄKD外" localSheetId="61">#REF!</definedName>
    <definedName name="ﾚｰﾄKD外" localSheetId="62">#REF!</definedName>
    <definedName name="ﾚｰﾄKD外" localSheetId="63">#REF!</definedName>
    <definedName name="ﾚｰﾄKD外" localSheetId="64">#REF!</definedName>
    <definedName name="ﾚｰﾄKD外" localSheetId="65">#REF!</definedName>
    <definedName name="ﾚｰﾄKD外" localSheetId="66">#REF!</definedName>
    <definedName name="ﾚｰﾄKD外" localSheetId="67">#REF!</definedName>
    <definedName name="ﾚｰﾄKD外" localSheetId="68">#REF!</definedName>
    <definedName name="ﾚｰﾄKD外" localSheetId="69">#REF!</definedName>
    <definedName name="ﾚｰﾄKD外" localSheetId="70">#REF!</definedName>
    <definedName name="ﾚｰﾄKD外" localSheetId="71">#REF!</definedName>
    <definedName name="ﾚｰﾄKD外" localSheetId="72">#REF!</definedName>
    <definedName name="ﾚｰﾄKD外" localSheetId="73">#REF!</definedName>
    <definedName name="ﾚｰﾄKD外" localSheetId="74">#REF!</definedName>
    <definedName name="ﾚｰﾄKD外" localSheetId="75">#REF!</definedName>
    <definedName name="ﾚｰﾄKD外" localSheetId="76">#REF!</definedName>
    <definedName name="ﾚｰﾄKD外" localSheetId="77">#REF!</definedName>
    <definedName name="ﾚｰﾄKD外" localSheetId="78">#REF!</definedName>
    <definedName name="ﾚｰﾄKD外" localSheetId="79">#REF!</definedName>
    <definedName name="ﾚｰﾄKD外" localSheetId="80">#REF!</definedName>
    <definedName name="ﾚｰﾄKD外" localSheetId="81">#REF!</definedName>
    <definedName name="ﾚｰﾄKD外" localSheetId="82">#REF!</definedName>
    <definedName name="ﾚｰﾄKD外" localSheetId="83">#REF!</definedName>
    <definedName name="ﾚｰﾄKD外" localSheetId="84">#REF!</definedName>
    <definedName name="ﾚｰﾄKD外" localSheetId="85">#REF!</definedName>
    <definedName name="ﾚｰﾄKD外" localSheetId="86">#REF!</definedName>
    <definedName name="ﾚｰﾄKD外" localSheetId="87">#REF!</definedName>
    <definedName name="ﾚｰﾄKD外" localSheetId="88">#REF!</definedName>
    <definedName name="ﾚｰﾄKD外" localSheetId="89">#REF!</definedName>
    <definedName name="ﾚｰﾄKD外" localSheetId="90">#REF!</definedName>
    <definedName name="ﾚｰﾄKD外" localSheetId="91">#REF!</definedName>
    <definedName name="ﾚｰﾄKD外" localSheetId="92">#REF!</definedName>
    <definedName name="ﾚｰﾄKD外" localSheetId="93">#REF!</definedName>
    <definedName name="ﾚｰﾄKD外" localSheetId="94">#REF!</definedName>
    <definedName name="ﾚｰﾄKD外" localSheetId="95">#REF!</definedName>
    <definedName name="ﾚｰﾄKD外" localSheetId="96">#REF!</definedName>
    <definedName name="ﾚｰﾄKD外" localSheetId="97">#REF!</definedName>
    <definedName name="ﾚｰﾄKD外" localSheetId="98">#REF!</definedName>
    <definedName name="ﾚｰﾄKD外" localSheetId="99">#REF!</definedName>
    <definedName name="ﾚｰﾄKD外" localSheetId="100">#REF!</definedName>
    <definedName name="ﾚｰﾄKD外" localSheetId="101">#REF!</definedName>
    <definedName name="ﾚｰﾄKD外" localSheetId="102">#REF!</definedName>
    <definedName name="ﾚｰﾄKD外" localSheetId="103">#REF!</definedName>
    <definedName name="ﾚｰﾄKD外" localSheetId="104">#REF!</definedName>
    <definedName name="ﾚｰﾄKD外" localSheetId="105">#REF!</definedName>
    <definedName name="ﾚｰﾄKD外" localSheetId="106">#REF!</definedName>
    <definedName name="ﾚｰﾄKD外" localSheetId="107">#REF!</definedName>
    <definedName name="ﾚｰﾄKD外" localSheetId="108">#REF!</definedName>
    <definedName name="ﾚｰﾄKD外" localSheetId="109">#REF!</definedName>
    <definedName name="ﾚｰﾄKD外" localSheetId="110">#REF!</definedName>
    <definedName name="ﾚｰﾄKD外" localSheetId="111">#REF!</definedName>
    <definedName name="ﾚｰﾄKD外" localSheetId="112">#REF!</definedName>
    <definedName name="ﾚｰﾄKD外" localSheetId="113">#REF!</definedName>
    <definedName name="ﾚｰﾄKD外">#REF!</definedName>
    <definedName name="為替レート">[24]D1BOX原価表!$C$6</definedName>
    <definedName name="為替ﾚﾄ円ﾄﾞﾙ" localSheetId="27">#REF!</definedName>
    <definedName name="為替ﾚﾄ円ﾄﾞﾙ" localSheetId="28">#REF!</definedName>
    <definedName name="為替ﾚﾄ円ﾄﾞﾙ" localSheetId="29">#REF!</definedName>
    <definedName name="為替ﾚﾄ円ﾄﾞﾙ" localSheetId="30">#REF!</definedName>
    <definedName name="為替ﾚﾄ円ﾄﾞﾙ" localSheetId="31">#REF!</definedName>
    <definedName name="為替ﾚﾄ円ﾄﾞﾙ" localSheetId="32">#REF!</definedName>
    <definedName name="為替ﾚﾄ円ﾄﾞﾙ" localSheetId="33">#REF!</definedName>
    <definedName name="為替ﾚﾄ円ﾄﾞﾙ" localSheetId="34">#REF!</definedName>
    <definedName name="為替ﾚﾄ円ﾄﾞﾙ" localSheetId="35">#REF!</definedName>
    <definedName name="為替ﾚﾄ円ﾄﾞﾙ" localSheetId="36">#REF!</definedName>
    <definedName name="為替ﾚﾄ円ﾄﾞﾙ" localSheetId="37">#REF!</definedName>
    <definedName name="為替ﾚﾄ円ﾄﾞﾙ" localSheetId="38">#REF!</definedName>
    <definedName name="為替ﾚﾄ円ﾄﾞﾙ" localSheetId="39">#REF!</definedName>
    <definedName name="為替ﾚﾄ円ﾄﾞﾙ" localSheetId="40">#REF!</definedName>
    <definedName name="為替ﾚﾄ円ﾄﾞﾙ" localSheetId="41">#REF!</definedName>
    <definedName name="為替ﾚﾄ円ﾄﾞﾙ" localSheetId="42">#REF!</definedName>
    <definedName name="為替ﾚﾄ円ﾄﾞﾙ" localSheetId="43">#REF!</definedName>
    <definedName name="為替ﾚﾄ円ﾄﾞﾙ" localSheetId="44">#REF!</definedName>
    <definedName name="為替ﾚﾄ円ﾄﾞﾙ" localSheetId="45">#REF!</definedName>
    <definedName name="為替ﾚﾄ円ﾄﾞﾙ" localSheetId="46">#REF!</definedName>
    <definedName name="為替ﾚﾄ円ﾄﾞﾙ" localSheetId="47">#REF!</definedName>
    <definedName name="為替ﾚﾄ円ﾄﾞﾙ" localSheetId="48">#REF!</definedName>
    <definedName name="為替ﾚﾄ円ﾄﾞﾙ" localSheetId="49">#REF!</definedName>
    <definedName name="為替ﾚﾄ円ﾄﾞﾙ" localSheetId="50">#REF!</definedName>
    <definedName name="為替ﾚﾄ円ﾄﾞﾙ" localSheetId="51">#REF!</definedName>
    <definedName name="為替ﾚﾄ円ﾄﾞﾙ" localSheetId="52">#REF!</definedName>
    <definedName name="為替ﾚﾄ円ﾄﾞﾙ" localSheetId="53">#REF!</definedName>
    <definedName name="為替ﾚﾄ円ﾄﾞﾙ" localSheetId="54">#REF!</definedName>
    <definedName name="為替ﾚﾄ円ﾄﾞﾙ" localSheetId="55">#REF!</definedName>
    <definedName name="為替ﾚﾄ円ﾄﾞﾙ" localSheetId="56">#REF!</definedName>
    <definedName name="為替ﾚﾄ円ﾄﾞﾙ" localSheetId="57">#REF!</definedName>
    <definedName name="為替ﾚﾄ円ﾄﾞﾙ" localSheetId="58">#REF!</definedName>
    <definedName name="為替ﾚﾄ円ﾄﾞﾙ" localSheetId="59">#REF!</definedName>
    <definedName name="為替ﾚﾄ円ﾄﾞﾙ" localSheetId="60">#REF!</definedName>
    <definedName name="為替ﾚﾄ円ﾄﾞﾙ" localSheetId="61">#REF!</definedName>
    <definedName name="為替ﾚﾄ円ﾄﾞﾙ" localSheetId="62">#REF!</definedName>
    <definedName name="為替ﾚﾄ円ﾄﾞﾙ" localSheetId="63">#REF!</definedName>
    <definedName name="為替ﾚﾄ円ﾄﾞﾙ" localSheetId="64">#REF!</definedName>
    <definedName name="為替ﾚﾄ円ﾄﾞﾙ" localSheetId="65">#REF!</definedName>
    <definedName name="為替ﾚﾄ円ﾄﾞﾙ" localSheetId="66">#REF!</definedName>
    <definedName name="為替ﾚﾄ円ﾄﾞﾙ" localSheetId="67">#REF!</definedName>
    <definedName name="為替ﾚﾄ円ﾄﾞﾙ" localSheetId="68">#REF!</definedName>
    <definedName name="為替ﾚﾄ円ﾄﾞﾙ" localSheetId="69">#REF!</definedName>
    <definedName name="為替ﾚﾄ円ﾄﾞﾙ" localSheetId="70">#REF!</definedName>
    <definedName name="為替ﾚﾄ円ﾄﾞﾙ" localSheetId="71">#REF!</definedName>
    <definedName name="為替ﾚﾄ円ﾄﾞﾙ" localSheetId="72">#REF!</definedName>
    <definedName name="為替ﾚﾄ円ﾄﾞﾙ" localSheetId="73">#REF!</definedName>
    <definedName name="為替ﾚﾄ円ﾄﾞﾙ" localSheetId="74">#REF!</definedName>
    <definedName name="為替ﾚﾄ円ﾄﾞﾙ" localSheetId="75">#REF!</definedName>
    <definedName name="為替ﾚﾄ円ﾄﾞﾙ" localSheetId="76">#REF!</definedName>
    <definedName name="為替ﾚﾄ円ﾄﾞﾙ" localSheetId="77">#REF!</definedName>
    <definedName name="為替ﾚﾄ円ﾄﾞﾙ" localSheetId="78">#REF!</definedName>
    <definedName name="為替ﾚﾄ円ﾄﾞﾙ" localSheetId="79">#REF!</definedName>
    <definedName name="為替ﾚﾄ円ﾄﾞﾙ" localSheetId="80">#REF!</definedName>
    <definedName name="為替ﾚﾄ円ﾄﾞﾙ" localSheetId="81">#REF!</definedName>
    <definedName name="為替ﾚﾄ円ﾄﾞﾙ" localSheetId="82">#REF!</definedName>
    <definedName name="為替ﾚﾄ円ﾄﾞﾙ" localSheetId="83">#REF!</definedName>
    <definedName name="為替ﾚﾄ円ﾄﾞﾙ" localSheetId="84">#REF!</definedName>
    <definedName name="為替ﾚﾄ円ﾄﾞﾙ" localSheetId="85">#REF!</definedName>
    <definedName name="為替ﾚﾄ円ﾄﾞﾙ" localSheetId="86">#REF!</definedName>
    <definedName name="為替ﾚﾄ円ﾄﾞﾙ" localSheetId="87">#REF!</definedName>
    <definedName name="為替ﾚﾄ円ﾄﾞﾙ" localSheetId="88">#REF!</definedName>
    <definedName name="為替ﾚﾄ円ﾄﾞﾙ" localSheetId="89">#REF!</definedName>
    <definedName name="為替ﾚﾄ円ﾄﾞﾙ" localSheetId="90">#REF!</definedName>
    <definedName name="為替ﾚﾄ円ﾄﾞﾙ" localSheetId="91">#REF!</definedName>
    <definedName name="為替ﾚﾄ円ﾄﾞﾙ" localSheetId="92">#REF!</definedName>
    <definedName name="為替ﾚﾄ円ﾄﾞﾙ" localSheetId="93">#REF!</definedName>
    <definedName name="為替ﾚﾄ円ﾄﾞﾙ" localSheetId="94">#REF!</definedName>
    <definedName name="為替ﾚﾄ円ﾄﾞﾙ" localSheetId="95">#REF!</definedName>
    <definedName name="為替ﾚﾄ円ﾄﾞﾙ" localSheetId="96">#REF!</definedName>
    <definedName name="為替ﾚﾄ円ﾄﾞﾙ" localSheetId="97">#REF!</definedName>
    <definedName name="為替ﾚﾄ円ﾄﾞﾙ" localSheetId="98">#REF!</definedName>
    <definedName name="為替ﾚﾄ円ﾄﾞﾙ" localSheetId="99">#REF!</definedName>
    <definedName name="為替ﾚﾄ円ﾄﾞﾙ" localSheetId="100">#REF!</definedName>
    <definedName name="為替ﾚﾄ円ﾄﾞﾙ" localSheetId="101">#REF!</definedName>
    <definedName name="為替ﾚﾄ円ﾄﾞﾙ" localSheetId="102">#REF!</definedName>
    <definedName name="為替ﾚﾄ円ﾄﾞﾙ" localSheetId="103">#REF!</definedName>
    <definedName name="為替ﾚﾄ円ﾄﾞﾙ" localSheetId="104">#REF!</definedName>
    <definedName name="為替ﾚﾄ円ﾄﾞﾙ" localSheetId="105">#REF!</definedName>
    <definedName name="為替ﾚﾄ円ﾄﾞﾙ" localSheetId="106">#REF!</definedName>
    <definedName name="為替ﾚﾄ円ﾄﾞﾙ" localSheetId="107">#REF!</definedName>
    <definedName name="為替ﾚﾄ円ﾄﾞﾙ" localSheetId="108">#REF!</definedName>
    <definedName name="為替ﾚﾄ円ﾄﾞﾙ" localSheetId="109">#REF!</definedName>
    <definedName name="為替ﾚﾄ円ﾄﾞﾙ" localSheetId="110">#REF!</definedName>
    <definedName name="為替ﾚﾄ円ﾄﾞﾙ" localSheetId="111">#REF!</definedName>
    <definedName name="為替ﾚﾄ円ﾄﾞﾙ" localSheetId="112">#REF!</definedName>
    <definedName name="為替ﾚﾄ円ﾄﾞﾙ" localSheetId="113">#REF!</definedName>
    <definedName name="為替ﾚﾄ円ﾄﾞﾙ">#REF!</definedName>
    <definedName name="為替ﾚﾄ円元" localSheetId="27">#REF!</definedName>
    <definedName name="為替ﾚﾄ円元" localSheetId="28">#REF!</definedName>
    <definedName name="為替ﾚﾄ円元" localSheetId="29">#REF!</definedName>
    <definedName name="為替ﾚﾄ円元" localSheetId="30">#REF!</definedName>
    <definedName name="為替ﾚﾄ円元" localSheetId="31">#REF!</definedName>
    <definedName name="為替ﾚﾄ円元" localSheetId="32">#REF!</definedName>
    <definedName name="為替ﾚﾄ円元" localSheetId="33">#REF!</definedName>
    <definedName name="為替ﾚﾄ円元" localSheetId="34">#REF!</definedName>
    <definedName name="為替ﾚﾄ円元" localSheetId="35">#REF!</definedName>
    <definedName name="為替ﾚﾄ円元" localSheetId="36">#REF!</definedName>
    <definedName name="為替ﾚﾄ円元" localSheetId="37">#REF!</definedName>
    <definedName name="為替ﾚﾄ円元" localSheetId="38">#REF!</definedName>
    <definedName name="為替ﾚﾄ円元" localSheetId="39">#REF!</definedName>
    <definedName name="為替ﾚﾄ円元" localSheetId="40">#REF!</definedName>
    <definedName name="為替ﾚﾄ円元" localSheetId="41">#REF!</definedName>
    <definedName name="為替ﾚﾄ円元" localSheetId="42">#REF!</definedName>
    <definedName name="為替ﾚﾄ円元" localSheetId="43">#REF!</definedName>
    <definedName name="為替ﾚﾄ円元" localSheetId="44">#REF!</definedName>
    <definedName name="為替ﾚﾄ円元" localSheetId="45">#REF!</definedName>
    <definedName name="為替ﾚﾄ円元" localSheetId="46">#REF!</definedName>
    <definedName name="為替ﾚﾄ円元" localSheetId="47">#REF!</definedName>
    <definedName name="為替ﾚﾄ円元" localSheetId="48">#REF!</definedName>
    <definedName name="為替ﾚﾄ円元" localSheetId="49">#REF!</definedName>
    <definedName name="為替ﾚﾄ円元" localSheetId="50">#REF!</definedName>
    <definedName name="為替ﾚﾄ円元" localSheetId="51">#REF!</definedName>
    <definedName name="為替ﾚﾄ円元" localSheetId="52">#REF!</definedName>
    <definedName name="為替ﾚﾄ円元" localSheetId="53">#REF!</definedName>
    <definedName name="為替ﾚﾄ円元" localSheetId="54">#REF!</definedName>
    <definedName name="為替ﾚﾄ円元" localSheetId="55">#REF!</definedName>
    <definedName name="為替ﾚﾄ円元" localSheetId="56">#REF!</definedName>
    <definedName name="為替ﾚﾄ円元" localSheetId="57">#REF!</definedName>
    <definedName name="為替ﾚﾄ円元" localSheetId="58">#REF!</definedName>
    <definedName name="為替ﾚﾄ円元" localSheetId="59">#REF!</definedName>
    <definedName name="為替ﾚﾄ円元" localSheetId="60">#REF!</definedName>
    <definedName name="為替ﾚﾄ円元" localSheetId="61">#REF!</definedName>
    <definedName name="為替ﾚﾄ円元" localSheetId="62">#REF!</definedName>
    <definedName name="為替ﾚﾄ円元" localSheetId="63">#REF!</definedName>
    <definedName name="為替ﾚﾄ円元" localSheetId="64">#REF!</definedName>
    <definedName name="為替ﾚﾄ円元" localSheetId="65">#REF!</definedName>
    <definedName name="為替ﾚﾄ円元" localSheetId="66">#REF!</definedName>
    <definedName name="為替ﾚﾄ円元" localSheetId="67">#REF!</definedName>
    <definedName name="為替ﾚﾄ円元" localSheetId="68">#REF!</definedName>
    <definedName name="為替ﾚﾄ円元" localSheetId="69">#REF!</definedName>
    <definedName name="為替ﾚﾄ円元" localSheetId="70">#REF!</definedName>
    <definedName name="為替ﾚﾄ円元" localSheetId="71">#REF!</definedName>
    <definedName name="為替ﾚﾄ円元" localSheetId="72">#REF!</definedName>
    <definedName name="為替ﾚﾄ円元" localSheetId="73">#REF!</definedName>
    <definedName name="為替ﾚﾄ円元" localSheetId="74">#REF!</definedName>
    <definedName name="為替ﾚﾄ円元" localSheetId="75">#REF!</definedName>
    <definedName name="為替ﾚﾄ円元" localSheetId="76">#REF!</definedName>
    <definedName name="為替ﾚﾄ円元" localSheetId="77">#REF!</definedName>
    <definedName name="為替ﾚﾄ円元" localSheetId="78">#REF!</definedName>
    <definedName name="為替ﾚﾄ円元" localSheetId="79">#REF!</definedName>
    <definedName name="為替ﾚﾄ円元" localSheetId="80">#REF!</definedName>
    <definedName name="為替ﾚﾄ円元" localSheetId="81">#REF!</definedName>
    <definedName name="為替ﾚﾄ円元" localSheetId="82">#REF!</definedName>
    <definedName name="為替ﾚﾄ円元" localSheetId="83">#REF!</definedName>
    <definedName name="為替ﾚﾄ円元" localSheetId="84">#REF!</definedName>
    <definedName name="為替ﾚﾄ円元" localSheetId="85">#REF!</definedName>
    <definedName name="為替ﾚﾄ円元" localSheetId="86">#REF!</definedName>
    <definedName name="為替ﾚﾄ円元" localSheetId="87">#REF!</definedName>
    <definedName name="為替ﾚﾄ円元" localSheetId="88">#REF!</definedName>
    <definedName name="為替ﾚﾄ円元" localSheetId="89">#REF!</definedName>
    <definedName name="為替ﾚﾄ円元" localSheetId="90">#REF!</definedName>
    <definedName name="為替ﾚﾄ円元" localSheetId="91">#REF!</definedName>
    <definedName name="為替ﾚﾄ円元" localSheetId="92">#REF!</definedName>
    <definedName name="為替ﾚﾄ円元" localSheetId="93">#REF!</definedName>
    <definedName name="為替ﾚﾄ円元" localSheetId="94">#REF!</definedName>
    <definedName name="為替ﾚﾄ円元" localSheetId="95">#REF!</definedName>
    <definedName name="為替ﾚﾄ円元" localSheetId="96">#REF!</definedName>
    <definedName name="為替ﾚﾄ円元" localSheetId="97">#REF!</definedName>
    <definedName name="為替ﾚﾄ円元" localSheetId="98">#REF!</definedName>
    <definedName name="為替ﾚﾄ円元" localSheetId="99">#REF!</definedName>
    <definedName name="為替ﾚﾄ円元" localSheetId="100">#REF!</definedName>
    <definedName name="為替ﾚﾄ円元" localSheetId="101">#REF!</definedName>
    <definedName name="為替ﾚﾄ円元" localSheetId="102">#REF!</definedName>
    <definedName name="為替ﾚﾄ円元" localSheetId="103">#REF!</definedName>
    <definedName name="為替ﾚﾄ円元" localSheetId="104">#REF!</definedName>
    <definedName name="為替ﾚﾄ円元" localSheetId="105">#REF!</definedName>
    <definedName name="為替ﾚﾄ円元" localSheetId="106">#REF!</definedName>
    <definedName name="為替ﾚﾄ円元" localSheetId="107">#REF!</definedName>
    <definedName name="為替ﾚﾄ円元" localSheetId="108">#REF!</definedName>
    <definedName name="為替ﾚﾄ円元" localSheetId="109">#REF!</definedName>
    <definedName name="為替ﾚﾄ円元" localSheetId="110">#REF!</definedName>
    <definedName name="為替ﾚﾄ円元" localSheetId="111">#REF!</definedName>
    <definedName name="為替ﾚﾄ円元" localSheetId="112">#REF!</definedName>
    <definedName name="為替ﾚﾄ円元" localSheetId="113">#REF!</definedName>
    <definedName name="為替ﾚﾄ円元">#REF!</definedName>
    <definedName name="為替ﾚﾄ元ﾄﾞﾙ" localSheetId="27">#REF!</definedName>
    <definedName name="為替ﾚﾄ元ﾄﾞﾙ" localSheetId="28">#REF!</definedName>
    <definedName name="為替ﾚﾄ元ﾄﾞﾙ" localSheetId="29">#REF!</definedName>
    <definedName name="為替ﾚﾄ元ﾄﾞﾙ" localSheetId="30">#REF!</definedName>
    <definedName name="為替ﾚﾄ元ﾄﾞﾙ" localSheetId="31">#REF!</definedName>
    <definedName name="為替ﾚﾄ元ﾄﾞﾙ" localSheetId="32">#REF!</definedName>
    <definedName name="為替ﾚﾄ元ﾄﾞﾙ" localSheetId="33">#REF!</definedName>
    <definedName name="為替ﾚﾄ元ﾄﾞﾙ" localSheetId="34">#REF!</definedName>
    <definedName name="為替ﾚﾄ元ﾄﾞﾙ" localSheetId="35">#REF!</definedName>
    <definedName name="為替ﾚﾄ元ﾄﾞﾙ" localSheetId="36">#REF!</definedName>
    <definedName name="為替ﾚﾄ元ﾄﾞﾙ" localSheetId="37">#REF!</definedName>
    <definedName name="為替ﾚﾄ元ﾄﾞﾙ" localSheetId="38">#REF!</definedName>
    <definedName name="為替ﾚﾄ元ﾄﾞﾙ" localSheetId="39">#REF!</definedName>
    <definedName name="為替ﾚﾄ元ﾄﾞﾙ" localSheetId="40">#REF!</definedName>
    <definedName name="為替ﾚﾄ元ﾄﾞﾙ" localSheetId="41">#REF!</definedName>
    <definedName name="為替ﾚﾄ元ﾄﾞﾙ" localSheetId="42">#REF!</definedName>
    <definedName name="為替ﾚﾄ元ﾄﾞﾙ" localSheetId="43">#REF!</definedName>
    <definedName name="為替ﾚﾄ元ﾄﾞﾙ" localSheetId="44">#REF!</definedName>
    <definedName name="為替ﾚﾄ元ﾄﾞﾙ" localSheetId="45">#REF!</definedName>
    <definedName name="為替ﾚﾄ元ﾄﾞﾙ" localSheetId="46">#REF!</definedName>
    <definedName name="為替ﾚﾄ元ﾄﾞﾙ" localSheetId="47">#REF!</definedName>
    <definedName name="為替ﾚﾄ元ﾄﾞﾙ" localSheetId="48">#REF!</definedName>
    <definedName name="為替ﾚﾄ元ﾄﾞﾙ" localSheetId="49">#REF!</definedName>
    <definedName name="為替ﾚﾄ元ﾄﾞﾙ" localSheetId="50">#REF!</definedName>
    <definedName name="為替ﾚﾄ元ﾄﾞﾙ" localSheetId="51">#REF!</definedName>
    <definedName name="為替ﾚﾄ元ﾄﾞﾙ" localSheetId="52">#REF!</definedName>
    <definedName name="為替ﾚﾄ元ﾄﾞﾙ" localSheetId="53">#REF!</definedName>
    <definedName name="為替ﾚﾄ元ﾄﾞﾙ" localSheetId="54">#REF!</definedName>
    <definedName name="為替ﾚﾄ元ﾄﾞﾙ" localSheetId="55">#REF!</definedName>
    <definedName name="為替ﾚﾄ元ﾄﾞﾙ" localSheetId="56">#REF!</definedName>
    <definedName name="為替ﾚﾄ元ﾄﾞﾙ" localSheetId="57">#REF!</definedName>
    <definedName name="為替ﾚﾄ元ﾄﾞﾙ" localSheetId="58">#REF!</definedName>
    <definedName name="為替ﾚﾄ元ﾄﾞﾙ" localSheetId="59">#REF!</definedName>
    <definedName name="為替ﾚﾄ元ﾄﾞﾙ" localSheetId="60">#REF!</definedName>
    <definedName name="為替ﾚﾄ元ﾄﾞﾙ" localSheetId="61">#REF!</definedName>
    <definedName name="為替ﾚﾄ元ﾄﾞﾙ" localSheetId="62">#REF!</definedName>
    <definedName name="為替ﾚﾄ元ﾄﾞﾙ" localSheetId="63">#REF!</definedName>
    <definedName name="為替ﾚﾄ元ﾄﾞﾙ" localSheetId="64">#REF!</definedName>
    <definedName name="為替ﾚﾄ元ﾄﾞﾙ" localSheetId="65">#REF!</definedName>
    <definedName name="為替ﾚﾄ元ﾄﾞﾙ" localSheetId="66">#REF!</definedName>
    <definedName name="為替ﾚﾄ元ﾄﾞﾙ" localSheetId="67">#REF!</definedName>
    <definedName name="為替ﾚﾄ元ﾄﾞﾙ" localSheetId="68">#REF!</definedName>
    <definedName name="為替ﾚﾄ元ﾄﾞﾙ" localSheetId="69">#REF!</definedName>
    <definedName name="為替ﾚﾄ元ﾄﾞﾙ" localSheetId="70">#REF!</definedName>
    <definedName name="為替ﾚﾄ元ﾄﾞﾙ" localSheetId="71">#REF!</definedName>
    <definedName name="為替ﾚﾄ元ﾄﾞﾙ" localSheetId="72">#REF!</definedName>
    <definedName name="為替ﾚﾄ元ﾄﾞﾙ" localSheetId="73">#REF!</definedName>
    <definedName name="為替ﾚﾄ元ﾄﾞﾙ" localSheetId="74">#REF!</definedName>
    <definedName name="為替ﾚﾄ元ﾄﾞﾙ" localSheetId="75">#REF!</definedName>
    <definedName name="為替ﾚﾄ元ﾄﾞﾙ" localSheetId="76">#REF!</definedName>
    <definedName name="為替ﾚﾄ元ﾄﾞﾙ" localSheetId="77">#REF!</definedName>
    <definedName name="為替ﾚﾄ元ﾄﾞﾙ" localSheetId="78">#REF!</definedName>
    <definedName name="為替ﾚﾄ元ﾄﾞﾙ" localSheetId="79">#REF!</definedName>
    <definedName name="為替ﾚﾄ元ﾄﾞﾙ" localSheetId="80">#REF!</definedName>
    <definedName name="為替ﾚﾄ元ﾄﾞﾙ" localSheetId="81">#REF!</definedName>
    <definedName name="為替ﾚﾄ元ﾄﾞﾙ" localSheetId="82">#REF!</definedName>
    <definedName name="為替ﾚﾄ元ﾄﾞﾙ" localSheetId="83">#REF!</definedName>
    <definedName name="為替ﾚﾄ元ﾄﾞﾙ" localSheetId="84">#REF!</definedName>
    <definedName name="為替ﾚﾄ元ﾄﾞﾙ" localSheetId="85">#REF!</definedName>
    <definedName name="為替ﾚﾄ元ﾄﾞﾙ" localSheetId="86">#REF!</definedName>
    <definedName name="為替ﾚﾄ元ﾄﾞﾙ" localSheetId="87">#REF!</definedName>
    <definedName name="為替ﾚﾄ元ﾄﾞﾙ" localSheetId="88">#REF!</definedName>
    <definedName name="為替ﾚﾄ元ﾄﾞﾙ" localSheetId="89">#REF!</definedName>
    <definedName name="為替ﾚﾄ元ﾄﾞﾙ" localSheetId="90">#REF!</definedName>
    <definedName name="為替ﾚﾄ元ﾄﾞﾙ" localSheetId="91">#REF!</definedName>
    <definedName name="為替ﾚﾄ元ﾄﾞﾙ" localSheetId="92">#REF!</definedName>
    <definedName name="為替ﾚﾄ元ﾄﾞﾙ" localSheetId="93">#REF!</definedName>
    <definedName name="為替ﾚﾄ元ﾄﾞﾙ" localSheetId="94">#REF!</definedName>
    <definedName name="為替ﾚﾄ元ﾄﾞﾙ" localSheetId="95">#REF!</definedName>
    <definedName name="為替ﾚﾄ元ﾄﾞﾙ" localSheetId="96">#REF!</definedName>
    <definedName name="為替ﾚﾄ元ﾄﾞﾙ" localSheetId="97">#REF!</definedName>
    <definedName name="為替ﾚﾄ元ﾄﾞﾙ" localSheetId="98">#REF!</definedName>
    <definedName name="為替ﾚﾄ元ﾄﾞﾙ" localSheetId="99">#REF!</definedName>
    <definedName name="為替ﾚﾄ元ﾄﾞﾙ" localSheetId="100">#REF!</definedName>
    <definedName name="為替ﾚﾄ元ﾄﾞﾙ" localSheetId="101">#REF!</definedName>
    <definedName name="為替ﾚﾄ元ﾄﾞﾙ" localSheetId="102">#REF!</definedName>
    <definedName name="為替ﾚﾄ元ﾄﾞﾙ" localSheetId="103">#REF!</definedName>
    <definedName name="為替ﾚﾄ元ﾄﾞﾙ" localSheetId="104">#REF!</definedName>
    <definedName name="為替ﾚﾄ元ﾄﾞﾙ" localSheetId="105">#REF!</definedName>
    <definedName name="為替ﾚﾄ元ﾄﾞﾙ" localSheetId="106">#REF!</definedName>
    <definedName name="為替ﾚﾄ元ﾄﾞﾙ" localSheetId="107">#REF!</definedName>
    <definedName name="為替ﾚﾄ元ﾄﾞﾙ" localSheetId="108">#REF!</definedName>
    <definedName name="為替ﾚﾄ元ﾄﾞﾙ" localSheetId="109">#REF!</definedName>
    <definedName name="為替ﾚﾄ元ﾄﾞﾙ" localSheetId="110">#REF!</definedName>
    <definedName name="為替ﾚﾄ元ﾄﾞﾙ" localSheetId="111">#REF!</definedName>
    <definedName name="為替ﾚﾄ元ﾄﾞﾙ" localSheetId="112">#REF!</definedName>
    <definedName name="為替ﾚﾄ元ﾄﾞﾙ" localSheetId="113">#REF!</definedName>
    <definedName name="為替ﾚﾄ元ﾄﾞﾙ">#REF!</definedName>
    <definedName name="移行" localSheetId="27">#REF!</definedName>
    <definedName name="移行" localSheetId="28">#REF!</definedName>
    <definedName name="移行" localSheetId="29">#REF!</definedName>
    <definedName name="移行" localSheetId="30">#REF!</definedName>
    <definedName name="移行" localSheetId="31">#REF!</definedName>
    <definedName name="移行" localSheetId="32">#REF!</definedName>
    <definedName name="移行" localSheetId="33">#REF!</definedName>
    <definedName name="移行" localSheetId="34">#REF!</definedName>
    <definedName name="移行" localSheetId="35">#REF!</definedName>
    <definedName name="移行" localSheetId="36">#REF!</definedName>
    <definedName name="移行" localSheetId="37">#REF!</definedName>
    <definedName name="移行" localSheetId="38">#REF!</definedName>
    <definedName name="移行" localSheetId="39">#REF!</definedName>
    <definedName name="移行" localSheetId="40">#REF!</definedName>
    <definedName name="移行" localSheetId="41">#REF!</definedName>
    <definedName name="移行" localSheetId="42">#REF!</definedName>
    <definedName name="移行" localSheetId="43">#REF!</definedName>
    <definedName name="移行" localSheetId="44">#REF!</definedName>
    <definedName name="移行" localSheetId="45">#REF!</definedName>
    <definedName name="移行" localSheetId="46">#REF!</definedName>
    <definedName name="移行" localSheetId="47">#REF!</definedName>
    <definedName name="移行" localSheetId="48">#REF!</definedName>
    <definedName name="移行" localSheetId="49">#REF!</definedName>
    <definedName name="移行" localSheetId="50">#REF!</definedName>
    <definedName name="移行" localSheetId="51">#REF!</definedName>
    <definedName name="移行" localSheetId="52">#REF!</definedName>
    <definedName name="移行" localSheetId="53">#REF!</definedName>
    <definedName name="移行" localSheetId="54">#REF!</definedName>
    <definedName name="移行" localSheetId="55">#REF!</definedName>
    <definedName name="移行" localSheetId="56">#REF!</definedName>
    <definedName name="移行" localSheetId="57">#REF!</definedName>
    <definedName name="移行" localSheetId="58">#REF!</definedName>
    <definedName name="移行" localSheetId="59">#REF!</definedName>
    <definedName name="移行" localSheetId="60">#REF!</definedName>
    <definedName name="移行" localSheetId="61">#REF!</definedName>
    <definedName name="移行" localSheetId="62">#REF!</definedName>
    <definedName name="移行" localSheetId="63">#REF!</definedName>
    <definedName name="移行" localSheetId="64">#REF!</definedName>
    <definedName name="移行" localSheetId="65">#REF!</definedName>
    <definedName name="移行" localSheetId="66">#REF!</definedName>
    <definedName name="移行" localSheetId="67">#REF!</definedName>
    <definedName name="移行" localSheetId="68">#REF!</definedName>
    <definedName name="移行" localSheetId="69">#REF!</definedName>
    <definedName name="移行" localSheetId="70">#REF!</definedName>
    <definedName name="移行" localSheetId="71">#REF!</definedName>
    <definedName name="移行" localSheetId="72">#REF!</definedName>
    <definedName name="移行" localSheetId="73">#REF!</definedName>
    <definedName name="移行" localSheetId="74">#REF!</definedName>
    <definedName name="移行" localSheetId="75">#REF!</definedName>
    <definedName name="移行" localSheetId="76">#REF!</definedName>
    <definedName name="移行" localSheetId="77">#REF!</definedName>
    <definedName name="移行" localSheetId="78">#REF!</definedName>
    <definedName name="移行" localSheetId="79">#REF!</definedName>
    <definedName name="移行" localSheetId="80">#REF!</definedName>
    <definedName name="移行" localSheetId="81">#REF!</definedName>
    <definedName name="移行" localSheetId="82">#REF!</definedName>
    <definedName name="移行" localSheetId="83">#REF!</definedName>
    <definedName name="移行" localSheetId="84">#REF!</definedName>
    <definedName name="移行" localSheetId="85">#REF!</definedName>
    <definedName name="移行" localSheetId="86">#REF!</definedName>
    <definedName name="移行" localSheetId="87">#REF!</definedName>
    <definedName name="移行" localSheetId="88">#REF!</definedName>
    <definedName name="移行" localSheetId="89">#REF!</definedName>
    <definedName name="移行" localSheetId="90">#REF!</definedName>
    <definedName name="移行" localSheetId="91">#REF!</definedName>
    <definedName name="移行" localSheetId="92">#REF!</definedName>
    <definedName name="移行" localSheetId="93">#REF!</definedName>
    <definedName name="移行" localSheetId="94">#REF!</definedName>
    <definedName name="移行" localSheetId="95">#REF!</definedName>
    <definedName name="移行" localSheetId="96">#REF!</definedName>
    <definedName name="移行" localSheetId="97">#REF!</definedName>
    <definedName name="移行" localSheetId="98">#REF!</definedName>
    <definedName name="移行" localSheetId="99">#REF!</definedName>
    <definedName name="移行" localSheetId="100">#REF!</definedName>
    <definedName name="移行" localSheetId="101">#REF!</definedName>
    <definedName name="移行" localSheetId="102">#REF!</definedName>
    <definedName name="移行" localSheetId="103">#REF!</definedName>
    <definedName name="移行" localSheetId="104">#REF!</definedName>
    <definedName name="移行" localSheetId="105">#REF!</definedName>
    <definedName name="移行" localSheetId="106">#REF!</definedName>
    <definedName name="移行" localSheetId="107">#REF!</definedName>
    <definedName name="移行" localSheetId="108">#REF!</definedName>
    <definedName name="移行" localSheetId="109">#REF!</definedName>
    <definedName name="移行" localSheetId="110">#REF!</definedName>
    <definedName name="移行" localSheetId="111">#REF!</definedName>
    <definedName name="移行" localSheetId="112">#REF!</definedName>
    <definedName name="移行" localSheetId="113">#REF!</definedName>
    <definedName name="移行">#REF!</definedName>
    <definedName name="一般為替ﾚｰﾄ円ﾄﾞﾙ" localSheetId="27">#REF!</definedName>
    <definedName name="一般為替ﾚｰﾄ円ﾄﾞﾙ" localSheetId="28">#REF!</definedName>
    <definedName name="一般為替ﾚｰﾄ円ﾄﾞﾙ" localSheetId="29">#REF!</definedName>
    <definedName name="一般為替ﾚｰﾄ円ﾄﾞﾙ" localSheetId="30">#REF!</definedName>
    <definedName name="一般為替ﾚｰﾄ円ﾄﾞﾙ" localSheetId="31">#REF!</definedName>
    <definedName name="一般為替ﾚｰﾄ円ﾄﾞﾙ" localSheetId="32">#REF!</definedName>
    <definedName name="一般為替ﾚｰﾄ円ﾄﾞﾙ" localSheetId="33">#REF!</definedName>
    <definedName name="一般為替ﾚｰﾄ円ﾄﾞﾙ" localSheetId="34">#REF!</definedName>
    <definedName name="一般為替ﾚｰﾄ円ﾄﾞﾙ" localSheetId="35">#REF!</definedName>
    <definedName name="一般為替ﾚｰﾄ円ﾄﾞﾙ" localSheetId="36">#REF!</definedName>
    <definedName name="一般為替ﾚｰﾄ円ﾄﾞﾙ" localSheetId="37">#REF!</definedName>
    <definedName name="一般為替ﾚｰﾄ円ﾄﾞﾙ" localSheetId="38">#REF!</definedName>
    <definedName name="一般為替ﾚｰﾄ円ﾄﾞﾙ" localSheetId="39">#REF!</definedName>
    <definedName name="一般為替ﾚｰﾄ円ﾄﾞﾙ" localSheetId="40">#REF!</definedName>
    <definedName name="一般為替ﾚｰﾄ円ﾄﾞﾙ" localSheetId="41">#REF!</definedName>
    <definedName name="一般為替ﾚｰﾄ円ﾄﾞﾙ" localSheetId="42">#REF!</definedName>
    <definedName name="一般為替ﾚｰﾄ円ﾄﾞﾙ" localSheetId="43">#REF!</definedName>
    <definedName name="一般為替ﾚｰﾄ円ﾄﾞﾙ" localSheetId="44">#REF!</definedName>
    <definedName name="一般為替ﾚｰﾄ円ﾄﾞﾙ" localSheetId="45">#REF!</definedName>
    <definedName name="一般為替ﾚｰﾄ円ﾄﾞﾙ" localSheetId="46">#REF!</definedName>
    <definedName name="一般為替ﾚｰﾄ円ﾄﾞﾙ" localSheetId="47">#REF!</definedName>
    <definedName name="一般為替ﾚｰﾄ円ﾄﾞﾙ" localSheetId="48">#REF!</definedName>
    <definedName name="一般為替ﾚｰﾄ円ﾄﾞﾙ" localSheetId="49">#REF!</definedName>
    <definedName name="一般為替ﾚｰﾄ円ﾄﾞﾙ" localSheetId="50">#REF!</definedName>
    <definedName name="一般為替ﾚｰﾄ円ﾄﾞﾙ" localSheetId="51">#REF!</definedName>
    <definedName name="一般為替ﾚｰﾄ円ﾄﾞﾙ" localSheetId="52">#REF!</definedName>
    <definedName name="一般為替ﾚｰﾄ円ﾄﾞﾙ" localSheetId="53">#REF!</definedName>
    <definedName name="一般為替ﾚｰﾄ円ﾄﾞﾙ" localSheetId="54">#REF!</definedName>
    <definedName name="一般為替ﾚｰﾄ円ﾄﾞﾙ" localSheetId="55">#REF!</definedName>
    <definedName name="一般為替ﾚｰﾄ円ﾄﾞﾙ" localSheetId="56">#REF!</definedName>
    <definedName name="一般為替ﾚｰﾄ円ﾄﾞﾙ" localSheetId="57">#REF!</definedName>
    <definedName name="一般為替ﾚｰﾄ円ﾄﾞﾙ" localSheetId="58">#REF!</definedName>
    <definedName name="一般為替ﾚｰﾄ円ﾄﾞﾙ" localSheetId="59">#REF!</definedName>
    <definedName name="一般為替ﾚｰﾄ円ﾄﾞﾙ" localSheetId="60">#REF!</definedName>
    <definedName name="一般為替ﾚｰﾄ円ﾄﾞﾙ" localSheetId="61">#REF!</definedName>
    <definedName name="一般為替ﾚｰﾄ円ﾄﾞﾙ" localSheetId="62">#REF!</definedName>
    <definedName name="一般為替ﾚｰﾄ円ﾄﾞﾙ" localSheetId="63">#REF!</definedName>
    <definedName name="一般為替ﾚｰﾄ円ﾄﾞﾙ" localSheetId="64">#REF!</definedName>
    <definedName name="一般為替ﾚｰﾄ円ﾄﾞﾙ" localSheetId="65">#REF!</definedName>
    <definedName name="一般為替ﾚｰﾄ円ﾄﾞﾙ" localSheetId="66">#REF!</definedName>
    <definedName name="一般為替ﾚｰﾄ円ﾄﾞﾙ" localSheetId="67">#REF!</definedName>
    <definedName name="一般為替ﾚｰﾄ円ﾄﾞﾙ" localSheetId="68">#REF!</definedName>
    <definedName name="一般為替ﾚｰﾄ円ﾄﾞﾙ" localSheetId="69">#REF!</definedName>
    <definedName name="一般為替ﾚｰﾄ円ﾄﾞﾙ" localSheetId="70">#REF!</definedName>
    <definedName name="一般為替ﾚｰﾄ円ﾄﾞﾙ" localSheetId="71">#REF!</definedName>
    <definedName name="一般為替ﾚｰﾄ円ﾄﾞﾙ" localSheetId="72">#REF!</definedName>
    <definedName name="一般為替ﾚｰﾄ円ﾄﾞﾙ" localSheetId="73">#REF!</definedName>
    <definedName name="一般為替ﾚｰﾄ円ﾄﾞﾙ" localSheetId="74">#REF!</definedName>
    <definedName name="一般為替ﾚｰﾄ円ﾄﾞﾙ" localSheetId="75">#REF!</definedName>
    <definedName name="一般為替ﾚｰﾄ円ﾄﾞﾙ" localSheetId="76">#REF!</definedName>
    <definedName name="一般為替ﾚｰﾄ円ﾄﾞﾙ" localSheetId="77">#REF!</definedName>
    <definedName name="一般為替ﾚｰﾄ円ﾄﾞﾙ" localSheetId="78">#REF!</definedName>
    <definedName name="一般為替ﾚｰﾄ円ﾄﾞﾙ" localSheetId="79">#REF!</definedName>
    <definedName name="一般為替ﾚｰﾄ円ﾄﾞﾙ" localSheetId="80">#REF!</definedName>
    <definedName name="一般為替ﾚｰﾄ円ﾄﾞﾙ" localSheetId="81">#REF!</definedName>
    <definedName name="一般為替ﾚｰﾄ円ﾄﾞﾙ" localSheetId="82">#REF!</definedName>
    <definedName name="一般為替ﾚｰﾄ円ﾄﾞﾙ" localSheetId="83">#REF!</definedName>
    <definedName name="一般為替ﾚｰﾄ円ﾄﾞﾙ" localSheetId="84">#REF!</definedName>
    <definedName name="一般為替ﾚｰﾄ円ﾄﾞﾙ" localSheetId="85">#REF!</definedName>
    <definedName name="一般為替ﾚｰﾄ円ﾄﾞﾙ" localSheetId="86">#REF!</definedName>
    <definedName name="一般為替ﾚｰﾄ円ﾄﾞﾙ" localSheetId="87">#REF!</definedName>
    <definedName name="一般為替ﾚｰﾄ円ﾄﾞﾙ" localSheetId="88">#REF!</definedName>
    <definedName name="一般為替ﾚｰﾄ円ﾄﾞﾙ" localSheetId="89">#REF!</definedName>
    <definedName name="一般為替ﾚｰﾄ円ﾄﾞﾙ" localSheetId="90">#REF!</definedName>
    <definedName name="一般為替ﾚｰﾄ円ﾄﾞﾙ" localSheetId="91">#REF!</definedName>
    <definedName name="一般為替ﾚｰﾄ円ﾄﾞﾙ" localSheetId="92">#REF!</definedName>
    <definedName name="一般為替ﾚｰﾄ円ﾄﾞﾙ" localSheetId="93">#REF!</definedName>
    <definedName name="一般為替ﾚｰﾄ円ﾄﾞﾙ" localSheetId="94">#REF!</definedName>
    <definedName name="一般為替ﾚｰﾄ円ﾄﾞﾙ" localSheetId="95">#REF!</definedName>
    <definedName name="一般為替ﾚｰﾄ円ﾄﾞﾙ" localSheetId="96">#REF!</definedName>
    <definedName name="一般為替ﾚｰﾄ円ﾄﾞﾙ" localSheetId="97">#REF!</definedName>
    <definedName name="一般為替ﾚｰﾄ円ﾄﾞﾙ" localSheetId="98">#REF!</definedName>
    <definedName name="一般為替ﾚｰﾄ円ﾄﾞﾙ" localSheetId="99">#REF!</definedName>
    <definedName name="一般為替ﾚｰﾄ円ﾄﾞﾙ" localSheetId="100">#REF!</definedName>
    <definedName name="一般為替ﾚｰﾄ円ﾄﾞﾙ" localSheetId="101">#REF!</definedName>
    <definedName name="一般為替ﾚｰﾄ円ﾄﾞﾙ" localSheetId="102">#REF!</definedName>
    <definedName name="一般為替ﾚｰﾄ円ﾄﾞﾙ" localSheetId="103">#REF!</definedName>
    <definedName name="一般為替ﾚｰﾄ円ﾄﾞﾙ" localSheetId="104">#REF!</definedName>
    <definedName name="一般為替ﾚｰﾄ円ﾄﾞﾙ" localSheetId="105">#REF!</definedName>
    <definedName name="一般為替ﾚｰﾄ円ﾄﾞﾙ" localSheetId="106">#REF!</definedName>
    <definedName name="一般為替ﾚｰﾄ円ﾄﾞﾙ" localSheetId="107">#REF!</definedName>
    <definedName name="一般為替ﾚｰﾄ円ﾄﾞﾙ" localSheetId="108">#REF!</definedName>
    <definedName name="一般為替ﾚｰﾄ円ﾄﾞﾙ" localSheetId="109">#REF!</definedName>
    <definedName name="一般為替ﾚｰﾄ円ﾄﾞﾙ" localSheetId="110">#REF!</definedName>
    <definedName name="一般為替ﾚｰﾄ円ﾄﾞﾙ" localSheetId="111">#REF!</definedName>
    <definedName name="一般為替ﾚｰﾄ円ﾄﾞﾙ" localSheetId="112">#REF!</definedName>
    <definedName name="一般為替ﾚｰﾄ円ﾄﾞﾙ" localSheetId="113">#REF!</definedName>
    <definedName name="一般為替ﾚｰﾄ円ﾄﾞﾙ">#REF!</definedName>
    <definedName name="一般為替ﾚｰﾄ円元" localSheetId="27">#REF!</definedName>
    <definedName name="一般為替ﾚｰﾄ円元" localSheetId="28">#REF!</definedName>
    <definedName name="一般為替ﾚｰﾄ円元" localSheetId="29">#REF!</definedName>
    <definedName name="一般為替ﾚｰﾄ円元" localSheetId="30">#REF!</definedName>
    <definedName name="一般為替ﾚｰﾄ円元" localSheetId="31">#REF!</definedName>
    <definedName name="一般為替ﾚｰﾄ円元" localSheetId="32">#REF!</definedName>
    <definedName name="一般為替ﾚｰﾄ円元" localSheetId="33">#REF!</definedName>
    <definedName name="一般為替ﾚｰﾄ円元" localSheetId="34">#REF!</definedName>
    <definedName name="一般為替ﾚｰﾄ円元" localSheetId="35">#REF!</definedName>
    <definedName name="一般為替ﾚｰﾄ円元" localSheetId="36">#REF!</definedName>
    <definedName name="一般為替ﾚｰﾄ円元" localSheetId="37">#REF!</definedName>
    <definedName name="一般為替ﾚｰﾄ円元" localSheetId="38">#REF!</definedName>
    <definedName name="一般為替ﾚｰﾄ円元" localSheetId="39">#REF!</definedName>
    <definedName name="一般為替ﾚｰﾄ円元" localSheetId="40">#REF!</definedName>
    <definedName name="一般為替ﾚｰﾄ円元" localSheetId="41">#REF!</definedName>
    <definedName name="一般為替ﾚｰﾄ円元" localSheetId="42">#REF!</definedName>
    <definedName name="一般為替ﾚｰﾄ円元" localSheetId="43">#REF!</definedName>
    <definedName name="一般為替ﾚｰﾄ円元" localSheetId="44">#REF!</definedName>
    <definedName name="一般為替ﾚｰﾄ円元" localSheetId="45">#REF!</definedName>
    <definedName name="一般為替ﾚｰﾄ円元" localSheetId="46">#REF!</definedName>
    <definedName name="一般為替ﾚｰﾄ円元" localSheetId="47">#REF!</definedName>
    <definedName name="一般為替ﾚｰﾄ円元" localSheetId="48">#REF!</definedName>
    <definedName name="一般為替ﾚｰﾄ円元" localSheetId="49">#REF!</definedName>
    <definedName name="一般為替ﾚｰﾄ円元" localSheetId="50">#REF!</definedName>
    <definedName name="一般為替ﾚｰﾄ円元" localSheetId="51">#REF!</definedName>
    <definedName name="一般為替ﾚｰﾄ円元" localSheetId="52">#REF!</definedName>
    <definedName name="一般為替ﾚｰﾄ円元" localSheetId="53">#REF!</definedName>
    <definedName name="一般為替ﾚｰﾄ円元" localSheetId="54">#REF!</definedName>
    <definedName name="一般為替ﾚｰﾄ円元" localSheetId="55">#REF!</definedName>
    <definedName name="一般為替ﾚｰﾄ円元" localSheetId="56">#REF!</definedName>
    <definedName name="一般為替ﾚｰﾄ円元" localSheetId="57">#REF!</definedName>
    <definedName name="一般為替ﾚｰﾄ円元" localSheetId="58">#REF!</definedName>
    <definedName name="一般為替ﾚｰﾄ円元" localSheetId="59">#REF!</definedName>
    <definedName name="一般為替ﾚｰﾄ円元" localSheetId="60">#REF!</definedName>
    <definedName name="一般為替ﾚｰﾄ円元" localSheetId="61">#REF!</definedName>
    <definedName name="一般為替ﾚｰﾄ円元" localSheetId="62">#REF!</definedName>
    <definedName name="一般為替ﾚｰﾄ円元" localSheetId="63">#REF!</definedName>
    <definedName name="一般為替ﾚｰﾄ円元" localSheetId="64">#REF!</definedName>
    <definedName name="一般為替ﾚｰﾄ円元" localSheetId="65">#REF!</definedName>
    <definedName name="一般為替ﾚｰﾄ円元" localSheetId="66">#REF!</definedName>
    <definedName name="一般為替ﾚｰﾄ円元" localSheetId="67">#REF!</definedName>
    <definedName name="一般為替ﾚｰﾄ円元" localSheetId="68">#REF!</definedName>
    <definedName name="一般為替ﾚｰﾄ円元" localSheetId="69">#REF!</definedName>
    <definedName name="一般為替ﾚｰﾄ円元" localSheetId="70">#REF!</definedName>
    <definedName name="一般為替ﾚｰﾄ円元" localSheetId="71">#REF!</definedName>
    <definedName name="一般為替ﾚｰﾄ円元" localSheetId="72">#REF!</definedName>
    <definedName name="一般為替ﾚｰﾄ円元" localSheetId="73">#REF!</definedName>
    <definedName name="一般為替ﾚｰﾄ円元" localSheetId="74">#REF!</definedName>
    <definedName name="一般為替ﾚｰﾄ円元" localSheetId="75">#REF!</definedName>
    <definedName name="一般為替ﾚｰﾄ円元" localSheetId="76">#REF!</definedName>
    <definedName name="一般為替ﾚｰﾄ円元" localSheetId="77">#REF!</definedName>
    <definedName name="一般為替ﾚｰﾄ円元" localSheetId="78">#REF!</definedName>
    <definedName name="一般為替ﾚｰﾄ円元" localSheetId="79">#REF!</definedName>
    <definedName name="一般為替ﾚｰﾄ円元" localSheetId="80">#REF!</definedName>
    <definedName name="一般為替ﾚｰﾄ円元" localSheetId="81">#REF!</definedName>
    <definedName name="一般為替ﾚｰﾄ円元" localSheetId="82">#REF!</definedName>
    <definedName name="一般為替ﾚｰﾄ円元" localSheetId="83">#REF!</definedName>
    <definedName name="一般為替ﾚｰﾄ円元" localSheetId="84">#REF!</definedName>
    <definedName name="一般為替ﾚｰﾄ円元" localSheetId="85">#REF!</definedName>
    <definedName name="一般為替ﾚｰﾄ円元" localSheetId="86">#REF!</definedName>
    <definedName name="一般為替ﾚｰﾄ円元" localSheetId="87">#REF!</definedName>
    <definedName name="一般為替ﾚｰﾄ円元" localSheetId="88">#REF!</definedName>
    <definedName name="一般為替ﾚｰﾄ円元" localSheetId="89">#REF!</definedName>
    <definedName name="一般為替ﾚｰﾄ円元" localSheetId="90">#REF!</definedName>
    <definedName name="一般為替ﾚｰﾄ円元" localSheetId="91">#REF!</definedName>
    <definedName name="一般為替ﾚｰﾄ円元" localSheetId="92">#REF!</definedName>
    <definedName name="一般為替ﾚｰﾄ円元" localSheetId="93">#REF!</definedName>
    <definedName name="一般為替ﾚｰﾄ円元" localSheetId="94">#REF!</definedName>
    <definedName name="一般為替ﾚｰﾄ円元" localSheetId="95">#REF!</definedName>
    <definedName name="一般為替ﾚｰﾄ円元" localSheetId="96">#REF!</definedName>
    <definedName name="一般為替ﾚｰﾄ円元" localSheetId="97">#REF!</definedName>
    <definedName name="一般為替ﾚｰﾄ円元" localSheetId="98">#REF!</definedName>
    <definedName name="一般為替ﾚｰﾄ円元" localSheetId="99">#REF!</definedName>
    <definedName name="一般為替ﾚｰﾄ円元" localSheetId="100">#REF!</definedName>
    <definedName name="一般為替ﾚｰﾄ円元" localSheetId="101">#REF!</definedName>
    <definedName name="一般為替ﾚｰﾄ円元" localSheetId="102">#REF!</definedName>
    <definedName name="一般為替ﾚｰﾄ円元" localSheetId="103">#REF!</definedName>
    <definedName name="一般為替ﾚｰﾄ円元" localSheetId="104">#REF!</definedName>
    <definedName name="一般為替ﾚｰﾄ円元" localSheetId="105">#REF!</definedName>
    <definedName name="一般為替ﾚｰﾄ円元" localSheetId="106">#REF!</definedName>
    <definedName name="一般為替ﾚｰﾄ円元" localSheetId="107">#REF!</definedName>
    <definedName name="一般為替ﾚｰﾄ円元" localSheetId="108">#REF!</definedName>
    <definedName name="一般為替ﾚｰﾄ円元" localSheetId="109">#REF!</definedName>
    <definedName name="一般為替ﾚｰﾄ円元" localSheetId="110">#REF!</definedName>
    <definedName name="一般為替ﾚｰﾄ円元" localSheetId="111">#REF!</definedName>
    <definedName name="一般為替ﾚｰﾄ円元" localSheetId="112">#REF!</definedName>
    <definedName name="一般為替ﾚｰﾄ円元" localSheetId="113">#REF!</definedName>
    <definedName name="一般為替ﾚｰﾄ円元">#REF!</definedName>
    <definedName name="一般為替ﾚｰﾄ元ﾄﾞﾙ" localSheetId="27">#REF!</definedName>
    <definedName name="一般為替ﾚｰﾄ元ﾄﾞﾙ" localSheetId="28">#REF!</definedName>
    <definedName name="一般為替ﾚｰﾄ元ﾄﾞﾙ" localSheetId="29">#REF!</definedName>
    <definedName name="一般為替ﾚｰﾄ元ﾄﾞﾙ" localSheetId="30">#REF!</definedName>
    <definedName name="一般為替ﾚｰﾄ元ﾄﾞﾙ" localSheetId="31">#REF!</definedName>
    <definedName name="一般為替ﾚｰﾄ元ﾄﾞﾙ" localSheetId="32">#REF!</definedName>
    <definedName name="一般為替ﾚｰﾄ元ﾄﾞﾙ" localSheetId="33">#REF!</definedName>
    <definedName name="一般為替ﾚｰﾄ元ﾄﾞﾙ" localSheetId="34">#REF!</definedName>
    <definedName name="一般為替ﾚｰﾄ元ﾄﾞﾙ" localSheetId="35">#REF!</definedName>
    <definedName name="一般為替ﾚｰﾄ元ﾄﾞﾙ" localSheetId="36">#REF!</definedName>
    <definedName name="一般為替ﾚｰﾄ元ﾄﾞﾙ" localSheetId="37">#REF!</definedName>
    <definedName name="一般為替ﾚｰﾄ元ﾄﾞﾙ" localSheetId="38">#REF!</definedName>
    <definedName name="一般為替ﾚｰﾄ元ﾄﾞﾙ" localSheetId="39">#REF!</definedName>
    <definedName name="一般為替ﾚｰﾄ元ﾄﾞﾙ" localSheetId="40">#REF!</definedName>
    <definedName name="一般為替ﾚｰﾄ元ﾄﾞﾙ" localSheetId="41">#REF!</definedName>
    <definedName name="一般為替ﾚｰﾄ元ﾄﾞﾙ" localSheetId="42">#REF!</definedName>
    <definedName name="一般為替ﾚｰﾄ元ﾄﾞﾙ" localSheetId="43">#REF!</definedName>
    <definedName name="一般為替ﾚｰﾄ元ﾄﾞﾙ" localSheetId="44">#REF!</definedName>
    <definedName name="一般為替ﾚｰﾄ元ﾄﾞﾙ" localSheetId="45">#REF!</definedName>
    <definedName name="一般為替ﾚｰﾄ元ﾄﾞﾙ" localSheetId="46">#REF!</definedName>
    <definedName name="一般為替ﾚｰﾄ元ﾄﾞﾙ" localSheetId="47">#REF!</definedName>
    <definedName name="一般為替ﾚｰﾄ元ﾄﾞﾙ" localSheetId="48">#REF!</definedName>
    <definedName name="一般為替ﾚｰﾄ元ﾄﾞﾙ" localSheetId="49">#REF!</definedName>
    <definedName name="一般為替ﾚｰﾄ元ﾄﾞﾙ" localSheetId="50">#REF!</definedName>
    <definedName name="一般為替ﾚｰﾄ元ﾄﾞﾙ" localSheetId="51">#REF!</definedName>
    <definedName name="一般為替ﾚｰﾄ元ﾄﾞﾙ" localSheetId="52">#REF!</definedName>
    <definedName name="一般為替ﾚｰﾄ元ﾄﾞﾙ" localSheetId="53">#REF!</definedName>
    <definedName name="一般為替ﾚｰﾄ元ﾄﾞﾙ" localSheetId="54">#REF!</definedName>
    <definedName name="一般為替ﾚｰﾄ元ﾄﾞﾙ" localSheetId="55">#REF!</definedName>
    <definedName name="一般為替ﾚｰﾄ元ﾄﾞﾙ" localSheetId="56">#REF!</definedName>
    <definedName name="一般為替ﾚｰﾄ元ﾄﾞﾙ" localSheetId="57">#REF!</definedName>
    <definedName name="一般為替ﾚｰﾄ元ﾄﾞﾙ" localSheetId="58">#REF!</definedName>
    <definedName name="一般為替ﾚｰﾄ元ﾄﾞﾙ" localSheetId="59">#REF!</definedName>
    <definedName name="一般為替ﾚｰﾄ元ﾄﾞﾙ" localSheetId="60">#REF!</definedName>
    <definedName name="一般為替ﾚｰﾄ元ﾄﾞﾙ" localSheetId="61">#REF!</definedName>
    <definedName name="一般為替ﾚｰﾄ元ﾄﾞﾙ" localSheetId="62">#REF!</definedName>
    <definedName name="一般為替ﾚｰﾄ元ﾄﾞﾙ" localSheetId="63">#REF!</definedName>
    <definedName name="一般為替ﾚｰﾄ元ﾄﾞﾙ" localSheetId="64">#REF!</definedName>
    <definedName name="一般為替ﾚｰﾄ元ﾄﾞﾙ" localSheetId="65">#REF!</definedName>
    <definedName name="一般為替ﾚｰﾄ元ﾄﾞﾙ" localSheetId="66">#REF!</definedName>
    <definedName name="一般為替ﾚｰﾄ元ﾄﾞﾙ" localSheetId="67">#REF!</definedName>
    <definedName name="一般為替ﾚｰﾄ元ﾄﾞﾙ" localSheetId="68">#REF!</definedName>
    <definedName name="一般為替ﾚｰﾄ元ﾄﾞﾙ" localSheetId="69">#REF!</definedName>
    <definedName name="一般為替ﾚｰﾄ元ﾄﾞﾙ" localSheetId="70">#REF!</definedName>
    <definedName name="一般為替ﾚｰﾄ元ﾄﾞﾙ" localSheetId="71">#REF!</definedName>
    <definedName name="一般為替ﾚｰﾄ元ﾄﾞﾙ" localSheetId="72">#REF!</definedName>
    <definedName name="一般為替ﾚｰﾄ元ﾄﾞﾙ" localSheetId="73">#REF!</definedName>
    <definedName name="一般為替ﾚｰﾄ元ﾄﾞﾙ" localSheetId="74">#REF!</definedName>
    <definedName name="一般為替ﾚｰﾄ元ﾄﾞﾙ" localSheetId="75">#REF!</definedName>
    <definedName name="一般為替ﾚｰﾄ元ﾄﾞﾙ" localSheetId="76">#REF!</definedName>
    <definedName name="一般為替ﾚｰﾄ元ﾄﾞﾙ" localSheetId="77">#REF!</definedName>
    <definedName name="一般為替ﾚｰﾄ元ﾄﾞﾙ" localSheetId="78">#REF!</definedName>
    <definedName name="一般為替ﾚｰﾄ元ﾄﾞﾙ" localSheetId="79">#REF!</definedName>
    <definedName name="一般為替ﾚｰﾄ元ﾄﾞﾙ" localSheetId="80">#REF!</definedName>
    <definedName name="一般為替ﾚｰﾄ元ﾄﾞﾙ" localSheetId="81">#REF!</definedName>
    <definedName name="一般為替ﾚｰﾄ元ﾄﾞﾙ" localSheetId="82">#REF!</definedName>
    <definedName name="一般為替ﾚｰﾄ元ﾄﾞﾙ" localSheetId="83">#REF!</definedName>
    <definedName name="一般為替ﾚｰﾄ元ﾄﾞﾙ" localSheetId="84">#REF!</definedName>
    <definedName name="一般為替ﾚｰﾄ元ﾄﾞﾙ" localSheetId="85">#REF!</definedName>
    <definedName name="一般為替ﾚｰﾄ元ﾄﾞﾙ" localSheetId="86">#REF!</definedName>
    <definedName name="一般為替ﾚｰﾄ元ﾄﾞﾙ" localSheetId="87">#REF!</definedName>
    <definedName name="一般為替ﾚｰﾄ元ﾄﾞﾙ" localSheetId="88">#REF!</definedName>
    <definedName name="一般為替ﾚｰﾄ元ﾄﾞﾙ" localSheetId="89">#REF!</definedName>
    <definedName name="一般為替ﾚｰﾄ元ﾄﾞﾙ" localSheetId="90">#REF!</definedName>
    <definedName name="一般為替ﾚｰﾄ元ﾄﾞﾙ" localSheetId="91">#REF!</definedName>
    <definedName name="一般為替ﾚｰﾄ元ﾄﾞﾙ" localSheetId="92">#REF!</definedName>
    <definedName name="一般為替ﾚｰﾄ元ﾄﾞﾙ" localSheetId="93">#REF!</definedName>
    <definedName name="一般為替ﾚｰﾄ元ﾄﾞﾙ" localSheetId="94">#REF!</definedName>
    <definedName name="一般為替ﾚｰﾄ元ﾄﾞﾙ" localSheetId="95">#REF!</definedName>
    <definedName name="一般為替ﾚｰﾄ元ﾄﾞﾙ" localSheetId="96">#REF!</definedName>
    <definedName name="一般為替ﾚｰﾄ元ﾄﾞﾙ" localSheetId="97">#REF!</definedName>
    <definedName name="一般為替ﾚｰﾄ元ﾄﾞﾙ" localSheetId="98">#REF!</definedName>
    <definedName name="一般為替ﾚｰﾄ元ﾄﾞﾙ" localSheetId="99">#REF!</definedName>
    <definedName name="一般為替ﾚｰﾄ元ﾄﾞﾙ" localSheetId="100">#REF!</definedName>
    <definedName name="一般為替ﾚｰﾄ元ﾄﾞﾙ" localSheetId="101">#REF!</definedName>
    <definedName name="一般為替ﾚｰﾄ元ﾄﾞﾙ" localSheetId="102">#REF!</definedName>
    <definedName name="一般為替ﾚｰﾄ元ﾄﾞﾙ" localSheetId="103">#REF!</definedName>
    <definedName name="一般為替ﾚｰﾄ元ﾄﾞﾙ" localSheetId="104">#REF!</definedName>
    <definedName name="一般為替ﾚｰﾄ元ﾄﾞﾙ" localSheetId="105">#REF!</definedName>
    <definedName name="一般為替ﾚｰﾄ元ﾄﾞﾙ" localSheetId="106">#REF!</definedName>
    <definedName name="一般為替ﾚｰﾄ元ﾄﾞﾙ" localSheetId="107">#REF!</definedName>
    <definedName name="一般為替ﾚｰﾄ元ﾄﾞﾙ" localSheetId="108">#REF!</definedName>
    <definedName name="一般為替ﾚｰﾄ元ﾄﾞﾙ" localSheetId="109">#REF!</definedName>
    <definedName name="一般為替ﾚｰﾄ元ﾄﾞﾙ" localSheetId="110">#REF!</definedName>
    <definedName name="一般為替ﾚｰﾄ元ﾄﾞﾙ" localSheetId="111">#REF!</definedName>
    <definedName name="一般為替ﾚｰﾄ元ﾄﾞﾙ" localSheetId="112">#REF!</definedName>
    <definedName name="一般為替ﾚｰﾄ元ﾄﾞﾙ" localSheetId="113">#REF!</definedName>
    <definedName name="一般為替ﾚｰﾄ元ﾄﾞﾙ">#REF!</definedName>
    <definedName name="印刷用" localSheetId="27">[25]レポートレイアウト!#REF!</definedName>
    <definedName name="印刷用" localSheetId="28">[25]レポートレイアウト!#REF!</definedName>
    <definedName name="印刷用" localSheetId="29">[25]レポートレイアウト!#REF!</definedName>
    <definedName name="印刷用" localSheetId="30">[25]レポートレイアウト!#REF!</definedName>
    <definedName name="印刷用" localSheetId="31">[25]レポートレイアウト!#REF!</definedName>
    <definedName name="印刷用" localSheetId="32">[25]レポートレイアウト!#REF!</definedName>
    <definedName name="印刷用" localSheetId="33">[25]レポートレイアウト!#REF!</definedName>
    <definedName name="印刷用" localSheetId="34">[25]レポートレイアウト!#REF!</definedName>
    <definedName name="印刷用" localSheetId="35">[25]レポートレイアウト!#REF!</definedName>
    <definedName name="印刷用" localSheetId="36">[25]レポートレイアウト!#REF!</definedName>
    <definedName name="印刷用" localSheetId="37">[25]レポートレイアウト!#REF!</definedName>
    <definedName name="印刷用" localSheetId="38">[25]レポートレイアウト!#REF!</definedName>
    <definedName name="印刷用" localSheetId="39">[25]レポートレイアウト!#REF!</definedName>
    <definedName name="印刷用" localSheetId="40">[25]レポートレイアウト!#REF!</definedName>
    <definedName name="印刷用" localSheetId="41">[25]レポートレイアウト!#REF!</definedName>
    <definedName name="印刷用" localSheetId="42">[25]レポートレイアウト!#REF!</definedName>
    <definedName name="印刷用" localSheetId="43">[25]レポートレイアウト!#REF!</definedName>
    <definedName name="印刷用" localSheetId="44">[25]レポートレイアウト!#REF!</definedName>
    <definedName name="印刷用" localSheetId="45">[25]レポートレイアウト!#REF!</definedName>
    <definedName name="印刷用" localSheetId="46">[25]レポートレイアウト!#REF!</definedName>
    <definedName name="印刷用" localSheetId="47">[25]レポートレイアウト!#REF!</definedName>
    <definedName name="印刷用" localSheetId="48">[25]レポートレイアウト!#REF!</definedName>
    <definedName name="印刷用" localSheetId="49">[25]レポートレイアウト!#REF!</definedName>
    <definedName name="印刷用" localSheetId="50">[25]レポートレイアウト!#REF!</definedName>
    <definedName name="印刷用" localSheetId="51">[25]レポートレイアウト!#REF!</definedName>
    <definedName name="印刷用" localSheetId="52">[25]レポートレイアウト!#REF!</definedName>
    <definedName name="印刷用" localSheetId="53">[25]レポートレイアウト!#REF!</definedName>
    <definedName name="印刷用" localSheetId="54">[25]レポートレイアウト!#REF!</definedName>
    <definedName name="印刷用" localSheetId="55">[25]レポートレイアウト!#REF!</definedName>
    <definedName name="印刷用" localSheetId="56">[25]レポートレイアウト!#REF!</definedName>
    <definedName name="印刷用" localSheetId="57">[25]レポートレイアウト!#REF!</definedName>
    <definedName name="印刷用" localSheetId="58">[25]レポートレイアウト!#REF!</definedName>
    <definedName name="印刷用" localSheetId="59">[25]レポートレイアウト!#REF!</definedName>
    <definedName name="印刷用" localSheetId="60">[25]レポートレイアウト!#REF!</definedName>
    <definedName name="印刷用" localSheetId="61">[25]レポートレイアウト!#REF!</definedName>
    <definedName name="印刷用" localSheetId="62">[25]レポートレイアウト!#REF!</definedName>
    <definedName name="印刷用" localSheetId="63">[25]レポートレイアウト!#REF!</definedName>
    <definedName name="印刷用" localSheetId="64">[25]レポートレイアウト!#REF!</definedName>
    <definedName name="印刷用" localSheetId="65">[25]レポートレイアウト!#REF!</definedName>
    <definedName name="印刷用" localSheetId="66">[25]レポートレイアウト!#REF!</definedName>
    <definedName name="印刷用" localSheetId="67">[25]レポートレイアウト!#REF!</definedName>
    <definedName name="印刷用" localSheetId="68">[25]レポートレイアウト!#REF!</definedName>
    <definedName name="印刷用" localSheetId="69">[25]レポートレイアウト!#REF!</definedName>
    <definedName name="印刷用" localSheetId="70">[25]レポートレイアウト!#REF!</definedName>
    <definedName name="印刷用" localSheetId="71">[25]レポートレイアウト!#REF!</definedName>
    <definedName name="印刷用" localSheetId="72">[25]レポートレイアウト!#REF!</definedName>
    <definedName name="印刷用" localSheetId="73">[25]レポートレイアウト!#REF!</definedName>
    <definedName name="印刷用" localSheetId="74">[25]レポートレイアウト!#REF!</definedName>
    <definedName name="印刷用" localSheetId="75">[25]レポートレイアウト!#REF!</definedName>
    <definedName name="印刷用" localSheetId="76">[25]レポートレイアウト!#REF!</definedName>
    <definedName name="印刷用" localSheetId="77">[25]レポートレイアウト!#REF!</definedName>
    <definedName name="印刷用" localSheetId="78">[25]レポートレイアウト!#REF!</definedName>
    <definedName name="印刷用" localSheetId="79">[25]レポートレイアウト!#REF!</definedName>
    <definedName name="印刷用" localSheetId="80">[25]レポートレイアウト!#REF!</definedName>
    <definedName name="印刷用" localSheetId="81">[25]レポートレイアウト!#REF!</definedName>
    <definedName name="印刷用" localSheetId="82">[25]レポートレイアウト!#REF!</definedName>
    <definedName name="印刷用" localSheetId="83">[25]レポートレイアウト!#REF!</definedName>
    <definedName name="印刷用" localSheetId="84">[25]レポートレイアウト!#REF!</definedName>
    <definedName name="印刷用" localSheetId="85">[25]レポートレイアウト!#REF!</definedName>
    <definedName name="印刷用" localSheetId="86">[25]レポートレイアウト!#REF!</definedName>
    <definedName name="印刷用" localSheetId="87">[25]レポートレイアウト!#REF!</definedName>
    <definedName name="印刷用" localSheetId="88">[25]レポートレイアウト!#REF!</definedName>
    <definedName name="印刷用" localSheetId="89">[25]レポートレイアウト!#REF!</definedName>
    <definedName name="印刷用" localSheetId="90">[25]レポートレイアウト!#REF!</definedName>
    <definedName name="印刷用" localSheetId="91">[25]レポートレイアウト!#REF!</definedName>
    <definedName name="印刷用" localSheetId="92">[25]レポートレイアウト!#REF!</definedName>
    <definedName name="印刷用" localSheetId="93">[25]レポートレイアウト!#REF!</definedName>
    <definedName name="印刷用" localSheetId="94">[25]レポートレイアウト!#REF!</definedName>
    <definedName name="印刷用" localSheetId="95">[25]レポートレイアウト!#REF!</definedName>
    <definedName name="印刷用" localSheetId="96">[25]レポートレイアウト!#REF!</definedName>
    <definedName name="印刷用" localSheetId="97">[25]レポートレイアウト!#REF!</definedName>
    <definedName name="印刷用" localSheetId="98">[25]レポートレイアウト!#REF!</definedName>
    <definedName name="印刷用" localSheetId="99">[25]レポートレイアウト!#REF!</definedName>
    <definedName name="印刷用" localSheetId="100">[25]レポートレイアウト!#REF!</definedName>
    <definedName name="印刷用" localSheetId="101">[25]レポートレイアウト!#REF!</definedName>
    <definedName name="印刷用" localSheetId="102">[25]レポートレイアウト!#REF!</definedName>
    <definedName name="印刷用" localSheetId="103">[25]レポートレイアウト!#REF!</definedName>
    <definedName name="印刷用" localSheetId="104">[25]レポートレイアウト!#REF!</definedName>
    <definedName name="印刷用" localSheetId="105">[25]レポートレイアウト!#REF!</definedName>
    <definedName name="印刷用" localSheetId="106">[25]レポートレイアウト!#REF!</definedName>
    <definedName name="印刷用" localSheetId="107">[25]レポートレイアウト!#REF!</definedName>
    <definedName name="印刷用" localSheetId="108">[25]レポートレイアウト!#REF!</definedName>
    <definedName name="印刷用" localSheetId="109">[25]レポートレイアウト!#REF!</definedName>
    <definedName name="印刷用" localSheetId="110">[25]レポートレイアウト!#REF!</definedName>
    <definedName name="印刷用" localSheetId="111">[25]レポートレイアウト!#REF!</definedName>
    <definedName name="印刷用" localSheetId="112">[25]レポートレイアウト!#REF!</definedName>
    <definedName name="印刷用" localSheetId="113">[25]レポートレイアウト!#REF!</definedName>
    <definedName name="印刷用">[25]レポートレイアウト!#REF!</definedName>
    <definedName name="円ドル" localSheetId="27">#REF!</definedName>
    <definedName name="円ドル" localSheetId="28">#REF!</definedName>
    <definedName name="円ドル" localSheetId="29">#REF!</definedName>
    <definedName name="円ドル" localSheetId="30">#REF!</definedName>
    <definedName name="円ドル" localSheetId="31">#REF!</definedName>
    <definedName name="円ドル" localSheetId="32">#REF!</definedName>
    <definedName name="円ドル" localSheetId="33">#REF!</definedName>
    <definedName name="円ドル" localSheetId="34">#REF!</definedName>
    <definedName name="円ドル" localSheetId="35">#REF!</definedName>
    <definedName name="円ドル" localSheetId="36">#REF!</definedName>
    <definedName name="円ドル" localSheetId="37">#REF!</definedName>
    <definedName name="円ドル" localSheetId="38">#REF!</definedName>
    <definedName name="円ドル" localSheetId="39">#REF!</definedName>
    <definedName name="円ドル" localSheetId="40">#REF!</definedName>
    <definedName name="円ドル" localSheetId="41">#REF!</definedName>
    <definedName name="円ドル" localSheetId="42">#REF!</definedName>
    <definedName name="円ドル" localSheetId="43">#REF!</definedName>
    <definedName name="円ドル" localSheetId="44">#REF!</definedName>
    <definedName name="円ドル" localSheetId="45">#REF!</definedName>
    <definedName name="円ドル" localSheetId="46">#REF!</definedName>
    <definedName name="円ドル" localSheetId="47">#REF!</definedName>
    <definedName name="円ドル" localSheetId="48">#REF!</definedName>
    <definedName name="円ドル" localSheetId="49">#REF!</definedName>
    <definedName name="円ドル" localSheetId="50">#REF!</definedName>
    <definedName name="円ドル" localSheetId="51">#REF!</definedName>
    <definedName name="円ドル" localSheetId="52">#REF!</definedName>
    <definedName name="円ドル" localSheetId="53">#REF!</definedName>
    <definedName name="円ドル" localSheetId="54">#REF!</definedName>
    <definedName name="円ドル" localSheetId="55">#REF!</definedName>
    <definedName name="円ドル" localSheetId="56">#REF!</definedName>
    <definedName name="円ドル" localSheetId="57">#REF!</definedName>
    <definedName name="円ドル" localSheetId="58">#REF!</definedName>
    <definedName name="円ドル" localSheetId="59">#REF!</definedName>
    <definedName name="円ドル" localSheetId="60">#REF!</definedName>
    <definedName name="円ドル" localSheetId="61">#REF!</definedName>
    <definedName name="円ドル" localSheetId="62">#REF!</definedName>
    <definedName name="円ドル" localSheetId="63">#REF!</definedName>
    <definedName name="円ドル" localSheetId="64">#REF!</definedName>
    <definedName name="円ドル" localSheetId="65">#REF!</definedName>
    <definedName name="円ドル" localSheetId="66">#REF!</definedName>
    <definedName name="円ドル" localSheetId="67">#REF!</definedName>
    <definedName name="円ドル" localSheetId="68">#REF!</definedName>
    <definedName name="円ドル" localSheetId="69">#REF!</definedName>
    <definedName name="円ドル" localSheetId="70">#REF!</definedName>
    <definedName name="円ドル" localSheetId="71">#REF!</definedName>
    <definedName name="円ドル" localSheetId="72">#REF!</definedName>
    <definedName name="円ドル" localSheetId="73">#REF!</definedName>
    <definedName name="円ドル" localSheetId="74">#REF!</definedName>
    <definedName name="円ドル" localSheetId="75">#REF!</definedName>
    <definedName name="円ドル" localSheetId="76">#REF!</definedName>
    <definedName name="円ドル" localSheetId="77">#REF!</definedName>
    <definedName name="円ドル" localSheetId="78">#REF!</definedName>
    <definedName name="円ドル" localSheetId="79">#REF!</definedName>
    <definedName name="円ドル" localSheetId="80">#REF!</definedName>
    <definedName name="円ドル" localSheetId="81">#REF!</definedName>
    <definedName name="円ドル" localSheetId="82">#REF!</definedName>
    <definedName name="円ドル" localSheetId="83">#REF!</definedName>
    <definedName name="円ドル" localSheetId="84">#REF!</definedName>
    <definedName name="円ドル" localSheetId="85">#REF!</definedName>
    <definedName name="円ドル" localSheetId="86">#REF!</definedName>
    <definedName name="円ドル" localSheetId="87">#REF!</definedName>
    <definedName name="円ドル" localSheetId="88">#REF!</definedName>
    <definedName name="円ドル" localSheetId="89">#REF!</definedName>
    <definedName name="円ドル" localSheetId="90">#REF!</definedName>
    <definedName name="円ドル" localSheetId="91">#REF!</definedName>
    <definedName name="円ドル" localSheetId="92">#REF!</definedName>
    <definedName name="円ドル" localSheetId="93">#REF!</definedName>
    <definedName name="円ドル" localSheetId="94">#REF!</definedName>
    <definedName name="円ドル" localSheetId="95">#REF!</definedName>
    <definedName name="円ドル" localSheetId="96">#REF!</definedName>
    <definedName name="円ドル" localSheetId="97">#REF!</definedName>
    <definedName name="円ドル" localSheetId="98">#REF!</definedName>
    <definedName name="円ドル" localSheetId="99">#REF!</definedName>
    <definedName name="円ドル" localSheetId="100">#REF!</definedName>
    <definedName name="円ドル" localSheetId="101">#REF!</definedName>
    <definedName name="円ドル" localSheetId="102">#REF!</definedName>
    <definedName name="円ドル" localSheetId="103">#REF!</definedName>
    <definedName name="円ドル" localSheetId="104">#REF!</definedName>
    <definedName name="円ドル" localSheetId="105">#REF!</definedName>
    <definedName name="円ドル" localSheetId="106">#REF!</definedName>
    <definedName name="円ドル" localSheetId="107">#REF!</definedName>
    <definedName name="円ドル" localSheetId="108">#REF!</definedName>
    <definedName name="円ドル" localSheetId="109">#REF!</definedName>
    <definedName name="円ドル" localSheetId="110">#REF!</definedName>
    <definedName name="円ドル" localSheetId="111">#REF!</definedName>
    <definedName name="円ドル" localSheetId="112">#REF!</definedName>
    <definedName name="円ドル" localSheetId="113">#REF!</definedName>
    <definedName name="円ドル">#REF!</definedName>
    <definedName name="海上運賃率" localSheetId="27">#REF!</definedName>
    <definedName name="海上運賃率" localSheetId="28">#REF!</definedName>
    <definedName name="海上運賃率" localSheetId="29">#REF!</definedName>
    <definedName name="海上運賃率" localSheetId="30">#REF!</definedName>
    <definedName name="海上運賃率" localSheetId="31">#REF!</definedName>
    <definedName name="海上運賃率" localSheetId="32">#REF!</definedName>
    <definedName name="海上運賃率" localSheetId="33">#REF!</definedName>
    <definedName name="海上運賃率" localSheetId="34">#REF!</definedName>
    <definedName name="海上運賃率" localSheetId="35">#REF!</definedName>
    <definedName name="海上運賃率" localSheetId="36">#REF!</definedName>
    <definedName name="海上運賃率" localSheetId="37">#REF!</definedName>
    <definedName name="海上運賃率" localSheetId="38">#REF!</definedName>
    <definedName name="海上運賃率" localSheetId="39">#REF!</definedName>
    <definedName name="海上運賃率" localSheetId="40">#REF!</definedName>
    <definedName name="海上運賃率" localSheetId="41">#REF!</definedName>
    <definedName name="海上運賃率" localSheetId="42">#REF!</definedName>
    <definedName name="海上運賃率" localSheetId="43">#REF!</definedName>
    <definedName name="海上運賃率" localSheetId="44">#REF!</definedName>
    <definedName name="海上運賃率" localSheetId="45">#REF!</definedName>
    <definedName name="海上運賃率" localSheetId="46">#REF!</definedName>
    <definedName name="海上運賃率" localSheetId="47">#REF!</definedName>
    <definedName name="海上運賃率" localSheetId="48">#REF!</definedName>
    <definedName name="海上運賃率" localSheetId="49">#REF!</definedName>
    <definedName name="海上運賃率" localSheetId="50">#REF!</definedName>
    <definedName name="海上運賃率" localSheetId="51">#REF!</definedName>
    <definedName name="海上運賃率" localSheetId="52">#REF!</definedName>
    <definedName name="海上運賃率" localSheetId="53">#REF!</definedName>
    <definedName name="海上運賃率" localSheetId="54">#REF!</definedName>
    <definedName name="海上運賃率" localSheetId="55">#REF!</definedName>
    <definedName name="海上運賃率" localSheetId="56">#REF!</definedName>
    <definedName name="海上運賃率" localSheetId="57">#REF!</definedName>
    <definedName name="海上運賃率" localSheetId="58">#REF!</definedName>
    <definedName name="海上運賃率" localSheetId="59">#REF!</definedName>
    <definedName name="海上運賃率" localSheetId="60">#REF!</definedName>
    <definedName name="海上運賃率" localSheetId="61">#REF!</definedName>
    <definedName name="海上運賃率" localSheetId="62">#REF!</definedName>
    <definedName name="海上運賃率" localSheetId="63">#REF!</definedName>
    <definedName name="海上運賃率" localSheetId="64">#REF!</definedName>
    <definedName name="海上運賃率" localSheetId="65">#REF!</definedName>
    <definedName name="海上運賃率" localSheetId="66">#REF!</definedName>
    <definedName name="海上運賃率" localSheetId="67">#REF!</definedName>
    <definedName name="海上運賃率" localSheetId="68">#REF!</definedName>
    <definedName name="海上運賃率" localSheetId="69">#REF!</definedName>
    <definedName name="海上運賃率" localSheetId="70">#REF!</definedName>
    <definedName name="海上運賃率" localSheetId="71">#REF!</definedName>
    <definedName name="海上運賃率" localSheetId="72">#REF!</definedName>
    <definedName name="海上運賃率" localSheetId="73">#REF!</definedName>
    <definedName name="海上運賃率" localSheetId="74">#REF!</definedName>
    <definedName name="海上運賃率" localSheetId="75">#REF!</definedName>
    <definedName name="海上運賃率" localSheetId="76">#REF!</definedName>
    <definedName name="海上運賃率" localSheetId="77">#REF!</definedName>
    <definedName name="海上運賃率" localSheetId="78">#REF!</definedName>
    <definedName name="海上運賃率" localSheetId="79">#REF!</definedName>
    <definedName name="海上運賃率" localSheetId="80">#REF!</definedName>
    <definedName name="海上運賃率" localSheetId="81">#REF!</definedName>
    <definedName name="海上運賃率" localSheetId="82">#REF!</definedName>
    <definedName name="海上運賃率" localSheetId="83">#REF!</definedName>
    <definedName name="海上運賃率" localSheetId="84">#REF!</definedName>
    <definedName name="海上運賃率" localSheetId="85">#REF!</definedName>
    <definedName name="海上運賃率" localSheetId="86">#REF!</definedName>
    <definedName name="海上運賃率" localSheetId="87">#REF!</definedName>
    <definedName name="海上運賃率" localSheetId="88">#REF!</definedName>
    <definedName name="海上運賃率" localSheetId="89">#REF!</definedName>
    <definedName name="海上運賃率" localSheetId="90">#REF!</definedName>
    <definedName name="海上運賃率" localSheetId="91">#REF!</definedName>
    <definedName name="海上運賃率" localSheetId="92">#REF!</definedName>
    <definedName name="海上運賃率" localSheetId="93">#REF!</definedName>
    <definedName name="海上運賃率" localSheetId="94">#REF!</definedName>
    <definedName name="海上運賃率" localSheetId="95">#REF!</definedName>
    <definedName name="海上運賃率" localSheetId="96">#REF!</definedName>
    <definedName name="海上運賃率" localSheetId="97">#REF!</definedName>
    <definedName name="海上運賃率" localSheetId="98">#REF!</definedName>
    <definedName name="海上運賃率" localSheetId="99">#REF!</definedName>
    <definedName name="海上運賃率" localSheetId="100">#REF!</definedName>
    <definedName name="海上運賃率" localSheetId="101">#REF!</definedName>
    <definedName name="海上運賃率" localSheetId="102">#REF!</definedName>
    <definedName name="海上運賃率" localSheetId="103">#REF!</definedName>
    <definedName name="海上運賃率" localSheetId="104">#REF!</definedName>
    <definedName name="海上運賃率" localSheetId="105">#REF!</definedName>
    <definedName name="海上運賃率" localSheetId="106">#REF!</definedName>
    <definedName name="海上運賃率" localSheetId="107">#REF!</definedName>
    <definedName name="海上運賃率" localSheetId="108">#REF!</definedName>
    <definedName name="海上運賃率" localSheetId="109">#REF!</definedName>
    <definedName name="海上運賃率" localSheetId="110">#REF!</definedName>
    <definedName name="海上運賃率" localSheetId="111">#REF!</definedName>
    <definedName name="海上運賃率" localSheetId="112">#REF!</definedName>
    <definedName name="海上運賃率" localSheetId="113">#REF!</definedName>
    <definedName name="海上運賃率">#REF!</definedName>
    <definedName name="開始行" localSheetId="27">[26]書換え条件!#REF!</definedName>
    <definedName name="開始行" localSheetId="28">[26]書換え条件!#REF!</definedName>
    <definedName name="開始行" localSheetId="29">[26]書換え条件!#REF!</definedName>
    <definedName name="開始行" localSheetId="30">[26]書換え条件!#REF!</definedName>
    <definedName name="開始行" localSheetId="31">[26]書換え条件!#REF!</definedName>
    <definedName name="開始行" localSheetId="32">[26]書換え条件!#REF!</definedName>
    <definedName name="開始行" localSheetId="33">[26]書換え条件!#REF!</definedName>
    <definedName name="開始行" localSheetId="34">[26]書換え条件!#REF!</definedName>
    <definedName name="開始行" localSheetId="35">[26]書換え条件!#REF!</definedName>
    <definedName name="開始行" localSheetId="36">[26]書換え条件!#REF!</definedName>
    <definedName name="開始行" localSheetId="37">[26]書換え条件!#REF!</definedName>
    <definedName name="開始行" localSheetId="38">[26]書換え条件!#REF!</definedName>
    <definedName name="開始行" localSheetId="39">[26]書換え条件!#REF!</definedName>
    <definedName name="開始行" localSheetId="40">[26]書換え条件!#REF!</definedName>
    <definedName name="開始行" localSheetId="41">[26]書換え条件!#REF!</definedName>
    <definedName name="開始行" localSheetId="42">[26]書換え条件!#REF!</definedName>
    <definedName name="開始行" localSheetId="43">[26]書換え条件!#REF!</definedName>
    <definedName name="開始行" localSheetId="44">[26]書換え条件!#REF!</definedName>
    <definedName name="開始行" localSheetId="45">[26]書換え条件!#REF!</definedName>
    <definedName name="開始行" localSheetId="46">[26]書換え条件!#REF!</definedName>
    <definedName name="開始行" localSheetId="47">[26]書換え条件!#REF!</definedName>
    <definedName name="開始行" localSheetId="48">[26]書換え条件!#REF!</definedName>
    <definedName name="開始行" localSheetId="49">[26]書換え条件!#REF!</definedName>
    <definedName name="開始行" localSheetId="50">[26]書換え条件!#REF!</definedName>
    <definedName name="開始行" localSheetId="51">[26]書換え条件!#REF!</definedName>
    <definedName name="開始行" localSheetId="52">[26]書換え条件!#REF!</definedName>
    <definedName name="開始行" localSheetId="53">[26]書換え条件!#REF!</definedName>
    <definedName name="開始行" localSheetId="54">[26]書換え条件!#REF!</definedName>
    <definedName name="開始行" localSheetId="55">[26]書換え条件!#REF!</definedName>
    <definedName name="開始行" localSheetId="56">[26]書換え条件!#REF!</definedName>
    <definedName name="開始行" localSheetId="57">[26]書換え条件!#REF!</definedName>
    <definedName name="開始行" localSheetId="58">[26]書換え条件!#REF!</definedName>
    <definedName name="開始行" localSheetId="59">[26]書換え条件!#REF!</definedName>
    <definedName name="開始行" localSheetId="60">[26]書換え条件!#REF!</definedName>
    <definedName name="開始行" localSheetId="61">[26]書換え条件!#REF!</definedName>
    <definedName name="開始行" localSheetId="62">[26]書換え条件!#REF!</definedName>
    <definedName name="開始行" localSheetId="63">[26]書換え条件!#REF!</definedName>
    <definedName name="開始行" localSheetId="64">[26]書換え条件!#REF!</definedName>
    <definedName name="開始行" localSheetId="65">[26]書換え条件!#REF!</definedName>
    <definedName name="開始行" localSheetId="66">[26]書換え条件!#REF!</definedName>
    <definedName name="開始行" localSheetId="67">[26]書換え条件!#REF!</definedName>
    <definedName name="開始行" localSheetId="68">[26]書換え条件!#REF!</definedName>
    <definedName name="開始行" localSheetId="69">[26]書換え条件!#REF!</definedName>
    <definedName name="開始行" localSheetId="70">[26]書換え条件!#REF!</definedName>
    <definedName name="開始行" localSheetId="71">[26]書換え条件!#REF!</definedName>
    <definedName name="開始行" localSheetId="72">[26]書換え条件!#REF!</definedName>
    <definedName name="開始行" localSheetId="73">[26]書換え条件!#REF!</definedName>
    <definedName name="開始行" localSheetId="74">[26]書換え条件!#REF!</definedName>
    <definedName name="開始行" localSheetId="75">[26]書換え条件!#REF!</definedName>
    <definedName name="開始行" localSheetId="76">[26]書換え条件!#REF!</definedName>
    <definedName name="開始行" localSheetId="77">[26]書換え条件!#REF!</definedName>
    <definedName name="開始行" localSheetId="78">[26]書換え条件!#REF!</definedName>
    <definedName name="開始行" localSheetId="79">[26]書換え条件!#REF!</definedName>
    <definedName name="開始行" localSheetId="80">[26]書換え条件!#REF!</definedName>
    <definedName name="開始行" localSheetId="81">[26]書換え条件!#REF!</definedName>
    <definedName name="開始行" localSheetId="82">[26]書換え条件!#REF!</definedName>
    <definedName name="開始行" localSheetId="83">[26]書換え条件!#REF!</definedName>
    <definedName name="開始行" localSheetId="84">[26]書換え条件!#REF!</definedName>
    <definedName name="開始行" localSheetId="85">[26]書換え条件!#REF!</definedName>
    <definedName name="開始行" localSheetId="86">[26]書換え条件!#REF!</definedName>
    <definedName name="開始行" localSheetId="87">[26]書換え条件!#REF!</definedName>
    <definedName name="開始行" localSheetId="88">[26]書換え条件!#REF!</definedName>
    <definedName name="開始行" localSheetId="89">[26]書換え条件!#REF!</definedName>
    <definedName name="開始行" localSheetId="90">[26]書換え条件!#REF!</definedName>
    <definedName name="開始行" localSheetId="91">[26]書換え条件!#REF!</definedName>
    <definedName name="開始行" localSheetId="92">[26]書換え条件!#REF!</definedName>
    <definedName name="開始行" localSheetId="93">[26]書換え条件!#REF!</definedName>
    <definedName name="開始行" localSheetId="94">[26]書換え条件!#REF!</definedName>
    <definedName name="開始行" localSheetId="95">[26]書換え条件!#REF!</definedName>
    <definedName name="開始行" localSheetId="96">[26]書換え条件!#REF!</definedName>
    <definedName name="開始行" localSheetId="97">[26]書換え条件!#REF!</definedName>
    <definedName name="開始行" localSheetId="98">[26]書換え条件!#REF!</definedName>
    <definedName name="開始行" localSheetId="99">[26]書換え条件!#REF!</definedName>
    <definedName name="開始行" localSheetId="100">[26]書換え条件!#REF!</definedName>
    <definedName name="開始行" localSheetId="101">[26]書換え条件!#REF!</definedName>
    <definedName name="開始行" localSheetId="102">[26]書換え条件!#REF!</definedName>
    <definedName name="開始行" localSheetId="103">[26]書換え条件!#REF!</definedName>
    <definedName name="開始行" localSheetId="104">[26]書換え条件!#REF!</definedName>
    <definedName name="開始行" localSheetId="105">[26]書換え条件!#REF!</definedName>
    <definedName name="開始行" localSheetId="106">[26]書換え条件!#REF!</definedName>
    <definedName name="開始行" localSheetId="107">[26]書換え条件!#REF!</definedName>
    <definedName name="開始行" localSheetId="108">[26]書換え条件!#REF!</definedName>
    <definedName name="開始行" localSheetId="109">[26]書換え条件!#REF!</definedName>
    <definedName name="開始行" localSheetId="110">[26]書換え条件!#REF!</definedName>
    <definedName name="開始行" localSheetId="111">[26]書換え条件!#REF!</definedName>
    <definedName name="開始行" localSheetId="112">[26]書換え条件!#REF!</definedName>
    <definedName name="開始行" localSheetId="113">[26]書換え条件!#REF!</definedName>
    <definedName name="開始行">[26]書換え条件!#REF!</definedName>
    <definedName name="基礎" localSheetId="27">#REF!</definedName>
    <definedName name="基礎" localSheetId="28">#REF!</definedName>
    <definedName name="基礎" localSheetId="29">#REF!</definedName>
    <definedName name="基礎" localSheetId="30">#REF!</definedName>
    <definedName name="基礎" localSheetId="31">#REF!</definedName>
    <definedName name="基礎" localSheetId="32">#REF!</definedName>
    <definedName name="基礎" localSheetId="33">#REF!</definedName>
    <definedName name="基礎" localSheetId="34">#REF!</definedName>
    <definedName name="基礎" localSheetId="35">#REF!</definedName>
    <definedName name="基礎" localSheetId="36">#REF!</definedName>
    <definedName name="基礎" localSheetId="37">#REF!</definedName>
    <definedName name="基礎" localSheetId="38">#REF!</definedName>
    <definedName name="基礎" localSheetId="39">#REF!</definedName>
    <definedName name="基礎" localSheetId="40">#REF!</definedName>
    <definedName name="基礎" localSheetId="41">#REF!</definedName>
    <definedName name="基礎" localSheetId="42">#REF!</definedName>
    <definedName name="基礎" localSheetId="43">#REF!</definedName>
    <definedName name="基礎" localSheetId="44">#REF!</definedName>
    <definedName name="基礎" localSheetId="45">#REF!</definedName>
    <definedName name="基礎" localSheetId="46">#REF!</definedName>
    <definedName name="基礎" localSheetId="47">#REF!</definedName>
    <definedName name="基礎" localSheetId="48">#REF!</definedName>
    <definedName name="基礎" localSheetId="49">#REF!</definedName>
    <definedName name="基礎" localSheetId="50">#REF!</definedName>
    <definedName name="基礎" localSheetId="51">#REF!</definedName>
    <definedName name="基礎" localSheetId="52">#REF!</definedName>
    <definedName name="基礎" localSheetId="53">#REF!</definedName>
    <definedName name="基礎" localSheetId="54">#REF!</definedName>
    <definedName name="基礎" localSheetId="55">#REF!</definedName>
    <definedName name="基礎" localSheetId="56">#REF!</definedName>
    <definedName name="基礎" localSheetId="57">#REF!</definedName>
    <definedName name="基礎" localSheetId="58">#REF!</definedName>
    <definedName name="基礎" localSheetId="59">#REF!</definedName>
    <definedName name="基礎" localSheetId="60">#REF!</definedName>
    <definedName name="基礎" localSheetId="61">#REF!</definedName>
    <definedName name="基礎" localSheetId="62">#REF!</definedName>
    <definedName name="基礎" localSheetId="63">#REF!</definedName>
    <definedName name="基礎" localSheetId="64">#REF!</definedName>
    <definedName name="基礎" localSheetId="65">#REF!</definedName>
    <definedName name="基礎" localSheetId="66">#REF!</definedName>
    <definedName name="基礎" localSheetId="67">#REF!</definedName>
    <definedName name="基礎" localSheetId="68">#REF!</definedName>
    <definedName name="基礎" localSheetId="69">#REF!</definedName>
    <definedName name="基礎" localSheetId="70">#REF!</definedName>
    <definedName name="基礎" localSheetId="71">#REF!</definedName>
    <definedName name="基礎" localSheetId="72">#REF!</definedName>
    <definedName name="基礎" localSheetId="73">#REF!</definedName>
    <definedName name="基礎" localSheetId="74">#REF!</definedName>
    <definedName name="基礎" localSheetId="75">#REF!</definedName>
    <definedName name="基礎" localSheetId="76">#REF!</definedName>
    <definedName name="基礎" localSheetId="77">#REF!</definedName>
    <definedName name="基礎" localSheetId="78">#REF!</definedName>
    <definedName name="基礎" localSheetId="79">#REF!</definedName>
    <definedName name="基礎" localSheetId="80">#REF!</definedName>
    <definedName name="基礎" localSheetId="81">#REF!</definedName>
    <definedName name="基礎" localSheetId="82">#REF!</definedName>
    <definedName name="基礎" localSheetId="83">#REF!</definedName>
    <definedName name="基礎" localSheetId="84">#REF!</definedName>
    <definedName name="基礎" localSheetId="85">#REF!</definedName>
    <definedName name="基礎" localSheetId="86">#REF!</definedName>
    <definedName name="基礎" localSheetId="87">#REF!</definedName>
    <definedName name="基礎" localSheetId="88">#REF!</definedName>
    <definedName name="基礎" localSheetId="89">#REF!</definedName>
    <definedName name="基礎" localSheetId="90">#REF!</definedName>
    <definedName name="基礎" localSheetId="91">#REF!</definedName>
    <definedName name="基礎" localSheetId="92">#REF!</definedName>
    <definedName name="基礎" localSheetId="93">#REF!</definedName>
    <definedName name="基礎" localSheetId="94">#REF!</definedName>
    <definedName name="基礎" localSheetId="95">#REF!</definedName>
    <definedName name="基礎" localSheetId="96">#REF!</definedName>
    <definedName name="基礎" localSheetId="97">#REF!</definedName>
    <definedName name="基礎" localSheetId="98">#REF!</definedName>
    <definedName name="基礎" localSheetId="99">#REF!</definedName>
    <definedName name="基礎" localSheetId="100">#REF!</definedName>
    <definedName name="基礎" localSheetId="101">#REF!</definedName>
    <definedName name="基礎" localSheetId="102">#REF!</definedName>
    <definedName name="基礎" localSheetId="103">#REF!</definedName>
    <definedName name="基礎" localSheetId="104">#REF!</definedName>
    <definedName name="基礎" localSheetId="105">#REF!</definedName>
    <definedName name="基礎" localSheetId="106">#REF!</definedName>
    <definedName name="基礎" localSheetId="107">#REF!</definedName>
    <definedName name="基礎" localSheetId="108">#REF!</definedName>
    <definedName name="基礎" localSheetId="109">#REF!</definedName>
    <definedName name="基礎" localSheetId="110">#REF!</definedName>
    <definedName name="基礎" localSheetId="111">#REF!</definedName>
    <definedName name="基礎" localSheetId="112">#REF!</definedName>
    <definedName name="基礎" localSheetId="113">#REF!</definedName>
    <definedName name="基礎">#REF!</definedName>
    <definedName name="機能" localSheetId="27">#REF!</definedName>
    <definedName name="機能" localSheetId="28">#REF!</definedName>
    <definedName name="機能" localSheetId="29">#REF!</definedName>
    <definedName name="機能" localSheetId="30">#REF!</definedName>
    <definedName name="機能" localSheetId="31">#REF!</definedName>
    <definedName name="機能" localSheetId="32">#REF!</definedName>
    <definedName name="機能" localSheetId="33">#REF!</definedName>
    <definedName name="機能" localSheetId="34">#REF!</definedName>
    <definedName name="機能" localSheetId="35">#REF!</definedName>
    <definedName name="機能" localSheetId="36">#REF!</definedName>
    <definedName name="機能" localSheetId="37">#REF!</definedName>
    <definedName name="機能" localSheetId="38">#REF!</definedName>
    <definedName name="機能" localSheetId="39">#REF!</definedName>
    <definedName name="機能" localSheetId="40">#REF!</definedName>
    <definedName name="機能" localSheetId="41">#REF!</definedName>
    <definedName name="機能" localSheetId="42">#REF!</definedName>
    <definedName name="機能" localSheetId="43">#REF!</definedName>
    <definedName name="機能" localSheetId="44">#REF!</definedName>
    <definedName name="機能" localSheetId="45">#REF!</definedName>
    <definedName name="機能" localSheetId="46">#REF!</definedName>
    <definedName name="機能" localSheetId="47">#REF!</definedName>
    <definedName name="機能" localSheetId="48">#REF!</definedName>
    <definedName name="機能" localSheetId="49">#REF!</definedName>
    <definedName name="機能" localSheetId="50">#REF!</definedName>
    <definedName name="機能" localSheetId="51">#REF!</definedName>
    <definedName name="機能" localSheetId="52">#REF!</definedName>
    <definedName name="機能" localSheetId="53">#REF!</definedName>
    <definedName name="機能" localSheetId="54">#REF!</definedName>
    <definedName name="機能" localSheetId="55">#REF!</definedName>
    <definedName name="機能" localSheetId="56">#REF!</definedName>
    <definedName name="機能" localSheetId="57">#REF!</definedName>
    <definedName name="機能" localSheetId="58">#REF!</definedName>
    <definedName name="機能" localSheetId="59">#REF!</definedName>
    <definedName name="機能" localSheetId="60">#REF!</definedName>
    <definedName name="機能" localSheetId="61">#REF!</definedName>
    <definedName name="機能" localSheetId="62">#REF!</definedName>
    <definedName name="機能" localSheetId="63">#REF!</definedName>
    <definedName name="機能" localSheetId="64">#REF!</definedName>
    <definedName name="機能" localSheetId="65">#REF!</definedName>
    <definedName name="機能" localSheetId="66">#REF!</definedName>
    <definedName name="機能" localSheetId="67">#REF!</definedName>
    <definedName name="機能" localSheetId="68">#REF!</definedName>
    <definedName name="機能" localSheetId="69">#REF!</definedName>
    <definedName name="機能" localSheetId="70">#REF!</definedName>
    <definedName name="機能" localSheetId="71">#REF!</definedName>
    <definedName name="機能" localSheetId="72">#REF!</definedName>
    <definedName name="機能" localSheetId="73">#REF!</definedName>
    <definedName name="機能" localSheetId="74">#REF!</definedName>
    <definedName name="機能" localSheetId="75">#REF!</definedName>
    <definedName name="機能" localSheetId="76">#REF!</definedName>
    <definedName name="機能" localSheetId="77">#REF!</definedName>
    <definedName name="機能" localSheetId="78">#REF!</definedName>
    <definedName name="機能" localSheetId="79">#REF!</definedName>
    <definedName name="機能" localSheetId="80">#REF!</definedName>
    <definedName name="機能" localSheetId="81">#REF!</definedName>
    <definedName name="機能" localSheetId="82">#REF!</definedName>
    <definedName name="機能" localSheetId="83">#REF!</definedName>
    <definedName name="機能" localSheetId="84">#REF!</definedName>
    <definedName name="機能" localSheetId="85">#REF!</definedName>
    <definedName name="機能" localSheetId="86">#REF!</definedName>
    <definedName name="機能" localSheetId="87">#REF!</definedName>
    <definedName name="機能" localSheetId="88">#REF!</definedName>
    <definedName name="機能" localSheetId="89">#REF!</definedName>
    <definedName name="機能" localSheetId="90">#REF!</definedName>
    <definedName name="機能" localSheetId="91">#REF!</definedName>
    <definedName name="機能" localSheetId="92">#REF!</definedName>
    <definedName name="機能" localSheetId="93">#REF!</definedName>
    <definedName name="機能" localSheetId="94">#REF!</definedName>
    <definedName name="機能" localSheetId="95">#REF!</definedName>
    <definedName name="機能" localSheetId="96">#REF!</definedName>
    <definedName name="機能" localSheetId="97">#REF!</definedName>
    <definedName name="機能" localSheetId="98">#REF!</definedName>
    <definedName name="機能" localSheetId="99">#REF!</definedName>
    <definedName name="機能" localSheetId="100">#REF!</definedName>
    <definedName name="機能" localSheetId="101">#REF!</definedName>
    <definedName name="機能" localSheetId="102">#REF!</definedName>
    <definedName name="機能" localSheetId="103">#REF!</definedName>
    <definedName name="機能" localSheetId="104">#REF!</definedName>
    <definedName name="機能" localSheetId="105">#REF!</definedName>
    <definedName name="機能" localSheetId="106">#REF!</definedName>
    <definedName name="機能" localSheetId="107">#REF!</definedName>
    <definedName name="機能" localSheetId="108">#REF!</definedName>
    <definedName name="機能" localSheetId="109">#REF!</definedName>
    <definedName name="機能" localSheetId="110">#REF!</definedName>
    <definedName name="機能" localSheetId="111">#REF!</definedName>
    <definedName name="機能" localSheetId="112">#REF!</definedName>
    <definedName name="機能" localSheetId="113">#REF!</definedName>
    <definedName name="機能">#REF!</definedName>
    <definedName name="検索" localSheetId="27">#REF!</definedName>
    <definedName name="検索" localSheetId="28">#REF!</definedName>
    <definedName name="検索" localSheetId="29">#REF!</definedName>
    <definedName name="検索" localSheetId="30">#REF!</definedName>
    <definedName name="検索" localSheetId="31">#REF!</definedName>
    <definedName name="検索" localSheetId="32">#REF!</definedName>
    <definedName name="検索" localSheetId="33">#REF!</definedName>
    <definedName name="検索" localSheetId="34">#REF!</definedName>
    <definedName name="検索" localSheetId="35">#REF!</definedName>
    <definedName name="検索" localSheetId="36">#REF!</definedName>
    <definedName name="検索" localSheetId="37">#REF!</definedName>
    <definedName name="検索" localSheetId="38">#REF!</definedName>
    <definedName name="検索" localSheetId="39">#REF!</definedName>
    <definedName name="検索" localSheetId="40">#REF!</definedName>
    <definedName name="検索" localSheetId="41">#REF!</definedName>
    <definedName name="検索" localSheetId="42">#REF!</definedName>
    <definedName name="検索" localSheetId="43">#REF!</definedName>
    <definedName name="検索" localSheetId="44">#REF!</definedName>
    <definedName name="検索" localSheetId="45">#REF!</definedName>
    <definedName name="検索" localSheetId="46">#REF!</definedName>
    <definedName name="検索" localSheetId="47">#REF!</definedName>
    <definedName name="検索" localSheetId="48">#REF!</definedName>
    <definedName name="検索" localSheetId="49">#REF!</definedName>
    <definedName name="検索" localSheetId="50">#REF!</definedName>
    <definedName name="検索" localSheetId="51">#REF!</definedName>
    <definedName name="検索" localSheetId="52">#REF!</definedName>
    <definedName name="検索" localSheetId="53">#REF!</definedName>
    <definedName name="検索" localSheetId="54">#REF!</definedName>
    <definedName name="検索" localSheetId="55">#REF!</definedName>
    <definedName name="検索" localSheetId="56">#REF!</definedName>
    <definedName name="検索" localSheetId="57">#REF!</definedName>
    <definedName name="検索" localSheetId="58">#REF!</definedName>
    <definedName name="検索" localSheetId="59">#REF!</definedName>
    <definedName name="検索" localSheetId="60">#REF!</definedName>
    <definedName name="検索" localSheetId="61">#REF!</definedName>
    <definedName name="検索" localSheetId="62">#REF!</definedName>
    <definedName name="検索" localSheetId="63">#REF!</definedName>
    <definedName name="検索" localSheetId="64">#REF!</definedName>
    <definedName name="検索" localSheetId="65">#REF!</definedName>
    <definedName name="検索" localSheetId="66">#REF!</definedName>
    <definedName name="検索" localSheetId="67">#REF!</definedName>
    <definedName name="検索" localSheetId="68">#REF!</definedName>
    <definedName name="検索" localSheetId="69">#REF!</definedName>
    <definedName name="検索" localSheetId="70">#REF!</definedName>
    <definedName name="検索" localSheetId="71">#REF!</definedName>
    <definedName name="検索" localSheetId="72">#REF!</definedName>
    <definedName name="検索" localSheetId="73">#REF!</definedName>
    <definedName name="検索" localSheetId="74">#REF!</definedName>
    <definedName name="検索" localSheetId="75">#REF!</definedName>
    <definedName name="検索" localSheetId="76">#REF!</definedName>
    <definedName name="検索" localSheetId="77">#REF!</definedName>
    <definedName name="検索" localSheetId="78">#REF!</definedName>
    <definedName name="検索" localSheetId="79">#REF!</definedName>
    <definedName name="検索" localSheetId="80">#REF!</definedName>
    <definedName name="検索" localSheetId="81">#REF!</definedName>
    <definedName name="検索" localSheetId="82">#REF!</definedName>
    <definedName name="検索" localSheetId="83">#REF!</definedName>
    <definedName name="検索" localSheetId="84">#REF!</definedName>
    <definedName name="検索" localSheetId="85">#REF!</definedName>
    <definedName name="検索" localSheetId="86">#REF!</definedName>
    <definedName name="検索" localSheetId="87">#REF!</definedName>
    <definedName name="検索" localSheetId="88">#REF!</definedName>
    <definedName name="検索" localSheetId="89">#REF!</definedName>
    <definedName name="検索" localSheetId="90">#REF!</definedName>
    <definedName name="検索" localSheetId="91">#REF!</definedName>
    <definedName name="検索" localSheetId="92">#REF!</definedName>
    <definedName name="検索" localSheetId="93">#REF!</definedName>
    <definedName name="検索" localSheetId="94">#REF!</definedName>
    <definedName name="検索" localSheetId="95">#REF!</definedName>
    <definedName name="検索" localSheetId="96">#REF!</definedName>
    <definedName name="検索" localSheetId="97">#REF!</definedName>
    <definedName name="検索" localSheetId="98">#REF!</definedName>
    <definedName name="検索" localSheetId="99">#REF!</definedName>
    <definedName name="検索" localSheetId="100">#REF!</definedName>
    <definedName name="検索" localSheetId="101">#REF!</definedName>
    <definedName name="検索" localSheetId="102">#REF!</definedName>
    <definedName name="検索" localSheetId="103">#REF!</definedName>
    <definedName name="検索" localSheetId="104">#REF!</definedName>
    <definedName name="検索" localSheetId="105">#REF!</definedName>
    <definedName name="検索" localSheetId="106">#REF!</definedName>
    <definedName name="検索" localSheetId="107">#REF!</definedName>
    <definedName name="検索" localSheetId="108">#REF!</definedName>
    <definedName name="検索" localSheetId="109">#REF!</definedName>
    <definedName name="検索" localSheetId="110">#REF!</definedName>
    <definedName name="検索" localSheetId="111">#REF!</definedName>
    <definedName name="検索" localSheetId="112">#REF!</definedName>
    <definedName name="検索" localSheetId="113">#REF!</definedName>
    <definedName name="検索">#REF!</definedName>
    <definedName name="現地共通費率" localSheetId="27">#REF!</definedName>
    <definedName name="現地共通費率" localSheetId="28">#REF!</definedName>
    <definedName name="現地共通費率" localSheetId="29">#REF!</definedName>
    <definedName name="現地共通費率" localSheetId="30">#REF!</definedName>
    <definedName name="現地共通費率" localSheetId="31">#REF!</definedName>
    <definedName name="現地共通費率" localSheetId="32">#REF!</definedName>
    <definedName name="現地共通費率" localSheetId="33">#REF!</definedName>
    <definedName name="現地共通費率" localSheetId="34">#REF!</definedName>
    <definedName name="現地共通費率" localSheetId="35">#REF!</definedName>
    <definedName name="現地共通費率" localSheetId="36">#REF!</definedName>
    <definedName name="現地共通費率" localSheetId="37">#REF!</definedName>
    <definedName name="現地共通費率" localSheetId="38">#REF!</definedName>
    <definedName name="現地共通費率" localSheetId="39">#REF!</definedName>
    <definedName name="現地共通費率" localSheetId="40">#REF!</definedName>
    <definedName name="現地共通費率" localSheetId="41">#REF!</definedName>
    <definedName name="現地共通費率" localSheetId="42">#REF!</definedName>
    <definedName name="現地共通費率" localSheetId="43">#REF!</definedName>
    <definedName name="現地共通費率" localSheetId="44">#REF!</definedName>
    <definedName name="現地共通費率" localSheetId="45">#REF!</definedName>
    <definedName name="現地共通費率" localSheetId="46">#REF!</definedName>
    <definedName name="現地共通費率" localSheetId="47">#REF!</definedName>
    <definedName name="現地共通費率" localSheetId="48">#REF!</definedName>
    <definedName name="現地共通費率" localSheetId="49">#REF!</definedName>
    <definedName name="現地共通費率" localSheetId="50">#REF!</definedName>
    <definedName name="現地共通費率" localSheetId="51">#REF!</definedName>
    <definedName name="現地共通費率" localSheetId="52">#REF!</definedName>
    <definedName name="現地共通費率" localSheetId="53">#REF!</definedName>
    <definedName name="現地共通費率" localSheetId="54">#REF!</definedName>
    <definedName name="現地共通費率" localSheetId="55">#REF!</definedName>
    <definedName name="現地共通費率" localSheetId="56">#REF!</definedName>
    <definedName name="現地共通費率" localSheetId="57">#REF!</definedName>
    <definedName name="現地共通費率" localSheetId="58">#REF!</definedName>
    <definedName name="現地共通費率" localSheetId="59">#REF!</definedName>
    <definedName name="現地共通費率" localSheetId="60">#REF!</definedName>
    <definedName name="現地共通費率" localSheetId="61">#REF!</definedName>
    <definedName name="現地共通費率" localSheetId="62">#REF!</definedName>
    <definedName name="現地共通費率" localSheetId="63">#REF!</definedName>
    <definedName name="現地共通費率" localSheetId="64">#REF!</definedName>
    <definedName name="現地共通費率" localSheetId="65">#REF!</definedName>
    <definedName name="現地共通費率" localSheetId="66">#REF!</definedName>
    <definedName name="現地共通費率" localSheetId="67">#REF!</definedName>
    <definedName name="現地共通費率" localSheetId="68">#REF!</definedName>
    <definedName name="現地共通費率" localSheetId="69">#REF!</definedName>
    <definedName name="現地共通費率" localSheetId="70">#REF!</definedName>
    <definedName name="現地共通費率" localSheetId="71">#REF!</definedName>
    <definedName name="現地共通費率" localSheetId="72">#REF!</definedName>
    <definedName name="現地共通費率" localSheetId="73">#REF!</definedName>
    <definedName name="現地共通費率" localSheetId="74">#REF!</definedName>
    <definedName name="現地共通費率" localSheetId="75">#REF!</definedName>
    <definedName name="現地共通費率" localSheetId="76">#REF!</definedName>
    <definedName name="現地共通費率" localSheetId="77">#REF!</definedName>
    <definedName name="現地共通費率" localSheetId="78">#REF!</definedName>
    <definedName name="現地共通費率" localSheetId="79">#REF!</definedName>
    <definedName name="現地共通費率" localSheetId="80">#REF!</definedName>
    <definedName name="現地共通費率" localSheetId="81">#REF!</definedName>
    <definedName name="現地共通費率" localSheetId="82">#REF!</definedName>
    <definedName name="現地共通費率" localSheetId="83">#REF!</definedName>
    <definedName name="現地共通費率" localSheetId="84">#REF!</definedName>
    <definedName name="現地共通費率" localSheetId="85">#REF!</definedName>
    <definedName name="現地共通費率" localSheetId="86">#REF!</definedName>
    <definedName name="現地共通費率" localSheetId="87">#REF!</definedName>
    <definedName name="現地共通費率" localSheetId="88">#REF!</definedName>
    <definedName name="現地共通費率" localSheetId="89">#REF!</definedName>
    <definedName name="現地共通費率" localSheetId="90">#REF!</definedName>
    <definedName name="現地共通費率" localSheetId="91">#REF!</definedName>
    <definedName name="現地共通費率" localSheetId="92">#REF!</definedName>
    <definedName name="現地共通費率" localSheetId="93">#REF!</definedName>
    <definedName name="現地共通費率" localSheetId="94">#REF!</definedName>
    <definedName name="現地共通費率" localSheetId="95">#REF!</definedName>
    <definedName name="現地共通費率" localSheetId="96">#REF!</definedName>
    <definedName name="現地共通費率" localSheetId="97">#REF!</definedName>
    <definedName name="現地共通費率" localSheetId="98">#REF!</definedName>
    <definedName name="現地共通費率" localSheetId="99">#REF!</definedName>
    <definedName name="現地共通費率" localSheetId="100">#REF!</definedName>
    <definedName name="現地共通費率" localSheetId="101">#REF!</definedName>
    <definedName name="現地共通費率" localSheetId="102">#REF!</definedName>
    <definedName name="現地共通費率" localSheetId="103">#REF!</definedName>
    <definedName name="現地共通費率" localSheetId="104">#REF!</definedName>
    <definedName name="現地共通費率" localSheetId="105">#REF!</definedName>
    <definedName name="現地共通費率" localSheetId="106">#REF!</definedName>
    <definedName name="現地共通費率" localSheetId="107">#REF!</definedName>
    <definedName name="現地共通費率" localSheetId="108">#REF!</definedName>
    <definedName name="現地共通費率" localSheetId="109">#REF!</definedName>
    <definedName name="現地共通費率" localSheetId="110">#REF!</definedName>
    <definedName name="現地共通費率" localSheetId="111">#REF!</definedName>
    <definedName name="現地共通費率" localSheetId="112">#REF!</definedName>
    <definedName name="現地共通費率" localSheetId="113">#REF!</definedName>
    <definedName name="現地共通費率">#REF!</definedName>
    <definedName name="現地材増値税除外品部品単価ﾄﾞﾙ" localSheetId="27">#REF!</definedName>
    <definedName name="現地材増値税除外品部品単価ﾄﾞﾙ" localSheetId="28">#REF!</definedName>
    <definedName name="現地材増値税除外品部品単価ﾄﾞﾙ" localSheetId="29">#REF!</definedName>
    <definedName name="現地材増値税除外品部品単価ﾄﾞﾙ" localSheetId="30">#REF!</definedName>
    <definedName name="現地材増値税除外品部品単価ﾄﾞﾙ" localSheetId="31">#REF!</definedName>
    <definedName name="現地材増値税除外品部品単価ﾄﾞﾙ" localSheetId="32">#REF!</definedName>
    <definedName name="現地材増値税除外品部品単価ﾄﾞﾙ" localSheetId="33">#REF!</definedName>
    <definedName name="現地材増値税除外品部品単価ﾄﾞﾙ" localSheetId="34">#REF!</definedName>
    <definedName name="現地材増値税除外品部品単価ﾄﾞﾙ" localSheetId="35">#REF!</definedName>
    <definedName name="現地材増値税除外品部品単価ﾄﾞﾙ" localSheetId="36">#REF!</definedName>
    <definedName name="現地材増値税除外品部品単価ﾄﾞﾙ" localSheetId="37">#REF!</definedName>
    <definedName name="現地材増値税除外品部品単価ﾄﾞﾙ" localSheetId="38">#REF!</definedName>
    <definedName name="現地材増値税除外品部品単価ﾄﾞﾙ" localSheetId="39">#REF!</definedName>
    <definedName name="現地材増値税除外品部品単価ﾄﾞﾙ" localSheetId="40">#REF!</definedName>
    <definedName name="現地材増値税除外品部品単価ﾄﾞﾙ" localSheetId="41">#REF!</definedName>
    <definedName name="現地材増値税除外品部品単価ﾄﾞﾙ" localSheetId="42">#REF!</definedName>
    <definedName name="現地材増値税除外品部品単価ﾄﾞﾙ" localSheetId="43">#REF!</definedName>
    <definedName name="現地材増値税除外品部品単価ﾄﾞﾙ" localSheetId="44">#REF!</definedName>
    <definedName name="現地材増値税除外品部品単価ﾄﾞﾙ" localSheetId="45">#REF!</definedName>
    <definedName name="現地材増値税除外品部品単価ﾄﾞﾙ" localSheetId="46">#REF!</definedName>
    <definedName name="現地材増値税除外品部品単価ﾄﾞﾙ" localSheetId="47">#REF!</definedName>
    <definedName name="現地材増値税除外品部品単価ﾄﾞﾙ" localSheetId="48">#REF!</definedName>
    <definedName name="現地材増値税除外品部品単価ﾄﾞﾙ" localSheetId="49">#REF!</definedName>
    <definedName name="現地材増値税除外品部品単価ﾄﾞﾙ" localSheetId="50">#REF!</definedName>
    <definedName name="現地材増値税除外品部品単価ﾄﾞﾙ" localSheetId="51">#REF!</definedName>
    <definedName name="現地材増値税除外品部品単価ﾄﾞﾙ" localSheetId="52">#REF!</definedName>
    <definedName name="現地材増値税除外品部品単価ﾄﾞﾙ" localSheetId="53">#REF!</definedName>
    <definedName name="現地材増値税除外品部品単価ﾄﾞﾙ" localSheetId="54">#REF!</definedName>
    <definedName name="現地材増値税除外品部品単価ﾄﾞﾙ" localSheetId="55">#REF!</definedName>
    <definedName name="現地材増値税除外品部品単価ﾄﾞﾙ" localSheetId="56">#REF!</definedName>
    <definedName name="現地材増値税除外品部品単価ﾄﾞﾙ" localSheetId="57">#REF!</definedName>
    <definedName name="現地材増値税除外品部品単価ﾄﾞﾙ" localSheetId="58">#REF!</definedName>
    <definedName name="現地材増値税除外品部品単価ﾄﾞﾙ" localSheetId="59">#REF!</definedName>
    <definedName name="現地材増値税除外品部品単価ﾄﾞﾙ" localSheetId="60">#REF!</definedName>
    <definedName name="現地材増値税除外品部品単価ﾄﾞﾙ" localSheetId="61">#REF!</definedName>
    <definedName name="現地材増値税除外品部品単価ﾄﾞﾙ" localSheetId="62">#REF!</definedName>
    <definedName name="現地材増値税除外品部品単価ﾄﾞﾙ" localSheetId="63">#REF!</definedName>
    <definedName name="現地材増値税除外品部品単価ﾄﾞﾙ" localSheetId="64">#REF!</definedName>
    <definedName name="現地材増値税除外品部品単価ﾄﾞﾙ" localSheetId="65">#REF!</definedName>
    <definedName name="現地材増値税除外品部品単価ﾄﾞﾙ" localSheetId="66">#REF!</definedName>
    <definedName name="現地材増値税除外品部品単価ﾄﾞﾙ" localSheetId="67">#REF!</definedName>
    <definedName name="現地材増値税除外品部品単価ﾄﾞﾙ" localSheetId="68">#REF!</definedName>
    <definedName name="現地材増値税除外品部品単価ﾄﾞﾙ" localSheetId="69">#REF!</definedName>
    <definedName name="現地材増値税除外品部品単価ﾄﾞﾙ" localSheetId="70">#REF!</definedName>
    <definedName name="現地材増値税除外品部品単価ﾄﾞﾙ" localSheetId="71">#REF!</definedName>
    <definedName name="現地材増値税除外品部品単価ﾄﾞﾙ" localSheetId="72">#REF!</definedName>
    <definedName name="現地材増値税除外品部品単価ﾄﾞﾙ" localSheetId="73">#REF!</definedName>
    <definedName name="現地材増値税除外品部品単価ﾄﾞﾙ" localSheetId="74">#REF!</definedName>
    <definedName name="現地材増値税除外品部品単価ﾄﾞﾙ" localSheetId="75">#REF!</definedName>
    <definedName name="現地材増値税除外品部品単価ﾄﾞﾙ" localSheetId="76">#REF!</definedName>
    <definedName name="現地材増値税除外品部品単価ﾄﾞﾙ" localSheetId="77">#REF!</definedName>
    <definedName name="現地材増値税除外品部品単価ﾄﾞﾙ" localSheetId="78">#REF!</definedName>
    <definedName name="現地材増値税除外品部品単価ﾄﾞﾙ" localSheetId="79">#REF!</definedName>
    <definedName name="現地材増値税除外品部品単価ﾄﾞﾙ" localSheetId="80">#REF!</definedName>
    <definedName name="現地材増値税除外品部品単価ﾄﾞﾙ" localSheetId="81">#REF!</definedName>
    <definedName name="現地材増値税除外品部品単価ﾄﾞﾙ" localSheetId="82">#REF!</definedName>
    <definedName name="現地材増値税除外品部品単価ﾄﾞﾙ" localSheetId="83">#REF!</definedName>
    <definedName name="現地材増値税除外品部品単価ﾄﾞﾙ" localSheetId="84">#REF!</definedName>
    <definedName name="現地材増値税除外品部品単価ﾄﾞﾙ" localSheetId="85">#REF!</definedName>
    <definedName name="現地材増値税除外品部品単価ﾄﾞﾙ" localSheetId="86">#REF!</definedName>
    <definedName name="現地材増値税除外品部品単価ﾄﾞﾙ" localSheetId="87">#REF!</definedName>
    <definedName name="現地材増値税除外品部品単価ﾄﾞﾙ" localSheetId="88">#REF!</definedName>
    <definedName name="現地材増値税除外品部品単価ﾄﾞﾙ" localSheetId="89">#REF!</definedName>
    <definedName name="現地材増値税除外品部品単価ﾄﾞﾙ" localSheetId="90">#REF!</definedName>
    <definedName name="現地材増値税除外品部品単価ﾄﾞﾙ" localSheetId="91">#REF!</definedName>
    <definedName name="現地材増値税除外品部品単価ﾄﾞﾙ" localSheetId="92">#REF!</definedName>
    <definedName name="現地材増値税除外品部品単価ﾄﾞﾙ" localSheetId="93">#REF!</definedName>
    <definedName name="現地材増値税除外品部品単価ﾄﾞﾙ" localSheetId="94">#REF!</definedName>
    <definedName name="現地材増値税除外品部品単価ﾄﾞﾙ" localSheetId="95">#REF!</definedName>
    <definedName name="現地材増値税除外品部品単価ﾄﾞﾙ" localSheetId="96">#REF!</definedName>
    <definedName name="現地材増値税除外品部品単価ﾄﾞﾙ" localSheetId="97">#REF!</definedName>
    <definedName name="現地材増値税除外品部品単価ﾄﾞﾙ" localSheetId="98">#REF!</definedName>
    <definedName name="現地材増値税除外品部品単価ﾄﾞﾙ" localSheetId="99">#REF!</definedName>
    <definedName name="現地材増値税除外品部品単価ﾄﾞﾙ" localSheetId="100">#REF!</definedName>
    <definedName name="現地材増値税除外品部品単価ﾄﾞﾙ" localSheetId="101">#REF!</definedName>
    <definedName name="現地材増値税除外品部品単価ﾄﾞﾙ" localSheetId="102">#REF!</definedName>
    <definedName name="現地材増値税除外品部品単価ﾄﾞﾙ" localSheetId="103">#REF!</definedName>
    <definedName name="現地材増値税除外品部品単価ﾄﾞﾙ" localSheetId="104">#REF!</definedName>
    <definedName name="現地材増値税除外品部品単価ﾄﾞﾙ" localSheetId="105">#REF!</definedName>
    <definedName name="現地材増値税除外品部品単価ﾄﾞﾙ" localSheetId="106">#REF!</definedName>
    <definedName name="現地材増値税除外品部品単価ﾄﾞﾙ" localSheetId="107">#REF!</definedName>
    <definedName name="現地材増値税除外品部品単価ﾄﾞﾙ" localSheetId="108">#REF!</definedName>
    <definedName name="現地材増値税除外品部品単価ﾄﾞﾙ" localSheetId="109">#REF!</definedName>
    <definedName name="現地材増値税除外品部品単価ﾄﾞﾙ" localSheetId="110">#REF!</definedName>
    <definedName name="現地材増値税除外品部品単価ﾄﾞﾙ" localSheetId="111">#REF!</definedName>
    <definedName name="現地材増値税除外品部品単価ﾄﾞﾙ" localSheetId="112">#REF!</definedName>
    <definedName name="現地材増値税除外品部品単価ﾄﾞﾙ" localSheetId="113">#REF!</definedName>
    <definedName name="現地材増値税除外品部品単価ﾄﾞﾙ">#REF!</definedName>
    <definedName name="現地材増値税対象部品単価元" localSheetId="27">#REF!</definedName>
    <definedName name="現地材増値税対象部品単価元" localSheetId="28">#REF!</definedName>
    <definedName name="現地材増値税対象部品単価元" localSheetId="29">#REF!</definedName>
    <definedName name="現地材増値税対象部品単価元" localSheetId="30">#REF!</definedName>
    <definedName name="現地材増値税対象部品単価元" localSheetId="31">#REF!</definedName>
    <definedName name="現地材増値税対象部品単価元" localSheetId="32">#REF!</definedName>
    <definedName name="現地材増値税対象部品単価元" localSheetId="33">#REF!</definedName>
    <definedName name="現地材増値税対象部品単価元" localSheetId="34">#REF!</definedName>
    <definedName name="現地材増値税対象部品単価元" localSheetId="35">#REF!</definedName>
    <definedName name="現地材増値税対象部品単価元" localSheetId="36">#REF!</definedName>
    <definedName name="現地材増値税対象部品単価元" localSheetId="37">#REF!</definedName>
    <definedName name="現地材増値税対象部品単価元" localSheetId="38">#REF!</definedName>
    <definedName name="現地材増値税対象部品単価元" localSheetId="39">#REF!</definedName>
    <definedName name="現地材増値税対象部品単価元" localSheetId="40">#REF!</definedName>
    <definedName name="現地材増値税対象部品単価元" localSheetId="41">#REF!</definedName>
    <definedName name="現地材増値税対象部品単価元" localSheetId="42">#REF!</definedName>
    <definedName name="現地材増値税対象部品単価元" localSheetId="43">#REF!</definedName>
    <definedName name="現地材増値税対象部品単価元" localSheetId="44">#REF!</definedName>
    <definedName name="現地材増値税対象部品単価元" localSheetId="45">#REF!</definedName>
    <definedName name="現地材増値税対象部品単価元" localSheetId="46">#REF!</definedName>
    <definedName name="現地材増値税対象部品単価元" localSheetId="47">#REF!</definedName>
    <definedName name="現地材増値税対象部品単価元" localSheetId="48">#REF!</definedName>
    <definedName name="現地材増値税対象部品単価元" localSheetId="49">#REF!</definedName>
    <definedName name="現地材増値税対象部品単価元" localSheetId="50">#REF!</definedName>
    <definedName name="現地材増値税対象部品単価元" localSheetId="51">#REF!</definedName>
    <definedName name="現地材増値税対象部品単価元" localSheetId="52">#REF!</definedName>
    <definedName name="現地材増値税対象部品単価元" localSheetId="53">#REF!</definedName>
    <definedName name="現地材増値税対象部品単価元" localSheetId="54">#REF!</definedName>
    <definedName name="現地材増値税対象部品単価元" localSheetId="55">#REF!</definedName>
    <definedName name="現地材増値税対象部品単価元" localSheetId="56">#REF!</definedName>
    <definedName name="現地材増値税対象部品単価元" localSheetId="57">#REF!</definedName>
    <definedName name="現地材増値税対象部品単価元" localSheetId="58">#REF!</definedName>
    <definedName name="現地材増値税対象部品単価元" localSheetId="59">#REF!</definedName>
    <definedName name="現地材増値税対象部品単価元" localSheetId="60">#REF!</definedName>
    <definedName name="現地材増値税対象部品単価元" localSheetId="61">#REF!</definedName>
    <definedName name="現地材増値税対象部品単価元" localSheetId="62">#REF!</definedName>
    <definedName name="現地材増値税対象部品単価元" localSheetId="63">#REF!</definedName>
    <definedName name="現地材増値税対象部品単価元" localSheetId="64">#REF!</definedName>
    <definedName name="現地材増値税対象部品単価元" localSheetId="65">#REF!</definedName>
    <definedName name="現地材増値税対象部品単価元" localSheetId="66">#REF!</definedName>
    <definedName name="現地材増値税対象部品単価元" localSheetId="67">#REF!</definedName>
    <definedName name="現地材増値税対象部品単価元" localSheetId="68">#REF!</definedName>
    <definedName name="現地材増値税対象部品単価元" localSheetId="69">#REF!</definedName>
    <definedName name="現地材増値税対象部品単価元" localSheetId="70">#REF!</definedName>
    <definedName name="現地材増値税対象部品単価元" localSheetId="71">#REF!</definedName>
    <definedName name="現地材増値税対象部品単価元" localSheetId="72">#REF!</definedName>
    <definedName name="現地材増値税対象部品単価元" localSheetId="73">#REF!</definedName>
    <definedName name="現地材増値税対象部品単価元" localSheetId="74">#REF!</definedName>
    <definedName name="現地材増値税対象部品単価元" localSheetId="75">#REF!</definedName>
    <definedName name="現地材増値税対象部品単価元" localSheetId="76">#REF!</definedName>
    <definedName name="現地材増値税対象部品単価元" localSheetId="77">#REF!</definedName>
    <definedName name="現地材増値税対象部品単価元" localSheetId="78">#REF!</definedName>
    <definedName name="現地材増値税対象部品単価元" localSheetId="79">#REF!</definedName>
    <definedName name="現地材増値税対象部品単価元" localSheetId="80">#REF!</definedName>
    <definedName name="現地材増値税対象部品単価元" localSheetId="81">#REF!</definedName>
    <definedName name="現地材増値税対象部品単価元" localSheetId="82">#REF!</definedName>
    <definedName name="現地材増値税対象部品単価元" localSheetId="83">#REF!</definedName>
    <definedName name="現地材増値税対象部品単価元" localSheetId="84">#REF!</definedName>
    <definedName name="現地材増値税対象部品単価元" localSheetId="85">#REF!</definedName>
    <definedName name="現地材増値税対象部品単価元" localSheetId="86">#REF!</definedName>
    <definedName name="現地材増値税対象部品単価元" localSheetId="87">#REF!</definedName>
    <definedName name="現地材増値税対象部品単価元" localSheetId="88">#REF!</definedName>
    <definedName name="現地材増値税対象部品単価元" localSheetId="89">#REF!</definedName>
    <definedName name="現地材増値税対象部品単価元" localSheetId="90">#REF!</definedName>
    <definedName name="現地材増値税対象部品単価元" localSheetId="91">#REF!</definedName>
    <definedName name="現地材増値税対象部品単価元" localSheetId="92">#REF!</definedName>
    <definedName name="現地材増値税対象部品単価元" localSheetId="93">#REF!</definedName>
    <definedName name="現地材増値税対象部品単価元" localSheetId="94">#REF!</definedName>
    <definedName name="現地材増値税対象部品単価元" localSheetId="95">#REF!</definedName>
    <definedName name="現地材増値税対象部品単価元" localSheetId="96">#REF!</definedName>
    <definedName name="現地材増値税対象部品単価元" localSheetId="97">#REF!</definedName>
    <definedName name="現地材増値税対象部品単価元" localSheetId="98">#REF!</definedName>
    <definedName name="現地材増値税対象部品単価元" localSheetId="99">#REF!</definedName>
    <definedName name="現地材増値税対象部品単価元" localSheetId="100">#REF!</definedName>
    <definedName name="現地材増値税対象部品単価元" localSheetId="101">#REF!</definedName>
    <definedName name="現地材増値税対象部品単価元" localSheetId="102">#REF!</definedName>
    <definedName name="現地材増値税対象部品単価元" localSheetId="103">#REF!</definedName>
    <definedName name="現地材増値税対象部品単価元" localSheetId="104">#REF!</definedName>
    <definedName name="現地材増値税対象部品単価元" localSheetId="105">#REF!</definedName>
    <definedName name="現地材増値税対象部品単価元" localSheetId="106">#REF!</definedName>
    <definedName name="現地材増値税対象部品単価元" localSheetId="107">#REF!</definedName>
    <definedName name="現地材増値税対象部品単価元" localSheetId="108">#REF!</definedName>
    <definedName name="現地材増値税対象部品単価元" localSheetId="109">#REF!</definedName>
    <definedName name="現地材増値税対象部品単価元" localSheetId="110">#REF!</definedName>
    <definedName name="現地材増値税対象部品単価元" localSheetId="111">#REF!</definedName>
    <definedName name="現地材増値税対象部品単価元" localSheetId="112">#REF!</definedName>
    <definedName name="現地材増値税対象部品単価元" localSheetId="113">#REF!</definedName>
    <definedName name="現地材増値税対象部品単価元">#REF!</definedName>
    <definedName name="現地調達材増値税率" localSheetId="27">#REF!</definedName>
    <definedName name="現地調達材増値税率" localSheetId="28">#REF!</definedName>
    <definedName name="現地調達材増値税率" localSheetId="29">#REF!</definedName>
    <definedName name="現地調達材増値税率" localSheetId="30">#REF!</definedName>
    <definedName name="現地調達材増値税率" localSheetId="31">#REF!</definedName>
    <definedName name="現地調達材増値税率" localSheetId="32">#REF!</definedName>
    <definedName name="現地調達材増値税率" localSheetId="33">#REF!</definedName>
    <definedName name="現地調達材増値税率" localSheetId="34">#REF!</definedName>
    <definedName name="現地調達材増値税率" localSheetId="35">#REF!</definedName>
    <definedName name="現地調達材増値税率" localSheetId="36">#REF!</definedName>
    <definedName name="現地調達材増値税率" localSheetId="37">#REF!</definedName>
    <definedName name="現地調達材増値税率" localSheetId="38">#REF!</definedName>
    <definedName name="現地調達材増値税率" localSheetId="39">#REF!</definedName>
    <definedName name="現地調達材増値税率" localSheetId="40">#REF!</definedName>
    <definedName name="現地調達材増値税率" localSheetId="41">#REF!</definedName>
    <definedName name="現地調達材増値税率" localSheetId="42">#REF!</definedName>
    <definedName name="現地調達材増値税率" localSheetId="43">#REF!</definedName>
    <definedName name="現地調達材増値税率" localSheetId="44">#REF!</definedName>
    <definedName name="現地調達材増値税率" localSheetId="45">#REF!</definedName>
    <definedName name="現地調達材増値税率" localSheetId="46">#REF!</definedName>
    <definedName name="現地調達材増値税率" localSheetId="47">#REF!</definedName>
    <definedName name="現地調達材増値税率" localSheetId="48">#REF!</definedName>
    <definedName name="現地調達材増値税率" localSheetId="49">#REF!</definedName>
    <definedName name="現地調達材増値税率" localSheetId="50">#REF!</definedName>
    <definedName name="現地調達材増値税率" localSheetId="51">#REF!</definedName>
    <definedName name="現地調達材増値税率" localSheetId="52">#REF!</definedName>
    <definedName name="現地調達材増値税率" localSheetId="53">#REF!</definedName>
    <definedName name="現地調達材増値税率" localSheetId="54">#REF!</definedName>
    <definedName name="現地調達材増値税率" localSheetId="55">#REF!</definedName>
    <definedName name="現地調達材増値税率" localSheetId="56">#REF!</definedName>
    <definedName name="現地調達材増値税率" localSheetId="57">#REF!</definedName>
    <definedName name="現地調達材増値税率" localSheetId="58">#REF!</definedName>
    <definedName name="現地調達材増値税率" localSheetId="59">#REF!</definedName>
    <definedName name="現地調達材増値税率" localSheetId="60">#REF!</definedName>
    <definedName name="現地調達材増値税率" localSheetId="61">#REF!</definedName>
    <definedName name="現地調達材増値税率" localSheetId="62">#REF!</definedName>
    <definedName name="現地調達材増値税率" localSheetId="63">#REF!</definedName>
    <definedName name="現地調達材増値税率" localSheetId="64">#REF!</definedName>
    <definedName name="現地調達材増値税率" localSheetId="65">#REF!</definedName>
    <definedName name="現地調達材増値税率" localSheetId="66">#REF!</definedName>
    <definedName name="現地調達材増値税率" localSheetId="67">#REF!</definedName>
    <definedName name="現地調達材増値税率" localSheetId="68">#REF!</definedName>
    <definedName name="現地調達材増値税率" localSheetId="69">#REF!</definedName>
    <definedName name="現地調達材増値税率" localSheetId="70">#REF!</definedName>
    <definedName name="現地調達材増値税率" localSheetId="71">#REF!</definedName>
    <definedName name="現地調達材増値税率" localSheetId="72">#REF!</definedName>
    <definedName name="現地調達材増値税率" localSheetId="73">#REF!</definedName>
    <definedName name="現地調達材増値税率" localSheetId="74">#REF!</definedName>
    <definedName name="現地調達材増値税率" localSheetId="75">#REF!</definedName>
    <definedName name="現地調達材増値税率" localSheetId="76">#REF!</definedName>
    <definedName name="現地調達材増値税率" localSheetId="77">#REF!</definedName>
    <definedName name="現地調達材増値税率" localSheetId="78">#REF!</definedName>
    <definedName name="現地調達材増値税率" localSheetId="79">#REF!</definedName>
    <definedName name="現地調達材増値税率" localSheetId="80">#REF!</definedName>
    <definedName name="現地調達材増値税率" localSheetId="81">#REF!</definedName>
    <definedName name="現地調達材増値税率" localSheetId="82">#REF!</definedName>
    <definedName name="現地調達材増値税率" localSheetId="83">#REF!</definedName>
    <definedName name="現地調達材増値税率" localSheetId="84">#REF!</definedName>
    <definedName name="現地調達材増値税率" localSheetId="85">#REF!</definedName>
    <definedName name="現地調達材増値税率" localSheetId="86">#REF!</definedName>
    <definedName name="現地調達材増値税率" localSheetId="87">#REF!</definedName>
    <definedName name="現地調達材増値税率" localSheetId="88">#REF!</definedName>
    <definedName name="現地調達材増値税率" localSheetId="89">#REF!</definedName>
    <definedName name="現地調達材増値税率" localSheetId="90">#REF!</definedName>
    <definedName name="現地調達材増値税率" localSheetId="91">#REF!</definedName>
    <definedName name="現地調達材増値税率" localSheetId="92">#REF!</definedName>
    <definedName name="現地調達材増値税率" localSheetId="93">#REF!</definedName>
    <definedName name="現地調達材増値税率" localSheetId="94">#REF!</definedName>
    <definedName name="現地調達材増値税率" localSheetId="95">#REF!</definedName>
    <definedName name="現地調達材増値税率" localSheetId="96">#REF!</definedName>
    <definedName name="現地調達材増値税率" localSheetId="97">#REF!</definedName>
    <definedName name="現地調達材増値税率" localSheetId="98">#REF!</definedName>
    <definedName name="現地調達材増値税率" localSheetId="99">#REF!</definedName>
    <definedName name="現地調達材増値税率" localSheetId="100">#REF!</definedName>
    <definedName name="現地調達材増値税率" localSheetId="101">#REF!</definedName>
    <definedName name="現地調達材増値税率" localSheetId="102">#REF!</definedName>
    <definedName name="現地調達材増値税率" localSheetId="103">#REF!</definedName>
    <definedName name="現地調達材増値税率" localSheetId="104">#REF!</definedName>
    <definedName name="現地調達材増値税率" localSheetId="105">#REF!</definedName>
    <definedName name="現地調達材増値税率" localSheetId="106">#REF!</definedName>
    <definedName name="現地調達材増値税率" localSheetId="107">#REF!</definedName>
    <definedName name="現地調達材増値税率" localSheetId="108">#REF!</definedName>
    <definedName name="現地調達材増値税率" localSheetId="109">#REF!</definedName>
    <definedName name="現地調達材増値税率" localSheetId="110">#REF!</definedName>
    <definedName name="現地調達材増値税率" localSheetId="111">#REF!</definedName>
    <definedName name="現地調達材増値税率" localSheetId="112">#REF!</definedName>
    <definedName name="現地調達材増値税率" localSheetId="113">#REF!</definedName>
    <definedName name="現地調達材増値税率">#REF!</definedName>
    <definedName name="現地販売管理費率" localSheetId="27">#REF!</definedName>
    <definedName name="現地販売管理費率" localSheetId="28">#REF!</definedName>
    <definedName name="現地販売管理費率" localSheetId="29">#REF!</definedName>
    <definedName name="現地販売管理費率" localSheetId="30">#REF!</definedName>
    <definedName name="現地販売管理費率" localSheetId="31">#REF!</definedName>
    <definedName name="現地販売管理費率" localSheetId="32">#REF!</definedName>
    <definedName name="現地販売管理費率" localSheetId="33">#REF!</definedName>
    <definedName name="現地販売管理費率" localSheetId="34">#REF!</definedName>
    <definedName name="現地販売管理費率" localSheetId="35">#REF!</definedName>
    <definedName name="現地販売管理費率" localSheetId="36">#REF!</definedName>
    <definedName name="現地販売管理費率" localSheetId="37">#REF!</definedName>
    <definedName name="現地販売管理費率" localSheetId="38">#REF!</definedName>
    <definedName name="現地販売管理費率" localSheetId="39">#REF!</definedName>
    <definedName name="現地販売管理費率" localSheetId="40">#REF!</definedName>
    <definedName name="現地販売管理費率" localSheetId="41">#REF!</definedName>
    <definedName name="現地販売管理費率" localSheetId="42">#REF!</definedName>
    <definedName name="現地販売管理費率" localSheetId="43">#REF!</definedName>
    <definedName name="現地販売管理費率" localSheetId="44">#REF!</definedName>
    <definedName name="現地販売管理費率" localSheetId="45">#REF!</definedName>
    <definedName name="現地販売管理費率" localSheetId="46">#REF!</definedName>
    <definedName name="現地販売管理費率" localSheetId="47">#REF!</definedName>
    <definedName name="現地販売管理費率" localSheetId="48">#REF!</definedName>
    <definedName name="現地販売管理費率" localSheetId="49">#REF!</definedName>
    <definedName name="現地販売管理費率" localSheetId="50">#REF!</definedName>
    <definedName name="現地販売管理費率" localSheetId="51">#REF!</definedName>
    <definedName name="現地販売管理費率" localSheetId="52">#REF!</definedName>
    <definedName name="現地販売管理費率" localSheetId="53">#REF!</definedName>
    <definedName name="現地販売管理費率" localSheetId="54">#REF!</definedName>
    <definedName name="現地販売管理費率" localSheetId="55">#REF!</definedName>
    <definedName name="現地販売管理費率" localSheetId="56">#REF!</definedName>
    <definedName name="現地販売管理費率" localSheetId="57">#REF!</definedName>
    <definedName name="現地販売管理費率" localSheetId="58">#REF!</definedName>
    <definedName name="現地販売管理費率" localSheetId="59">#REF!</definedName>
    <definedName name="現地販売管理費率" localSheetId="60">#REF!</definedName>
    <definedName name="現地販売管理費率" localSheetId="61">#REF!</definedName>
    <definedName name="現地販売管理費率" localSheetId="62">#REF!</definedName>
    <definedName name="現地販売管理費率" localSheetId="63">#REF!</definedName>
    <definedName name="現地販売管理費率" localSheetId="64">#REF!</definedName>
    <definedName name="現地販売管理費率" localSheetId="65">#REF!</definedName>
    <definedName name="現地販売管理費率" localSheetId="66">#REF!</definedName>
    <definedName name="現地販売管理費率" localSheetId="67">#REF!</definedName>
    <definedName name="現地販売管理費率" localSheetId="68">#REF!</definedName>
    <definedName name="現地販売管理費率" localSheetId="69">#REF!</definedName>
    <definedName name="現地販売管理費率" localSheetId="70">#REF!</definedName>
    <definedName name="現地販売管理費率" localSheetId="71">#REF!</definedName>
    <definedName name="現地販売管理費率" localSheetId="72">#REF!</definedName>
    <definedName name="現地販売管理費率" localSheetId="73">#REF!</definedName>
    <definedName name="現地販売管理費率" localSheetId="74">#REF!</definedName>
    <definedName name="現地販売管理費率" localSheetId="75">#REF!</definedName>
    <definedName name="現地販売管理費率" localSheetId="76">#REF!</definedName>
    <definedName name="現地販売管理費率" localSheetId="77">#REF!</definedName>
    <definedName name="現地販売管理費率" localSheetId="78">#REF!</definedName>
    <definedName name="現地販売管理費率" localSheetId="79">#REF!</definedName>
    <definedName name="現地販売管理費率" localSheetId="80">#REF!</definedName>
    <definedName name="現地販売管理費率" localSheetId="81">#REF!</definedName>
    <definedName name="現地販売管理費率" localSheetId="82">#REF!</definedName>
    <definedName name="現地販売管理費率" localSheetId="83">#REF!</definedName>
    <definedName name="現地販売管理費率" localSheetId="84">#REF!</definedName>
    <definedName name="現地販売管理費率" localSheetId="85">#REF!</definedName>
    <definedName name="現地販売管理費率" localSheetId="86">#REF!</definedName>
    <definedName name="現地販売管理費率" localSheetId="87">#REF!</definedName>
    <definedName name="現地販売管理費率" localSheetId="88">#REF!</definedName>
    <definedName name="現地販売管理費率" localSheetId="89">#REF!</definedName>
    <definedName name="現地販売管理費率" localSheetId="90">#REF!</definedName>
    <definedName name="現地販売管理費率" localSheetId="91">#REF!</definedName>
    <definedName name="現地販売管理費率" localSheetId="92">#REF!</definedName>
    <definedName name="現地販売管理費率" localSheetId="93">#REF!</definedName>
    <definedName name="現地販売管理費率" localSheetId="94">#REF!</definedName>
    <definedName name="現地販売管理費率" localSheetId="95">#REF!</definedName>
    <definedName name="現地販売管理費率" localSheetId="96">#REF!</definedName>
    <definedName name="現地販売管理費率" localSheetId="97">#REF!</definedName>
    <definedName name="現地販売管理費率" localSheetId="98">#REF!</definedName>
    <definedName name="現地販売管理費率" localSheetId="99">#REF!</definedName>
    <definedName name="現地販売管理費率" localSheetId="100">#REF!</definedName>
    <definedName name="現地販売管理費率" localSheetId="101">#REF!</definedName>
    <definedName name="現地販売管理費率" localSheetId="102">#REF!</definedName>
    <definedName name="現地販売管理費率" localSheetId="103">#REF!</definedName>
    <definedName name="現地販売管理費率" localSheetId="104">#REF!</definedName>
    <definedName name="現地販売管理費率" localSheetId="105">#REF!</definedName>
    <definedName name="現地販売管理費率" localSheetId="106">#REF!</definedName>
    <definedName name="現地販売管理費率" localSheetId="107">#REF!</definedName>
    <definedName name="現地販売管理費率" localSheetId="108">#REF!</definedName>
    <definedName name="現地販売管理費率" localSheetId="109">#REF!</definedName>
    <definedName name="現地販売管理費率" localSheetId="110">#REF!</definedName>
    <definedName name="現地販売管理費率" localSheetId="111">#REF!</definedName>
    <definedName name="現地販売管理費率" localSheetId="112">#REF!</definedName>
    <definedName name="現地販売管理費率" localSheetId="113">#REF!</definedName>
    <definedName name="現地販売管理費率">#REF!</definedName>
    <definedName name="現地補助費" localSheetId="27">#REF!</definedName>
    <definedName name="現地補助費" localSheetId="28">#REF!</definedName>
    <definedName name="現地補助費" localSheetId="29">#REF!</definedName>
    <definedName name="現地補助費" localSheetId="30">#REF!</definedName>
    <definedName name="現地補助費" localSheetId="31">#REF!</definedName>
    <definedName name="現地補助費" localSheetId="32">#REF!</definedName>
    <definedName name="現地補助費" localSheetId="33">#REF!</definedName>
    <definedName name="現地補助費" localSheetId="34">#REF!</definedName>
    <definedName name="現地補助費" localSheetId="35">#REF!</definedName>
    <definedName name="現地補助費" localSheetId="36">#REF!</definedName>
    <definedName name="現地補助費" localSheetId="37">#REF!</definedName>
    <definedName name="現地補助費" localSheetId="38">#REF!</definedName>
    <definedName name="現地補助費" localSheetId="39">#REF!</definedName>
    <definedName name="現地補助費" localSheetId="40">#REF!</definedName>
    <definedName name="現地補助費" localSheetId="41">#REF!</definedName>
    <definedName name="現地補助費" localSheetId="42">#REF!</definedName>
    <definedName name="現地補助費" localSheetId="43">#REF!</definedName>
    <definedName name="現地補助費" localSheetId="44">#REF!</definedName>
    <definedName name="現地補助費" localSheetId="45">#REF!</definedName>
    <definedName name="現地補助費" localSheetId="46">#REF!</definedName>
    <definedName name="現地補助費" localSheetId="47">#REF!</definedName>
    <definedName name="現地補助費" localSheetId="48">#REF!</definedName>
    <definedName name="現地補助費" localSheetId="49">#REF!</definedName>
    <definedName name="現地補助費" localSheetId="50">#REF!</definedName>
    <definedName name="現地補助費" localSheetId="51">#REF!</definedName>
    <definedName name="現地補助費" localSheetId="52">#REF!</definedName>
    <definedName name="現地補助費" localSheetId="53">#REF!</definedName>
    <definedName name="現地補助費" localSheetId="54">#REF!</definedName>
    <definedName name="現地補助費" localSheetId="55">#REF!</definedName>
    <definedName name="現地補助費" localSheetId="56">#REF!</definedName>
    <definedName name="現地補助費" localSheetId="57">#REF!</definedName>
    <definedName name="現地補助費" localSheetId="58">#REF!</definedName>
    <definedName name="現地補助費" localSheetId="59">#REF!</definedName>
    <definedName name="現地補助費" localSheetId="60">#REF!</definedName>
    <definedName name="現地補助費" localSheetId="61">#REF!</definedName>
    <definedName name="現地補助費" localSheetId="62">#REF!</definedName>
    <definedName name="現地補助費" localSheetId="63">#REF!</definedName>
    <definedName name="現地補助費" localSheetId="64">#REF!</definedName>
    <definedName name="現地補助費" localSheetId="65">#REF!</definedName>
    <definedName name="現地補助費" localSheetId="66">#REF!</definedName>
    <definedName name="現地補助費" localSheetId="67">#REF!</definedName>
    <definedName name="現地補助費" localSheetId="68">#REF!</definedName>
    <definedName name="現地補助費" localSheetId="69">#REF!</definedName>
    <definedName name="現地補助費" localSheetId="70">#REF!</definedName>
    <definedName name="現地補助費" localSheetId="71">#REF!</definedName>
    <definedName name="現地補助費" localSheetId="72">#REF!</definedName>
    <definedName name="現地補助費" localSheetId="73">#REF!</definedName>
    <definedName name="現地補助費" localSheetId="74">#REF!</definedName>
    <definedName name="現地補助費" localSheetId="75">#REF!</definedName>
    <definedName name="現地補助費" localSheetId="76">#REF!</definedName>
    <definedName name="現地補助費" localSheetId="77">#REF!</definedName>
    <definedName name="現地補助費" localSheetId="78">#REF!</definedName>
    <definedName name="現地補助費" localSheetId="79">#REF!</definedName>
    <definedName name="現地補助費" localSheetId="80">#REF!</definedName>
    <definedName name="現地補助費" localSheetId="81">#REF!</definedName>
    <definedName name="現地補助費" localSheetId="82">#REF!</definedName>
    <definedName name="現地補助費" localSheetId="83">#REF!</definedName>
    <definedName name="現地補助費" localSheetId="84">#REF!</definedName>
    <definedName name="現地補助費" localSheetId="85">#REF!</definedName>
    <definedName name="現地補助費" localSheetId="86">#REF!</definedName>
    <definedName name="現地補助費" localSheetId="87">#REF!</definedName>
    <definedName name="現地補助費" localSheetId="88">#REF!</definedName>
    <definedName name="現地補助費" localSheetId="89">#REF!</definedName>
    <definedName name="現地補助費" localSheetId="90">#REF!</definedName>
    <definedName name="現地補助費" localSheetId="91">#REF!</definedName>
    <definedName name="現地補助費" localSheetId="92">#REF!</definedName>
    <definedName name="現地補助費" localSheetId="93">#REF!</definedName>
    <definedName name="現地補助費" localSheetId="94">#REF!</definedName>
    <definedName name="現地補助費" localSheetId="95">#REF!</definedName>
    <definedName name="現地補助費" localSheetId="96">#REF!</definedName>
    <definedName name="現地補助費" localSheetId="97">#REF!</definedName>
    <definedName name="現地補助費" localSheetId="98">#REF!</definedName>
    <definedName name="現地補助費" localSheetId="99">#REF!</definedName>
    <definedName name="現地補助費" localSheetId="100">#REF!</definedName>
    <definedName name="現地補助費" localSheetId="101">#REF!</definedName>
    <definedName name="現地補助費" localSheetId="102">#REF!</definedName>
    <definedName name="現地補助費" localSheetId="103">#REF!</definedName>
    <definedName name="現地補助費" localSheetId="104">#REF!</definedName>
    <definedName name="現地補助費" localSheetId="105">#REF!</definedName>
    <definedName name="現地補助費" localSheetId="106">#REF!</definedName>
    <definedName name="現地補助費" localSheetId="107">#REF!</definedName>
    <definedName name="現地補助費" localSheetId="108">#REF!</definedName>
    <definedName name="現地補助費" localSheetId="109">#REF!</definedName>
    <definedName name="現地補助費" localSheetId="110">#REF!</definedName>
    <definedName name="現地補助費" localSheetId="111">#REF!</definedName>
    <definedName name="現地補助費" localSheetId="112">#REF!</definedName>
    <definedName name="現地補助費" localSheetId="113">#REF!</definedName>
    <definedName name="現地補助費">#REF!</definedName>
    <definedName name="現地補助部門費率" localSheetId="27">#REF!</definedName>
    <definedName name="現地補助部門費率" localSheetId="28">#REF!</definedName>
    <definedName name="現地補助部門費率" localSheetId="29">#REF!</definedName>
    <definedName name="現地補助部門費率" localSheetId="30">#REF!</definedName>
    <definedName name="現地補助部門費率" localSheetId="31">#REF!</definedName>
    <definedName name="現地補助部門費率" localSheetId="32">#REF!</definedName>
    <definedName name="現地補助部門費率" localSheetId="33">#REF!</definedName>
    <definedName name="現地補助部門費率" localSheetId="34">#REF!</definedName>
    <definedName name="現地補助部門費率" localSheetId="35">#REF!</definedName>
    <definedName name="現地補助部門費率" localSheetId="36">#REF!</definedName>
    <definedName name="現地補助部門費率" localSheetId="37">#REF!</definedName>
    <definedName name="現地補助部門費率" localSheetId="38">#REF!</definedName>
    <definedName name="現地補助部門費率" localSheetId="39">#REF!</definedName>
    <definedName name="現地補助部門費率" localSheetId="40">#REF!</definedName>
    <definedName name="現地補助部門費率" localSheetId="41">#REF!</definedName>
    <definedName name="現地補助部門費率" localSheetId="42">#REF!</definedName>
    <definedName name="現地補助部門費率" localSheetId="43">#REF!</definedName>
    <definedName name="現地補助部門費率" localSheetId="44">#REF!</definedName>
    <definedName name="現地補助部門費率" localSheetId="45">#REF!</definedName>
    <definedName name="現地補助部門費率" localSheetId="46">#REF!</definedName>
    <definedName name="現地補助部門費率" localSheetId="47">#REF!</definedName>
    <definedName name="現地補助部門費率" localSheetId="48">#REF!</definedName>
    <definedName name="現地補助部門費率" localSheetId="49">#REF!</definedName>
    <definedName name="現地補助部門費率" localSheetId="50">#REF!</definedName>
    <definedName name="現地補助部門費率" localSheetId="51">#REF!</definedName>
    <definedName name="現地補助部門費率" localSheetId="52">#REF!</definedName>
    <definedName name="現地補助部門費率" localSheetId="53">#REF!</definedName>
    <definedName name="現地補助部門費率" localSheetId="54">#REF!</definedName>
    <definedName name="現地補助部門費率" localSheetId="55">#REF!</definedName>
    <definedName name="現地補助部門費率" localSheetId="56">#REF!</definedName>
    <definedName name="現地補助部門費率" localSheetId="57">#REF!</definedName>
    <definedName name="現地補助部門費率" localSheetId="58">#REF!</definedName>
    <definedName name="現地補助部門費率" localSheetId="59">#REF!</definedName>
    <definedName name="現地補助部門費率" localSheetId="60">#REF!</definedName>
    <definedName name="現地補助部門費率" localSheetId="61">#REF!</definedName>
    <definedName name="現地補助部門費率" localSheetId="62">#REF!</definedName>
    <definedName name="現地補助部門費率" localSheetId="63">#REF!</definedName>
    <definedName name="現地補助部門費率" localSheetId="64">#REF!</definedName>
    <definedName name="現地補助部門費率" localSheetId="65">#REF!</definedName>
    <definedName name="現地補助部門費率" localSheetId="66">#REF!</definedName>
    <definedName name="現地補助部門費率" localSheetId="67">#REF!</definedName>
    <definedName name="現地補助部門費率" localSheetId="68">#REF!</definedName>
    <definedName name="現地補助部門費率" localSheetId="69">#REF!</definedName>
    <definedName name="現地補助部門費率" localSheetId="70">#REF!</definedName>
    <definedName name="現地補助部門費率" localSheetId="71">#REF!</definedName>
    <definedName name="現地補助部門費率" localSheetId="72">#REF!</definedName>
    <definedName name="現地補助部門費率" localSheetId="73">#REF!</definedName>
    <definedName name="現地補助部門費率" localSheetId="74">#REF!</definedName>
    <definedName name="現地補助部門費率" localSheetId="75">#REF!</definedName>
    <definedName name="現地補助部門費率" localSheetId="76">#REF!</definedName>
    <definedName name="現地補助部門費率" localSheetId="77">#REF!</definedName>
    <definedName name="現地補助部門費率" localSheetId="78">#REF!</definedName>
    <definedName name="現地補助部門費率" localSheetId="79">#REF!</definedName>
    <definedName name="現地補助部門費率" localSheetId="80">#REF!</definedName>
    <definedName name="現地補助部門費率" localSheetId="81">#REF!</definedName>
    <definedName name="現地補助部門費率" localSheetId="82">#REF!</definedName>
    <definedName name="現地補助部門費率" localSheetId="83">#REF!</definedName>
    <definedName name="現地補助部門費率" localSheetId="84">#REF!</definedName>
    <definedName name="現地補助部門費率" localSheetId="85">#REF!</definedName>
    <definedName name="現地補助部門費率" localSheetId="86">#REF!</definedName>
    <definedName name="現地補助部門費率" localSheetId="87">#REF!</definedName>
    <definedName name="現地補助部門費率" localSheetId="88">#REF!</definedName>
    <definedName name="現地補助部門費率" localSheetId="89">#REF!</definedName>
    <definedName name="現地補助部門費率" localSheetId="90">#REF!</definedName>
    <definedName name="現地補助部門費率" localSheetId="91">#REF!</definedName>
    <definedName name="現地補助部門費率" localSheetId="92">#REF!</definedName>
    <definedName name="現地補助部門費率" localSheetId="93">#REF!</definedName>
    <definedName name="現地補助部門費率" localSheetId="94">#REF!</definedName>
    <definedName name="現地補助部門費率" localSheetId="95">#REF!</definedName>
    <definedName name="現地補助部門費率" localSheetId="96">#REF!</definedName>
    <definedName name="現地補助部門費率" localSheetId="97">#REF!</definedName>
    <definedName name="現地補助部門費率" localSheetId="98">#REF!</definedName>
    <definedName name="現地補助部門費率" localSheetId="99">#REF!</definedName>
    <definedName name="現地補助部門費率" localSheetId="100">#REF!</definedName>
    <definedName name="現地補助部門費率" localSheetId="101">#REF!</definedName>
    <definedName name="現地補助部門費率" localSheetId="102">#REF!</definedName>
    <definedName name="現地補助部門費率" localSheetId="103">#REF!</definedName>
    <definedName name="現地補助部門費率" localSheetId="104">#REF!</definedName>
    <definedName name="現地補助部門費率" localSheetId="105">#REF!</definedName>
    <definedName name="現地補助部門費率" localSheetId="106">#REF!</definedName>
    <definedName name="現地補助部門費率" localSheetId="107">#REF!</definedName>
    <definedName name="現地補助部門費率" localSheetId="108">#REF!</definedName>
    <definedName name="現地補助部門費率" localSheetId="109">#REF!</definedName>
    <definedName name="現地補助部門費率" localSheetId="110">#REF!</definedName>
    <definedName name="現地補助部門費率" localSheetId="111">#REF!</definedName>
    <definedName name="現地補助部門費率" localSheetId="112">#REF!</definedName>
    <definedName name="現地補助部門費率" localSheetId="113">#REF!</definedName>
    <definedName name="現地補助部門費率">#REF!</definedName>
    <definedName name="現地利益率" localSheetId="27">#REF!</definedName>
    <definedName name="現地利益率" localSheetId="28">#REF!</definedName>
    <definedName name="現地利益率" localSheetId="29">#REF!</definedName>
    <definedName name="現地利益率" localSheetId="30">#REF!</definedName>
    <definedName name="現地利益率" localSheetId="31">#REF!</definedName>
    <definedName name="現地利益率" localSheetId="32">#REF!</definedName>
    <definedName name="現地利益率" localSheetId="33">#REF!</definedName>
    <definedName name="現地利益率" localSheetId="34">#REF!</definedName>
    <definedName name="現地利益率" localSheetId="35">#REF!</definedName>
    <definedName name="現地利益率" localSheetId="36">#REF!</definedName>
    <definedName name="現地利益率" localSheetId="37">#REF!</definedName>
    <definedName name="現地利益率" localSheetId="38">#REF!</definedName>
    <definedName name="現地利益率" localSheetId="39">#REF!</definedName>
    <definedName name="現地利益率" localSheetId="40">#REF!</definedName>
    <definedName name="現地利益率" localSheetId="41">#REF!</definedName>
    <definedName name="現地利益率" localSheetId="42">#REF!</definedName>
    <definedName name="現地利益率" localSheetId="43">#REF!</definedName>
    <definedName name="現地利益率" localSheetId="44">#REF!</definedName>
    <definedName name="現地利益率" localSheetId="45">#REF!</definedName>
    <definedName name="現地利益率" localSheetId="46">#REF!</definedName>
    <definedName name="現地利益率" localSheetId="47">#REF!</definedName>
    <definedName name="現地利益率" localSheetId="48">#REF!</definedName>
    <definedName name="現地利益率" localSheetId="49">#REF!</definedName>
    <definedName name="現地利益率" localSheetId="50">#REF!</definedName>
    <definedName name="現地利益率" localSheetId="51">#REF!</definedName>
    <definedName name="現地利益率" localSheetId="52">#REF!</definedName>
    <definedName name="現地利益率" localSheetId="53">#REF!</definedName>
    <definedName name="現地利益率" localSheetId="54">#REF!</definedName>
    <definedName name="現地利益率" localSheetId="55">#REF!</definedName>
    <definedName name="現地利益率" localSheetId="56">#REF!</definedName>
    <definedName name="現地利益率" localSheetId="57">#REF!</definedName>
    <definedName name="現地利益率" localSheetId="58">#REF!</definedName>
    <definedName name="現地利益率" localSheetId="59">#REF!</definedName>
    <definedName name="現地利益率" localSheetId="60">#REF!</definedName>
    <definedName name="現地利益率" localSheetId="61">#REF!</definedName>
    <definedName name="現地利益率" localSheetId="62">#REF!</definedName>
    <definedName name="現地利益率" localSheetId="63">#REF!</definedName>
    <definedName name="現地利益率" localSheetId="64">#REF!</definedName>
    <definedName name="現地利益率" localSheetId="65">#REF!</definedName>
    <definedName name="現地利益率" localSheetId="66">#REF!</definedName>
    <definedName name="現地利益率" localSheetId="67">#REF!</definedName>
    <definedName name="現地利益率" localSheetId="68">#REF!</definedName>
    <definedName name="現地利益率" localSheetId="69">#REF!</definedName>
    <definedName name="現地利益率" localSheetId="70">#REF!</definedName>
    <definedName name="現地利益率" localSheetId="71">#REF!</definedName>
    <definedName name="現地利益率" localSheetId="72">#REF!</definedName>
    <definedName name="現地利益率" localSheetId="73">#REF!</definedName>
    <definedName name="現地利益率" localSheetId="74">#REF!</definedName>
    <definedName name="現地利益率" localSheetId="75">#REF!</definedName>
    <definedName name="現地利益率" localSheetId="76">#REF!</definedName>
    <definedName name="現地利益率" localSheetId="77">#REF!</definedName>
    <definedName name="現地利益率" localSheetId="78">#REF!</definedName>
    <definedName name="現地利益率" localSheetId="79">#REF!</definedName>
    <definedName name="現地利益率" localSheetId="80">#REF!</definedName>
    <definedName name="現地利益率" localSheetId="81">#REF!</definedName>
    <definedName name="現地利益率" localSheetId="82">#REF!</definedName>
    <definedName name="現地利益率" localSheetId="83">#REF!</definedName>
    <definedName name="現地利益率" localSheetId="84">#REF!</definedName>
    <definedName name="現地利益率" localSheetId="85">#REF!</definedName>
    <definedName name="現地利益率" localSheetId="86">#REF!</definedName>
    <definedName name="現地利益率" localSheetId="87">#REF!</definedName>
    <definedName name="現地利益率" localSheetId="88">#REF!</definedName>
    <definedName name="現地利益率" localSheetId="89">#REF!</definedName>
    <definedName name="現地利益率" localSheetId="90">#REF!</definedName>
    <definedName name="現地利益率" localSheetId="91">#REF!</definedName>
    <definedName name="現地利益率" localSheetId="92">#REF!</definedName>
    <definedName name="現地利益率" localSheetId="93">#REF!</definedName>
    <definedName name="現地利益率" localSheetId="94">#REF!</definedName>
    <definedName name="現地利益率" localSheetId="95">#REF!</definedName>
    <definedName name="現地利益率" localSheetId="96">#REF!</definedName>
    <definedName name="現地利益率" localSheetId="97">#REF!</definedName>
    <definedName name="現地利益率" localSheetId="98">#REF!</definedName>
    <definedName name="現地利益率" localSheetId="99">#REF!</definedName>
    <definedName name="現地利益率" localSheetId="100">#REF!</definedName>
    <definedName name="現地利益率" localSheetId="101">#REF!</definedName>
    <definedName name="現地利益率" localSheetId="102">#REF!</definedName>
    <definedName name="現地利益率" localSheetId="103">#REF!</definedName>
    <definedName name="現地利益率" localSheetId="104">#REF!</definedName>
    <definedName name="現地利益率" localSheetId="105">#REF!</definedName>
    <definedName name="現地利益率" localSheetId="106">#REF!</definedName>
    <definedName name="現地利益率" localSheetId="107">#REF!</definedName>
    <definedName name="現地利益率" localSheetId="108">#REF!</definedName>
    <definedName name="現地利益率" localSheetId="109">#REF!</definedName>
    <definedName name="現地利益率" localSheetId="110">#REF!</definedName>
    <definedName name="現地利益率" localSheetId="111">#REF!</definedName>
    <definedName name="現地利益率" localSheetId="112">#REF!</definedName>
    <definedName name="現地利益率" localSheetId="113">#REF!</definedName>
    <definedName name="現地利益率">#REF!</definedName>
    <definedName name="更新" localSheetId="27">#REF!</definedName>
    <definedName name="更新" localSheetId="28">#REF!</definedName>
    <definedName name="更新" localSheetId="29">#REF!</definedName>
    <definedName name="更新" localSheetId="30">#REF!</definedName>
    <definedName name="更新" localSheetId="31">#REF!</definedName>
    <definedName name="更新" localSheetId="32">#REF!</definedName>
    <definedName name="更新" localSheetId="33">#REF!</definedName>
    <definedName name="更新" localSheetId="34">#REF!</definedName>
    <definedName name="更新" localSheetId="35">#REF!</definedName>
    <definedName name="更新" localSheetId="36">#REF!</definedName>
    <definedName name="更新" localSheetId="37">#REF!</definedName>
    <definedName name="更新" localSheetId="38">#REF!</definedName>
    <definedName name="更新" localSheetId="39">#REF!</definedName>
    <definedName name="更新" localSheetId="40">#REF!</definedName>
    <definedName name="更新" localSheetId="41">#REF!</definedName>
    <definedName name="更新" localSheetId="42">#REF!</definedName>
    <definedName name="更新" localSheetId="43">#REF!</definedName>
    <definedName name="更新" localSheetId="44">#REF!</definedName>
    <definedName name="更新" localSheetId="45">#REF!</definedName>
    <definedName name="更新" localSheetId="46">#REF!</definedName>
    <definedName name="更新" localSheetId="47">#REF!</definedName>
    <definedName name="更新" localSheetId="48">#REF!</definedName>
    <definedName name="更新" localSheetId="49">#REF!</definedName>
    <definedName name="更新" localSheetId="50">#REF!</definedName>
    <definedName name="更新" localSheetId="51">#REF!</definedName>
    <definedName name="更新" localSheetId="52">#REF!</definedName>
    <definedName name="更新" localSheetId="53">#REF!</definedName>
    <definedName name="更新" localSheetId="54">#REF!</definedName>
    <definedName name="更新" localSheetId="55">#REF!</definedName>
    <definedName name="更新" localSheetId="56">#REF!</definedName>
    <definedName name="更新" localSheetId="57">#REF!</definedName>
    <definedName name="更新" localSheetId="58">#REF!</definedName>
    <definedName name="更新" localSheetId="59">#REF!</definedName>
    <definedName name="更新" localSheetId="60">#REF!</definedName>
    <definedName name="更新" localSheetId="61">#REF!</definedName>
    <definedName name="更新" localSheetId="62">#REF!</definedName>
    <definedName name="更新" localSheetId="63">#REF!</definedName>
    <definedName name="更新" localSheetId="64">#REF!</definedName>
    <definedName name="更新" localSheetId="65">#REF!</definedName>
    <definedName name="更新" localSheetId="66">#REF!</definedName>
    <definedName name="更新" localSheetId="67">#REF!</definedName>
    <definedName name="更新" localSheetId="68">#REF!</definedName>
    <definedName name="更新" localSheetId="69">#REF!</definedName>
    <definedName name="更新" localSheetId="70">#REF!</definedName>
    <definedName name="更新" localSheetId="71">#REF!</definedName>
    <definedName name="更新" localSheetId="72">#REF!</definedName>
    <definedName name="更新" localSheetId="73">#REF!</definedName>
    <definedName name="更新" localSheetId="74">#REF!</definedName>
    <definedName name="更新" localSheetId="75">#REF!</definedName>
    <definedName name="更新" localSheetId="76">#REF!</definedName>
    <definedName name="更新" localSheetId="77">#REF!</definedName>
    <definedName name="更新" localSheetId="78">#REF!</definedName>
    <definedName name="更新" localSheetId="79">#REF!</definedName>
    <definedName name="更新" localSheetId="80">#REF!</definedName>
    <definedName name="更新" localSheetId="81">#REF!</definedName>
    <definedName name="更新" localSheetId="82">#REF!</definedName>
    <definedName name="更新" localSheetId="83">#REF!</definedName>
    <definedName name="更新" localSheetId="84">#REF!</definedName>
    <definedName name="更新" localSheetId="85">#REF!</definedName>
    <definedName name="更新" localSheetId="86">#REF!</definedName>
    <definedName name="更新" localSheetId="87">#REF!</definedName>
    <definedName name="更新" localSheetId="88">#REF!</definedName>
    <definedName name="更新" localSheetId="89">#REF!</definedName>
    <definedName name="更新" localSheetId="90">#REF!</definedName>
    <definedName name="更新" localSheetId="91">#REF!</definedName>
    <definedName name="更新" localSheetId="92">#REF!</definedName>
    <definedName name="更新" localSheetId="93">#REF!</definedName>
    <definedName name="更新" localSheetId="94">#REF!</definedName>
    <definedName name="更新" localSheetId="95">#REF!</definedName>
    <definedName name="更新" localSheetId="96">#REF!</definedName>
    <definedName name="更新" localSheetId="97">#REF!</definedName>
    <definedName name="更新" localSheetId="98">#REF!</definedName>
    <definedName name="更新" localSheetId="99">#REF!</definedName>
    <definedName name="更新" localSheetId="100">#REF!</definedName>
    <definedName name="更新" localSheetId="101">#REF!</definedName>
    <definedName name="更新" localSheetId="102">#REF!</definedName>
    <definedName name="更新" localSheetId="103">#REF!</definedName>
    <definedName name="更新" localSheetId="104">#REF!</definedName>
    <definedName name="更新" localSheetId="105">#REF!</definedName>
    <definedName name="更新" localSheetId="106">#REF!</definedName>
    <definedName name="更新" localSheetId="107">#REF!</definedName>
    <definedName name="更新" localSheetId="108">#REF!</definedName>
    <definedName name="更新" localSheetId="109">#REF!</definedName>
    <definedName name="更新" localSheetId="110">#REF!</definedName>
    <definedName name="更新" localSheetId="111">#REF!</definedName>
    <definedName name="更新" localSheetId="112">#REF!</definedName>
    <definedName name="更新" localSheetId="113">#REF!</definedName>
    <definedName name="更新">#REF!</definedName>
    <definedName name="材料減耗費率">'[27]125円ﾃﾞｰﾀ'!$E$119</definedName>
    <definedName name="材料減耗費率FOB" localSheetId="27">#REF!</definedName>
    <definedName name="材料減耗費率FOB" localSheetId="28">#REF!</definedName>
    <definedName name="材料減耗費率FOB" localSheetId="29">#REF!</definedName>
    <definedName name="材料減耗費率FOB" localSheetId="30">#REF!</definedName>
    <definedName name="材料減耗費率FOB" localSheetId="31">#REF!</definedName>
    <definedName name="材料減耗費率FOB" localSheetId="32">#REF!</definedName>
    <definedName name="材料減耗費率FOB" localSheetId="33">#REF!</definedName>
    <definedName name="材料減耗費率FOB" localSheetId="34">#REF!</definedName>
    <definedName name="材料減耗費率FOB" localSheetId="35">#REF!</definedName>
    <definedName name="材料減耗費率FOB" localSheetId="36">#REF!</definedName>
    <definedName name="材料減耗費率FOB" localSheetId="37">#REF!</definedName>
    <definedName name="材料減耗費率FOB" localSheetId="38">#REF!</definedName>
    <definedName name="材料減耗費率FOB" localSheetId="39">#REF!</definedName>
    <definedName name="材料減耗費率FOB" localSheetId="40">#REF!</definedName>
    <definedName name="材料減耗費率FOB" localSheetId="41">#REF!</definedName>
    <definedName name="材料減耗費率FOB" localSheetId="42">#REF!</definedName>
    <definedName name="材料減耗費率FOB" localSheetId="43">#REF!</definedName>
    <definedName name="材料減耗費率FOB" localSheetId="44">#REF!</definedName>
    <definedName name="材料減耗費率FOB" localSheetId="45">#REF!</definedName>
    <definedName name="材料減耗費率FOB" localSheetId="46">#REF!</definedName>
    <definedName name="材料減耗費率FOB" localSheetId="47">#REF!</definedName>
    <definedName name="材料減耗費率FOB" localSheetId="48">#REF!</definedName>
    <definedName name="材料減耗費率FOB" localSheetId="49">#REF!</definedName>
    <definedName name="材料減耗費率FOB" localSheetId="50">#REF!</definedName>
    <definedName name="材料減耗費率FOB" localSheetId="51">#REF!</definedName>
    <definedName name="材料減耗費率FOB" localSheetId="52">#REF!</definedName>
    <definedName name="材料減耗費率FOB" localSheetId="53">#REF!</definedName>
    <definedName name="材料減耗費率FOB" localSheetId="54">#REF!</definedName>
    <definedName name="材料減耗費率FOB" localSheetId="55">#REF!</definedName>
    <definedName name="材料減耗費率FOB" localSheetId="56">#REF!</definedName>
    <definedName name="材料減耗費率FOB" localSheetId="57">#REF!</definedName>
    <definedName name="材料減耗費率FOB" localSheetId="58">#REF!</definedName>
    <definedName name="材料減耗費率FOB" localSheetId="59">#REF!</definedName>
    <definedName name="材料減耗費率FOB" localSheetId="60">#REF!</definedName>
    <definedName name="材料減耗費率FOB" localSheetId="61">#REF!</definedName>
    <definedName name="材料減耗費率FOB" localSheetId="62">#REF!</definedName>
    <definedName name="材料減耗費率FOB" localSheetId="63">#REF!</definedName>
    <definedName name="材料減耗費率FOB" localSheetId="64">#REF!</definedName>
    <definedName name="材料減耗費率FOB" localSheetId="65">#REF!</definedName>
    <definedName name="材料減耗費率FOB" localSheetId="66">#REF!</definedName>
    <definedName name="材料減耗費率FOB" localSheetId="67">#REF!</definedName>
    <definedName name="材料減耗費率FOB" localSheetId="68">#REF!</definedName>
    <definedName name="材料減耗費率FOB" localSheetId="69">#REF!</definedName>
    <definedName name="材料減耗費率FOB" localSheetId="70">#REF!</definedName>
    <definedName name="材料減耗費率FOB" localSheetId="71">#REF!</definedName>
    <definedName name="材料減耗費率FOB" localSheetId="72">#REF!</definedName>
    <definedName name="材料減耗費率FOB" localSheetId="73">#REF!</definedName>
    <definedName name="材料減耗費率FOB" localSheetId="74">#REF!</definedName>
    <definedName name="材料減耗費率FOB" localSheetId="75">#REF!</definedName>
    <definedName name="材料減耗費率FOB" localSheetId="76">#REF!</definedName>
    <definedName name="材料減耗費率FOB" localSheetId="77">#REF!</definedName>
    <definedName name="材料減耗費率FOB" localSheetId="78">#REF!</definedName>
    <definedName name="材料減耗費率FOB" localSheetId="79">#REF!</definedName>
    <definedName name="材料減耗費率FOB" localSheetId="80">#REF!</definedName>
    <definedName name="材料減耗費率FOB" localSheetId="81">#REF!</definedName>
    <definedName name="材料減耗費率FOB" localSheetId="82">#REF!</definedName>
    <definedName name="材料減耗費率FOB" localSheetId="83">#REF!</definedName>
    <definedName name="材料減耗費率FOB" localSheetId="84">#REF!</definedName>
    <definedName name="材料減耗費率FOB" localSheetId="85">#REF!</definedName>
    <definedName name="材料減耗費率FOB" localSheetId="86">#REF!</definedName>
    <definedName name="材料減耗費率FOB" localSheetId="87">#REF!</definedName>
    <definedName name="材料減耗費率FOB" localSheetId="88">#REF!</definedName>
    <definedName name="材料減耗費率FOB" localSheetId="89">#REF!</definedName>
    <definedName name="材料減耗費率FOB" localSheetId="90">#REF!</definedName>
    <definedName name="材料減耗費率FOB" localSheetId="91">#REF!</definedName>
    <definedName name="材料減耗費率FOB" localSheetId="92">#REF!</definedName>
    <definedName name="材料減耗費率FOB" localSheetId="93">#REF!</definedName>
    <definedName name="材料減耗費率FOB" localSheetId="94">#REF!</definedName>
    <definedName name="材料減耗費率FOB" localSheetId="95">#REF!</definedName>
    <definedName name="材料減耗費率FOB" localSheetId="96">#REF!</definedName>
    <definedName name="材料減耗費率FOB" localSheetId="97">#REF!</definedName>
    <definedName name="材料減耗費率FOB" localSheetId="98">#REF!</definedName>
    <definedName name="材料減耗費率FOB" localSheetId="99">#REF!</definedName>
    <definedName name="材料減耗費率FOB" localSheetId="100">#REF!</definedName>
    <definedName name="材料減耗費率FOB" localSheetId="101">#REF!</definedName>
    <definedName name="材料減耗費率FOB" localSheetId="102">#REF!</definedName>
    <definedName name="材料減耗費率FOB" localSheetId="103">#REF!</definedName>
    <definedName name="材料減耗費率FOB" localSheetId="104">#REF!</definedName>
    <definedName name="材料減耗費率FOB" localSheetId="105">#REF!</definedName>
    <definedName name="材料減耗費率FOB" localSheetId="106">#REF!</definedName>
    <definedName name="材料減耗費率FOB" localSheetId="107">#REF!</definedName>
    <definedName name="材料減耗費率FOB" localSheetId="108">#REF!</definedName>
    <definedName name="材料減耗費率FOB" localSheetId="109">#REF!</definedName>
    <definedName name="材料減耗費率FOB" localSheetId="110">#REF!</definedName>
    <definedName name="材料減耗費率FOB" localSheetId="111">#REF!</definedName>
    <definedName name="材料減耗費率FOB" localSheetId="112">#REF!</definedName>
    <definedName name="材料減耗費率FOB" localSheetId="113">#REF!</definedName>
    <definedName name="材料減耗費率FOB">#REF!</definedName>
    <definedName name="材料総合率" localSheetId="27">#REF!</definedName>
    <definedName name="材料総合率" localSheetId="28">#REF!</definedName>
    <definedName name="材料総合率" localSheetId="29">#REF!</definedName>
    <definedName name="材料総合率" localSheetId="30">#REF!</definedName>
    <definedName name="材料総合率" localSheetId="31">#REF!</definedName>
    <definedName name="材料総合率" localSheetId="32">#REF!</definedName>
    <definedName name="材料総合率" localSheetId="33">#REF!</definedName>
    <definedName name="材料総合率" localSheetId="34">#REF!</definedName>
    <definedName name="材料総合率" localSheetId="35">#REF!</definedName>
    <definedName name="材料総合率" localSheetId="36">#REF!</definedName>
    <definedName name="材料総合率" localSheetId="37">#REF!</definedName>
    <definedName name="材料総合率" localSheetId="38">#REF!</definedName>
    <definedName name="材料総合率" localSheetId="39">#REF!</definedName>
    <definedName name="材料総合率" localSheetId="40">#REF!</definedName>
    <definedName name="材料総合率" localSheetId="41">#REF!</definedName>
    <definedName name="材料総合率" localSheetId="42">#REF!</definedName>
    <definedName name="材料総合率" localSheetId="43">#REF!</definedName>
    <definedName name="材料総合率" localSheetId="44">#REF!</definedName>
    <definedName name="材料総合率" localSheetId="45">#REF!</definedName>
    <definedName name="材料総合率" localSheetId="46">#REF!</definedName>
    <definedName name="材料総合率" localSheetId="47">#REF!</definedName>
    <definedName name="材料総合率" localSheetId="48">#REF!</definedName>
    <definedName name="材料総合率" localSheetId="49">#REF!</definedName>
    <definedName name="材料総合率" localSheetId="50">#REF!</definedName>
    <definedName name="材料総合率" localSheetId="51">#REF!</definedName>
    <definedName name="材料総合率" localSheetId="52">#REF!</definedName>
    <definedName name="材料総合率" localSheetId="53">#REF!</definedName>
    <definedName name="材料総合率" localSheetId="54">#REF!</definedName>
    <definedName name="材料総合率" localSheetId="55">#REF!</definedName>
    <definedName name="材料総合率" localSheetId="56">#REF!</definedName>
    <definedName name="材料総合率" localSheetId="57">#REF!</definedName>
    <definedName name="材料総合率" localSheetId="58">#REF!</definedName>
    <definedName name="材料総合率" localSheetId="59">#REF!</definedName>
    <definedName name="材料総合率" localSheetId="60">#REF!</definedName>
    <definedName name="材料総合率" localSheetId="61">#REF!</definedName>
    <definedName name="材料総合率" localSheetId="62">#REF!</definedName>
    <definedName name="材料総合率" localSheetId="63">#REF!</definedName>
    <definedName name="材料総合率" localSheetId="64">#REF!</definedName>
    <definedName name="材料総合率" localSheetId="65">#REF!</definedName>
    <definedName name="材料総合率" localSheetId="66">#REF!</definedName>
    <definedName name="材料総合率" localSheetId="67">#REF!</definedName>
    <definedName name="材料総合率" localSheetId="68">#REF!</definedName>
    <definedName name="材料総合率" localSheetId="69">#REF!</definedName>
    <definedName name="材料総合率" localSheetId="70">#REF!</definedName>
    <definedName name="材料総合率" localSheetId="71">#REF!</definedName>
    <definedName name="材料総合率" localSheetId="72">#REF!</definedName>
    <definedName name="材料総合率" localSheetId="73">#REF!</definedName>
    <definedName name="材料総合率" localSheetId="74">#REF!</definedName>
    <definedName name="材料総合率" localSheetId="75">#REF!</definedName>
    <definedName name="材料総合率" localSheetId="76">#REF!</definedName>
    <definedName name="材料総合率" localSheetId="77">#REF!</definedName>
    <definedName name="材料総合率" localSheetId="78">#REF!</definedName>
    <definedName name="材料総合率" localSheetId="79">#REF!</definedName>
    <definedName name="材料総合率" localSheetId="80">#REF!</definedName>
    <definedName name="材料総合率" localSheetId="81">#REF!</definedName>
    <definedName name="材料総合率" localSheetId="82">#REF!</definedName>
    <definedName name="材料総合率" localSheetId="83">#REF!</definedName>
    <definedName name="材料総合率" localSheetId="84">#REF!</definedName>
    <definedName name="材料総合率" localSheetId="85">#REF!</definedName>
    <definedName name="材料総合率" localSheetId="86">#REF!</definedName>
    <definedName name="材料総合率" localSheetId="87">#REF!</definedName>
    <definedName name="材料総合率" localSheetId="88">#REF!</definedName>
    <definedName name="材料総合率" localSheetId="89">#REF!</definedName>
    <definedName name="材料総合率" localSheetId="90">#REF!</definedName>
    <definedName name="材料総合率" localSheetId="91">#REF!</definedName>
    <definedName name="材料総合率" localSheetId="92">#REF!</definedName>
    <definedName name="材料総合率" localSheetId="93">#REF!</definedName>
    <definedName name="材料総合率" localSheetId="94">#REF!</definedName>
    <definedName name="材料総合率" localSheetId="95">#REF!</definedName>
    <definedName name="材料総合率" localSheetId="96">#REF!</definedName>
    <definedName name="材料総合率" localSheetId="97">#REF!</definedName>
    <definedName name="材料総合率" localSheetId="98">#REF!</definedName>
    <definedName name="材料総合率" localSheetId="99">#REF!</definedName>
    <definedName name="材料総合率" localSheetId="100">#REF!</definedName>
    <definedName name="材料総合率" localSheetId="101">#REF!</definedName>
    <definedName name="材料総合率" localSheetId="102">#REF!</definedName>
    <definedName name="材料総合率" localSheetId="103">#REF!</definedName>
    <definedName name="材料総合率" localSheetId="104">#REF!</definedName>
    <definedName name="材料総合率" localSheetId="105">#REF!</definedName>
    <definedName name="材料総合率" localSheetId="106">#REF!</definedName>
    <definedName name="材料総合率" localSheetId="107">#REF!</definedName>
    <definedName name="材料総合率" localSheetId="108">#REF!</definedName>
    <definedName name="材料総合率" localSheetId="109">#REF!</definedName>
    <definedName name="材料総合率" localSheetId="110">#REF!</definedName>
    <definedName name="材料総合率" localSheetId="111">#REF!</definedName>
    <definedName name="材料総合率" localSheetId="112">#REF!</definedName>
    <definedName name="材料総合率" localSheetId="113">#REF!</definedName>
    <definedName name="材料総合率">#REF!</definedName>
    <definedName name="材料調達資金金利率" localSheetId="27">#REF!</definedName>
    <definedName name="材料調達資金金利率" localSheetId="28">#REF!</definedName>
    <definedName name="材料調達資金金利率" localSheetId="29">#REF!</definedName>
    <definedName name="材料調達資金金利率" localSheetId="30">#REF!</definedName>
    <definedName name="材料調達資金金利率" localSheetId="31">#REF!</definedName>
    <definedName name="材料調達資金金利率" localSheetId="32">#REF!</definedName>
    <definedName name="材料調達資金金利率" localSheetId="33">#REF!</definedName>
    <definedName name="材料調達資金金利率" localSheetId="34">#REF!</definedName>
    <definedName name="材料調達資金金利率" localSheetId="35">#REF!</definedName>
    <definedName name="材料調達資金金利率" localSheetId="36">#REF!</definedName>
    <definedName name="材料調達資金金利率" localSheetId="37">#REF!</definedName>
    <definedName name="材料調達資金金利率" localSheetId="38">#REF!</definedName>
    <definedName name="材料調達資金金利率" localSheetId="39">#REF!</definedName>
    <definedName name="材料調達資金金利率" localSheetId="40">#REF!</definedName>
    <definedName name="材料調達資金金利率" localSheetId="41">#REF!</definedName>
    <definedName name="材料調達資金金利率" localSheetId="42">#REF!</definedName>
    <definedName name="材料調達資金金利率" localSheetId="43">#REF!</definedName>
    <definedName name="材料調達資金金利率" localSheetId="44">#REF!</definedName>
    <definedName name="材料調達資金金利率" localSheetId="45">#REF!</definedName>
    <definedName name="材料調達資金金利率" localSheetId="46">#REF!</definedName>
    <definedName name="材料調達資金金利率" localSheetId="47">#REF!</definedName>
    <definedName name="材料調達資金金利率" localSheetId="48">#REF!</definedName>
    <definedName name="材料調達資金金利率" localSheetId="49">#REF!</definedName>
    <definedName name="材料調達資金金利率" localSheetId="50">#REF!</definedName>
    <definedName name="材料調達資金金利率" localSheetId="51">#REF!</definedName>
    <definedName name="材料調達資金金利率" localSheetId="52">#REF!</definedName>
    <definedName name="材料調達資金金利率" localSheetId="53">#REF!</definedName>
    <definedName name="材料調達資金金利率" localSheetId="54">#REF!</definedName>
    <definedName name="材料調達資金金利率" localSheetId="55">#REF!</definedName>
    <definedName name="材料調達資金金利率" localSheetId="56">#REF!</definedName>
    <definedName name="材料調達資金金利率" localSheetId="57">#REF!</definedName>
    <definedName name="材料調達資金金利率" localSheetId="58">#REF!</definedName>
    <definedName name="材料調達資金金利率" localSheetId="59">#REF!</definedName>
    <definedName name="材料調達資金金利率" localSheetId="60">#REF!</definedName>
    <definedName name="材料調達資金金利率" localSheetId="61">#REF!</definedName>
    <definedName name="材料調達資金金利率" localSheetId="62">#REF!</definedName>
    <definedName name="材料調達資金金利率" localSheetId="63">#REF!</definedName>
    <definedName name="材料調達資金金利率" localSheetId="64">#REF!</definedName>
    <definedName name="材料調達資金金利率" localSheetId="65">#REF!</definedName>
    <definedName name="材料調達資金金利率" localSheetId="66">#REF!</definedName>
    <definedName name="材料調達資金金利率" localSheetId="67">#REF!</definedName>
    <definedName name="材料調達資金金利率" localSheetId="68">#REF!</definedName>
    <definedName name="材料調達資金金利率" localSheetId="69">#REF!</definedName>
    <definedName name="材料調達資金金利率" localSheetId="70">#REF!</definedName>
    <definedName name="材料調達資金金利率" localSheetId="71">#REF!</definedName>
    <definedName name="材料調達資金金利率" localSheetId="72">#REF!</definedName>
    <definedName name="材料調達資金金利率" localSheetId="73">#REF!</definedName>
    <definedName name="材料調達資金金利率" localSheetId="74">#REF!</definedName>
    <definedName name="材料調達資金金利率" localSheetId="75">#REF!</definedName>
    <definedName name="材料調達資金金利率" localSheetId="76">#REF!</definedName>
    <definedName name="材料調達資金金利率" localSheetId="77">#REF!</definedName>
    <definedName name="材料調達資金金利率" localSheetId="78">#REF!</definedName>
    <definedName name="材料調達資金金利率" localSheetId="79">#REF!</definedName>
    <definedName name="材料調達資金金利率" localSheetId="80">#REF!</definedName>
    <definedName name="材料調達資金金利率" localSheetId="81">#REF!</definedName>
    <definedName name="材料調達資金金利率" localSheetId="82">#REF!</definedName>
    <definedName name="材料調達資金金利率" localSheetId="83">#REF!</definedName>
    <definedName name="材料調達資金金利率" localSheetId="84">#REF!</definedName>
    <definedName name="材料調達資金金利率" localSheetId="85">#REF!</definedName>
    <definedName name="材料調達資金金利率" localSheetId="86">#REF!</definedName>
    <definedName name="材料調達資金金利率" localSheetId="87">#REF!</definedName>
    <definedName name="材料調達資金金利率" localSheetId="88">#REF!</definedName>
    <definedName name="材料調達資金金利率" localSheetId="89">#REF!</definedName>
    <definedName name="材料調達資金金利率" localSheetId="90">#REF!</definedName>
    <definedName name="材料調達資金金利率" localSheetId="91">#REF!</definedName>
    <definedName name="材料調達資金金利率" localSheetId="92">#REF!</definedName>
    <definedName name="材料調達資金金利率" localSheetId="93">#REF!</definedName>
    <definedName name="材料調達資金金利率" localSheetId="94">#REF!</definedName>
    <definedName name="材料調達資金金利率" localSheetId="95">#REF!</definedName>
    <definedName name="材料調達資金金利率" localSheetId="96">#REF!</definedName>
    <definedName name="材料調達資金金利率" localSheetId="97">#REF!</definedName>
    <definedName name="材料調達資金金利率" localSheetId="98">#REF!</definedName>
    <definedName name="材料調達資金金利率" localSheetId="99">#REF!</definedName>
    <definedName name="材料調達資金金利率" localSheetId="100">#REF!</definedName>
    <definedName name="材料調達資金金利率" localSheetId="101">#REF!</definedName>
    <definedName name="材料調達資金金利率" localSheetId="102">#REF!</definedName>
    <definedName name="材料調達資金金利率" localSheetId="103">#REF!</definedName>
    <definedName name="材料調達資金金利率" localSheetId="104">#REF!</definedName>
    <definedName name="材料調達資金金利率" localSheetId="105">#REF!</definedName>
    <definedName name="材料調達資金金利率" localSheetId="106">#REF!</definedName>
    <definedName name="材料調達資金金利率" localSheetId="107">#REF!</definedName>
    <definedName name="材料調達資金金利率" localSheetId="108">#REF!</definedName>
    <definedName name="材料調達資金金利率" localSheetId="109">#REF!</definedName>
    <definedName name="材料調達資金金利率" localSheetId="110">#REF!</definedName>
    <definedName name="材料調達資金金利率" localSheetId="111">#REF!</definedName>
    <definedName name="材料調達資金金利率" localSheetId="112">#REF!</definedName>
    <definedName name="材料調達資金金利率" localSheetId="113">#REF!</definedName>
    <definedName name="材料調達資金金利率">#REF!</definedName>
    <definedName name="社内加工賃率平均元分" localSheetId="27">#REF!</definedName>
    <definedName name="社内加工賃率平均元分" localSheetId="28">#REF!</definedName>
    <definedName name="社内加工賃率平均元分" localSheetId="29">#REF!</definedName>
    <definedName name="社内加工賃率平均元分" localSheetId="30">#REF!</definedName>
    <definedName name="社内加工賃率平均元分" localSheetId="31">#REF!</definedName>
    <definedName name="社内加工賃率平均元分" localSheetId="32">#REF!</definedName>
    <definedName name="社内加工賃率平均元分" localSheetId="33">#REF!</definedName>
    <definedName name="社内加工賃率平均元分" localSheetId="34">#REF!</definedName>
    <definedName name="社内加工賃率平均元分" localSheetId="35">#REF!</definedName>
    <definedName name="社内加工賃率平均元分" localSheetId="36">#REF!</definedName>
    <definedName name="社内加工賃率平均元分" localSheetId="37">#REF!</definedName>
    <definedName name="社内加工賃率平均元分" localSheetId="38">#REF!</definedName>
    <definedName name="社内加工賃率平均元分" localSheetId="39">#REF!</definedName>
    <definedName name="社内加工賃率平均元分" localSheetId="40">#REF!</definedName>
    <definedName name="社内加工賃率平均元分" localSheetId="41">#REF!</definedName>
    <definedName name="社内加工賃率平均元分" localSheetId="42">#REF!</definedName>
    <definedName name="社内加工賃率平均元分" localSheetId="43">#REF!</definedName>
    <definedName name="社内加工賃率平均元分" localSheetId="44">#REF!</definedName>
    <definedName name="社内加工賃率平均元分" localSheetId="45">#REF!</definedName>
    <definedName name="社内加工賃率平均元分" localSheetId="46">#REF!</definedName>
    <definedName name="社内加工賃率平均元分" localSheetId="47">#REF!</definedName>
    <definedName name="社内加工賃率平均元分" localSheetId="48">#REF!</definedName>
    <definedName name="社内加工賃率平均元分" localSheetId="49">#REF!</definedName>
    <definedName name="社内加工賃率平均元分" localSheetId="50">#REF!</definedName>
    <definedName name="社内加工賃率平均元分" localSheetId="51">#REF!</definedName>
    <definedName name="社内加工賃率平均元分" localSheetId="52">#REF!</definedName>
    <definedName name="社内加工賃率平均元分" localSheetId="53">#REF!</definedName>
    <definedName name="社内加工賃率平均元分" localSheetId="54">#REF!</definedName>
    <definedName name="社内加工賃率平均元分" localSheetId="55">#REF!</definedName>
    <definedName name="社内加工賃率平均元分" localSheetId="56">#REF!</definedName>
    <definedName name="社内加工賃率平均元分" localSheetId="57">#REF!</definedName>
    <definedName name="社内加工賃率平均元分" localSheetId="58">#REF!</definedName>
    <definedName name="社内加工賃率平均元分" localSheetId="59">#REF!</definedName>
    <definedName name="社内加工賃率平均元分" localSheetId="60">#REF!</definedName>
    <definedName name="社内加工賃率平均元分" localSheetId="61">#REF!</definedName>
    <definedName name="社内加工賃率平均元分" localSheetId="62">#REF!</definedName>
    <definedName name="社内加工賃率平均元分" localSheetId="63">#REF!</definedName>
    <definedName name="社内加工賃率平均元分" localSheetId="64">#REF!</definedName>
    <definedName name="社内加工賃率平均元分" localSheetId="65">#REF!</definedName>
    <definedName name="社内加工賃率平均元分" localSheetId="66">#REF!</definedName>
    <definedName name="社内加工賃率平均元分" localSheetId="67">#REF!</definedName>
    <definedName name="社内加工賃率平均元分" localSheetId="68">#REF!</definedName>
    <definedName name="社内加工賃率平均元分" localSheetId="69">#REF!</definedName>
    <definedName name="社内加工賃率平均元分" localSheetId="70">#REF!</definedName>
    <definedName name="社内加工賃率平均元分" localSheetId="71">#REF!</definedName>
    <definedName name="社内加工賃率平均元分" localSheetId="72">#REF!</definedName>
    <definedName name="社内加工賃率平均元分" localSheetId="73">#REF!</definedName>
    <definedName name="社内加工賃率平均元分" localSheetId="74">#REF!</definedName>
    <definedName name="社内加工賃率平均元分" localSheetId="75">#REF!</definedName>
    <definedName name="社内加工賃率平均元分" localSheetId="76">#REF!</definedName>
    <definedName name="社内加工賃率平均元分" localSheetId="77">#REF!</definedName>
    <definedName name="社内加工賃率平均元分" localSheetId="78">#REF!</definedName>
    <definedName name="社内加工賃率平均元分" localSheetId="79">#REF!</definedName>
    <definedName name="社内加工賃率平均元分" localSheetId="80">#REF!</definedName>
    <definedName name="社内加工賃率平均元分" localSheetId="81">#REF!</definedName>
    <definedName name="社内加工賃率平均元分" localSheetId="82">#REF!</definedName>
    <definedName name="社内加工賃率平均元分" localSheetId="83">#REF!</definedName>
    <definedName name="社内加工賃率平均元分" localSheetId="84">#REF!</definedName>
    <definedName name="社内加工賃率平均元分" localSheetId="85">#REF!</definedName>
    <definedName name="社内加工賃率平均元分" localSheetId="86">#REF!</definedName>
    <definedName name="社内加工賃率平均元分" localSheetId="87">#REF!</definedName>
    <definedName name="社内加工賃率平均元分" localSheetId="88">#REF!</definedName>
    <definedName name="社内加工賃率平均元分" localSheetId="89">#REF!</definedName>
    <definedName name="社内加工賃率平均元分" localSheetId="90">#REF!</definedName>
    <definedName name="社内加工賃率平均元分" localSheetId="91">#REF!</definedName>
    <definedName name="社内加工賃率平均元分" localSheetId="92">#REF!</definedName>
    <definedName name="社内加工賃率平均元分" localSheetId="93">#REF!</definedName>
    <definedName name="社内加工賃率平均元分" localSheetId="94">#REF!</definedName>
    <definedName name="社内加工賃率平均元分" localSheetId="95">#REF!</definedName>
    <definedName name="社内加工賃率平均元分" localSheetId="96">#REF!</definedName>
    <definedName name="社内加工賃率平均元分" localSheetId="97">#REF!</definedName>
    <definedName name="社内加工賃率平均元分" localSheetId="98">#REF!</definedName>
    <definedName name="社内加工賃率平均元分" localSheetId="99">#REF!</definedName>
    <definedName name="社内加工賃率平均元分" localSheetId="100">#REF!</definedName>
    <definedName name="社内加工賃率平均元分" localSheetId="101">#REF!</definedName>
    <definedName name="社内加工賃率平均元分" localSheetId="102">#REF!</definedName>
    <definedName name="社内加工賃率平均元分" localSheetId="103">#REF!</definedName>
    <definedName name="社内加工賃率平均元分" localSheetId="104">#REF!</definedName>
    <definedName name="社内加工賃率平均元分" localSheetId="105">#REF!</definedName>
    <definedName name="社内加工賃率平均元分" localSheetId="106">#REF!</definedName>
    <definedName name="社内加工賃率平均元分" localSheetId="107">#REF!</definedName>
    <definedName name="社内加工賃率平均元分" localSheetId="108">#REF!</definedName>
    <definedName name="社内加工賃率平均元分" localSheetId="109">#REF!</definedName>
    <definedName name="社内加工賃率平均元分" localSheetId="110">#REF!</definedName>
    <definedName name="社内加工賃率平均元分" localSheetId="111">#REF!</definedName>
    <definedName name="社内加工賃率平均元分" localSheetId="112">#REF!</definedName>
    <definedName name="社内加工賃率平均元分" localSheetId="113">#REF!</definedName>
    <definedName name="社内加工賃率平均元分">#REF!</definedName>
    <definedName name="社内梱包費率" localSheetId="27">#REF!</definedName>
    <definedName name="社内梱包費率" localSheetId="28">#REF!</definedName>
    <definedName name="社内梱包費率" localSheetId="29">#REF!</definedName>
    <definedName name="社内梱包費率" localSheetId="30">#REF!</definedName>
    <definedName name="社内梱包費率" localSheetId="31">#REF!</definedName>
    <definedName name="社内梱包費率" localSheetId="32">#REF!</definedName>
    <definedName name="社内梱包費率" localSheetId="33">#REF!</definedName>
    <definedName name="社内梱包費率" localSheetId="34">#REF!</definedName>
    <definedName name="社内梱包費率" localSheetId="35">#REF!</definedName>
    <definedName name="社内梱包費率" localSheetId="36">#REF!</definedName>
    <definedName name="社内梱包費率" localSheetId="37">#REF!</definedName>
    <definedName name="社内梱包費率" localSheetId="38">#REF!</definedName>
    <definedName name="社内梱包費率" localSheetId="39">#REF!</definedName>
    <definedName name="社内梱包費率" localSheetId="40">#REF!</definedName>
    <definedName name="社内梱包費率" localSheetId="41">#REF!</definedName>
    <definedName name="社内梱包費率" localSheetId="42">#REF!</definedName>
    <definedName name="社内梱包費率" localSheetId="43">#REF!</definedName>
    <definedName name="社内梱包費率" localSheetId="44">#REF!</definedName>
    <definedName name="社内梱包費率" localSheetId="45">#REF!</definedName>
    <definedName name="社内梱包費率" localSheetId="46">#REF!</definedName>
    <definedName name="社内梱包費率" localSheetId="47">#REF!</definedName>
    <definedName name="社内梱包費率" localSheetId="48">#REF!</definedName>
    <definedName name="社内梱包費率" localSheetId="49">#REF!</definedName>
    <definedName name="社内梱包費率" localSheetId="50">#REF!</definedName>
    <definedName name="社内梱包費率" localSheetId="51">#REF!</definedName>
    <definedName name="社内梱包費率" localSheetId="52">#REF!</definedName>
    <definedName name="社内梱包費率" localSheetId="53">#REF!</definedName>
    <definedName name="社内梱包費率" localSheetId="54">#REF!</definedName>
    <definedName name="社内梱包費率" localSheetId="55">#REF!</definedName>
    <definedName name="社内梱包費率" localSheetId="56">#REF!</definedName>
    <definedName name="社内梱包費率" localSheetId="57">#REF!</definedName>
    <definedName name="社内梱包費率" localSheetId="58">#REF!</definedName>
    <definedName name="社内梱包費率" localSheetId="59">#REF!</definedName>
    <definedName name="社内梱包費率" localSheetId="60">#REF!</definedName>
    <definedName name="社内梱包費率" localSheetId="61">#REF!</definedName>
    <definedName name="社内梱包費率" localSheetId="62">#REF!</definedName>
    <definedName name="社内梱包費率" localSheetId="63">#REF!</definedName>
    <definedName name="社内梱包費率" localSheetId="64">#REF!</definedName>
    <definedName name="社内梱包費率" localSheetId="65">#REF!</definedName>
    <definedName name="社内梱包費率" localSheetId="66">#REF!</definedName>
    <definedName name="社内梱包費率" localSheetId="67">#REF!</definedName>
    <definedName name="社内梱包費率" localSheetId="68">#REF!</definedName>
    <definedName name="社内梱包費率" localSheetId="69">#REF!</definedName>
    <definedName name="社内梱包費率" localSheetId="70">#REF!</definedName>
    <definedName name="社内梱包費率" localSheetId="71">#REF!</definedName>
    <definedName name="社内梱包費率" localSheetId="72">#REF!</definedName>
    <definedName name="社内梱包費率" localSheetId="73">#REF!</definedName>
    <definedName name="社内梱包費率" localSheetId="74">#REF!</definedName>
    <definedName name="社内梱包費率" localSheetId="75">#REF!</definedName>
    <definedName name="社内梱包費率" localSheetId="76">#REF!</definedName>
    <definedName name="社内梱包費率" localSheetId="77">#REF!</definedName>
    <definedName name="社内梱包費率" localSheetId="78">#REF!</definedName>
    <definedName name="社内梱包費率" localSheetId="79">#REF!</definedName>
    <definedName name="社内梱包費率" localSheetId="80">#REF!</definedName>
    <definedName name="社内梱包費率" localSheetId="81">#REF!</definedName>
    <definedName name="社内梱包費率" localSheetId="82">#REF!</definedName>
    <definedName name="社内梱包費率" localSheetId="83">#REF!</definedName>
    <definedName name="社内梱包費率" localSheetId="84">#REF!</definedName>
    <definedName name="社内梱包費率" localSheetId="85">#REF!</definedName>
    <definedName name="社内梱包費率" localSheetId="86">#REF!</definedName>
    <definedName name="社内梱包費率" localSheetId="87">#REF!</definedName>
    <definedName name="社内梱包費率" localSheetId="88">#REF!</definedName>
    <definedName name="社内梱包費率" localSheetId="89">#REF!</definedName>
    <definedName name="社内梱包費率" localSheetId="90">#REF!</definedName>
    <definedName name="社内梱包費率" localSheetId="91">#REF!</definedName>
    <definedName name="社内梱包費率" localSheetId="92">#REF!</definedName>
    <definedName name="社内梱包費率" localSheetId="93">#REF!</definedName>
    <definedName name="社内梱包費率" localSheetId="94">#REF!</definedName>
    <definedName name="社内梱包費率" localSheetId="95">#REF!</definedName>
    <definedName name="社内梱包費率" localSheetId="96">#REF!</definedName>
    <definedName name="社内梱包費率" localSheetId="97">#REF!</definedName>
    <definedName name="社内梱包費率" localSheetId="98">#REF!</definedName>
    <definedName name="社内梱包費率" localSheetId="99">#REF!</definedName>
    <definedName name="社内梱包費率" localSheetId="100">#REF!</definedName>
    <definedName name="社内梱包費率" localSheetId="101">#REF!</definedName>
    <definedName name="社内梱包費率" localSheetId="102">#REF!</definedName>
    <definedName name="社内梱包費率" localSheetId="103">#REF!</definedName>
    <definedName name="社内梱包費率" localSheetId="104">#REF!</definedName>
    <definedName name="社内梱包費率" localSheetId="105">#REF!</definedName>
    <definedName name="社内梱包費率" localSheetId="106">#REF!</definedName>
    <definedName name="社内梱包費率" localSheetId="107">#REF!</definedName>
    <definedName name="社内梱包費率" localSheetId="108">#REF!</definedName>
    <definedName name="社内梱包費率" localSheetId="109">#REF!</definedName>
    <definedName name="社内梱包費率" localSheetId="110">#REF!</definedName>
    <definedName name="社内梱包費率" localSheetId="111">#REF!</definedName>
    <definedName name="社内梱包費率" localSheetId="112">#REF!</definedName>
    <definedName name="社内梱包費率" localSheetId="113">#REF!</definedName>
    <definedName name="社内梱包費率">#REF!</definedName>
    <definedName name="終了行" localSheetId="27">[26]書換え条件!#REF!</definedName>
    <definedName name="終了行" localSheetId="28">[26]書換え条件!#REF!</definedName>
    <definedName name="終了行" localSheetId="29">[26]書換え条件!#REF!</definedName>
    <definedName name="終了行" localSheetId="30">[26]書換え条件!#REF!</definedName>
    <definedName name="終了行" localSheetId="31">[26]書換え条件!#REF!</definedName>
    <definedName name="終了行" localSheetId="32">[26]書換え条件!#REF!</definedName>
    <definedName name="終了行" localSheetId="33">[26]書換え条件!#REF!</definedName>
    <definedName name="終了行" localSheetId="34">[26]書換え条件!#REF!</definedName>
    <definedName name="終了行" localSheetId="35">[26]書換え条件!#REF!</definedName>
    <definedName name="終了行" localSheetId="36">[26]書換え条件!#REF!</definedName>
    <definedName name="終了行" localSheetId="37">[26]書換え条件!#REF!</definedName>
    <definedName name="終了行" localSheetId="38">[26]書換え条件!#REF!</definedName>
    <definedName name="終了行" localSheetId="39">[26]書換え条件!#REF!</definedName>
    <definedName name="終了行" localSheetId="40">[26]書換え条件!#REF!</definedName>
    <definedName name="終了行" localSheetId="41">[26]書換え条件!#REF!</definedName>
    <definedName name="終了行" localSheetId="42">[26]書換え条件!#REF!</definedName>
    <definedName name="終了行" localSheetId="43">[26]書換え条件!#REF!</definedName>
    <definedName name="終了行" localSheetId="44">[26]書換え条件!#REF!</definedName>
    <definedName name="終了行" localSheetId="45">[26]書換え条件!#REF!</definedName>
    <definedName name="終了行" localSheetId="46">[26]書換え条件!#REF!</definedName>
    <definedName name="終了行" localSheetId="47">[26]書換え条件!#REF!</definedName>
    <definedName name="終了行" localSheetId="48">[26]書換え条件!#REF!</definedName>
    <definedName name="終了行" localSheetId="49">[26]書換え条件!#REF!</definedName>
    <definedName name="終了行" localSheetId="50">[26]書換え条件!#REF!</definedName>
    <definedName name="終了行" localSheetId="51">[26]書換え条件!#REF!</definedName>
    <definedName name="終了行" localSheetId="52">[26]書換え条件!#REF!</definedName>
    <definedName name="終了行" localSheetId="53">[26]書換え条件!#REF!</definedName>
    <definedName name="終了行" localSheetId="54">[26]書換え条件!#REF!</definedName>
    <definedName name="終了行" localSheetId="55">[26]書換え条件!#REF!</definedName>
    <definedName name="終了行" localSheetId="56">[26]書換え条件!#REF!</definedName>
    <definedName name="終了行" localSheetId="57">[26]書換え条件!#REF!</definedName>
    <definedName name="終了行" localSheetId="58">[26]書換え条件!#REF!</definedName>
    <definedName name="終了行" localSheetId="59">[26]書換え条件!#REF!</definedName>
    <definedName name="終了行" localSheetId="60">[26]書換え条件!#REF!</definedName>
    <definedName name="終了行" localSheetId="61">[26]書換え条件!#REF!</definedName>
    <definedName name="終了行" localSheetId="62">[26]書換え条件!#REF!</definedName>
    <definedName name="終了行" localSheetId="63">[26]書換え条件!#REF!</definedName>
    <definedName name="終了行" localSheetId="64">[26]書換え条件!#REF!</definedName>
    <definedName name="終了行" localSheetId="65">[26]書換え条件!#REF!</definedName>
    <definedName name="終了行" localSheetId="66">[26]書換え条件!#REF!</definedName>
    <definedName name="終了行" localSheetId="67">[26]書換え条件!#REF!</definedName>
    <definedName name="終了行" localSheetId="68">[26]書換え条件!#REF!</definedName>
    <definedName name="終了行" localSheetId="69">[26]書換え条件!#REF!</definedName>
    <definedName name="終了行" localSheetId="70">[26]書換え条件!#REF!</definedName>
    <definedName name="終了行" localSheetId="71">[26]書換え条件!#REF!</definedName>
    <definedName name="終了行" localSheetId="72">[26]書換え条件!#REF!</definedName>
    <definedName name="終了行" localSheetId="73">[26]書換え条件!#REF!</definedName>
    <definedName name="終了行" localSheetId="74">[26]書換え条件!#REF!</definedName>
    <definedName name="終了行" localSheetId="75">[26]書換え条件!#REF!</definedName>
    <definedName name="終了行" localSheetId="76">[26]書換え条件!#REF!</definedName>
    <definedName name="終了行" localSheetId="77">[26]書換え条件!#REF!</definedName>
    <definedName name="終了行" localSheetId="78">[26]書換え条件!#REF!</definedName>
    <definedName name="終了行" localSheetId="79">[26]書換え条件!#REF!</definedName>
    <definedName name="終了行" localSheetId="80">[26]書換え条件!#REF!</definedName>
    <definedName name="終了行" localSheetId="81">[26]書換え条件!#REF!</definedName>
    <definedName name="終了行" localSheetId="82">[26]書換え条件!#REF!</definedName>
    <definedName name="終了行" localSheetId="83">[26]書換え条件!#REF!</definedName>
    <definedName name="終了行" localSheetId="84">[26]書換え条件!#REF!</definedName>
    <definedName name="終了行" localSheetId="85">[26]書換え条件!#REF!</definedName>
    <definedName name="終了行" localSheetId="86">[26]書換え条件!#REF!</definedName>
    <definedName name="終了行" localSheetId="87">[26]書換え条件!#REF!</definedName>
    <definedName name="終了行" localSheetId="88">[26]書換え条件!#REF!</definedName>
    <definedName name="終了行" localSheetId="89">[26]書換え条件!#REF!</definedName>
    <definedName name="終了行" localSheetId="90">[26]書換え条件!#REF!</definedName>
    <definedName name="終了行" localSheetId="91">[26]書換え条件!#REF!</definedName>
    <definedName name="終了行" localSheetId="92">[26]書換え条件!#REF!</definedName>
    <definedName name="終了行" localSheetId="93">[26]書換え条件!#REF!</definedName>
    <definedName name="終了行" localSheetId="94">[26]書換え条件!#REF!</definedName>
    <definedName name="終了行" localSheetId="95">[26]書換え条件!#REF!</definedName>
    <definedName name="終了行" localSheetId="96">[26]書換え条件!#REF!</definedName>
    <definedName name="終了行" localSheetId="97">[26]書換え条件!#REF!</definedName>
    <definedName name="終了行" localSheetId="98">[26]書換え条件!#REF!</definedName>
    <definedName name="終了行" localSheetId="99">[26]書換え条件!#REF!</definedName>
    <definedName name="終了行" localSheetId="100">[26]書換え条件!#REF!</definedName>
    <definedName name="終了行" localSheetId="101">[26]書換え条件!#REF!</definedName>
    <definedName name="終了行" localSheetId="102">[26]書換え条件!#REF!</definedName>
    <definedName name="終了行" localSheetId="103">[26]書換え条件!#REF!</definedName>
    <definedName name="終了行" localSheetId="104">[26]書換え条件!#REF!</definedName>
    <definedName name="終了行" localSheetId="105">[26]書換え条件!#REF!</definedName>
    <definedName name="終了行" localSheetId="106">[26]書換え条件!#REF!</definedName>
    <definedName name="終了行" localSheetId="107">[26]書換え条件!#REF!</definedName>
    <definedName name="終了行" localSheetId="108">[26]書換え条件!#REF!</definedName>
    <definedName name="終了行" localSheetId="109">[26]書換え条件!#REF!</definedName>
    <definedName name="終了行" localSheetId="110">[26]書換え条件!#REF!</definedName>
    <definedName name="終了行" localSheetId="111">[26]書換え条件!#REF!</definedName>
    <definedName name="終了行" localSheetId="112">[26]書換え条件!#REF!</definedName>
    <definedName name="終了行" localSheetId="113">[26]書換え条件!#REF!</definedName>
    <definedName name="終了行">[26]書換え条件!#REF!</definedName>
    <definedName name="所要量1" localSheetId="27">#REF!</definedName>
    <definedName name="所要量1" localSheetId="28">#REF!</definedName>
    <definedName name="所要量1" localSheetId="29">#REF!</definedName>
    <definedName name="所要量1" localSheetId="30">#REF!</definedName>
    <definedName name="所要量1" localSheetId="31">#REF!</definedName>
    <definedName name="所要量1" localSheetId="32">#REF!</definedName>
    <definedName name="所要量1" localSheetId="33">#REF!</definedName>
    <definedName name="所要量1" localSheetId="34">#REF!</definedName>
    <definedName name="所要量1" localSheetId="35">#REF!</definedName>
    <definedName name="所要量1" localSheetId="36">#REF!</definedName>
    <definedName name="所要量1" localSheetId="37">#REF!</definedName>
    <definedName name="所要量1" localSheetId="38">#REF!</definedName>
    <definedName name="所要量1" localSheetId="39">#REF!</definedName>
    <definedName name="所要量1" localSheetId="40">#REF!</definedName>
    <definedName name="所要量1" localSheetId="41">#REF!</definedName>
    <definedName name="所要量1" localSheetId="42">#REF!</definedName>
    <definedName name="所要量1" localSheetId="43">#REF!</definedName>
    <definedName name="所要量1" localSheetId="44">#REF!</definedName>
    <definedName name="所要量1" localSheetId="45">#REF!</definedName>
    <definedName name="所要量1" localSheetId="46">#REF!</definedName>
    <definedName name="所要量1" localSheetId="47">#REF!</definedName>
    <definedName name="所要量1" localSheetId="48">#REF!</definedName>
    <definedName name="所要量1" localSheetId="49">#REF!</definedName>
    <definedName name="所要量1" localSheetId="50">#REF!</definedName>
    <definedName name="所要量1" localSheetId="51">#REF!</definedName>
    <definedName name="所要量1" localSheetId="52">#REF!</definedName>
    <definedName name="所要量1" localSheetId="53">#REF!</definedName>
    <definedName name="所要量1" localSheetId="54">#REF!</definedName>
    <definedName name="所要量1" localSheetId="55">#REF!</definedName>
    <definedName name="所要量1" localSheetId="56">#REF!</definedName>
    <definedName name="所要量1" localSheetId="57">#REF!</definedName>
    <definedName name="所要量1" localSheetId="58">#REF!</definedName>
    <definedName name="所要量1" localSheetId="59">#REF!</definedName>
    <definedName name="所要量1" localSheetId="60">#REF!</definedName>
    <definedName name="所要量1" localSheetId="61">#REF!</definedName>
    <definedName name="所要量1" localSheetId="62">#REF!</definedName>
    <definedName name="所要量1" localSheetId="63">#REF!</definedName>
    <definedName name="所要量1" localSheetId="64">#REF!</definedName>
    <definedName name="所要量1" localSheetId="65">#REF!</definedName>
    <definedName name="所要量1" localSheetId="66">#REF!</definedName>
    <definedName name="所要量1" localSheetId="67">#REF!</definedName>
    <definedName name="所要量1" localSheetId="68">#REF!</definedName>
    <definedName name="所要量1" localSheetId="69">#REF!</definedName>
    <definedName name="所要量1" localSheetId="70">#REF!</definedName>
    <definedName name="所要量1" localSheetId="71">#REF!</definedName>
    <definedName name="所要量1" localSheetId="72">#REF!</definedName>
    <definedName name="所要量1" localSheetId="73">#REF!</definedName>
    <definedName name="所要量1" localSheetId="74">#REF!</definedName>
    <definedName name="所要量1" localSheetId="75">#REF!</definedName>
    <definedName name="所要量1" localSheetId="76">#REF!</definedName>
    <definedName name="所要量1" localSheetId="77">#REF!</definedName>
    <definedName name="所要量1" localSheetId="78">#REF!</definedName>
    <definedName name="所要量1" localSheetId="79">#REF!</definedName>
    <definedName name="所要量1" localSheetId="80">#REF!</definedName>
    <definedName name="所要量1" localSheetId="81">#REF!</definedName>
    <definedName name="所要量1" localSheetId="82">#REF!</definedName>
    <definedName name="所要量1" localSheetId="83">#REF!</definedName>
    <definedName name="所要量1" localSheetId="84">#REF!</definedName>
    <definedName name="所要量1" localSheetId="85">#REF!</definedName>
    <definedName name="所要量1" localSheetId="86">#REF!</definedName>
    <definedName name="所要量1" localSheetId="87">#REF!</definedName>
    <definedName name="所要量1" localSheetId="88">#REF!</definedName>
    <definedName name="所要量1" localSheetId="89">#REF!</definedName>
    <definedName name="所要量1" localSheetId="90">#REF!</definedName>
    <definedName name="所要量1" localSheetId="91">#REF!</definedName>
    <definedName name="所要量1" localSheetId="92">#REF!</definedName>
    <definedName name="所要量1" localSheetId="93">#REF!</definedName>
    <definedName name="所要量1" localSheetId="94">#REF!</definedName>
    <definedName name="所要量1" localSheetId="95">#REF!</definedName>
    <definedName name="所要量1" localSheetId="96">#REF!</definedName>
    <definedName name="所要量1" localSheetId="97">#REF!</definedName>
    <definedName name="所要量1" localSheetId="98">#REF!</definedName>
    <definedName name="所要量1" localSheetId="99">#REF!</definedName>
    <definedName name="所要量1" localSheetId="100">#REF!</definedName>
    <definedName name="所要量1" localSheetId="101">#REF!</definedName>
    <definedName name="所要量1" localSheetId="102">#REF!</definedName>
    <definedName name="所要量1" localSheetId="103">#REF!</definedName>
    <definedName name="所要量1" localSheetId="104">#REF!</definedName>
    <definedName name="所要量1" localSheetId="105">#REF!</definedName>
    <definedName name="所要量1" localSheetId="106">#REF!</definedName>
    <definedName name="所要量1" localSheetId="107">#REF!</definedName>
    <definedName name="所要量1" localSheetId="108">#REF!</definedName>
    <definedName name="所要量1" localSheetId="109">#REF!</definedName>
    <definedName name="所要量1" localSheetId="110">#REF!</definedName>
    <definedName name="所要量1" localSheetId="111">#REF!</definedName>
    <definedName name="所要量1" localSheetId="112">#REF!</definedName>
    <definedName name="所要量1" localSheetId="113">#REF!</definedName>
    <definedName name="所要量1">#REF!</definedName>
    <definedName name="所要量2" localSheetId="27">#REF!</definedName>
    <definedName name="所要量2" localSheetId="28">#REF!</definedName>
    <definedName name="所要量2" localSheetId="29">#REF!</definedName>
    <definedName name="所要量2" localSheetId="30">#REF!</definedName>
    <definedName name="所要量2" localSheetId="31">#REF!</definedName>
    <definedName name="所要量2" localSheetId="32">#REF!</definedName>
    <definedName name="所要量2" localSheetId="33">#REF!</definedName>
    <definedName name="所要量2" localSheetId="34">#REF!</definedName>
    <definedName name="所要量2" localSheetId="35">#REF!</definedName>
    <definedName name="所要量2" localSheetId="36">#REF!</definedName>
    <definedName name="所要量2" localSheetId="37">#REF!</definedName>
    <definedName name="所要量2" localSheetId="38">#REF!</definedName>
    <definedName name="所要量2" localSheetId="39">#REF!</definedName>
    <definedName name="所要量2" localSheetId="40">#REF!</definedName>
    <definedName name="所要量2" localSheetId="41">#REF!</definedName>
    <definedName name="所要量2" localSheetId="42">#REF!</definedName>
    <definedName name="所要量2" localSheetId="43">#REF!</definedName>
    <definedName name="所要量2" localSheetId="44">#REF!</definedName>
    <definedName name="所要量2" localSheetId="45">#REF!</definedName>
    <definedName name="所要量2" localSheetId="46">#REF!</definedName>
    <definedName name="所要量2" localSheetId="47">#REF!</definedName>
    <definedName name="所要量2" localSheetId="48">#REF!</definedName>
    <definedName name="所要量2" localSheetId="49">#REF!</definedName>
    <definedName name="所要量2" localSheetId="50">#REF!</definedName>
    <definedName name="所要量2" localSheetId="51">#REF!</definedName>
    <definedName name="所要量2" localSheetId="52">#REF!</definedName>
    <definedName name="所要量2" localSheetId="53">#REF!</definedName>
    <definedName name="所要量2" localSheetId="54">#REF!</definedName>
    <definedName name="所要量2" localSheetId="55">#REF!</definedName>
    <definedName name="所要量2" localSheetId="56">#REF!</definedName>
    <definedName name="所要量2" localSheetId="57">#REF!</definedName>
    <definedName name="所要量2" localSheetId="58">#REF!</definedName>
    <definedName name="所要量2" localSheetId="59">#REF!</definedName>
    <definedName name="所要量2" localSheetId="60">#REF!</definedName>
    <definedName name="所要量2" localSheetId="61">#REF!</definedName>
    <definedName name="所要量2" localSheetId="62">#REF!</definedName>
    <definedName name="所要量2" localSheetId="63">#REF!</definedName>
    <definedName name="所要量2" localSheetId="64">#REF!</definedName>
    <definedName name="所要量2" localSheetId="65">#REF!</definedName>
    <definedName name="所要量2" localSheetId="66">#REF!</definedName>
    <definedName name="所要量2" localSheetId="67">#REF!</definedName>
    <definedName name="所要量2" localSheetId="68">#REF!</definedName>
    <definedName name="所要量2" localSheetId="69">#REF!</definedName>
    <definedName name="所要量2" localSheetId="70">#REF!</definedName>
    <definedName name="所要量2" localSheetId="71">#REF!</definedName>
    <definedName name="所要量2" localSheetId="72">#REF!</definedName>
    <definedName name="所要量2" localSheetId="73">#REF!</definedName>
    <definedName name="所要量2" localSheetId="74">#REF!</definedName>
    <definedName name="所要量2" localSheetId="75">#REF!</definedName>
    <definedName name="所要量2" localSheetId="76">#REF!</definedName>
    <definedName name="所要量2" localSheetId="77">#REF!</definedName>
    <definedName name="所要量2" localSheetId="78">#REF!</definedName>
    <definedName name="所要量2" localSheetId="79">#REF!</definedName>
    <definedName name="所要量2" localSheetId="80">#REF!</definedName>
    <definedName name="所要量2" localSheetId="81">#REF!</definedName>
    <definedName name="所要量2" localSheetId="82">#REF!</definedName>
    <definedName name="所要量2" localSheetId="83">#REF!</definedName>
    <definedName name="所要量2" localSheetId="84">#REF!</definedName>
    <definedName name="所要量2" localSheetId="85">#REF!</definedName>
    <definedName name="所要量2" localSheetId="86">#REF!</definedName>
    <definedName name="所要量2" localSheetId="87">#REF!</definedName>
    <definedName name="所要量2" localSheetId="88">#REF!</definedName>
    <definedName name="所要量2" localSheetId="89">#REF!</definedName>
    <definedName name="所要量2" localSheetId="90">#REF!</definedName>
    <definedName name="所要量2" localSheetId="91">#REF!</definedName>
    <definedName name="所要量2" localSheetId="92">#REF!</definedName>
    <definedName name="所要量2" localSheetId="93">#REF!</definedName>
    <definedName name="所要量2" localSheetId="94">#REF!</definedName>
    <definedName name="所要量2" localSheetId="95">#REF!</definedName>
    <definedName name="所要量2" localSheetId="96">#REF!</definedName>
    <definedName name="所要量2" localSheetId="97">#REF!</definedName>
    <definedName name="所要量2" localSheetId="98">#REF!</definedName>
    <definedName name="所要量2" localSheetId="99">#REF!</definedName>
    <definedName name="所要量2" localSheetId="100">#REF!</definedName>
    <definedName name="所要量2" localSheetId="101">#REF!</definedName>
    <definedName name="所要量2" localSheetId="102">#REF!</definedName>
    <definedName name="所要量2" localSheetId="103">#REF!</definedName>
    <definedName name="所要量2" localSheetId="104">#REF!</definedName>
    <definedName name="所要量2" localSheetId="105">#REF!</definedName>
    <definedName name="所要量2" localSheetId="106">#REF!</definedName>
    <definedName name="所要量2" localSheetId="107">#REF!</definedName>
    <definedName name="所要量2" localSheetId="108">#REF!</definedName>
    <definedName name="所要量2" localSheetId="109">#REF!</definedName>
    <definedName name="所要量2" localSheetId="110">#REF!</definedName>
    <definedName name="所要量2" localSheetId="111">#REF!</definedName>
    <definedName name="所要量2" localSheetId="112">#REF!</definedName>
    <definedName name="所要量2" localSheetId="113">#REF!</definedName>
    <definedName name="所要量2">#REF!</definedName>
    <definedName name="所要量3" localSheetId="27">#REF!</definedName>
    <definedName name="所要量3" localSheetId="28">#REF!</definedName>
    <definedName name="所要量3" localSheetId="29">#REF!</definedName>
    <definedName name="所要量3" localSheetId="30">#REF!</definedName>
    <definedName name="所要量3" localSheetId="31">#REF!</definedName>
    <definedName name="所要量3" localSheetId="32">#REF!</definedName>
    <definedName name="所要量3" localSheetId="33">#REF!</definedName>
    <definedName name="所要量3" localSheetId="34">#REF!</definedName>
    <definedName name="所要量3" localSheetId="35">#REF!</definedName>
    <definedName name="所要量3" localSheetId="36">#REF!</definedName>
    <definedName name="所要量3" localSheetId="37">#REF!</definedName>
    <definedName name="所要量3" localSheetId="38">#REF!</definedName>
    <definedName name="所要量3" localSheetId="39">#REF!</definedName>
    <definedName name="所要量3" localSheetId="40">#REF!</definedName>
    <definedName name="所要量3" localSheetId="41">#REF!</definedName>
    <definedName name="所要量3" localSheetId="42">#REF!</definedName>
    <definedName name="所要量3" localSheetId="43">#REF!</definedName>
    <definedName name="所要量3" localSheetId="44">#REF!</definedName>
    <definedName name="所要量3" localSheetId="45">#REF!</definedName>
    <definedName name="所要量3" localSheetId="46">#REF!</definedName>
    <definedName name="所要量3" localSheetId="47">#REF!</definedName>
    <definedName name="所要量3" localSheetId="48">#REF!</definedName>
    <definedName name="所要量3" localSheetId="49">#REF!</definedName>
    <definedName name="所要量3" localSheetId="50">#REF!</definedName>
    <definedName name="所要量3" localSheetId="51">#REF!</definedName>
    <definedName name="所要量3" localSheetId="52">#REF!</definedName>
    <definedName name="所要量3" localSheetId="53">#REF!</definedName>
    <definedName name="所要量3" localSheetId="54">#REF!</definedName>
    <definedName name="所要量3" localSheetId="55">#REF!</definedName>
    <definedName name="所要量3" localSheetId="56">#REF!</definedName>
    <definedName name="所要量3" localSheetId="57">#REF!</definedName>
    <definedName name="所要量3" localSheetId="58">#REF!</definedName>
    <definedName name="所要量3" localSheetId="59">#REF!</definedName>
    <definedName name="所要量3" localSheetId="60">#REF!</definedName>
    <definedName name="所要量3" localSheetId="61">#REF!</definedName>
    <definedName name="所要量3" localSheetId="62">#REF!</definedName>
    <definedName name="所要量3" localSheetId="63">#REF!</definedName>
    <definedName name="所要量3" localSheetId="64">#REF!</definedName>
    <definedName name="所要量3" localSheetId="65">#REF!</definedName>
    <definedName name="所要量3" localSheetId="66">#REF!</definedName>
    <definedName name="所要量3" localSheetId="67">#REF!</definedName>
    <definedName name="所要量3" localSheetId="68">#REF!</definedName>
    <definedName name="所要量3" localSheetId="69">#REF!</definedName>
    <definedName name="所要量3" localSheetId="70">#REF!</definedName>
    <definedName name="所要量3" localSheetId="71">#REF!</definedName>
    <definedName name="所要量3" localSheetId="72">#REF!</definedName>
    <definedName name="所要量3" localSheetId="73">#REF!</definedName>
    <definedName name="所要量3" localSheetId="74">#REF!</definedName>
    <definedName name="所要量3" localSheetId="75">#REF!</definedName>
    <definedName name="所要量3" localSheetId="76">#REF!</definedName>
    <definedName name="所要量3" localSheetId="77">#REF!</definedName>
    <definedName name="所要量3" localSheetId="78">#REF!</definedName>
    <definedName name="所要量3" localSheetId="79">#REF!</definedName>
    <definedName name="所要量3" localSheetId="80">#REF!</definedName>
    <definedName name="所要量3" localSheetId="81">#REF!</definedName>
    <definedName name="所要量3" localSheetId="82">#REF!</definedName>
    <definedName name="所要量3" localSheetId="83">#REF!</definedName>
    <definedName name="所要量3" localSheetId="84">#REF!</definedName>
    <definedName name="所要量3" localSheetId="85">#REF!</definedName>
    <definedName name="所要量3" localSheetId="86">#REF!</definedName>
    <definedName name="所要量3" localSheetId="87">#REF!</definedName>
    <definedName name="所要量3" localSheetId="88">#REF!</definedName>
    <definedName name="所要量3" localSheetId="89">#REF!</definedName>
    <definedName name="所要量3" localSheetId="90">#REF!</definedName>
    <definedName name="所要量3" localSheetId="91">#REF!</definedName>
    <definedName name="所要量3" localSheetId="92">#REF!</definedName>
    <definedName name="所要量3" localSheetId="93">#REF!</definedName>
    <definedName name="所要量3" localSheetId="94">#REF!</definedName>
    <definedName name="所要量3" localSheetId="95">#REF!</definedName>
    <definedName name="所要量3" localSheetId="96">#REF!</definedName>
    <definedName name="所要量3" localSheetId="97">#REF!</definedName>
    <definedName name="所要量3" localSheetId="98">#REF!</definedName>
    <definedName name="所要量3" localSheetId="99">#REF!</definedName>
    <definedName name="所要量3" localSheetId="100">#REF!</definedName>
    <definedName name="所要量3" localSheetId="101">#REF!</definedName>
    <definedName name="所要量3" localSheetId="102">#REF!</definedName>
    <definedName name="所要量3" localSheetId="103">#REF!</definedName>
    <definedName name="所要量3" localSheetId="104">#REF!</definedName>
    <definedName name="所要量3" localSheetId="105">#REF!</definedName>
    <definedName name="所要量3" localSheetId="106">#REF!</definedName>
    <definedName name="所要量3" localSheetId="107">#REF!</definedName>
    <definedName name="所要量3" localSheetId="108">#REF!</definedName>
    <definedName name="所要量3" localSheetId="109">#REF!</definedName>
    <definedName name="所要量3" localSheetId="110">#REF!</definedName>
    <definedName name="所要量3" localSheetId="111">#REF!</definedName>
    <definedName name="所要量3" localSheetId="112">#REF!</definedName>
    <definedName name="所要量3" localSheetId="113">#REF!</definedName>
    <definedName name="所要量3">#REF!</definedName>
    <definedName name="所要量4" localSheetId="27">#REF!</definedName>
    <definedName name="所要量4" localSheetId="28">#REF!</definedName>
    <definedName name="所要量4" localSheetId="29">#REF!</definedName>
    <definedName name="所要量4" localSheetId="30">#REF!</definedName>
    <definedName name="所要量4" localSheetId="31">#REF!</definedName>
    <definedName name="所要量4" localSheetId="32">#REF!</definedName>
    <definedName name="所要量4" localSheetId="33">#REF!</definedName>
    <definedName name="所要量4" localSheetId="34">#REF!</definedName>
    <definedName name="所要量4" localSheetId="35">#REF!</definedName>
    <definedName name="所要量4" localSheetId="36">#REF!</definedName>
    <definedName name="所要量4" localSheetId="37">#REF!</definedName>
    <definedName name="所要量4" localSheetId="38">#REF!</definedName>
    <definedName name="所要量4" localSheetId="39">#REF!</definedName>
    <definedName name="所要量4" localSheetId="40">#REF!</definedName>
    <definedName name="所要量4" localSheetId="41">#REF!</definedName>
    <definedName name="所要量4" localSheetId="42">#REF!</definedName>
    <definedName name="所要量4" localSheetId="43">#REF!</definedName>
    <definedName name="所要量4" localSheetId="44">#REF!</definedName>
    <definedName name="所要量4" localSheetId="45">#REF!</definedName>
    <definedName name="所要量4" localSheetId="46">#REF!</definedName>
    <definedName name="所要量4" localSheetId="47">#REF!</definedName>
    <definedName name="所要量4" localSheetId="48">#REF!</definedName>
    <definedName name="所要量4" localSheetId="49">#REF!</definedName>
    <definedName name="所要量4" localSheetId="50">#REF!</definedName>
    <definedName name="所要量4" localSheetId="51">#REF!</definedName>
    <definedName name="所要量4" localSheetId="52">#REF!</definedName>
    <definedName name="所要量4" localSheetId="53">#REF!</definedName>
    <definedName name="所要量4" localSheetId="54">#REF!</definedName>
    <definedName name="所要量4" localSheetId="55">#REF!</definedName>
    <definedName name="所要量4" localSheetId="56">#REF!</definedName>
    <definedName name="所要量4" localSheetId="57">#REF!</definedName>
    <definedName name="所要量4" localSheetId="58">#REF!</definedName>
    <definedName name="所要量4" localSheetId="59">#REF!</definedName>
    <definedName name="所要量4" localSheetId="60">#REF!</definedName>
    <definedName name="所要量4" localSheetId="61">#REF!</definedName>
    <definedName name="所要量4" localSheetId="62">#REF!</definedName>
    <definedName name="所要量4" localSheetId="63">#REF!</definedName>
    <definedName name="所要量4" localSheetId="64">#REF!</definedName>
    <definedName name="所要量4" localSheetId="65">#REF!</definedName>
    <definedName name="所要量4" localSheetId="66">#REF!</definedName>
    <definedName name="所要量4" localSheetId="67">#REF!</definedName>
    <definedName name="所要量4" localSheetId="68">#REF!</definedName>
    <definedName name="所要量4" localSheetId="69">#REF!</definedName>
    <definedName name="所要量4" localSheetId="70">#REF!</definedName>
    <definedName name="所要量4" localSheetId="71">#REF!</definedName>
    <definedName name="所要量4" localSheetId="72">#REF!</definedName>
    <definedName name="所要量4" localSheetId="73">#REF!</definedName>
    <definedName name="所要量4" localSheetId="74">#REF!</definedName>
    <definedName name="所要量4" localSheetId="75">#REF!</definedName>
    <definedName name="所要量4" localSheetId="76">#REF!</definedName>
    <definedName name="所要量4" localSheetId="77">#REF!</definedName>
    <definedName name="所要量4" localSheetId="78">#REF!</definedName>
    <definedName name="所要量4" localSheetId="79">#REF!</definedName>
    <definedName name="所要量4" localSheetId="80">#REF!</definedName>
    <definedName name="所要量4" localSheetId="81">#REF!</definedName>
    <definedName name="所要量4" localSheetId="82">#REF!</definedName>
    <definedName name="所要量4" localSheetId="83">#REF!</definedName>
    <definedName name="所要量4" localSheetId="84">#REF!</definedName>
    <definedName name="所要量4" localSheetId="85">#REF!</definedName>
    <definedName name="所要量4" localSheetId="86">#REF!</definedName>
    <definedName name="所要量4" localSheetId="87">#REF!</definedName>
    <definedName name="所要量4" localSheetId="88">#REF!</definedName>
    <definedName name="所要量4" localSheetId="89">#REF!</definedName>
    <definedName name="所要量4" localSheetId="90">#REF!</definedName>
    <definedName name="所要量4" localSheetId="91">#REF!</definedName>
    <definedName name="所要量4" localSheetId="92">#REF!</definedName>
    <definedName name="所要量4" localSheetId="93">#REF!</definedName>
    <definedName name="所要量4" localSheetId="94">#REF!</definedName>
    <definedName name="所要量4" localSheetId="95">#REF!</definedName>
    <definedName name="所要量4" localSheetId="96">#REF!</definedName>
    <definedName name="所要量4" localSheetId="97">#REF!</definedName>
    <definedName name="所要量4" localSheetId="98">#REF!</definedName>
    <definedName name="所要量4" localSheetId="99">#REF!</definedName>
    <definedName name="所要量4" localSheetId="100">#REF!</definedName>
    <definedName name="所要量4" localSheetId="101">#REF!</definedName>
    <definedName name="所要量4" localSheetId="102">#REF!</definedName>
    <definedName name="所要量4" localSheetId="103">#REF!</definedName>
    <definedName name="所要量4" localSheetId="104">#REF!</definedName>
    <definedName name="所要量4" localSheetId="105">#REF!</definedName>
    <definedName name="所要量4" localSheetId="106">#REF!</definedName>
    <definedName name="所要量4" localSheetId="107">#REF!</definedName>
    <definedName name="所要量4" localSheetId="108">#REF!</definedName>
    <definedName name="所要量4" localSheetId="109">#REF!</definedName>
    <definedName name="所要量4" localSheetId="110">#REF!</definedName>
    <definedName name="所要量4" localSheetId="111">#REF!</definedName>
    <definedName name="所要量4" localSheetId="112">#REF!</definedName>
    <definedName name="所要量4" localSheetId="113">#REF!</definedName>
    <definedName name="所要量4">#REF!</definedName>
    <definedName name="所要量5" localSheetId="27">#REF!</definedName>
    <definedName name="所要量5" localSheetId="28">#REF!</definedName>
    <definedName name="所要量5" localSheetId="29">#REF!</definedName>
    <definedName name="所要量5" localSheetId="30">#REF!</definedName>
    <definedName name="所要量5" localSheetId="31">#REF!</definedName>
    <definedName name="所要量5" localSheetId="32">#REF!</definedName>
    <definedName name="所要量5" localSheetId="33">#REF!</definedName>
    <definedName name="所要量5" localSheetId="34">#REF!</definedName>
    <definedName name="所要量5" localSheetId="35">#REF!</definedName>
    <definedName name="所要量5" localSheetId="36">#REF!</definedName>
    <definedName name="所要量5" localSheetId="37">#REF!</definedName>
    <definedName name="所要量5" localSheetId="38">#REF!</definedName>
    <definedName name="所要量5" localSheetId="39">#REF!</definedName>
    <definedName name="所要量5" localSheetId="40">#REF!</definedName>
    <definedName name="所要量5" localSheetId="41">#REF!</definedName>
    <definedName name="所要量5" localSheetId="42">#REF!</definedName>
    <definedName name="所要量5" localSheetId="43">#REF!</definedName>
    <definedName name="所要量5" localSheetId="44">#REF!</definedName>
    <definedName name="所要量5" localSheetId="45">#REF!</definedName>
    <definedName name="所要量5" localSheetId="46">#REF!</definedName>
    <definedName name="所要量5" localSheetId="47">#REF!</definedName>
    <definedName name="所要量5" localSheetId="48">#REF!</definedName>
    <definedName name="所要量5" localSheetId="49">#REF!</definedName>
    <definedName name="所要量5" localSheetId="50">#REF!</definedName>
    <definedName name="所要量5" localSheetId="51">#REF!</definedName>
    <definedName name="所要量5" localSheetId="52">#REF!</definedName>
    <definedName name="所要量5" localSheetId="53">#REF!</definedName>
    <definedName name="所要量5" localSheetId="54">#REF!</definedName>
    <definedName name="所要量5" localSheetId="55">#REF!</definedName>
    <definedName name="所要量5" localSheetId="56">#REF!</definedName>
    <definedName name="所要量5" localSheetId="57">#REF!</definedName>
    <definedName name="所要量5" localSheetId="58">#REF!</definedName>
    <definedName name="所要量5" localSheetId="59">#REF!</definedName>
    <definedName name="所要量5" localSheetId="60">#REF!</definedName>
    <definedName name="所要量5" localSheetId="61">#REF!</definedName>
    <definedName name="所要量5" localSheetId="62">#REF!</definedName>
    <definedName name="所要量5" localSheetId="63">#REF!</definedName>
    <definedName name="所要量5" localSheetId="64">#REF!</definedName>
    <definedName name="所要量5" localSheetId="65">#REF!</definedName>
    <definedName name="所要量5" localSheetId="66">#REF!</definedName>
    <definedName name="所要量5" localSheetId="67">#REF!</definedName>
    <definedName name="所要量5" localSheetId="68">#REF!</definedName>
    <definedName name="所要量5" localSheetId="69">#REF!</definedName>
    <definedName name="所要量5" localSheetId="70">#REF!</definedName>
    <definedName name="所要量5" localSheetId="71">#REF!</definedName>
    <definedName name="所要量5" localSheetId="72">#REF!</definedName>
    <definedName name="所要量5" localSheetId="73">#REF!</definedName>
    <definedName name="所要量5" localSheetId="74">#REF!</definedName>
    <definedName name="所要量5" localSheetId="75">#REF!</definedName>
    <definedName name="所要量5" localSheetId="76">#REF!</definedName>
    <definedName name="所要量5" localSheetId="77">#REF!</definedName>
    <definedName name="所要量5" localSheetId="78">#REF!</definedName>
    <definedName name="所要量5" localSheetId="79">#REF!</definedName>
    <definedName name="所要量5" localSheetId="80">#REF!</definedName>
    <definedName name="所要量5" localSheetId="81">#REF!</definedName>
    <definedName name="所要量5" localSheetId="82">#REF!</definedName>
    <definedName name="所要量5" localSheetId="83">#REF!</definedName>
    <definedName name="所要量5" localSheetId="84">#REF!</definedName>
    <definedName name="所要量5" localSheetId="85">#REF!</definedName>
    <definedName name="所要量5" localSheetId="86">#REF!</definedName>
    <definedName name="所要量5" localSheetId="87">#REF!</definedName>
    <definedName name="所要量5" localSheetId="88">#REF!</definedName>
    <definedName name="所要量5" localSheetId="89">#REF!</definedName>
    <definedName name="所要量5" localSheetId="90">#REF!</definedName>
    <definedName name="所要量5" localSheetId="91">#REF!</definedName>
    <definedName name="所要量5" localSheetId="92">#REF!</definedName>
    <definedName name="所要量5" localSheetId="93">#REF!</definedName>
    <definedName name="所要量5" localSheetId="94">#REF!</definedName>
    <definedName name="所要量5" localSheetId="95">#REF!</definedName>
    <definedName name="所要量5" localSheetId="96">#REF!</definedName>
    <definedName name="所要量5" localSheetId="97">#REF!</definedName>
    <definedName name="所要量5" localSheetId="98">#REF!</definedName>
    <definedName name="所要量5" localSheetId="99">#REF!</definedName>
    <definedName name="所要量5" localSheetId="100">#REF!</definedName>
    <definedName name="所要量5" localSheetId="101">#REF!</definedName>
    <definedName name="所要量5" localSheetId="102">#REF!</definedName>
    <definedName name="所要量5" localSheetId="103">#REF!</definedName>
    <definedName name="所要量5" localSheetId="104">#REF!</definedName>
    <definedName name="所要量5" localSheetId="105">#REF!</definedName>
    <definedName name="所要量5" localSheetId="106">#REF!</definedName>
    <definedName name="所要量5" localSheetId="107">#REF!</definedName>
    <definedName name="所要量5" localSheetId="108">#REF!</definedName>
    <definedName name="所要量5" localSheetId="109">#REF!</definedName>
    <definedName name="所要量5" localSheetId="110">#REF!</definedName>
    <definedName name="所要量5" localSheetId="111">#REF!</definedName>
    <definedName name="所要量5" localSheetId="112">#REF!</definedName>
    <definedName name="所要量5" localSheetId="113">#REF!</definedName>
    <definedName name="所要量5">#REF!</definedName>
    <definedName name="身上" localSheetId="27">#REF!</definedName>
    <definedName name="身上" localSheetId="28">#REF!</definedName>
    <definedName name="身上" localSheetId="29">#REF!</definedName>
    <definedName name="身上" localSheetId="30">#REF!</definedName>
    <definedName name="身上" localSheetId="31">#REF!</definedName>
    <definedName name="身上" localSheetId="32">#REF!</definedName>
    <definedName name="身上" localSheetId="33">#REF!</definedName>
    <definedName name="身上" localSheetId="34">#REF!</definedName>
    <definedName name="身上" localSheetId="35">#REF!</definedName>
    <definedName name="身上" localSheetId="36">#REF!</definedName>
    <definedName name="身上" localSheetId="37">#REF!</definedName>
    <definedName name="身上" localSheetId="38">#REF!</definedName>
    <definedName name="身上" localSheetId="39">#REF!</definedName>
    <definedName name="身上" localSheetId="40">#REF!</definedName>
    <definedName name="身上" localSheetId="41">#REF!</definedName>
    <definedName name="身上" localSheetId="42">#REF!</definedName>
    <definedName name="身上" localSheetId="43">#REF!</definedName>
    <definedName name="身上" localSheetId="44">#REF!</definedName>
    <definedName name="身上" localSheetId="45">#REF!</definedName>
    <definedName name="身上" localSheetId="46">#REF!</definedName>
    <definedName name="身上" localSheetId="47">#REF!</definedName>
    <definedName name="身上" localSheetId="48">#REF!</definedName>
    <definedName name="身上" localSheetId="49">#REF!</definedName>
    <definedName name="身上" localSheetId="50">#REF!</definedName>
    <definedName name="身上" localSheetId="51">#REF!</definedName>
    <definedName name="身上" localSheetId="52">#REF!</definedName>
    <definedName name="身上" localSheetId="53">#REF!</definedName>
    <definedName name="身上" localSheetId="54">#REF!</definedName>
    <definedName name="身上" localSheetId="55">#REF!</definedName>
    <definedName name="身上" localSheetId="56">#REF!</definedName>
    <definedName name="身上" localSheetId="57">#REF!</definedName>
    <definedName name="身上" localSheetId="58">#REF!</definedName>
    <definedName name="身上" localSheetId="59">#REF!</definedName>
    <definedName name="身上" localSheetId="60">#REF!</definedName>
    <definedName name="身上" localSheetId="61">#REF!</definedName>
    <definedName name="身上" localSheetId="62">#REF!</definedName>
    <definedName name="身上" localSheetId="63">#REF!</definedName>
    <definedName name="身上" localSheetId="64">#REF!</definedName>
    <definedName name="身上" localSheetId="65">#REF!</definedName>
    <definedName name="身上" localSheetId="66">#REF!</definedName>
    <definedName name="身上" localSheetId="67">#REF!</definedName>
    <definedName name="身上" localSheetId="68">#REF!</definedName>
    <definedName name="身上" localSheetId="69">#REF!</definedName>
    <definedName name="身上" localSheetId="70">#REF!</definedName>
    <definedName name="身上" localSheetId="71">#REF!</definedName>
    <definedName name="身上" localSheetId="72">#REF!</definedName>
    <definedName name="身上" localSheetId="73">#REF!</definedName>
    <definedName name="身上" localSheetId="74">#REF!</definedName>
    <definedName name="身上" localSheetId="75">#REF!</definedName>
    <definedName name="身上" localSheetId="76">#REF!</definedName>
    <definedName name="身上" localSheetId="77">#REF!</definedName>
    <definedName name="身上" localSheetId="78">#REF!</definedName>
    <definedName name="身上" localSheetId="79">#REF!</definedName>
    <definedName name="身上" localSheetId="80">#REF!</definedName>
    <definedName name="身上" localSheetId="81">#REF!</definedName>
    <definedName name="身上" localSheetId="82">#REF!</definedName>
    <definedName name="身上" localSheetId="83">#REF!</definedName>
    <definedName name="身上" localSheetId="84">#REF!</definedName>
    <definedName name="身上" localSheetId="85">#REF!</definedName>
    <definedName name="身上" localSheetId="86">#REF!</definedName>
    <definedName name="身上" localSheetId="87">#REF!</definedName>
    <definedName name="身上" localSheetId="88">#REF!</definedName>
    <definedName name="身上" localSheetId="89">#REF!</definedName>
    <definedName name="身上" localSheetId="90">#REF!</definedName>
    <definedName name="身上" localSheetId="91">#REF!</definedName>
    <definedName name="身上" localSheetId="92">#REF!</definedName>
    <definedName name="身上" localSheetId="93">#REF!</definedName>
    <definedName name="身上" localSheetId="94">#REF!</definedName>
    <definedName name="身上" localSheetId="95">#REF!</definedName>
    <definedName name="身上" localSheetId="96">#REF!</definedName>
    <definedName name="身上" localSheetId="97">#REF!</definedName>
    <definedName name="身上" localSheetId="98">#REF!</definedName>
    <definedName name="身上" localSheetId="99">#REF!</definedName>
    <definedName name="身上" localSheetId="100">#REF!</definedName>
    <definedName name="身上" localSheetId="101">#REF!</definedName>
    <definedName name="身上" localSheetId="102">#REF!</definedName>
    <definedName name="身上" localSheetId="103">#REF!</definedName>
    <definedName name="身上" localSheetId="104">#REF!</definedName>
    <definedName name="身上" localSheetId="105">#REF!</definedName>
    <definedName name="身上" localSheetId="106">#REF!</definedName>
    <definedName name="身上" localSheetId="107">#REF!</definedName>
    <definedName name="身上" localSheetId="108">#REF!</definedName>
    <definedName name="身上" localSheetId="109">#REF!</definedName>
    <definedName name="身上" localSheetId="110">#REF!</definedName>
    <definedName name="身上" localSheetId="111">#REF!</definedName>
    <definedName name="身上" localSheetId="112">#REF!</definedName>
    <definedName name="身上" localSheetId="113">#REF!</definedName>
    <definedName name="身上">#REF!</definedName>
    <definedName name="設備投資2011.2.19" hidden="1">"P80"</definedName>
    <definedName name="損耗費" localSheetId="27">#REF!</definedName>
    <definedName name="損耗費" localSheetId="28">#REF!</definedName>
    <definedName name="損耗費" localSheetId="29">#REF!</definedName>
    <definedName name="損耗費" localSheetId="30">#REF!</definedName>
    <definedName name="損耗費" localSheetId="31">#REF!</definedName>
    <definedName name="損耗費" localSheetId="32">#REF!</definedName>
    <definedName name="損耗費" localSheetId="33">#REF!</definedName>
    <definedName name="損耗費" localSheetId="34">#REF!</definedName>
    <definedName name="損耗費" localSheetId="35">#REF!</definedName>
    <definedName name="損耗費" localSheetId="36">#REF!</definedName>
    <definedName name="損耗費" localSheetId="37">#REF!</definedName>
    <definedName name="損耗費" localSheetId="38">#REF!</definedName>
    <definedName name="損耗費" localSheetId="39">#REF!</definedName>
    <definedName name="損耗費" localSheetId="40">#REF!</definedName>
    <definedName name="損耗費" localSheetId="41">#REF!</definedName>
    <definedName name="損耗費" localSheetId="42">#REF!</definedName>
    <definedName name="損耗費" localSheetId="43">#REF!</definedName>
    <definedName name="損耗費" localSheetId="44">#REF!</definedName>
    <definedName name="損耗費" localSheetId="45">#REF!</definedName>
    <definedName name="損耗費" localSheetId="46">#REF!</definedName>
    <definedName name="損耗費" localSheetId="47">#REF!</definedName>
    <definedName name="損耗費" localSheetId="48">#REF!</definedName>
    <definedName name="損耗費" localSheetId="49">#REF!</definedName>
    <definedName name="損耗費" localSheetId="50">#REF!</definedName>
    <definedName name="損耗費" localSheetId="51">#REF!</definedName>
    <definedName name="損耗費" localSheetId="52">#REF!</definedName>
    <definedName name="損耗費" localSheetId="53">#REF!</definedName>
    <definedName name="損耗費" localSheetId="54">#REF!</definedName>
    <definedName name="損耗費" localSheetId="55">#REF!</definedName>
    <definedName name="損耗費" localSheetId="56">#REF!</definedName>
    <definedName name="損耗費" localSheetId="57">#REF!</definedName>
    <definedName name="損耗費" localSheetId="58">#REF!</definedName>
    <definedName name="損耗費" localSheetId="59">#REF!</definedName>
    <definedName name="損耗費" localSheetId="60">#REF!</definedName>
    <definedName name="損耗費" localSheetId="61">#REF!</definedName>
    <definedName name="損耗費" localSheetId="62">#REF!</definedName>
    <definedName name="損耗費" localSheetId="63">#REF!</definedName>
    <definedName name="損耗費" localSheetId="64">#REF!</definedName>
    <definedName name="損耗費" localSheetId="65">#REF!</definedName>
    <definedName name="損耗費" localSheetId="66">#REF!</definedName>
    <definedName name="損耗費" localSheetId="67">#REF!</definedName>
    <definedName name="損耗費" localSheetId="68">#REF!</definedName>
    <definedName name="損耗費" localSheetId="69">#REF!</definedName>
    <definedName name="損耗費" localSheetId="70">#REF!</definedName>
    <definedName name="損耗費" localSheetId="71">#REF!</definedName>
    <definedName name="損耗費" localSheetId="72">#REF!</definedName>
    <definedName name="損耗費" localSheetId="73">#REF!</definedName>
    <definedName name="損耗費" localSheetId="74">#REF!</definedName>
    <definedName name="損耗費" localSheetId="75">#REF!</definedName>
    <definedName name="損耗費" localSheetId="76">#REF!</definedName>
    <definedName name="損耗費" localSheetId="77">#REF!</definedName>
    <definedName name="損耗費" localSheetId="78">#REF!</definedName>
    <definedName name="損耗費" localSheetId="79">#REF!</definedName>
    <definedName name="損耗費" localSheetId="80">#REF!</definedName>
    <definedName name="損耗費" localSheetId="81">#REF!</definedName>
    <definedName name="損耗費" localSheetId="82">#REF!</definedName>
    <definedName name="損耗費" localSheetId="83">#REF!</definedName>
    <definedName name="損耗費" localSheetId="84">#REF!</definedName>
    <definedName name="損耗費" localSheetId="85">#REF!</definedName>
    <definedName name="損耗費" localSheetId="86">#REF!</definedName>
    <definedName name="損耗費" localSheetId="87">#REF!</definedName>
    <definedName name="損耗費" localSheetId="88">#REF!</definedName>
    <definedName name="損耗費" localSheetId="89">#REF!</definedName>
    <definedName name="損耗費" localSheetId="90">#REF!</definedName>
    <definedName name="損耗費" localSheetId="91">#REF!</definedName>
    <definedName name="損耗費" localSheetId="92">#REF!</definedName>
    <definedName name="損耗費" localSheetId="93">#REF!</definedName>
    <definedName name="損耗費" localSheetId="94">#REF!</definedName>
    <definedName name="損耗費" localSheetId="95">#REF!</definedName>
    <definedName name="損耗費" localSheetId="96">#REF!</definedName>
    <definedName name="損耗費" localSheetId="97">#REF!</definedName>
    <definedName name="損耗費" localSheetId="98">#REF!</definedName>
    <definedName name="損耗費" localSheetId="99">#REF!</definedName>
    <definedName name="損耗費" localSheetId="100">#REF!</definedName>
    <definedName name="損耗費" localSheetId="101">#REF!</definedName>
    <definedName name="損耗費" localSheetId="102">#REF!</definedName>
    <definedName name="損耗費" localSheetId="103">#REF!</definedName>
    <definedName name="損耗費" localSheetId="104">#REF!</definedName>
    <definedName name="損耗費" localSheetId="105">#REF!</definedName>
    <definedName name="損耗費" localSheetId="106">#REF!</definedName>
    <definedName name="損耗費" localSheetId="107">#REF!</definedName>
    <definedName name="損耗費" localSheetId="108">#REF!</definedName>
    <definedName name="損耗費" localSheetId="109">#REF!</definedName>
    <definedName name="損耗費" localSheetId="110">#REF!</definedName>
    <definedName name="損耗費" localSheetId="111">#REF!</definedName>
    <definedName name="損耗費" localSheetId="112">#REF!</definedName>
    <definedName name="損耗費" localSheetId="113">#REF!</definedName>
    <definedName name="損耗費">#REF!</definedName>
    <definedName name="他社輸入一般為替ﾚｰﾄ円ﾄﾞﾙ" localSheetId="27">#REF!</definedName>
    <definedName name="他社輸入一般為替ﾚｰﾄ円ﾄﾞﾙ" localSheetId="28">#REF!</definedName>
    <definedName name="他社輸入一般為替ﾚｰﾄ円ﾄﾞﾙ" localSheetId="29">#REF!</definedName>
    <definedName name="他社輸入一般為替ﾚｰﾄ円ﾄﾞﾙ" localSheetId="30">#REF!</definedName>
    <definedName name="他社輸入一般為替ﾚｰﾄ円ﾄﾞﾙ" localSheetId="31">#REF!</definedName>
    <definedName name="他社輸入一般為替ﾚｰﾄ円ﾄﾞﾙ" localSheetId="32">#REF!</definedName>
    <definedName name="他社輸入一般為替ﾚｰﾄ円ﾄﾞﾙ" localSheetId="33">#REF!</definedName>
    <definedName name="他社輸入一般為替ﾚｰﾄ円ﾄﾞﾙ" localSheetId="34">#REF!</definedName>
    <definedName name="他社輸入一般為替ﾚｰﾄ円ﾄﾞﾙ" localSheetId="35">#REF!</definedName>
    <definedName name="他社輸入一般為替ﾚｰﾄ円ﾄﾞﾙ" localSheetId="36">#REF!</definedName>
    <definedName name="他社輸入一般為替ﾚｰﾄ円ﾄﾞﾙ" localSheetId="37">#REF!</definedName>
    <definedName name="他社輸入一般為替ﾚｰﾄ円ﾄﾞﾙ" localSheetId="38">#REF!</definedName>
    <definedName name="他社輸入一般為替ﾚｰﾄ円ﾄﾞﾙ" localSheetId="39">#REF!</definedName>
    <definedName name="他社輸入一般為替ﾚｰﾄ円ﾄﾞﾙ" localSheetId="40">#REF!</definedName>
    <definedName name="他社輸入一般為替ﾚｰﾄ円ﾄﾞﾙ" localSheetId="41">#REF!</definedName>
    <definedName name="他社輸入一般為替ﾚｰﾄ円ﾄﾞﾙ" localSheetId="42">#REF!</definedName>
    <definedName name="他社輸入一般為替ﾚｰﾄ円ﾄﾞﾙ" localSheetId="43">#REF!</definedName>
    <definedName name="他社輸入一般為替ﾚｰﾄ円ﾄﾞﾙ" localSheetId="44">#REF!</definedName>
    <definedName name="他社輸入一般為替ﾚｰﾄ円ﾄﾞﾙ" localSheetId="45">#REF!</definedName>
    <definedName name="他社輸入一般為替ﾚｰﾄ円ﾄﾞﾙ" localSheetId="46">#REF!</definedName>
    <definedName name="他社輸入一般為替ﾚｰﾄ円ﾄﾞﾙ" localSheetId="47">#REF!</definedName>
    <definedName name="他社輸入一般為替ﾚｰﾄ円ﾄﾞﾙ" localSheetId="48">#REF!</definedName>
    <definedName name="他社輸入一般為替ﾚｰﾄ円ﾄﾞﾙ" localSheetId="49">#REF!</definedName>
    <definedName name="他社輸入一般為替ﾚｰﾄ円ﾄﾞﾙ" localSheetId="50">#REF!</definedName>
    <definedName name="他社輸入一般為替ﾚｰﾄ円ﾄﾞﾙ" localSheetId="51">#REF!</definedName>
    <definedName name="他社輸入一般為替ﾚｰﾄ円ﾄﾞﾙ" localSheetId="52">#REF!</definedName>
    <definedName name="他社輸入一般為替ﾚｰﾄ円ﾄﾞﾙ" localSheetId="53">#REF!</definedName>
    <definedName name="他社輸入一般為替ﾚｰﾄ円ﾄﾞﾙ" localSheetId="54">#REF!</definedName>
    <definedName name="他社輸入一般為替ﾚｰﾄ円ﾄﾞﾙ" localSheetId="55">#REF!</definedName>
    <definedName name="他社輸入一般為替ﾚｰﾄ円ﾄﾞﾙ" localSheetId="56">#REF!</definedName>
    <definedName name="他社輸入一般為替ﾚｰﾄ円ﾄﾞﾙ" localSheetId="57">#REF!</definedName>
    <definedName name="他社輸入一般為替ﾚｰﾄ円ﾄﾞﾙ" localSheetId="58">#REF!</definedName>
    <definedName name="他社輸入一般為替ﾚｰﾄ円ﾄﾞﾙ" localSheetId="59">#REF!</definedName>
    <definedName name="他社輸入一般為替ﾚｰﾄ円ﾄﾞﾙ" localSheetId="60">#REF!</definedName>
    <definedName name="他社輸入一般為替ﾚｰﾄ円ﾄﾞﾙ" localSheetId="61">#REF!</definedName>
    <definedName name="他社輸入一般為替ﾚｰﾄ円ﾄﾞﾙ" localSheetId="62">#REF!</definedName>
    <definedName name="他社輸入一般為替ﾚｰﾄ円ﾄﾞﾙ" localSheetId="63">#REF!</definedName>
    <definedName name="他社輸入一般為替ﾚｰﾄ円ﾄﾞﾙ" localSheetId="64">#REF!</definedName>
    <definedName name="他社輸入一般為替ﾚｰﾄ円ﾄﾞﾙ" localSheetId="65">#REF!</definedName>
    <definedName name="他社輸入一般為替ﾚｰﾄ円ﾄﾞﾙ" localSheetId="66">#REF!</definedName>
    <definedName name="他社輸入一般為替ﾚｰﾄ円ﾄﾞﾙ" localSheetId="67">#REF!</definedName>
    <definedName name="他社輸入一般為替ﾚｰﾄ円ﾄﾞﾙ" localSheetId="68">#REF!</definedName>
    <definedName name="他社輸入一般為替ﾚｰﾄ円ﾄﾞﾙ" localSheetId="69">#REF!</definedName>
    <definedName name="他社輸入一般為替ﾚｰﾄ円ﾄﾞﾙ" localSheetId="70">#REF!</definedName>
    <definedName name="他社輸入一般為替ﾚｰﾄ円ﾄﾞﾙ" localSheetId="71">#REF!</definedName>
    <definedName name="他社輸入一般為替ﾚｰﾄ円ﾄﾞﾙ" localSheetId="72">#REF!</definedName>
    <definedName name="他社輸入一般為替ﾚｰﾄ円ﾄﾞﾙ" localSheetId="73">#REF!</definedName>
    <definedName name="他社輸入一般為替ﾚｰﾄ円ﾄﾞﾙ" localSheetId="74">#REF!</definedName>
    <definedName name="他社輸入一般為替ﾚｰﾄ円ﾄﾞﾙ" localSheetId="75">#REF!</definedName>
    <definedName name="他社輸入一般為替ﾚｰﾄ円ﾄﾞﾙ" localSheetId="76">#REF!</definedName>
    <definedName name="他社輸入一般為替ﾚｰﾄ円ﾄﾞﾙ" localSheetId="77">#REF!</definedName>
    <definedName name="他社輸入一般為替ﾚｰﾄ円ﾄﾞﾙ" localSheetId="78">#REF!</definedName>
    <definedName name="他社輸入一般為替ﾚｰﾄ円ﾄﾞﾙ" localSheetId="79">#REF!</definedName>
    <definedName name="他社輸入一般為替ﾚｰﾄ円ﾄﾞﾙ" localSheetId="80">#REF!</definedName>
    <definedName name="他社輸入一般為替ﾚｰﾄ円ﾄﾞﾙ" localSheetId="81">#REF!</definedName>
    <definedName name="他社輸入一般為替ﾚｰﾄ円ﾄﾞﾙ" localSheetId="82">#REF!</definedName>
    <definedName name="他社輸入一般為替ﾚｰﾄ円ﾄﾞﾙ" localSheetId="83">#REF!</definedName>
    <definedName name="他社輸入一般為替ﾚｰﾄ円ﾄﾞﾙ" localSheetId="84">#REF!</definedName>
    <definedName name="他社輸入一般為替ﾚｰﾄ円ﾄﾞﾙ" localSheetId="85">#REF!</definedName>
    <definedName name="他社輸入一般為替ﾚｰﾄ円ﾄﾞﾙ" localSheetId="86">#REF!</definedName>
    <definedName name="他社輸入一般為替ﾚｰﾄ円ﾄﾞﾙ" localSheetId="87">#REF!</definedName>
    <definedName name="他社輸入一般為替ﾚｰﾄ円ﾄﾞﾙ" localSheetId="88">#REF!</definedName>
    <definedName name="他社輸入一般為替ﾚｰﾄ円ﾄﾞﾙ" localSheetId="89">#REF!</definedName>
    <definedName name="他社輸入一般為替ﾚｰﾄ円ﾄﾞﾙ" localSheetId="90">#REF!</definedName>
    <definedName name="他社輸入一般為替ﾚｰﾄ円ﾄﾞﾙ" localSheetId="91">#REF!</definedName>
    <definedName name="他社輸入一般為替ﾚｰﾄ円ﾄﾞﾙ" localSheetId="92">#REF!</definedName>
    <definedName name="他社輸入一般為替ﾚｰﾄ円ﾄﾞﾙ" localSheetId="93">#REF!</definedName>
    <definedName name="他社輸入一般為替ﾚｰﾄ円ﾄﾞﾙ" localSheetId="94">#REF!</definedName>
    <definedName name="他社輸入一般為替ﾚｰﾄ円ﾄﾞﾙ" localSheetId="95">#REF!</definedName>
    <definedName name="他社輸入一般為替ﾚｰﾄ円ﾄﾞﾙ" localSheetId="96">#REF!</definedName>
    <definedName name="他社輸入一般為替ﾚｰﾄ円ﾄﾞﾙ" localSheetId="97">#REF!</definedName>
    <definedName name="他社輸入一般為替ﾚｰﾄ円ﾄﾞﾙ" localSheetId="98">#REF!</definedName>
    <definedName name="他社輸入一般為替ﾚｰﾄ円ﾄﾞﾙ" localSheetId="99">#REF!</definedName>
    <definedName name="他社輸入一般為替ﾚｰﾄ円ﾄﾞﾙ" localSheetId="100">#REF!</definedName>
    <definedName name="他社輸入一般為替ﾚｰﾄ円ﾄﾞﾙ" localSheetId="101">#REF!</definedName>
    <definedName name="他社輸入一般為替ﾚｰﾄ円ﾄﾞﾙ" localSheetId="102">#REF!</definedName>
    <definedName name="他社輸入一般為替ﾚｰﾄ円ﾄﾞﾙ" localSheetId="103">#REF!</definedName>
    <definedName name="他社輸入一般為替ﾚｰﾄ円ﾄﾞﾙ" localSheetId="104">#REF!</definedName>
    <definedName name="他社輸入一般為替ﾚｰﾄ円ﾄﾞﾙ" localSheetId="105">#REF!</definedName>
    <definedName name="他社輸入一般為替ﾚｰﾄ円ﾄﾞﾙ" localSheetId="106">#REF!</definedName>
    <definedName name="他社輸入一般為替ﾚｰﾄ円ﾄﾞﾙ" localSheetId="107">#REF!</definedName>
    <definedName name="他社輸入一般為替ﾚｰﾄ円ﾄﾞﾙ" localSheetId="108">#REF!</definedName>
    <definedName name="他社輸入一般為替ﾚｰﾄ円ﾄﾞﾙ" localSheetId="109">#REF!</definedName>
    <definedName name="他社輸入一般為替ﾚｰﾄ円ﾄﾞﾙ" localSheetId="110">#REF!</definedName>
    <definedName name="他社輸入一般為替ﾚｰﾄ円ﾄﾞﾙ" localSheetId="111">#REF!</definedName>
    <definedName name="他社輸入一般為替ﾚｰﾄ円ﾄﾞﾙ" localSheetId="112">#REF!</definedName>
    <definedName name="他社輸入一般為替ﾚｰﾄ円ﾄﾞﾙ" localSheetId="113">#REF!</definedName>
    <definedName name="他社輸入一般為替ﾚｰﾄ円ﾄﾞﾙ">#REF!</definedName>
    <definedName name="他社輸入材CIF単価ﾄﾞﾙ" localSheetId="27">#REF!</definedName>
    <definedName name="他社輸入材CIF単価ﾄﾞﾙ" localSheetId="28">#REF!</definedName>
    <definedName name="他社輸入材CIF単価ﾄﾞﾙ" localSheetId="29">#REF!</definedName>
    <definedName name="他社輸入材CIF単価ﾄﾞﾙ" localSheetId="30">#REF!</definedName>
    <definedName name="他社輸入材CIF単価ﾄﾞﾙ" localSheetId="31">#REF!</definedName>
    <definedName name="他社輸入材CIF単価ﾄﾞﾙ" localSheetId="32">#REF!</definedName>
    <definedName name="他社輸入材CIF単価ﾄﾞﾙ" localSheetId="33">#REF!</definedName>
    <definedName name="他社輸入材CIF単価ﾄﾞﾙ" localSheetId="34">#REF!</definedName>
    <definedName name="他社輸入材CIF単価ﾄﾞﾙ" localSheetId="35">#REF!</definedName>
    <definedName name="他社輸入材CIF単価ﾄﾞﾙ" localSheetId="36">#REF!</definedName>
    <definedName name="他社輸入材CIF単価ﾄﾞﾙ" localSheetId="37">#REF!</definedName>
    <definedName name="他社輸入材CIF単価ﾄﾞﾙ" localSheetId="38">#REF!</definedName>
    <definedName name="他社輸入材CIF単価ﾄﾞﾙ" localSheetId="39">#REF!</definedName>
    <definedName name="他社輸入材CIF単価ﾄﾞﾙ" localSheetId="40">#REF!</definedName>
    <definedName name="他社輸入材CIF単価ﾄﾞﾙ" localSheetId="41">#REF!</definedName>
    <definedName name="他社輸入材CIF単価ﾄﾞﾙ" localSheetId="42">#REF!</definedName>
    <definedName name="他社輸入材CIF単価ﾄﾞﾙ" localSheetId="43">#REF!</definedName>
    <definedName name="他社輸入材CIF単価ﾄﾞﾙ" localSheetId="44">#REF!</definedName>
    <definedName name="他社輸入材CIF単価ﾄﾞﾙ" localSheetId="45">#REF!</definedName>
    <definedName name="他社輸入材CIF単価ﾄﾞﾙ" localSheetId="46">#REF!</definedName>
    <definedName name="他社輸入材CIF単価ﾄﾞﾙ" localSheetId="47">#REF!</definedName>
    <definedName name="他社輸入材CIF単価ﾄﾞﾙ" localSheetId="48">#REF!</definedName>
    <definedName name="他社輸入材CIF単価ﾄﾞﾙ" localSheetId="49">#REF!</definedName>
    <definedName name="他社輸入材CIF単価ﾄﾞﾙ" localSheetId="50">#REF!</definedName>
    <definedName name="他社輸入材CIF単価ﾄﾞﾙ" localSheetId="51">#REF!</definedName>
    <definedName name="他社輸入材CIF単価ﾄﾞﾙ" localSheetId="52">#REF!</definedName>
    <definedName name="他社輸入材CIF単価ﾄﾞﾙ" localSheetId="53">#REF!</definedName>
    <definedName name="他社輸入材CIF単価ﾄﾞﾙ" localSheetId="54">#REF!</definedName>
    <definedName name="他社輸入材CIF単価ﾄﾞﾙ" localSheetId="55">#REF!</definedName>
    <definedName name="他社輸入材CIF単価ﾄﾞﾙ" localSheetId="56">#REF!</definedName>
    <definedName name="他社輸入材CIF単価ﾄﾞﾙ" localSheetId="57">#REF!</definedName>
    <definedName name="他社輸入材CIF単価ﾄﾞﾙ" localSheetId="58">#REF!</definedName>
    <definedName name="他社輸入材CIF単価ﾄﾞﾙ" localSheetId="59">#REF!</definedName>
    <definedName name="他社輸入材CIF単価ﾄﾞﾙ" localSheetId="60">#REF!</definedName>
    <definedName name="他社輸入材CIF単価ﾄﾞﾙ" localSheetId="61">#REF!</definedName>
    <definedName name="他社輸入材CIF単価ﾄﾞﾙ" localSheetId="62">#REF!</definedName>
    <definedName name="他社輸入材CIF単価ﾄﾞﾙ" localSheetId="63">#REF!</definedName>
    <definedName name="他社輸入材CIF単価ﾄﾞﾙ" localSheetId="64">#REF!</definedName>
    <definedName name="他社輸入材CIF単価ﾄﾞﾙ" localSheetId="65">#REF!</definedName>
    <definedName name="他社輸入材CIF単価ﾄﾞﾙ" localSheetId="66">#REF!</definedName>
    <definedName name="他社輸入材CIF単価ﾄﾞﾙ" localSheetId="67">#REF!</definedName>
    <definedName name="他社輸入材CIF単価ﾄﾞﾙ" localSheetId="68">#REF!</definedName>
    <definedName name="他社輸入材CIF単価ﾄﾞﾙ" localSheetId="69">#REF!</definedName>
    <definedName name="他社輸入材CIF単価ﾄﾞﾙ" localSheetId="70">#REF!</definedName>
    <definedName name="他社輸入材CIF単価ﾄﾞﾙ" localSheetId="71">#REF!</definedName>
    <definedName name="他社輸入材CIF単価ﾄﾞﾙ" localSheetId="72">#REF!</definedName>
    <definedName name="他社輸入材CIF単価ﾄﾞﾙ" localSheetId="73">#REF!</definedName>
    <definedName name="他社輸入材CIF単価ﾄﾞﾙ" localSheetId="74">#REF!</definedName>
    <definedName name="他社輸入材CIF単価ﾄﾞﾙ" localSheetId="75">#REF!</definedName>
    <definedName name="他社輸入材CIF単価ﾄﾞﾙ" localSheetId="76">#REF!</definedName>
    <definedName name="他社輸入材CIF単価ﾄﾞﾙ" localSheetId="77">#REF!</definedName>
    <definedName name="他社輸入材CIF単価ﾄﾞﾙ" localSheetId="78">#REF!</definedName>
    <definedName name="他社輸入材CIF単価ﾄﾞﾙ" localSheetId="79">#REF!</definedName>
    <definedName name="他社輸入材CIF単価ﾄﾞﾙ" localSheetId="80">#REF!</definedName>
    <definedName name="他社輸入材CIF単価ﾄﾞﾙ" localSheetId="81">#REF!</definedName>
    <definedName name="他社輸入材CIF単価ﾄﾞﾙ" localSheetId="82">#REF!</definedName>
    <definedName name="他社輸入材CIF単価ﾄﾞﾙ" localSheetId="83">#REF!</definedName>
    <definedName name="他社輸入材CIF単価ﾄﾞﾙ" localSheetId="84">#REF!</definedName>
    <definedName name="他社輸入材CIF単価ﾄﾞﾙ" localSheetId="85">#REF!</definedName>
    <definedName name="他社輸入材CIF単価ﾄﾞﾙ" localSheetId="86">#REF!</definedName>
    <definedName name="他社輸入材CIF単価ﾄﾞﾙ" localSheetId="87">#REF!</definedName>
    <definedName name="他社輸入材CIF単価ﾄﾞﾙ" localSheetId="88">#REF!</definedName>
    <definedName name="他社輸入材CIF単価ﾄﾞﾙ" localSheetId="89">#REF!</definedName>
    <definedName name="他社輸入材CIF単価ﾄﾞﾙ" localSheetId="90">#REF!</definedName>
    <definedName name="他社輸入材CIF単価ﾄﾞﾙ" localSheetId="91">#REF!</definedName>
    <definedName name="他社輸入材CIF単価ﾄﾞﾙ" localSheetId="92">#REF!</definedName>
    <definedName name="他社輸入材CIF単価ﾄﾞﾙ" localSheetId="93">#REF!</definedName>
    <definedName name="他社輸入材CIF単価ﾄﾞﾙ" localSheetId="94">#REF!</definedName>
    <definedName name="他社輸入材CIF単価ﾄﾞﾙ" localSheetId="95">#REF!</definedName>
    <definedName name="他社輸入材CIF単価ﾄﾞﾙ" localSheetId="96">#REF!</definedName>
    <definedName name="他社輸入材CIF単価ﾄﾞﾙ" localSheetId="97">#REF!</definedName>
    <definedName name="他社輸入材CIF単価ﾄﾞﾙ" localSheetId="98">#REF!</definedName>
    <definedName name="他社輸入材CIF単価ﾄﾞﾙ" localSheetId="99">#REF!</definedName>
    <definedName name="他社輸入材CIF単価ﾄﾞﾙ" localSheetId="100">#REF!</definedName>
    <definedName name="他社輸入材CIF単価ﾄﾞﾙ" localSheetId="101">#REF!</definedName>
    <definedName name="他社輸入材CIF単価ﾄﾞﾙ" localSheetId="102">#REF!</definedName>
    <definedName name="他社輸入材CIF単価ﾄﾞﾙ" localSheetId="103">#REF!</definedName>
    <definedName name="他社輸入材CIF単価ﾄﾞﾙ" localSheetId="104">#REF!</definedName>
    <definedName name="他社輸入材CIF単価ﾄﾞﾙ" localSheetId="105">#REF!</definedName>
    <definedName name="他社輸入材CIF単価ﾄﾞﾙ" localSheetId="106">#REF!</definedName>
    <definedName name="他社輸入材CIF単価ﾄﾞﾙ" localSheetId="107">#REF!</definedName>
    <definedName name="他社輸入材CIF単価ﾄﾞﾙ" localSheetId="108">#REF!</definedName>
    <definedName name="他社輸入材CIF単価ﾄﾞﾙ" localSheetId="109">#REF!</definedName>
    <definedName name="他社輸入材CIF単価ﾄﾞﾙ" localSheetId="110">#REF!</definedName>
    <definedName name="他社輸入材CIF単価ﾄﾞﾙ" localSheetId="111">#REF!</definedName>
    <definedName name="他社輸入材CIF単価ﾄﾞﾙ" localSheetId="112">#REF!</definedName>
    <definedName name="他社輸入材CIF単価ﾄﾞﾙ" localSheetId="113">#REF!</definedName>
    <definedName name="他社輸入材CIF単価ﾄﾞﾙ">#REF!</definedName>
    <definedName name="他社輸入材一般CIF率" localSheetId="27">#REF!</definedName>
    <definedName name="他社輸入材一般CIF率" localSheetId="28">#REF!</definedName>
    <definedName name="他社輸入材一般CIF率" localSheetId="29">#REF!</definedName>
    <definedName name="他社輸入材一般CIF率" localSheetId="30">#REF!</definedName>
    <definedName name="他社輸入材一般CIF率" localSheetId="31">#REF!</definedName>
    <definedName name="他社輸入材一般CIF率" localSheetId="32">#REF!</definedName>
    <definedName name="他社輸入材一般CIF率" localSheetId="33">#REF!</definedName>
    <definedName name="他社輸入材一般CIF率" localSheetId="34">#REF!</definedName>
    <definedName name="他社輸入材一般CIF率" localSheetId="35">#REF!</definedName>
    <definedName name="他社輸入材一般CIF率" localSheetId="36">#REF!</definedName>
    <definedName name="他社輸入材一般CIF率" localSheetId="37">#REF!</definedName>
    <definedName name="他社輸入材一般CIF率" localSheetId="38">#REF!</definedName>
    <definedName name="他社輸入材一般CIF率" localSheetId="39">#REF!</definedName>
    <definedName name="他社輸入材一般CIF率" localSheetId="40">#REF!</definedName>
    <definedName name="他社輸入材一般CIF率" localSheetId="41">#REF!</definedName>
    <definedName name="他社輸入材一般CIF率" localSheetId="42">#REF!</definedName>
    <definedName name="他社輸入材一般CIF率" localSheetId="43">#REF!</definedName>
    <definedName name="他社輸入材一般CIF率" localSheetId="44">#REF!</definedName>
    <definedName name="他社輸入材一般CIF率" localSheetId="45">#REF!</definedName>
    <definedName name="他社輸入材一般CIF率" localSheetId="46">#REF!</definedName>
    <definedName name="他社輸入材一般CIF率" localSheetId="47">#REF!</definedName>
    <definedName name="他社輸入材一般CIF率" localSheetId="48">#REF!</definedName>
    <definedName name="他社輸入材一般CIF率" localSheetId="49">#REF!</definedName>
    <definedName name="他社輸入材一般CIF率" localSheetId="50">#REF!</definedName>
    <definedName name="他社輸入材一般CIF率" localSheetId="51">#REF!</definedName>
    <definedName name="他社輸入材一般CIF率" localSheetId="52">#REF!</definedName>
    <definedName name="他社輸入材一般CIF率" localSheetId="53">#REF!</definedName>
    <definedName name="他社輸入材一般CIF率" localSheetId="54">#REF!</definedName>
    <definedName name="他社輸入材一般CIF率" localSheetId="55">#REF!</definedName>
    <definedName name="他社輸入材一般CIF率" localSheetId="56">#REF!</definedName>
    <definedName name="他社輸入材一般CIF率" localSheetId="57">#REF!</definedName>
    <definedName name="他社輸入材一般CIF率" localSheetId="58">#REF!</definedName>
    <definedName name="他社輸入材一般CIF率" localSheetId="59">#REF!</definedName>
    <definedName name="他社輸入材一般CIF率" localSheetId="60">#REF!</definedName>
    <definedName name="他社輸入材一般CIF率" localSheetId="61">#REF!</definedName>
    <definedName name="他社輸入材一般CIF率" localSheetId="62">#REF!</definedName>
    <definedName name="他社輸入材一般CIF率" localSheetId="63">#REF!</definedName>
    <definedName name="他社輸入材一般CIF率" localSheetId="64">#REF!</definedName>
    <definedName name="他社輸入材一般CIF率" localSheetId="65">#REF!</definedName>
    <definedName name="他社輸入材一般CIF率" localSheetId="66">#REF!</definedName>
    <definedName name="他社輸入材一般CIF率" localSheetId="67">#REF!</definedName>
    <definedName name="他社輸入材一般CIF率" localSheetId="68">#REF!</definedName>
    <definedName name="他社輸入材一般CIF率" localSheetId="69">#REF!</definedName>
    <definedName name="他社輸入材一般CIF率" localSheetId="70">#REF!</definedName>
    <definedName name="他社輸入材一般CIF率" localSheetId="71">#REF!</definedName>
    <definedName name="他社輸入材一般CIF率" localSheetId="72">#REF!</definedName>
    <definedName name="他社輸入材一般CIF率" localSheetId="73">#REF!</definedName>
    <definedName name="他社輸入材一般CIF率" localSheetId="74">#REF!</definedName>
    <definedName name="他社輸入材一般CIF率" localSheetId="75">#REF!</definedName>
    <definedName name="他社輸入材一般CIF率" localSheetId="76">#REF!</definedName>
    <definedName name="他社輸入材一般CIF率" localSheetId="77">#REF!</definedName>
    <definedName name="他社輸入材一般CIF率" localSheetId="78">#REF!</definedName>
    <definedName name="他社輸入材一般CIF率" localSheetId="79">#REF!</definedName>
    <definedName name="他社輸入材一般CIF率" localSheetId="80">#REF!</definedName>
    <definedName name="他社輸入材一般CIF率" localSheetId="81">#REF!</definedName>
    <definedName name="他社輸入材一般CIF率" localSheetId="82">#REF!</definedName>
    <definedName name="他社輸入材一般CIF率" localSheetId="83">#REF!</definedName>
    <definedName name="他社輸入材一般CIF率" localSheetId="84">#REF!</definedName>
    <definedName name="他社輸入材一般CIF率" localSheetId="85">#REF!</definedName>
    <definedName name="他社輸入材一般CIF率" localSheetId="86">#REF!</definedName>
    <definedName name="他社輸入材一般CIF率" localSheetId="87">#REF!</definedName>
    <definedName name="他社輸入材一般CIF率" localSheetId="88">#REF!</definedName>
    <definedName name="他社輸入材一般CIF率" localSheetId="89">#REF!</definedName>
    <definedName name="他社輸入材一般CIF率" localSheetId="90">#REF!</definedName>
    <definedName name="他社輸入材一般CIF率" localSheetId="91">#REF!</definedName>
    <definedName name="他社輸入材一般CIF率" localSheetId="92">#REF!</definedName>
    <definedName name="他社輸入材一般CIF率" localSheetId="93">#REF!</definedName>
    <definedName name="他社輸入材一般CIF率" localSheetId="94">#REF!</definedName>
    <definedName name="他社輸入材一般CIF率" localSheetId="95">#REF!</definedName>
    <definedName name="他社輸入材一般CIF率" localSheetId="96">#REF!</definedName>
    <definedName name="他社輸入材一般CIF率" localSheetId="97">#REF!</definedName>
    <definedName name="他社輸入材一般CIF率" localSheetId="98">#REF!</definedName>
    <definedName name="他社輸入材一般CIF率" localSheetId="99">#REF!</definedName>
    <definedName name="他社輸入材一般CIF率" localSheetId="100">#REF!</definedName>
    <definedName name="他社輸入材一般CIF率" localSheetId="101">#REF!</definedName>
    <definedName name="他社輸入材一般CIF率" localSheetId="102">#REF!</definedName>
    <definedName name="他社輸入材一般CIF率" localSheetId="103">#REF!</definedName>
    <definedName name="他社輸入材一般CIF率" localSheetId="104">#REF!</definedName>
    <definedName name="他社輸入材一般CIF率" localSheetId="105">#REF!</definedName>
    <definedName name="他社輸入材一般CIF率" localSheetId="106">#REF!</definedName>
    <definedName name="他社輸入材一般CIF率" localSheetId="107">#REF!</definedName>
    <definedName name="他社輸入材一般CIF率" localSheetId="108">#REF!</definedName>
    <definedName name="他社輸入材一般CIF率" localSheetId="109">#REF!</definedName>
    <definedName name="他社輸入材一般CIF率" localSheetId="110">#REF!</definedName>
    <definedName name="他社輸入材一般CIF率" localSheetId="111">#REF!</definedName>
    <definedName name="他社輸入材一般CIF率" localSheetId="112">#REF!</definedName>
    <definedName name="他社輸入材一般CIF率" localSheetId="113">#REF!</definedName>
    <definedName name="他社輸入材一般CIF率">#REF!</definedName>
    <definedName name="帳票" localSheetId="27">#REF!</definedName>
    <definedName name="帳票" localSheetId="28">#REF!</definedName>
    <definedName name="帳票" localSheetId="29">#REF!</definedName>
    <definedName name="帳票" localSheetId="30">#REF!</definedName>
    <definedName name="帳票" localSheetId="31">#REF!</definedName>
    <definedName name="帳票" localSheetId="32">#REF!</definedName>
    <definedName name="帳票" localSheetId="33">#REF!</definedName>
    <definedName name="帳票" localSheetId="34">#REF!</definedName>
    <definedName name="帳票" localSheetId="35">#REF!</definedName>
    <definedName name="帳票" localSheetId="36">#REF!</definedName>
    <definedName name="帳票" localSheetId="37">#REF!</definedName>
    <definedName name="帳票" localSheetId="38">#REF!</definedName>
    <definedName name="帳票" localSheetId="39">#REF!</definedName>
    <definedName name="帳票" localSheetId="40">#REF!</definedName>
    <definedName name="帳票" localSheetId="41">#REF!</definedName>
    <definedName name="帳票" localSheetId="42">#REF!</definedName>
    <definedName name="帳票" localSheetId="43">#REF!</definedName>
    <definedName name="帳票" localSheetId="44">#REF!</definedName>
    <definedName name="帳票" localSheetId="45">#REF!</definedName>
    <definedName name="帳票" localSheetId="46">#REF!</definedName>
    <definedName name="帳票" localSheetId="47">#REF!</definedName>
    <definedName name="帳票" localSheetId="48">#REF!</definedName>
    <definedName name="帳票" localSheetId="49">#REF!</definedName>
    <definedName name="帳票" localSheetId="50">#REF!</definedName>
    <definedName name="帳票" localSheetId="51">#REF!</definedName>
    <definedName name="帳票" localSheetId="52">#REF!</definedName>
    <definedName name="帳票" localSheetId="53">#REF!</definedName>
    <definedName name="帳票" localSheetId="54">#REF!</definedName>
    <definedName name="帳票" localSheetId="55">#REF!</definedName>
    <definedName name="帳票" localSheetId="56">#REF!</definedName>
    <definedName name="帳票" localSheetId="57">#REF!</definedName>
    <definedName name="帳票" localSheetId="58">#REF!</definedName>
    <definedName name="帳票" localSheetId="59">#REF!</definedName>
    <definedName name="帳票" localSheetId="60">#REF!</definedName>
    <definedName name="帳票" localSheetId="61">#REF!</definedName>
    <definedName name="帳票" localSheetId="62">#REF!</definedName>
    <definedName name="帳票" localSheetId="63">#REF!</definedName>
    <definedName name="帳票" localSheetId="64">#REF!</definedName>
    <definedName name="帳票" localSheetId="65">#REF!</definedName>
    <definedName name="帳票" localSheetId="66">#REF!</definedName>
    <definedName name="帳票" localSheetId="67">#REF!</definedName>
    <definedName name="帳票" localSheetId="68">#REF!</definedName>
    <definedName name="帳票" localSheetId="69">#REF!</definedName>
    <definedName name="帳票" localSheetId="70">#REF!</definedName>
    <definedName name="帳票" localSheetId="71">#REF!</definedName>
    <definedName name="帳票" localSheetId="72">#REF!</definedName>
    <definedName name="帳票" localSheetId="73">#REF!</definedName>
    <definedName name="帳票" localSheetId="74">#REF!</definedName>
    <definedName name="帳票" localSheetId="75">#REF!</definedName>
    <definedName name="帳票" localSheetId="76">#REF!</definedName>
    <definedName name="帳票" localSheetId="77">#REF!</definedName>
    <definedName name="帳票" localSheetId="78">#REF!</definedName>
    <definedName name="帳票" localSheetId="79">#REF!</definedName>
    <definedName name="帳票" localSheetId="80">#REF!</definedName>
    <definedName name="帳票" localSheetId="81">#REF!</definedName>
    <definedName name="帳票" localSheetId="82">#REF!</definedName>
    <definedName name="帳票" localSheetId="83">#REF!</definedName>
    <definedName name="帳票" localSheetId="84">#REF!</definedName>
    <definedName name="帳票" localSheetId="85">#REF!</definedName>
    <definedName name="帳票" localSheetId="86">#REF!</definedName>
    <definedName name="帳票" localSheetId="87">#REF!</definedName>
    <definedName name="帳票" localSheetId="88">#REF!</definedName>
    <definedName name="帳票" localSheetId="89">#REF!</definedName>
    <definedName name="帳票" localSheetId="90">#REF!</definedName>
    <definedName name="帳票" localSheetId="91">#REF!</definedName>
    <definedName name="帳票" localSheetId="92">#REF!</definedName>
    <definedName name="帳票" localSheetId="93">#REF!</definedName>
    <definedName name="帳票" localSheetId="94">#REF!</definedName>
    <definedName name="帳票" localSheetId="95">#REF!</definedName>
    <definedName name="帳票" localSheetId="96">#REF!</definedName>
    <definedName name="帳票" localSheetId="97">#REF!</definedName>
    <definedName name="帳票" localSheetId="98">#REF!</definedName>
    <definedName name="帳票" localSheetId="99">#REF!</definedName>
    <definedName name="帳票" localSheetId="100">#REF!</definedName>
    <definedName name="帳票" localSheetId="101">#REF!</definedName>
    <definedName name="帳票" localSheetId="102">#REF!</definedName>
    <definedName name="帳票" localSheetId="103">#REF!</definedName>
    <definedName name="帳票" localSheetId="104">#REF!</definedName>
    <definedName name="帳票" localSheetId="105">#REF!</definedName>
    <definedName name="帳票" localSheetId="106">#REF!</definedName>
    <definedName name="帳票" localSheetId="107">#REF!</definedName>
    <definedName name="帳票" localSheetId="108">#REF!</definedName>
    <definedName name="帳票" localSheetId="109">#REF!</definedName>
    <definedName name="帳票" localSheetId="110">#REF!</definedName>
    <definedName name="帳票" localSheetId="111">#REF!</definedName>
    <definedName name="帳票" localSheetId="112">#REF!</definedName>
    <definedName name="帳票" localSheetId="113">#REF!</definedName>
    <definedName name="帳票">#REF!</definedName>
    <definedName name="賃率CLEL組立" localSheetId="27">#REF!</definedName>
    <definedName name="賃率CLEL組立" localSheetId="28">#REF!</definedName>
    <definedName name="賃率CLEL組立" localSheetId="29">#REF!</definedName>
    <definedName name="賃率CLEL組立" localSheetId="30">#REF!</definedName>
    <definedName name="賃率CLEL組立" localSheetId="31">#REF!</definedName>
    <definedName name="賃率CLEL組立" localSheetId="32">#REF!</definedName>
    <definedName name="賃率CLEL組立" localSheetId="33">#REF!</definedName>
    <definedName name="賃率CLEL組立" localSheetId="34">#REF!</definedName>
    <definedName name="賃率CLEL組立" localSheetId="35">#REF!</definedName>
    <definedName name="賃率CLEL組立" localSheetId="36">#REF!</definedName>
    <definedName name="賃率CLEL組立" localSheetId="37">#REF!</definedName>
    <definedName name="賃率CLEL組立" localSheetId="38">#REF!</definedName>
    <definedName name="賃率CLEL組立" localSheetId="39">#REF!</definedName>
    <definedName name="賃率CLEL組立" localSheetId="40">#REF!</definedName>
    <definedName name="賃率CLEL組立" localSheetId="41">#REF!</definedName>
    <definedName name="賃率CLEL組立" localSheetId="42">#REF!</definedName>
    <definedName name="賃率CLEL組立" localSheetId="43">#REF!</definedName>
    <definedName name="賃率CLEL組立" localSheetId="44">#REF!</definedName>
    <definedName name="賃率CLEL組立" localSheetId="45">#REF!</definedName>
    <definedName name="賃率CLEL組立" localSheetId="46">#REF!</definedName>
    <definedName name="賃率CLEL組立" localSheetId="47">#REF!</definedName>
    <definedName name="賃率CLEL組立" localSheetId="48">#REF!</definedName>
    <definedName name="賃率CLEL組立" localSheetId="49">#REF!</definedName>
    <definedName name="賃率CLEL組立" localSheetId="50">#REF!</definedName>
    <definedName name="賃率CLEL組立" localSheetId="51">#REF!</definedName>
    <definedName name="賃率CLEL組立" localSheetId="52">#REF!</definedName>
    <definedName name="賃率CLEL組立" localSheetId="53">#REF!</definedName>
    <definedName name="賃率CLEL組立" localSheetId="54">#REF!</definedName>
    <definedName name="賃率CLEL組立" localSheetId="55">#REF!</definedName>
    <definedName name="賃率CLEL組立" localSheetId="56">#REF!</definedName>
    <definedName name="賃率CLEL組立" localSheetId="57">#REF!</definedName>
    <definedName name="賃率CLEL組立" localSheetId="58">#REF!</definedName>
    <definedName name="賃率CLEL組立" localSheetId="59">#REF!</definedName>
    <definedName name="賃率CLEL組立" localSheetId="60">#REF!</definedName>
    <definedName name="賃率CLEL組立" localSheetId="61">#REF!</definedName>
    <definedName name="賃率CLEL組立" localSheetId="62">#REF!</definedName>
    <definedName name="賃率CLEL組立" localSheetId="63">#REF!</definedName>
    <definedName name="賃率CLEL組立" localSheetId="64">#REF!</definedName>
    <definedName name="賃率CLEL組立" localSheetId="65">#REF!</definedName>
    <definedName name="賃率CLEL組立" localSheetId="66">#REF!</definedName>
    <definedName name="賃率CLEL組立" localSheetId="67">#REF!</definedName>
    <definedName name="賃率CLEL組立" localSheetId="68">#REF!</definedName>
    <definedName name="賃率CLEL組立" localSheetId="69">#REF!</definedName>
    <definedName name="賃率CLEL組立" localSheetId="70">#REF!</definedName>
    <definedName name="賃率CLEL組立" localSheetId="71">#REF!</definedName>
    <definedName name="賃率CLEL組立" localSheetId="72">#REF!</definedName>
    <definedName name="賃率CLEL組立" localSheetId="73">#REF!</definedName>
    <definedName name="賃率CLEL組立" localSheetId="74">#REF!</definedName>
    <definedName name="賃率CLEL組立" localSheetId="75">#REF!</definedName>
    <definedName name="賃率CLEL組立" localSheetId="76">#REF!</definedName>
    <definedName name="賃率CLEL組立" localSheetId="77">#REF!</definedName>
    <definedName name="賃率CLEL組立" localSheetId="78">#REF!</definedName>
    <definedName name="賃率CLEL組立" localSheetId="79">#REF!</definedName>
    <definedName name="賃率CLEL組立" localSheetId="80">#REF!</definedName>
    <definedName name="賃率CLEL組立" localSheetId="81">#REF!</definedName>
    <definedName name="賃率CLEL組立" localSheetId="82">#REF!</definedName>
    <definedName name="賃率CLEL組立" localSheetId="83">#REF!</definedName>
    <definedName name="賃率CLEL組立" localSheetId="84">#REF!</definedName>
    <definedName name="賃率CLEL組立" localSheetId="85">#REF!</definedName>
    <definedName name="賃率CLEL組立" localSheetId="86">#REF!</definedName>
    <definedName name="賃率CLEL組立" localSheetId="87">#REF!</definedName>
    <definedName name="賃率CLEL組立" localSheetId="88">#REF!</definedName>
    <definedName name="賃率CLEL組立" localSheetId="89">#REF!</definedName>
    <definedName name="賃率CLEL組立" localSheetId="90">#REF!</definedName>
    <definedName name="賃率CLEL組立" localSheetId="91">#REF!</definedName>
    <definedName name="賃率CLEL組立" localSheetId="92">#REF!</definedName>
    <definedName name="賃率CLEL組立" localSheetId="93">#REF!</definedName>
    <definedName name="賃率CLEL組立" localSheetId="94">#REF!</definedName>
    <definedName name="賃率CLEL組立" localSheetId="95">#REF!</definedName>
    <definedName name="賃率CLEL組立" localSheetId="96">#REF!</definedName>
    <definedName name="賃率CLEL組立" localSheetId="97">#REF!</definedName>
    <definedName name="賃率CLEL組立" localSheetId="98">#REF!</definedName>
    <definedName name="賃率CLEL組立" localSheetId="99">#REF!</definedName>
    <definedName name="賃率CLEL組立" localSheetId="100">#REF!</definedName>
    <definedName name="賃率CLEL組立" localSheetId="101">#REF!</definedName>
    <definedName name="賃率CLEL組立" localSheetId="102">#REF!</definedName>
    <definedName name="賃率CLEL組立" localSheetId="103">#REF!</definedName>
    <definedName name="賃率CLEL組立" localSheetId="104">#REF!</definedName>
    <definedName name="賃率CLEL組立" localSheetId="105">#REF!</definedName>
    <definedName name="賃率CLEL組立" localSheetId="106">#REF!</definedName>
    <definedName name="賃率CLEL組立" localSheetId="107">#REF!</definedName>
    <definedName name="賃率CLEL組立" localSheetId="108">#REF!</definedName>
    <definedName name="賃率CLEL組立" localSheetId="109">#REF!</definedName>
    <definedName name="賃率CLEL組立" localSheetId="110">#REF!</definedName>
    <definedName name="賃率CLEL組立" localSheetId="111">#REF!</definedName>
    <definedName name="賃率CLEL組立" localSheetId="112">#REF!</definedName>
    <definedName name="賃率CLEL組立" localSheetId="113">#REF!</definedName>
    <definedName name="賃率CLEL組立">#REF!</definedName>
    <definedName name="賃率MKｹｰｽ成形" localSheetId="27">#REF!</definedName>
    <definedName name="賃率MKｹｰｽ成形" localSheetId="28">#REF!</definedName>
    <definedName name="賃率MKｹｰｽ成形" localSheetId="29">#REF!</definedName>
    <definedName name="賃率MKｹｰｽ成形" localSheetId="30">#REF!</definedName>
    <definedName name="賃率MKｹｰｽ成形" localSheetId="31">#REF!</definedName>
    <definedName name="賃率MKｹｰｽ成形" localSheetId="32">#REF!</definedName>
    <definedName name="賃率MKｹｰｽ成形" localSheetId="33">#REF!</definedName>
    <definedName name="賃率MKｹｰｽ成形" localSheetId="34">#REF!</definedName>
    <definedName name="賃率MKｹｰｽ成形" localSheetId="35">#REF!</definedName>
    <definedName name="賃率MKｹｰｽ成形" localSheetId="36">#REF!</definedName>
    <definedName name="賃率MKｹｰｽ成形" localSheetId="37">#REF!</definedName>
    <definedName name="賃率MKｹｰｽ成形" localSheetId="38">#REF!</definedName>
    <definedName name="賃率MKｹｰｽ成形" localSheetId="39">#REF!</definedName>
    <definedName name="賃率MKｹｰｽ成形" localSheetId="40">#REF!</definedName>
    <definedName name="賃率MKｹｰｽ成形" localSheetId="41">#REF!</definedName>
    <definedName name="賃率MKｹｰｽ成形" localSheetId="42">#REF!</definedName>
    <definedName name="賃率MKｹｰｽ成形" localSheetId="43">#REF!</definedName>
    <definedName name="賃率MKｹｰｽ成形" localSheetId="44">#REF!</definedName>
    <definedName name="賃率MKｹｰｽ成形" localSheetId="45">#REF!</definedName>
    <definedName name="賃率MKｹｰｽ成形" localSheetId="46">#REF!</definedName>
    <definedName name="賃率MKｹｰｽ成形" localSheetId="47">#REF!</definedName>
    <definedName name="賃率MKｹｰｽ成形" localSheetId="48">#REF!</definedName>
    <definedName name="賃率MKｹｰｽ成形" localSheetId="49">#REF!</definedName>
    <definedName name="賃率MKｹｰｽ成形" localSheetId="50">#REF!</definedName>
    <definedName name="賃率MKｹｰｽ成形" localSheetId="51">#REF!</definedName>
    <definedName name="賃率MKｹｰｽ成形" localSheetId="52">#REF!</definedName>
    <definedName name="賃率MKｹｰｽ成形" localSheetId="53">#REF!</definedName>
    <definedName name="賃率MKｹｰｽ成形" localSheetId="54">#REF!</definedName>
    <definedName name="賃率MKｹｰｽ成形" localSheetId="55">#REF!</definedName>
    <definedName name="賃率MKｹｰｽ成形" localSheetId="56">#REF!</definedName>
    <definedName name="賃率MKｹｰｽ成形" localSheetId="57">#REF!</definedName>
    <definedName name="賃率MKｹｰｽ成形" localSheetId="58">#REF!</definedName>
    <definedName name="賃率MKｹｰｽ成形" localSheetId="59">#REF!</definedName>
    <definedName name="賃率MKｹｰｽ成形" localSheetId="60">#REF!</definedName>
    <definedName name="賃率MKｹｰｽ成形" localSheetId="61">#REF!</definedName>
    <definedName name="賃率MKｹｰｽ成形" localSheetId="62">#REF!</definedName>
    <definedName name="賃率MKｹｰｽ成形" localSheetId="63">#REF!</definedName>
    <definedName name="賃率MKｹｰｽ成形" localSheetId="64">#REF!</definedName>
    <definedName name="賃率MKｹｰｽ成形" localSheetId="65">#REF!</definedName>
    <definedName name="賃率MKｹｰｽ成形" localSheetId="66">#REF!</definedName>
    <definedName name="賃率MKｹｰｽ成形" localSheetId="67">#REF!</definedName>
    <definedName name="賃率MKｹｰｽ成形" localSheetId="68">#REF!</definedName>
    <definedName name="賃率MKｹｰｽ成形" localSheetId="69">#REF!</definedName>
    <definedName name="賃率MKｹｰｽ成形" localSheetId="70">#REF!</definedName>
    <definedName name="賃率MKｹｰｽ成形" localSheetId="71">#REF!</definedName>
    <definedName name="賃率MKｹｰｽ成形" localSheetId="72">#REF!</definedName>
    <definedName name="賃率MKｹｰｽ成形" localSheetId="73">#REF!</definedName>
    <definedName name="賃率MKｹｰｽ成形" localSheetId="74">#REF!</definedName>
    <definedName name="賃率MKｹｰｽ成形" localSheetId="75">#REF!</definedName>
    <definedName name="賃率MKｹｰｽ成形" localSheetId="76">#REF!</definedName>
    <definedName name="賃率MKｹｰｽ成形" localSheetId="77">#REF!</definedName>
    <definedName name="賃率MKｹｰｽ成形" localSheetId="78">#REF!</definedName>
    <definedName name="賃率MKｹｰｽ成形" localSheetId="79">#REF!</definedName>
    <definedName name="賃率MKｹｰｽ成形" localSheetId="80">#REF!</definedName>
    <definedName name="賃率MKｹｰｽ成形" localSheetId="81">#REF!</definedName>
    <definedName name="賃率MKｹｰｽ成形" localSheetId="82">#REF!</definedName>
    <definedName name="賃率MKｹｰｽ成形" localSheetId="83">#REF!</definedName>
    <definedName name="賃率MKｹｰｽ成形" localSheetId="84">#REF!</definedName>
    <definedName name="賃率MKｹｰｽ成形" localSheetId="85">#REF!</definedName>
    <definedName name="賃率MKｹｰｽ成形" localSheetId="86">#REF!</definedName>
    <definedName name="賃率MKｹｰｽ成形" localSheetId="87">#REF!</definedName>
    <definedName name="賃率MKｹｰｽ成形" localSheetId="88">#REF!</definedName>
    <definedName name="賃率MKｹｰｽ成形" localSheetId="89">#REF!</definedName>
    <definedName name="賃率MKｹｰｽ成形" localSheetId="90">#REF!</definedName>
    <definedName name="賃率MKｹｰｽ成形" localSheetId="91">#REF!</definedName>
    <definedName name="賃率MKｹｰｽ成形" localSheetId="92">#REF!</definedName>
    <definedName name="賃率MKｹｰｽ成形" localSheetId="93">#REF!</definedName>
    <definedName name="賃率MKｹｰｽ成形" localSheetId="94">#REF!</definedName>
    <definedName name="賃率MKｹｰｽ成形" localSheetId="95">#REF!</definedName>
    <definedName name="賃率MKｹｰｽ成形" localSheetId="96">#REF!</definedName>
    <definedName name="賃率MKｹｰｽ成形" localSheetId="97">#REF!</definedName>
    <definedName name="賃率MKｹｰｽ成形" localSheetId="98">#REF!</definedName>
    <definedName name="賃率MKｹｰｽ成形" localSheetId="99">#REF!</definedName>
    <definedName name="賃率MKｹｰｽ成形" localSheetId="100">#REF!</definedName>
    <definedName name="賃率MKｹｰｽ成形" localSheetId="101">#REF!</definedName>
    <definedName name="賃率MKｹｰｽ成形" localSheetId="102">#REF!</definedName>
    <definedName name="賃率MKｹｰｽ成形" localSheetId="103">#REF!</definedName>
    <definedName name="賃率MKｹｰｽ成形" localSheetId="104">#REF!</definedName>
    <definedName name="賃率MKｹｰｽ成形" localSheetId="105">#REF!</definedName>
    <definedName name="賃率MKｹｰｽ成形" localSheetId="106">#REF!</definedName>
    <definedName name="賃率MKｹｰｽ成形" localSheetId="107">#REF!</definedName>
    <definedName name="賃率MKｹｰｽ成形" localSheetId="108">#REF!</definedName>
    <definedName name="賃率MKｹｰｽ成形" localSheetId="109">#REF!</definedName>
    <definedName name="賃率MKｹｰｽ成形" localSheetId="110">#REF!</definedName>
    <definedName name="賃率MKｹｰｽ成形" localSheetId="111">#REF!</definedName>
    <definedName name="賃率MKｹｰｽ成形" localSheetId="112">#REF!</definedName>
    <definedName name="賃率MKｹｰｽ成形" localSheetId="113">#REF!</definedName>
    <definedName name="賃率MKｹｰｽ成形">#REF!</definedName>
    <definedName name="賃率MKｹｰｽ塗装" localSheetId="27">#REF!</definedName>
    <definedName name="賃率MKｹｰｽ塗装" localSheetId="28">#REF!</definedName>
    <definedName name="賃率MKｹｰｽ塗装" localSheetId="29">#REF!</definedName>
    <definedName name="賃率MKｹｰｽ塗装" localSheetId="30">#REF!</definedName>
    <definedName name="賃率MKｹｰｽ塗装" localSheetId="31">#REF!</definedName>
    <definedName name="賃率MKｹｰｽ塗装" localSheetId="32">#REF!</definedName>
    <definedName name="賃率MKｹｰｽ塗装" localSheetId="33">#REF!</definedName>
    <definedName name="賃率MKｹｰｽ塗装" localSheetId="34">#REF!</definedName>
    <definedName name="賃率MKｹｰｽ塗装" localSheetId="35">#REF!</definedName>
    <definedName name="賃率MKｹｰｽ塗装" localSheetId="36">#REF!</definedName>
    <definedName name="賃率MKｹｰｽ塗装" localSheetId="37">#REF!</definedName>
    <definedName name="賃率MKｹｰｽ塗装" localSheetId="38">#REF!</definedName>
    <definedName name="賃率MKｹｰｽ塗装" localSheetId="39">#REF!</definedName>
    <definedName name="賃率MKｹｰｽ塗装" localSheetId="40">#REF!</definedName>
    <definedName name="賃率MKｹｰｽ塗装" localSheetId="41">#REF!</definedName>
    <definedName name="賃率MKｹｰｽ塗装" localSheetId="42">#REF!</definedName>
    <definedName name="賃率MKｹｰｽ塗装" localSheetId="43">#REF!</definedName>
    <definedName name="賃率MKｹｰｽ塗装" localSheetId="44">#REF!</definedName>
    <definedName name="賃率MKｹｰｽ塗装" localSheetId="45">#REF!</definedName>
    <definedName name="賃率MKｹｰｽ塗装" localSheetId="46">#REF!</definedName>
    <definedName name="賃率MKｹｰｽ塗装" localSheetId="47">#REF!</definedName>
    <definedName name="賃率MKｹｰｽ塗装" localSheetId="48">#REF!</definedName>
    <definedName name="賃率MKｹｰｽ塗装" localSheetId="49">#REF!</definedName>
    <definedName name="賃率MKｹｰｽ塗装" localSheetId="50">#REF!</definedName>
    <definedName name="賃率MKｹｰｽ塗装" localSheetId="51">#REF!</definedName>
    <definedName name="賃率MKｹｰｽ塗装" localSheetId="52">#REF!</definedName>
    <definedName name="賃率MKｹｰｽ塗装" localSheetId="53">#REF!</definedName>
    <definedName name="賃率MKｹｰｽ塗装" localSheetId="54">#REF!</definedName>
    <definedName name="賃率MKｹｰｽ塗装" localSheetId="55">#REF!</definedName>
    <definedName name="賃率MKｹｰｽ塗装" localSheetId="56">#REF!</definedName>
    <definedName name="賃率MKｹｰｽ塗装" localSheetId="57">#REF!</definedName>
    <definedName name="賃率MKｹｰｽ塗装" localSheetId="58">#REF!</definedName>
    <definedName name="賃率MKｹｰｽ塗装" localSheetId="59">#REF!</definedName>
    <definedName name="賃率MKｹｰｽ塗装" localSheetId="60">#REF!</definedName>
    <definedName name="賃率MKｹｰｽ塗装" localSheetId="61">#REF!</definedName>
    <definedName name="賃率MKｹｰｽ塗装" localSheetId="62">#REF!</definedName>
    <definedName name="賃率MKｹｰｽ塗装" localSheetId="63">#REF!</definedName>
    <definedName name="賃率MKｹｰｽ塗装" localSheetId="64">#REF!</definedName>
    <definedName name="賃率MKｹｰｽ塗装" localSheetId="65">#REF!</definedName>
    <definedName name="賃率MKｹｰｽ塗装" localSheetId="66">#REF!</definedName>
    <definedName name="賃率MKｹｰｽ塗装" localSheetId="67">#REF!</definedName>
    <definedName name="賃率MKｹｰｽ塗装" localSheetId="68">#REF!</definedName>
    <definedName name="賃率MKｹｰｽ塗装" localSheetId="69">#REF!</definedName>
    <definedName name="賃率MKｹｰｽ塗装" localSheetId="70">#REF!</definedName>
    <definedName name="賃率MKｹｰｽ塗装" localSheetId="71">#REF!</definedName>
    <definedName name="賃率MKｹｰｽ塗装" localSheetId="72">#REF!</definedName>
    <definedName name="賃率MKｹｰｽ塗装" localSheetId="73">#REF!</definedName>
    <definedName name="賃率MKｹｰｽ塗装" localSheetId="74">#REF!</definedName>
    <definedName name="賃率MKｹｰｽ塗装" localSheetId="75">#REF!</definedName>
    <definedName name="賃率MKｹｰｽ塗装" localSheetId="76">#REF!</definedName>
    <definedName name="賃率MKｹｰｽ塗装" localSheetId="77">#REF!</definedName>
    <definedName name="賃率MKｹｰｽ塗装" localSheetId="78">#REF!</definedName>
    <definedName name="賃率MKｹｰｽ塗装" localSheetId="79">#REF!</definedName>
    <definedName name="賃率MKｹｰｽ塗装" localSheetId="80">#REF!</definedName>
    <definedName name="賃率MKｹｰｽ塗装" localSheetId="81">#REF!</definedName>
    <definedName name="賃率MKｹｰｽ塗装" localSheetId="82">#REF!</definedName>
    <definedName name="賃率MKｹｰｽ塗装" localSheetId="83">#REF!</definedName>
    <definedName name="賃率MKｹｰｽ塗装" localSheetId="84">#REF!</definedName>
    <definedName name="賃率MKｹｰｽ塗装" localSheetId="85">#REF!</definedName>
    <definedName name="賃率MKｹｰｽ塗装" localSheetId="86">#REF!</definedName>
    <definedName name="賃率MKｹｰｽ塗装" localSheetId="87">#REF!</definedName>
    <definedName name="賃率MKｹｰｽ塗装" localSheetId="88">#REF!</definedName>
    <definedName name="賃率MKｹｰｽ塗装" localSheetId="89">#REF!</definedName>
    <definedName name="賃率MKｹｰｽ塗装" localSheetId="90">#REF!</definedName>
    <definedName name="賃率MKｹｰｽ塗装" localSheetId="91">#REF!</definedName>
    <definedName name="賃率MKｹｰｽ塗装" localSheetId="92">#REF!</definedName>
    <definedName name="賃率MKｹｰｽ塗装" localSheetId="93">#REF!</definedName>
    <definedName name="賃率MKｹｰｽ塗装" localSheetId="94">#REF!</definedName>
    <definedName name="賃率MKｹｰｽ塗装" localSheetId="95">#REF!</definedName>
    <definedName name="賃率MKｹｰｽ塗装" localSheetId="96">#REF!</definedName>
    <definedName name="賃率MKｹｰｽ塗装" localSheetId="97">#REF!</definedName>
    <definedName name="賃率MKｹｰｽ塗装" localSheetId="98">#REF!</definedName>
    <definedName name="賃率MKｹｰｽ塗装" localSheetId="99">#REF!</definedName>
    <definedName name="賃率MKｹｰｽ塗装" localSheetId="100">#REF!</definedName>
    <definedName name="賃率MKｹｰｽ塗装" localSheetId="101">#REF!</definedName>
    <definedName name="賃率MKｹｰｽ塗装" localSheetId="102">#REF!</definedName>
    <definedName name="賃率MKｹｰｽ塗装" localSheetId="103">#REF!</definedName>
    <definedName name="賃率MKｹｰｽ塗装" localSheetId="104">#REF!</definedName>
    <definedName name="賃率MKｹｰｽ塗装" localSheetId="105">#REF!</definedName>
    <definedName name="賃率MKｹｰｽ塗装" localSheetId="106">#REF!</definedName>
    <definedName name="賃率MKｹｰｽ塗装" localSheetId="107">#REF!</definedName>
    <definedName name="賃率MKｹｰｽ塗装" localSheetId="108">#REF!</definedName>
    <definedName name="賃率MKｹｰｽ塗装" localSheetId="109">#REF!</definedName>
    <definedName name="賃率MKｹｰｽ塗装" localSheetId="110">#REF!</definedName>
    <definedName name="賃率MKｹｰｽ塗装" localSheetId="111">#REF!</definedName>
    <definedName name="賃率MKｹｰｽ塗装" localSheetId="112">#REF!</definedName>
    <definedName name="賃率MKｹｰｽ塗装" localSheetId="113">#REF!</definedName>
    <definedName name="賃率MKｹｰｽ塗装">#REF!</definedName>
    <definedName name="賃率MK組立GH" localSheetId="27">#REF!</definedName>
    <definedName name="賃率MK組立GH" localSheetId="28">#REF!</definedName>
    <definedName name="賃率MK組立GH" localSheetId="29">#REF!</definedName>
    <definedName name="賃率MK組立GH" localSheetId="30">#REF!</definedName>
    <definedName name="賃率MK組立GH" localSheetId="31">#REF!</definedName>
    <definedName name="賃率MK組立GH" localSheetId="32">#REF!</definedName>
    <definedName name="賃率MK組立GH" localSheetId="33">#REF!</definedName>
    <definedName name="賃率MK組立GH" localSheetId="34">#REF!</definedName>
    <definedName name="賃率MK組立GH" localSheetId="35">#REF!</definedName>
    <definedName name="賃率MK組立GH" localSheetId="36">#REF!</definedName>
    <definedName name="賃率MK組立GH" localSheetId="37">#REF!</definedName>
    <definedName name="賃率MK組立GH" localSheetId="38">#REF!</definedName>
    <definedName name="賃率MK組立GH" localSheetId="39">#REF!</definedName>
    <definedName name="賃率MK組立GH" localSheetId="40">#REF!</definedName>
    <definedName name="賃率MK組立GH" localSheetId="41">#REF!</definedName>
    <definedName name="賃率MK組立GH" localSheetId="42">#REF!</definedName>
    <definedName name="賃率MK組立GH" localSheetId="43">#REF!</definedName>
    <definedName name="賃率MK組立GH" localSheetId="44">#REF!</definedName>
    <definedName name="賃率MK組立GH" localSheetId="45">#REF!</definedName>
    <definedName name="賃率MK組立GH" localSheetId="46">#REF!</definedName>
    <definedName name="賃率MK組立GH" localSheetId="47">#REF!</definedName>
    <definedName name="賃率MK組立GH" localSheetId="48">#REF!</definedName>
    <definedName name="賃率MK組立GH" localSheetId="49">#REF!</definedName>
    <definedName name="賃率MK組立GH" localSheetId="50">#REF!</definedName>
    <definedName name="賃率MK組立GH" localSheetId="51">#REF!</definedName>
    <definedName name="賃率MK組立GH" localSheetId="52">#REF!</definedName>
    <definedName name="賃率MK組立GH" localSheetId="53">#REF!</definedName>
    <definedName name="賃率MK組立GH" localSheetId="54">#REF!</definedName>
    <definedName name="賃率MK組立GH" localSheetId="55">#REF!</definedName>
    <definedName name="賃率MK組立GH" localSheetId="56">#REF!</definedName>
    <definedName name="賃率MK組立GH" localSheetId="57">#REF!</definedName>
    <definedName name="賃率MK組立GH" localSheetId="58">#REF!</definedName>
    <definedName name="賃率MK組立GH" localSheetId="59">#REF!</definedName>
    <definedName name="賃率MK組立GH" localSheetId="60">#REF!</definedName>
    <definedName name="賃率MK組立GH" localSheetId="61">#REF!</definedName>
    <definedName name="賃率MK組立GH" localSheetId="62">#REF!</definedName>
    <definedName name="賃率MK組立GH" localSheetId="63">#REF!</definedName>
    <definedName name="賃率MK組立GH" localSheetId="64">#REF!</definedName>
    <definedName name="賃率MK組立GH" localSheetId="65">#REF!</definedName>
    <definedName name="賃率MK組立GH" localSheetId="66">#REF!</definedName>
    <definedName name="賃率MK組立GH" localSheetId="67">#REF!</definedName>
    <definedName name="賃率MK組立GH" localSheetId="68">#REF!</definedName>
    <definedName name="賃率MK組立GH" localSheetId="69">#REF!</definedName>
    <definedName name="賃率MK組立GH" localSheetId="70">#REF!</definedName>
    <definedName name="賃率MK組立GH" localSheetId="71">#REF!</definedName>
    <definedName name="賃率MK組立GH" localSheetId="72">#REF!</definedName>
    <definedName name="賃率MK組立GH" localSheetId="73">#REF!</definedName>
    <definedName name="賃率MK組立GH" localSheetId="74">#REF!</definedName>
    <definedName name="賃率MK組立GH" localSheetId="75">#REF!</definedName>
    <definedName name="賃率MK組立GH" localSheetId="76">#REF!</definedName>
    <definedName name="賃率MK組立GH" localSheetId="77">#REF!</definedName>
    <definedName name="賃率MK組立GH" localSheetId="78">#REF!</definedName>
    <definedName name="賃率MK組立GH" localSheetId="79">#REF!</definedName>
    <definedName name="賃率MK組立GH" localSheetId="80">#REF!</definedName>
    <definedName name="賃率MK組立GH" localSheetId="81">#REF!</definedName>
    <definedName name="賃率MK組立GH" localSheetId="82">#REF!</definedName>
    <definedName name="賃率MK組立GH" localSheetId="83">#REF!</definedName>
    <definedName name="賃率MK組立GH" localSheetId="84">#REF!</definedName>
    <definedName name="賃率MK組立GH" localSheetId="85">#REF!</definedName>
    <definedName name="賃率MK組立GH" localSheetId="86">#REF!</definedName>
    <definedName name="賃率MK組立GH" localSheetId="87">#REF!</definedName>
    <definedName name="賃率MK組立GH" localSheetId="88">#REF!</definedName>
    <definedName name="賃率MK組立GH" localSheetId="89">#REF!</definedName>
    <definedName name="賃率MK組立GH" localSheetId="90">#REF!</definedName>
    <definedName name="賃率MK組立GH" localSheetId="91">#REF!</definedName>
    <definedName name="賃率MK組立GH" localSheetId="92">#REF!</definedName>
    <definedName name="賃率MK組立GH" localSheetId="93">#REF!</definedName>
    <definedName name="賃率MK組立GH" localSheetId="94">#REF!</definedName>
    <definedName name="賃率MK組立GH" localSheetId="95">#REF!</definedName>
    <definedName name="賃率MK組立GH" localSheetId="96">#REF!</definedName>
    <definedName name="賃率MK組立GH" localSheetId="97">#REF!</definedName>
    <definedName name="賃率MK組立GH" localSheetId="98">#REF!</definedName>
    <definedName name="賃率MK組立GH" localSheetId="99">#REF!</definedName>
    <definedName name="賃率MK組立GH" localSheetId="100">#REF!</definedName>
    <definedName name="賃率MK組立GH" localSheetId="101">#REF!</definedName>
    <definedName name="賃率MK組立GH" localSheetId="102">#REF!</definedName>
    <definedName name="賃率MK組立GH" localSheetId="103">#REF!</definedName>
    <definedName name="賃率MK組立GH" localSheetId="104">#REF!</definedName>
    <definedName name="賃率MK組立GH" localSheetId="105">#REF!</definedName>
    <definedName name="賃率MK組立GH" localSheetId="106">#REF!</definedName>
    <definedName name="賃率MK組立GH" localSheetId="107">#REF!</definedName>
    <definedName name="賃率MK組立GH" localSheetId="108">#REF!</definedName>
    <definedName name="賃率MK組立GH" localSheetId="109">#REF!</definedName>
    <definedName name="賃率MK組立GH" localSheetId="110">#REF!</definedName>
    <definedName name="賃率MK組立GH" localSheetId="111">#REF!</definedName>
    <definedName name="賃率MK組立GH" localSheetId="112">#REF!</definedName>
    <definedName name="賃率MK組立GH" localSheetId="113">#REF!</definedName>
    <definedName name="賃率MK組立GH">#REF!</definedName>
    <definedName name="賃率MK部品GH" localSheetId="27">#REF!</definedName>
    <definedName name="賃率MK部品GH" localSheetId="28">#REF!</definedName>
    <definedName name="賃率MK部品GH" localSheetId="29">#REF!</definedName>
    <definedName name="賃率MK部品GH" localSheetId="30">#REF!</definedName>
    <definedName name="賃率MK部品GH" localSheetId="31">#REF!</definedName>
    <definedName name="賃率MK部品GH" localSheetId="32">#REF!</definedName>
    <definedName name="賃率MK部品GH" localSheetId="33">#REF!</definedName>
    <definedName name="賃率MK部品GH" localSheetId="34">#REF!</definedName>
    <definedName name="賃率MK部品GH" localSheetId="35">#REF!</definedName>
    <definedName name="賃率MK部品GH" localSheetId="36">#REF!</definedName>
    <definedName name="賃率MK部品GH" localSheetId="37">#REF!</definedName>
    <definedName name="賃率MK部品GH" localSheetId="38">#REF!</definedName>
    <definedName name="賃率MK部品GH" localSheetId="39">#REF!</definedName>
    <definedName name="賃率MK部品GH" localSheetId="40">#REF!</definedName>
    <definedName name="賃率MK部品GH" localSheetId="41">#REF!</definedName>
    <definedName name="賃率MK部品GH" localSheetId="42">#REF!</definedName>
    <definedName name="賃率MK部品GH" localSheetId="43">#REF!</definedName>
    <definedName name="賃率MK部品GH" localSheetId="44">#REF!</definedName>
    <definedName name="賃率MK部品GH" localSheetId="45">#REF!</definedName>
    <definedName name="賃率MK部品GH" localSheetId="46">#REF!</definedName>
    <definedName name="賃率MK部品GH" localSheetId="47">#REF!</definedName>
    <definedName name="賃率MK部品GH" localSheetId="48">#REF!</definedName>
    <definedName name="賃率MK部品GH" localSheetId="49">#REF!</definedName>
    <definedName name="賃率MK部品GH" localSheetId="50">#REF!</definedName>
    <definedName name="賃率MK部品GH" localSheetId="51">#REF!</definedName>
    <definedName name="賃率MK部品GH" localSheetId="52">#REF!</definedName>
    <definedName name="賃率MK部品GH" localSheetId="53">#REF!</definedName>
    <definedName name="賃率MK部品GH" localSheetId="54">#REF!</definedName>
    <definedName name="賃率MK部品GH" localSheetId="55">#REF!</definedName>
    <definedName name="賃率MK部品GH" localSheetId="56">#REF!</definedName>
    <definedName name="賃率MK部品GH" localSheetId="57">#REF!</definedName>
    <definedName name="賃率MK部品GH" localSheetId="58">#REF!</definedName>
    <definedName name="賃率MK部品GH" localSheetId="59">#REF!</definedName>
    <definedName name="賃率MK部品GH" localSheetId="60">#REF!</definedName>
    <definedName name="賃率MK部品GH" localSheetId="61">#REF!</definedName>
    <definedName name="賃率MK部品GH" localSheetId="62">#REF!</definedName>
    <definedName name="賃率MK部品GH" localSheetId="63">#REF!</definedName>
    <definedName name="賃率MK部品GH" localSheetId="64">#REF!</definedName>
    <definedName name="賃率MK部品GH" localSheetId="65">#REF!</definedName>
    <definedName name="賃率MK部品GH" localSheetId="66">#REF!</definedName>
    <definedName name="賃率MK部品GH" localSheetId="67">#REF!</definedName>
    <definedName name="賃率MK部品GH" localSheetId="68">#REF!</definedName>
    <definedName name="賃率MK部品GH" localSheetId="69">#REF!</definedName>
    <definedName name="賃率MK部品GH" localSheetId="70">#REF!</definedName>
    <definedName name="賃率MK部品GH" localSheetId="71">#REF!</definedName>
    <definedName name="賃率MK部品GH" localSheetId="72">#REF!</definedName>
    <definedName name="賃率MK部品GH" localSheetId="73">#REF!</definedName>
    <definedName name="賃率MK部品GH" localSheetId="74">#REF!</definedName>
    <definedName name="賃率MK部品GH" localSheetId="75">#REF!</definedName>
    <definedName name="賃率MK部品GH" localSheetId="76">#REF!</definedName>
    <definedName name="賃率MK部品GH" localSheetId="77">#REF!</definedName>
    <definedName name="賃率MK部品GH" localSheetId="78">#REF!</definedName>
    <definedName name="賃率MK部品GH" localSheetId="79">#REF!</definedName>
    <definedName name="賃率MK部品GH" localSheetId="80">#REF!</definedName>
    <definedName name="賃率MK部品GH" localSheetId="81">#REF!</definedName>
    <definedName name="賃率MK部品GH" localSheetId="82">#REF!</definedName>
    <definedName name="賃率MK部品GH" localSheetId="83">#REF!</definedName>
    <definedName name="賃率MK部品GH" localSheetId="84">#REF!</definedName>
    <definedName name="賃率MK部品GH" localSheetId="85">#REF!</definedName>
    <definedName name="賃率MK部品GH" localSheetId="86">#REF!</definedName>
    <definedName name="賃率MK部品GH" localSheetId="87">#REF!</definedName>
    <definedName name="賃率MK部品GH" localSheetId="88">#REF!</definedName>
    <definedName name="賃率MK部品GH" localSheetId="89">#REF!</definedName>
    <definedName name="賃率MK部品GH" localSheetId="90">#REF!</definedName>
    <definedName name="賃率MK部品GH" localSheetId="91">#REF!</definedName>
    <definedName name="賃率MK部品GH" localSheetId="92">#REF!</definedName>
    <definedName name="賃率MK部品GH" localSheetId="93">#REF!</definedName>
    <definedName name="賃率MK部品GH" localSheetId="94">#REF!</definedName>
    <definedName name="賃率MK部品GH" localSheetId="95">#REF!</definedName>
    <definedName name="賃率MK部品GH" localSheetId="96">#REF!</definedName>
    <definedName name="賃率MK部品GH" localSheetId="97">#REF!</definedName>
    <definedName name="賃率MK部品GH" localSheetId="98">#REF!</definedName>
    <definedName name="賃率MK部品GH" localSheetId="99">#REF!</definedName>
    <definedName name="賃率MK部品GH" localSheetId="100">#REF!</definedName>
    <definedName name="賃率MK部品GH" localSheetId="101">#REF!</definedName>
    <definedName name="賃率MK部品GH" localSheetId="102">#REF!</definedName>
    <definedName name="賃率MK部品GH" localSheetId="103">#REF!</definedName>
    <definedName name="賃率MK部品GH" localSheetId="104">#REF!</definedName>
    <definedName name="賃率MK部品GH" localSheetId="105">#REF!</definedName>
    <definedName name="賃率MK部品GH" localSheetId="106">#REF!</definedName>
    <definedName name="賃率MK部品GH" localSheetId="107">#REF!</definedName>
    <definedName name="賃率MK部品GH" localSheetId="108">#REF!</definedName>
    <definedName name="賃率MK部品GH" localSheetId="109">#REF!</definedName>
    <definedName name="賃率MK部品GH" localSheetId="110">#REF!</definedName>
    <definedName name="賃率MK部品GH" localSheetId="111">#REF!</definedName>
    <definedName name="賃率MK部品GH" localSheetId="112">#REF!</definedName>
    <definedName name="賃率MK部品GH" localSheetId="113">#REF!</definedName>
    <definedName name="賃率MK部品GH">#REF!</definedName>
    <definedName name="賃率ｼｰﾄSMT" localSheetId="27">#REF!</definedName>
    <definedName name="賃率ｼｰﾄSMT" localSheetId="28">#REF!</definedName>
    <definedName name="賃率ｼｰﾄSMT" localSheetId="29">#REF!</definedName>
    <definedName name="賃率ｼｰﾄSMT" localSheetId="30">#REF!</definedName>
    <definedName name="賃率ｼｰﾄSMT" localSheetId="31">#REF!</definedName>
    <definedName name="賃率ｼｰﾄSMT" localSheetId="32">#REF!</definedName>
    <definedName name="賃率ｼｰﾄSMT" localSheetId="33">#REF!</definedName>
    <definedName name="賃率ｼｰﾄSMT" localSheetId="34">#REF!</definedName>
    <definedName name="賃率ｼｰﾄSMT" localSheetId="35">#REF!</definedName>
    <definedName name="賃率ｼｰﾄSMT" localSheetId="36">#REF!</definedName>
    <definedName name="賃率ｼｰﾄSMT" localSheetId="37">#REF!</definedName>
    <definedName name="賃率ｼｰﾄSMT" localSheetId="38">#REF!</definedName>
    <definedName name="賃率ｼｰﾄSMT" localSheetId="39">#REF!</definedName>
    <definedName name="賃率ｼｰﾄSMT" localSheetId="40">#REF!</definedName>
    <definedName name="賃率ｼｰﾄSMT" localSheetId="41">#REF!</definedName>
    <definedName name="賃率ｼｰﾄSMT" localSheetId="42">#REF!</definedName>
    <definedName name="賃率ｼｰﾄSMT" localSheetId="43">#REF!</definedName>
    <definedName name="賃率ｼｰﾄSMT" localSheetId="44">#REF!</definedName>
    <definedName name="賃率ｼｰﾄSMT" localSheetId="45">#REF!</definedName>
    <definedName name="賃率ｼｰﾄSMT" localSheetId="46">#REF!</definedName>
    <definedName name="賃率ｼｰﾄSMT" localSheetId="47">#REF!</definedName>
    <definedName name="賃率ｼｰﾄSMT" localSheetId="48">#REF!</definedName>
    <definedName name="賃率ｼｰﾄSMT" localSheetId="49">#REF!</definedName>
    <definedName name="賃率ｼｰﾄSMT" localSheetId="50">#REF!</definedName>
    <definedName name="賃率ｼｰﾄSMT" localSheetId="51">#REF!</definedName>
    <definedName name="賃率ｼｰﾄSMT" localSheetId="52">#REF!</definedName>
    <definedName name="賃率ｼｰﾄSMT" localSheetId="53">#REF!</definedName>
    <definedName name="賃率ｼｰﾄSMT" localSheetId="54">#REF!</definedName>
    <definedName name="賃率ｼｰﾄSMT" localSheetId="55">#REF!</definedName>
    <definedName name="賃率ｼｰﾄSMT" localSheetId="56">#REF!</definedName>
    <definedName name="賃率ｼｰﾄSMT" localSheetId="57">#REF!</definedName>
    <definedName name="賃率ｼｰﾄSMT" localSheetId="58">#REF!</definedName>
    <definedName name="賃率ｼｰﾄSMT" localSheetId="59">#REF!</definedName>
    <definedName name="賃率ｼｰﾄSMT" localSheetId="60">#REF!</definedName>
    <definedName name="賃率ｼｰﾄSMT" localSheetId="61">#REF!</definedName>
    <definedName name="賃率ｼｰﾄSMT" localSheetId="62">#REF!</definedName>
    <definedName name="賃率ｼｰﾄSMT" localSheetId="63">#REF!</definedName>
    <definedName name="賃率ｼｰﾄSMT" localSheetId="64">#REF!</definedName>
    <definedName name="賃率ｼｰﾄSMT" localSheetId="65">#REF!</definedName>
    <definedName name="賃率ｼｰﾄSMT" localSheetId="66">#REF!</definedName>
    <definedName name="賃率ｼｰﾄSMT" localSheetId="67">#REF!</definedName>
    <definedName name="賃率ｼｰﾄSMT" localSheetId="68">#REF!</definedName>
    <definedName name="賃率ｼｰﾄSMT" localSheetId="69">#REF!</definedName>
    <definedName name="賃率ｼｰﾄSMT" localSheetId="70">#REF!</definedName>
    <definedName name="賃率ｼｰﾄSMT" localSheetId="71">#REF!</definedName>
    <definedName name="賃率ｼｰﾄSMT" localSheetId="72">#REF!</definedName>
    <definedName name="賃率ｼｰﾄSMT" localSheetId="73">#REF!</definedName>
    <definedName name="賃率ｼｰﾄSMT" localSheetId="74">#REF!</definedName>
    <definedName name="賃率ｼｰﾄSMT" localSheetId="75">#REF!</definedName>
    <definedName name="賃率ｼｰﾄSMT" localSheetId="76">#REF!</definedName>
    <definedName name="賃率ｼｰﾄSMT" localSheetId="77">#REF!</definedName>
    <definedName name="賃率ｼｰﾄSMT" localSheetId="78">#REF!</definedName>
    <definedName name="賃率ｼｰﾄSMT" localSheetId="79">#REF!</definedName>
    <definedName name="賃率ｼｰﾄSMT" localSheetId="80">#REF!</definedName>
    <definedName name="賃率ｼｰﾄSMT" localSheetId="81">#REF!</definedName>
    <definedName name="賃率ｼｰﾄSMT" localSheetId="82">#REF!</definedName>
    <definedName name="賃率ｼｰﾄSMT" localSheetId="83">#REF!</definedName>
    <definedName name="賃率ｼｰﾄSMT" localSheetId="84">#REF!</definedName>
    <definedName name="賃率ｼｰﾄSMT" localSheetId="85">#REF!</definedName>
    <definedName name="賃率ｼｰﾄSMT" localSheetId="86">#REF!</definedName>
    <definedName name="賃率ｼｰﾄSMT" localSheetId="87">#REF!</definedName>
    <definedName name="賃率ｼｰﾄSMT" localSheetId="88">#REF!</definedName>
    <definedName name="賃率ｼｰﾄSMT" localSheetId="89">#REF!</definedName>
    <definedName name="賃率ｼｰﾄSMT" localSheetId="90">#REF!</definedName>
    <definedName name="賃率ｼｰﾄSMT" localSheetId="91">#REF!</definedName>
    <definedName name="賃率ｼｰﾄSMT" localSheetId="92">#REF!</definedName>
    <definedName name="賃率ｼｰﾄSMT" localSheetId="93">#REF!</definedName>
    <definedName name="賃率ｼｰﾄSMT" localSheetId="94">#REF!</definedName>
    <definedName name="賃率ｼｰﾄSMT" localSheetId="95">#REF!</definedName>
    <definedName name="賃率ｼｰﾄSMT" localSheetId="96">#REF!</definedName>
    <definedName name="賃率ｼｰﾄSMT" localSheetId="97">#REF!</definedName>
    <definedName name="賃率ｼｰﾄSMT" localSheetId="98">#REF!</definedName>
    <definedName name="賃率ｼｰﾄSMT" localSheetId="99">#REF!</definedName>
    <definedName name="賃率ｼｰﾄSMT" localSheetId="100">#REF!</definedName>
    <definedName name="賃率ｼｰﾄSMT" localSheetId="101">#REF!</definedName>
    <definedName name="賃率ｼｰﾄSMT" localSheetId="102">#REF!</definedName>
    <definedName name="賃率ｼｰﾄSMT" localSheetId="103">#REF!</definedName>
    <definedName name="賃率ｼｰﾄSMT" localSheetId="104">#REF!</definedName>
    <definedName name="賃率ｼｰﾄSMT" localSheetId="105">#REF!</definedName>
    <definedName name="賃率ｼｰﾄSMT" localSheetId="106">#REF!</definedName>
    <definedName name="賃率ｼｰﾄSMT" localSheetId="107">#REF!</definedName>
    <definedName name="賃率ｼｰﾄSMT" localSheetId="108">#REF!</definedName>
    <definedName name="賃率ｼｰﾄSMT" localSheetId="109">#REF!</definedName>
    <definedName name="賃率ｼｰﾄSMT" localSheetId="110">#REF!</definedName>
    <definedName name="賃率ｼｰﾄSMT" localSheetId="111">#REF!</definedName>
    <definedName name="賃率ｼｰﾄSMT" localSheetId="112">#REF!</definedName>
    <definedName name="賃率ｼｰﾄSMT" localSheetId="113">#REF!</definedName>
    <definedName name="賃率ｼｰﾄSMT">#REF!</definedName>
    <definedName name="賃率ｼｰﾄ自挿" localSheetId="27">#REF!</definedName>
    <definedName name="賃率ｼｰﾄ自挿" localSheetId="28">#REF!</definedName>
    <definedName name="賃率ｼｰﾄ自挿" localSheetId="29">#REF!</definedName>
    <definedName name="賃率ｼｰﾄ自挿" localSheetId="30">#REF!</definedName>
    <definedName name="賃率ｼｰﾄ自挿" localSheetId="31">#REF!</definedName>
    <definedName name="賃率ｼｰﾄ自挿" localSheetId="32">#REF!</definedName>
    <definedName name="賃率ｼｰﾄ自挿" localSheetId="33">#REF!</definedName>
    <definedName name="賃率ｼｰﾄ自挿" localSheetId="34">#REF!</definedName>
    <definedName name="賃率ｼｰﾄ自挿" localSheetId="35">#REF!</definedName>
    <definedName name="賃率ｼｰﾄ自挿" localSheetId="36">#REF!</definedName>
    <definedName name="賃率ｼｰﾄ自挿" localSheetId="37">#REF!</definedName>
    <definedName name="賃率ｼｰﾄ自挿" localSheetId="38">#REF!</definedName>
    <definedName name="賃率ｼｰﾄ自挿" localSheetId="39">#REF!</definedName>
    <definedName name="賃率ｼｰﾄ自挿" localSheetId="40">#REF!</definedName>
    <definedName name="賃率ｼｰﾄ自挿" localSheetId="41">#REF!</definedName>
    <definedName name="賃率ｼｰﾄ自挿" localSheetId="42">#REF!</definedName>
    <definedName name="賃率ｼｰﾄ自挿" localSheetId="43">#REF!</definedName>
    <definedName name="賃率ｼｰﾄ自挿" localSheetId="44">#REF!</definedName>
    <definedName name="賃率ｼｰﾄ自挿" localSheetId="45">#REF!</definedName>
    <definedName name="賃率ｼｰﾄ自挿" localSheetId="46">#REF!</definedName>
    <definedName name="賃率ｼｰﾄ自挿" localSheetId="47">#REF!</definedName>
    <definedName name="賃率ｼｰﾄ自挿" localSheetId="48">#REF!</definedName>
    <definedName name="賃率ｼｰﾄ自挿" localSheetId="49">#REF!</definedName>
    <definedName name="賃率ｼｰﾄ自挿" localSheetId="50">#REF!</definedName>
    <definedName name="賃率ｼｰﾄ自挿" localSheetId="51">#REF!</definedName>
    <definedName name="賃率ｼｰﾄ自挿" localSheetId="52">#REF!</definedName>
    <definedName name="賃率ｼｰﾄ自挿" localSheetId="53">#REF!</definedName>
    <definedName name="賃率ｼｰﾄ自挿" localSheetId="54">#REF!</definedName>
    <definedName name="賃率ｼｰﾄ自挿" localSheetId="55">#REF!</definedName>
    <definedName name="賃率ｼｰﾄ自挿" localSheetId="56">#REF!</definedName>
    <definedName name="賃率ｼｰﾄ自挿" localSheetId="57">#REF!</definedName>
    <definedName name="賃率ｼｰﾄ自挿" localSheetId="58">#REF!</definedName>
    <definedName name="賃率ｼｰﾄ自挿" localSheetId="59">#REF!</definedName>
    <definedName name="賃率ｼｰﾄ自挿" localSheetId="60">#REF!</definedName>
    <definedName name="賃率ｼｰﾄ自挿" localSheetId="61">#REF!</definedName>
    <definedName name="賃率ｼｰﾄ自挿" localSheetId="62">#REF!</definedName>
    <definedName name="賃率ｼｰﾄ自挿" localSheetId="63">#REF!</definedName>
    <definedName name="賃率ｼｰﾄ自挿" localSheetId="64">#REF!</definedName>
    <definedName name="賃率ｼｰﾄ自挿" localSheetId="65">#REF!</definedName>
    <definedName name="賃率ｼｰﾄ自挿" localSheetId="66">#REF!</definedName>
    <definedName name="賃率ｼｰﾄ自挿" localSheetId="67">#REF!</definedName>
    <definedName name="賃率ｼｰﾄ自挿" localSheetId="68">#REF!</definedName>
    <definedName name="賃率ｼｰﾄ自挿" localSheetId="69">#REF!</definedName>
    <definedName name="賃率ｼｰﾄ自挿" localSheetId="70">#REF!</definedName>
    <definedName name="賃率ｼｰﾄ自挿" localSheetId="71">#REF!</definedName>
    <definedName name="賃率ｼｰﾄ自挿" localSheetId="72">#REF!</definedName>
    <definedName name="賃率ｼｰﾄ自挿" localSheetId="73">#REF!</definedName>
    <definedName name="賃率ｼｰﾄ自挿" localSheetId="74">#REF!</definedName>
    <definedName name="賃率ｼｰﾄ自挿" localSheetId="75">#REF!</definedName>
    <definedName name="賃率ｼｰﾄ自挿" localSheetId="76">#REF!</definedName>
    <definedName name="賃率ｼｰﾄ自挿" localSheetId="77">#REF!</definedName>
    <definedName name="賃率ｼｰﾄ自挿" localSheetId="78">#REF!</definedName>
    <definedName name="賃率ｼｰﾄ自挿" localSheetId="79">#REF!</definedName>
    <definedName name="賃率ｼｰﾄ自挿" localSheetId="80">#REF!</definedName>
    <definedName name="賃率ｼｰﾄ自挿" localSheetId="81">#REF!</definedName>
    <definedName name="賃率ｼｰﾄ自挿" localSheetId="82">#REF!</definedName>
    <definedName name="賃率ｼｰﾄ自挿" localSheetId="83">#REF!</definedName>
    <definedName name="賃率ｼｰﾄ自挿" localSheetId="84">#REF!</definedName>
    <definedName name="賃率ｼｰﾄ自挿" localSheetId="85">#REF!</definedName>
    <definedName name="賃率ｼｰﾄ自挿" localSheetId="86">#REF!</definedName>
    <definedName name="賃率ｼｰﾄ自挿" localSheetId="87">#REF!</definedName>
    <definedName name="賃率ｼｰﾄ自挿" localSheetId="88">#REF!</definedName>
    <definedName name="賃率ｼｰﾄ自挿" localSheetId="89">#REF!</definedName>
    <definedName name="賃率ｼｰﾄ自挿" localSheetId="90">#REF!</definedName>
    <definedName name="賃率ｼｰﾄ自挿" localSheetId="91">#REF!</definedName>
    <definedName name="賃率ｼｰﾄ自挿" localSheetId="92">#REF!</definedName>
    <definedName name="賃率ｼｰﾄ自挿" localSheetId="93">#REF!</definedName>
    <definedName name="賃率ｼｰﾄ自挿" localSheetId="94">#REF!</definedName>
    <definedName name="賃率ｼｰﾄ自挿" localSheetId="95">#REF!</definedName>
    <definedName name="賃率ｼｰﾄ自挿" localSheetId="96">#REF!</definedName>
    <definedName name="賃率ｼｰﾄ自挿" localSheetId="97">#REF!</definedName>
    <definedName name="賃率ｼｰﾄ自挿" localSheetId="98">#REF!</definedName>
    <definedName name="賃率ｼｰﾄ自挿" localSheetId="99">#REF!</definedName>
    <definedName name="賃率ｼｰﾄ自挿" localSheetId="100">#REF!</definedName>
    <definedName name="賃率ｼｰﾄ自挿" localSheetId="101">#REF!</definedName>
    <definedName name="賃率ｼｰﾄ自挿" localSheetId="102">#REF!</definedName>
    <definedName name="賃率ｼｰﾄ自挿" localSheetId="103">#REF!</definedName>
    <definedName name="賃率ｼｰﾄ自挿" localSheetId="104">#REF!</definedName>
    <definedName name="賃率ｼｰﾄ自挿" localSheetId="105">#REF!</definedName>
    <definedName name="賃率ｼｰﾄ自挿" localSheetId="106">#REF!</definedName>
    <definedName name="賃率ｼｰﾄ自挿" localSheetId="107">#REF!</definedName>
    <definedName name="賃率ｼｰﾄ自挿" localSheetId="108">#REF!</definedName>
    <definedName name="賃率ｼｰﾄ自挿" localSheetId="109">#REF!</definedName>
    <definedName name="賃率ｼｰﾄ自挿" localSheetId="110">#REF!</definedName>
    <definedName name="賃率ｼｰﾄ自挿" localSheetId="111">#REF!</definedName>
    <definedName name="賃率ｼｰﾄ自挿" localSheetId="112">#REF!</definedName>
    <definedName name="賃率ｼｰﾄ自挿" localSheetId="113">#REF!</definedName>
    <definedName name="賃率ｼｰﾄ自挿">#REF!</definedName>
    <definedName name="賃率ｼｰﾄ手挿" localSheetId="27">#REF!</definedName>
    <definedName name="賃率ｼｰﾄ手挿" localSheetId="28">#REF!</definedName>
    <definedName name="賃率ｼｰﾄ手挿" localSheetId="29">#REF!</definedName>
    <definedName name="賃率ｼｰﾄ手挿" localSheetId="30">#REF!</definedName>
    <definedName name="賃率ｼｰﾄ手挿" localSheetId="31">#REF!</definedName>
    <definedName name="賃率ｼｰﾄ手挿" localSheetId="32">#REF!</definedName>
    <definedName name="賃率ｼｰﾄ手挿" localSheetId="33">#REF!</definedName>
    <definedName name="賃率ｼｰﾄ手挿" localSheetId="34">#REF!</definedName>
    <definedName name="賃率ｼｰﾄ手挿" localSheetId="35">#REF!</definedName>
    <definedName name="賃率ｼｰﾄ手挿" localSheetId="36">#REF!</definedName>
    <definedName name="賃率ｼｰﾄ手挿" localSheetId="37">#REF!</definedName>
    <definedName name="賃率ｼｰﾄ手挿" localSheetId="38">#REF!</definedName>
    <definedName name="賃率ｼｰﾄ手挿" localSheetId="39">#REF!</definedName>
    <definedName name="賃率ｼｰﾄ手挿" localSheetId="40">#REF!</definedName>
    <definedName name="賃率ｼｰﾄ手挿" localSheetId="41">#REF!</definedName>
    <definedName name="賃率ｼｰﾄ手挿" localSheetId="42">#REF!</definedName>
    <definedName name="賃率ｼｰﾄ手挿" localSheetId="43">#REF!</definedName>
    <definedName name="賃率ｼｰﾄ手挿" localSheetId="44">#REF!</definedName>
    <definedName name="賃率ｼｰﾄ手挿" localSheetId="45">#REF!</definedName>
    <definedName name="賃率ｼｰﾄ手挿" localSheetId="46">#REF!</definedName>
    <definedName name="賃率ｼｰﾄ手挿" localSheetId="47">#REF!</definedName>
    <definedName name="賃率ｼｰﾄ手挿" localSheetId="48">#REF!</definedName>
    <definedName name="賃率ｼｰﾄ手挿" localSheetId="49">#REF!</definedName>
    <definedName name="賃率ｼｰﾄ手挿" localSheetId="50">#REF!</definedName>
    <definedName name="賃率ｼｰﾄ手挿" localSheetId="51">#REF!</definedName>
    <definedName name="賃率ｼｰﾄ手挿" localSheetId="52">#REF!</definedName>
    <definedName name="賃率ｼｰﾄ手挿" localSheetId="53">#REF!</definedName>
    <definedName name="賃率ｼｰﾄ手挿" localSheetId="54">#REF!</definedName>
    <definedName name="賃率ｼｰﾄ手挿" localSheetId="55">#REF!</definedName>
    <definedName name="賃率ｼｰﾄ手挿" localSheetId="56">#REF!</definedName>
    <definedName name="賃率ｼｰﾄ手挿" localSheetId="57">#REF!</definedName>
    <definedName name="賃率ｼｰﾄ手挿" localSheetId="58">#REF!</definedName>
    <definedName name="賃率ｼｰﾄ手挿" localSheetId="59">#REF!</definedName>
    <definedName name="賃率ｼｰﾄ手挿" localSheetId="60">#REF!</definedName>
    <definedName name="賃率ｼｰﾄ手挿" localSheetId="61">#REF!</definedName>
    <definedName name="賃率ｼｰﾄ手挿" localSheetId="62">#REF!</definedName>
    <definedName name="賃率ｼｰﾄ手挿" localSheetId="63">#REF!</definedName>
    <definedName name="賃率ｼｰﾄ手挿" localSheetId="64">#REF!</definedName>
    <definedName name="賃率ｼｰﾄ手挿" localSheetId="65">#REF!</definedName>
    <definedName name="賃率ｼｰﾄ手挿" localSheetId="66">#REF!</definedName>
    <definedName name="賃率ｼｰﾄ手挿" localSheetId="67">#REF!</definedName>
    <definedName name="賃率ｼｰﾄ手挿" localSheetId="68">#REF!</definedName>
    <definedName name="賃率ｼｰﾄ手挿" localSheetId="69">#REF!</definedName>
    <definedName name="賃率ｼｰﾄ手挿" localSheetId="70">#REF!</definedName>
    <definedName name="賃率ｼｰﾄ手挿" localSheetId="71">#REF!</definedName>
    <definedName name="賃率ｼｰﾄ手挿" localSheetId="72">#REF!</definedName>
    <definedName name="賃率ｼｰﾄ手挿" localSheetId="73">#REF!</definedName>
    <definedName name="賃率ｼｰﾄ手挿" localSheetId="74">#REF!</definedName>
    <definedName name="賃率ｼｰﾄ手挿" localSheetId="75">#REF!</definedName>
    <definedName name="賃率ｼｰﾄ手挿" localSheetId="76">#REF!</definedName>
    <definedName name="賃率ｼｰﾄ手挿" localSheetId="77">#REF!</definedName>
    <definedName name="賃率ｼｰﾄ手挿" localSheetId="78">#REF!</definedName>
    <definedName name="賃率ｼｰﾄ手挿" localSheetId="79">#REF!</definedName>
    <definedName name="賃率ｼｰﾄ手挿" localSheetId="80">#REF!</definedName>
    <definedName name="賃率ｼｰﾄ手挿" localSheetId="81">#REF!</definedName>
    <definedName name="賃率ｼｰﾄ手挿" localSheetId="82">#REF!</definedName>
    <definedName name="賃率ｼｰﾄ手挿" localSheetId="83">#REF!</definedName>
    <definedName name="賃率ｼｰﾄ手挿" localSheetId="84">#REF!</definedName>
    <definedName name="賃率ｼｰﾄ手挿" localSheetId="85">#REF!</definedName>
    <definedName name="賃率ｼｰﾄ手挿" localSheetId="86">#REF!</definedName>
    <definedName name="賃率ｼｰﾄ手挿" localSheetId="87">#REF!</definedName>
    <definedName name="賃率ｼｰﾄ手挿" localSheetId="88">#REF!</definedName>
    <definedName name="賃率ｼｰﾄ手挿" localSheetId="89">#REF!</definedName>
    <definedName name="賃率ｼｰﾄ手挿" localSheetId="90">#REF!</definedName>
    <definedName name="賃率ｼｰﾄ手挿" localSheetId="91">#REF!</definedName>
    <definedName name="賃率ｼｰﾄ手挿" localSheetId="92">#REF!</definedName>
    <definedName name="賃率ｼｰﾄ手挿" localSheetId="93">#REF!</definedName>
    <definedName name="賃率ｼｰﾄ手挿" localSheetId="94">#REF!</definedName>
    <definedName name="賃率ｼｰﾄ手挿" localSheetId="95">#REF!</definedName>
    <definedName name="賃率ｼｰﾄ手挿" localSheetId="96">#REF!</definedName>
    <definedName name="賃率ｼｰﾄ手挿" localSheetId="97">#REF!</definedName>
    <definedName name="賃率ｼｰﾄ手挿" localSheetId="98">#REF!</definedName>
    <definedName name="賃率ｼｰﾄ手挿" localSheetId="99">#REF!</definedName>
    <definedName name="賃率ｼｰﾄ手挿" localSheetId="100">#REF!</definedName>
    <definedName name="賃率ｼｰﾄ手挿" localSheetId="101">#REF!</definedName>
    <definedName name="賃率ｼｰﾄ手挿" localSheetId="102">#REF!</definedName>
    <definedName name="賃率ｼｰﾄ手挿" localSheetId="103">#REF!</definedName>
    <definedName name="賃率ｼｰﾄ手挿" localSheetId="104">#REF!</definedName>
    <definedName name="賃率ｼｰﾄ手挿" localSheetId="105">#REF!</definedName>
    <definedName name="賃率ｼｰﾄ手挿" localSheetId="106">#REF!</definedName>
    <definedName name="賃率ｼｰﾄ手挿" localSheetId="107">#REF!</definedName>
    <definedName name="賃率ｼｰﾄ手挿" localSheetId="108">#REF!</definedName>
    <definedName name="賃率ｼｰﾄ手挿" localSheetId="109">#REF!</definedName>
    <definedName name="賃率ｼｰﾄ手挿" localSheetId="110">#REF!</definedName>
    <definedName name="賃率ｼｰﾄ手挿" localSheetId="111">#REF!</definedName>
    <definedName name="賃率ｼｰﾄ手挿" localSheetId="112">#REF!</definedName>
    <definedName name="賃率ｼｰﾄ手挿" localSheetId="113">#REF!</definedName>
    <definedName name="賃率ｼｰﾄ手挿">#REF!</definedName>
    <definedName name="賃率木工機械" localSheetId="27">#REF!</definedName>
    <definedName name="賃率木工機械" localSheetId="28">#REF!</definedName>
    <definedName name="賃率木工機械" localSheetId="29">#REF!</definedName>
    <definedName name="賃率木工機械" localSheetId="30">#REF!</definedName>
    <definedName name="賃率木工機械" localSheetId="31">#REF!</definedName>
    <definedName name="賃率木工機械" localSheetId="32">#REF!</definedName>
    <definedName name="賃率木工機械" localSheetId="33">#REF!</definedName>
    <definedName name="賃率木工機械" localSheetId="34">#REF!</definedName>
    <definedName name="賃率木工機械" localSheetId="35">#REF!</definedName>
    <definedName name="賃率木工機械" localSheetId="36">#REF!</definedName>
    <definedName name="賃率木工機械" localSheetId="37">#REF!</definedName>
    <definedName name="賃率木工機械" localSheetId="38">#REF!</definedName>
    <definedName name="賃率木工機械" localSheetId="39">#REF!</definedName>
    <definedName name="賃率木工機械" localSheetId="40">#REF!</definedName>
    <definedName name="賃率木工機械" localSheetId="41">#REF!</definedName>
    <definedName name="賃率木工機械" localSheetId="42">#REF!</definedName>
    <definedName name="賃率木工機械" localSheetId="43">#REF!</definedName>
    <definedName name="賃率木工機械" localSheetId="44">#REF!</definedName>
    <definedName name="賃率木工機械" localSheetId="45">#REF!</definedName>
    <definedName name="賃率木工機械" localSheetId="46">#REF!</definedName>
    <definedName name="賃率木工機械" localSheetId="47">#REF!</definedName>
    <definedName name="賃率木工機械" localSheetId="48">#REF!</definedName>
    <definedName name="賃率木工機械" localSheetId="49">#REF!</definedName>
    <definedName name="賃率木工機械" localSheetId="50">#REF!</definedName>
    <definedName name="賃率木工機械" localSheetId="51">#REF!</definedName>
    <definedName name="賃率木工機械" localSheetId="52">#REF!</definedName>
    <definedName name="賃率木工機械" localSheetId="53">#REF!</definedName>
    <definedName name="賃率木工機械" localSheetId="54">#REF!</definedName>
    <definedName name="賃率木工機械" localSheetId="55">#REF!</definedName>
    <definedName name="賃率木工機械" localSheetId="56">#REF!</definedName>
    <definedName name="賃率木工機械" localSheetId="57">#REF!</definedName>
    <definedName name="賃率木工機械" localSheetId="58">#REF!</definedName>
    <definedName name="賃率木工機械" localSheetId="59">#REF!</definedName>
    <definedName name="賃率木工機械" localSheetId="60">#REF!</definedName>
    <definedName name="賃率木工機械" localSheetId="61">#REF!</definedName>
    <definedName name="賃率木工機械" localSheetId="62">#REF!</definedName>
    <definedName name="賃率木工機械" localSheetId="63">#REF!</definedName>
    <definedName name="賃率木工機械" localSheetId="64">#REF!</definedName>
    <definedName name="賃率木工機械" localSheetId="65">#REF!</definedName>
    <definedName name="賃率木工機械" localSheetId="66">#REF!</definedName>
    <definedName name="賃率木工機械" localSheetId="67">#REF!</definedName>
    <definedName name="賃率木工機械" localSheetId="68">#REF!</definedName>
    <definedName name="賃率木工機械" localSheetId="69">#REF!</definedName>
    <definedName name="賃率木工機械" localSheetId="70">#REF!</definedName>
    <definedName name="賃率木工機械" localSheetId="71">#REF!</definedName>
    <definedName name="賃率木工機械" localSheetId="72">#REF!</definedName>
    <definedName name="賃率木工機械" localSheetId="73">#REF!</definedName>
    <definedName name="賃率木工機械" localSheetId="74">#REF!</definedName>
    <definedName name="賃率木工機械" localSheetId="75">#REF!</definedName>
    <definedName name="賃率木工機械" localSheetId="76">#REF!</definedName>
    <definedName name="賃率木工機械" localSheetId="77">#REF!</definedName>
    <definedName name="賃率木工機械" localSheetId="78">#REF!</definedName>
    <definedName name="賃率木工機械" localSheetId="79">#REF!</definedName>
    <definedName name="賃率木工機械" localSheetId="80">#REF!</definedName>
    <definedName name="賃率木工機械" localSheetId="81">#REF!</definedName>
    <definedName name="賃率木工機械" localSheetId="82">#REF!</definedName>
    <definedName name="賃率木工機械" localSheetId="83">#REF!</definedName>
    <definedName name="賃率木工機械" localSheetId="84">#REF!</definedName>
    <definedName name="賃率木工機械" localSheetId="85">#REF!</definedName>
    <definedName name="賃率木工機械" localSheetId="86">#REF!</definedName>
    <definedName name="賃率木工機械" localSheetId="87">#REF!</definedName>
    <definedName name="賃率木工機械" localSheetId="88">#REF!</definedName>
    <definedName name="賃率木工機械" localSheetId="89">#REF!</definedName>
    <definedName name="賃率木工機械" localSheetId="90">#REF!</definedName>
    <definedName name="賃率木工機械" localSheetId="91">#REF!</definedName>
    <definedName name="賃率木工機械" localSheetId="92">#REF!</definedName>
    <definedName name="賃率木工機械" localSheetId="93">#REF!</definedName>
    <definedName name="賃率木工機械" localSheetId="94">#REF!</definedName>
    <definedName name="賃率木工機械" localSheetId="95">#REF!</definedName>
    <definedName name="賃率木工機械" localSheetId="96">#REF!</definedName>
    <definedName name="賃率木工機械" localSheetId="97">#REF!</definedName>
    <definedName name="賃率木工機械" localSheetId="98">#REF!</definedName>
    <definedName name="賃率木工機械" localSheetId="99">#REF!</definedName>
    <definedName name="賃率木工機械" localSheetId="100">#REF!</definedName>
    <definedName name="賃率木工機械" localSheetId="101">#REF!</definedName>
    <definedName name="賃率木工機械" localSheetId="102">#REF!</definedName>
    <definedName name="賃率木工機械" localSheetId="103">#REF!</definedName>
    <definedName name="賃率木工機械" localSheetId="104">#REF!</definedName>
    <definedName name="賃率木工機械" localSheetId="105">#REF!</definedName>
    <definedName name="賃率木工機械" localSheetId="106">#REF!</definedName>
    <definedName name="賃率木工機械" localSheetId="107">#REF!</definedName>
    <definedName name="賃率木工機械" localSheetId="108">#REF!</definedName>
    <definedName name="賃率木工機械" localSheetId="109">#REF!</definedName>
    <definedName name="賃率木工機械" localSheetId="110">#REF!</definedName>
    <definedName name="賃率木工機械" localSheetId="111">#REF!</definedName>
    <definedName name="賃率木工機械" localSheetId="112">#REF!</definedName>
    <definedName name="賃率木工機械" localSheetId="113">#REF!</definedName>
    <definedName name="賃率木工機械">#REF!</definedName>
    <definedName name="賃率木工組立" localSheetId="27">#REF!</definedName>
    <definedName name="賃率木工組立" localSheetId="28">#REF!</definedName>
    <definedName name="賃率木工組立" localSheetId="29">#REF!</definedName>
    <definedName name="賃率木工組立" localSheetId="30">#REF!</definedName>
    <definedName name="賃率木工組立" localSheetId="31">#REF!</definedName>
    <definedName name="賃率木工組立" localSheetId="32">#REF!</definedName>
    <definedName name="賃率木工組立" localSheetId="33">#REF!</definedName>
    <definedName name="賃率木工組立" localSheetId="34">#REF!</definedName>
    <definedName name="賃率木工組立" localSheetId="35">#REF!</definedName>
    <definedName name="賃率木工組立" localSheetId="36">#REF!</definedName>
    <definedName name="賃率木工組立" localSheetId="37">#REF!</definedName>
    <definedName name="賃率木工組立" localSheetId="38">#REF!</definedName>
    <definedName name="賃率木工組立" localSheetId="39">#REF!</definedName>
    <definedName name="賃率木工組立" localSheetId="40">#REF!</definedName>
    <definedName name="賃率木工組立" localSheetId="41">#REF!</definedName>
    <definedName name="賃率木工組立" localSheetId="42">#REF!</definedName>
    <definedName name="賃率木工組立" localSheetId="43">#REF!</definedName>
    <definedName name="賃率木工組立" localSheetId="44">#REF!</definedName>
    <definedName name="賃率木工組立" localSheetId="45">#REF!</definedName>
    <definedName name="賃率木工組立" localSheetId="46">#REF!</definedName>
    <definedName name="賃率木工組立" localSheetId="47">#REF!</definedName>
    <definedName name="賃率木工組立" localSheetId="48">#REF!</definedName>
    <definedName name="賃率木工組立" localSheetId="49">#REF!</definedName>
    <definedName name="賃率木工組立" localSheetId="50">#REF!</definedName>
    <definedName name="賃率木工組立" localSheetId="51">#REF!</definedName>
    <definedName name="賃率木工組立" localSheetId="52">#REF!</definedName>
    <definedName name="賃率木工組立" localSheetId="53">#REF!</definedName>
    <definedName name="賃率木工組立" localSheetId="54">#REF!</definedName>
    <definedName name="賃率木工組立" localSheetId="55">#REF!</definedName>
    <definedName name="賃率木工組立" localSheetId="56">#REF!</definedName>
    <definedName name="賃率木工組立" localSheetId="57">#REF!</definedName>
    <definedName name="賃率木工組立" localSheetId="58">#REF!</definedName>
    <definedName name="賃率木工組立" localSheetId="59">#REF!</definedName>
    <definedName name="賃率木工組立" localSheetId="60">#REF!</definedName>
    <definedName name="賃率木工組立" localSheetId="61">#REF!</definedName>
    <definedName name="賃率木工組立" localSheetId="62">#REF!</definedName>
    <definedName name="賃率木工組立" localSheetId="63">#REF!</definedName>
    <definedName name="賃率木工組立" localSheetId="64">#REF!</definedName>
    <definedName name="賃率木工組立" localSheetId="65">#REF!</definedName>
    <definedName name="賃率木工組立" localSheetId="66">#REF!</definedName>
    <definedName name="賃率木工組立" localSheetId="67">#REF!</definedName>
    <definedName name="賃率木工組立" localSheetId="68">#REF!</definedName>
    <definedName name="賃率木工組立" localSheetId="69">#REF!</definedName>
    <definedName name="賃率木工組立" localSheetId="70">#REF!</definedName>
    <definedName name="賃率木工組立" localSheetId="71">#REF!</definedName>
    <definedName name="賃率木工組立" localSheetId="72">#REF!</definedName>
    <definedName name="賃率木工組立" localSheetId="73">#REF!</definedName>
    <definedName name="賃率木工組立" localSheetId="74">#REF!</definedName>
    <definedName name="賃率木工組立" localSheetId="75">#REF!</definedName>
    <definedName name="賃率木工組立" localSheetId="76">#REF!</definedName>
    <definedName name="賃率木工組立" localSheetId="77">#REF!</definedName>
    <definedName name="賃率木工組立" localSheetId="78">#REF!</definedName>
    <definedName name="賃率木工組立" localSheetId="79">#REF!</definedName>
    <definedName name="賃率木工組立" localSheetId="80">#REF!</definedName>
    <definedName name="賃率木工組立" localSheetId="81">#REF!</definedName>
    <definedName name="賃率木工組立" localSheetId="82">#REF!</definedName>
    <definedName name="賃率木工組立" localSheetId="83">#REF!</definedName>
    <definedName name="賃率木工組立" localSheetId="84">#REF!</definedName>
    <definedName name="賃率木工組立" localSheetId="85">#REF!</definedName>
    <definedName name="賃率木工組立" localSheetId="86">#REF!</definedName>
    <definedName name="賃率木工組立" localSheetId="87">#REF!</definedName>
    <definedName name="賃率木工組立" localSheetId="88">#REF!</definedName>
    <definedName name="賃率木工組立" localSheetId="89">#REF!</definedName>
    <definedName name="賃率木工組立" localSheetId="90">#REF!</definedName>
    <definedName name="賃率木工組立" localSheetId="91">#REF!</definedName>
    <definedName name="賃率木工組立" localSheetId="92">#REF!</definedName>
    <definedName name="賃率木工組立" localSheetId="93">#REF!</definedName>
    <definedName name="賃率木工組立" localSheetId="94">#REF!</definedName>
    <definedName name="賃率木工組立" localSheetId="95">#REF!</definedName>
    <definedName name="賃率木工組立" localSheetId="96">#REF!</definedName>
    <definedName name="賃率木工組立" localSheetId="97">#REF!</definedName>
    <definedName name="賃率木工組立" localSheetId="98">#REF!</definedName>
    <definedName name="賃率木工組立" localSheetId="99">#REF!</definedName>
    <definedName name="賃率木工組立" localSheetId="100">#REF!</definedName>
    <definedName name="賃率木工組立" localSheetId="101">#REF!</definedName>
    <definedName name="賃率木工組立" localSheetId="102">#REF!</definedName>
    <definedName name="賃率木工組立" localSheetId="103">#REF!</definedName>
    <definedName name="賃率木工組立" localSheetId="104">#REF!</definedName>
    <definedName name="賃率木工組立" localSheetId="105">#REF!</definedName>
    <definedName name="賃率木工組立" localSheetId="106">#REF!</definedName>
    <definedName name="賃率木工組立" localSheetId="107">#REF!</definedName>
    <definedName name="賃率木工組立" localSheetId="108">#REF!</definedName>
    <definedName name="賃率木工組立" localSheetId="109">#REF!</definedName>
    <definedName name="賃率木工組立" localSheetId="110">#REF!</definedName>
    <definedName name="賃率木工組立" localSheetId="111">#REF!</definedName>
    <definedName name="賃率木工組立" localSheetId="112">#REF!</definedName>
    <definedName name="賃率木工組立" localSheetId="113">#REF!</definedName>
    <definedName name="賃率木工組立">#REF!</definedName>
    <definedName name="日本支給材CIF単価ﾄﾞﾙ" localSheetId="27">#REF!</definedName>
    <definedName name="日本支給材CIF単価ﾄﾞﾙ" localSheetId="28">#REF!</definedName>
    <definedName name="日本支給材CIF単価ﾄﾞﾙ" localSheetId="29">#REF!</definedName>
    <definedName name="日本支給材CIF単価ﾄﾞﾙ" localSheetId="30">#REF!</definedName>
    <definedName name="日本支給材CIF単価ﾄﾞﾙ" localSheetId="31">#REF!</definedName>
    <definedName name="日本支給材CIF単価ﾄﾞﾙ" localSheetId="32">#REF!</definedName>
    <definedName name="日本支給材CIF単価ﾄﾞﾙ" localSheetId="33">#REF!</definedName>
    <definedName name="日本支給材CIF単価ﾄﾞﾙ" localSheetId="34">#REF!</definedName>
    <definedName name="日本支給材CIF単価ﾄﾞﾙ" localSheetId="35">#REF!</definedName>
    <definedName name="日本支給材CIF単価ﾄﾞﾙ" localSheetId="36">#REF!</definedName>
    <definedName name="日本支給材CIF単価ﾄﾞﾙ" localSheetId="37">#REF!</definedName>
    <definedName name="日本支給材CIF単価ﾄﾞﾙ" localSheetId="38">#REF!</definedName>
    <definedName name="日本支給材CIF単価ﾄﾞﾙ" localSheetId="39">#REF!</definedName>
    <definedName name="日本支給材CIF単価ﾄﾞﾙ" localSheetId="40">#REF!</definedName>
    <definedName name="日本支給材CIF単価ﾄﾞﾙ" localSheetId="41">#REF!</definedName>
    <definedName name="日本支給材CIF単価ﾄﾞﾙ" localSheetId="42">#REF!</definedName>
    <definedName name="日本支給材CIF単価ﾄﾞﾙ" localSheetId="43">#REF!</definedName>
    <definedName name="日本支給材CIF単価ﾄﾞﾙ" localSheetId="44">#REF!</definedName>
    <definedName name="日本支給材CIF単価ﾄﾞﾙ" localSheetId="45">#REF!</definedName>
    <definedName name="日本支給材CIF単価ﾄﾞﾙ" localSheetId="46">#REF!</definedName>
    <definedName name="日本支給材CIF単価ﾄﾞﾙ" localSheetId="47">#REF!</definedName>
    <definedName name="日本支給材CIF単価ﾄﾞﾙ" localSheetId="48">#REF!</definedName>
    <definedName name="日本支給材CIF単価ﾄﾞﾙ" localSheetId="49">#REF!</definedName>
    <definedName name="日本支給材CIF単価ﾄﾞﾙ" localSheetId="50">#REF!</definedName>
    <definedName name="日本支給材CIF単価ﾄﾞﾙ" localSheetId="51">#REF!</definedName>
    <definedName name="日本支給材CIF単価ﾄﾞﾙ" localSheetId="52">#REF!</definedName>
    <definedName name="日本支給材CIF単価ﾄﾞﾙ" localSheetId="53">#REF!</definedName>
    <definedName name="日本支給材CIF単価ﾄﾞﾙ" localSheetId="54">#REF!</definedName>
    <definedName name="日本支給材CIF単価ﾄﾞﾙ" localSheetId="55">#REF!</definedName>
    <definedName name="日本支給材CIF単価ﾄﾞﾙ" localSheetId="56">#REF!</definedName>
    <definedName name="日本支給材CIF単価ﾄﾞﾙ" localSheetId="57">#REF!</definedName>
    <definedName name="日本支給材CIF単価ﾄﾞﾙ" localSheetId="58">#REF!</definedName>
    <definedName name="日本支給材CIF単価ﾄﾞﾙ" localSheetId="59">#REF!</definedName>
    <definedName name="日本支給材CIF単価ﾄﾞﾙ" localSheetId="60">#REF!</definedName>
    <definedName name="日本支給材CIF単価ﾄﾞﾙ" localSheetId="61">#REF!</definedName>
    <definedName name="日本支給材CIF単価ﾄﾞﾙ" localSheetId="62">#REF!</definedName>
    <definedName name="日本支給材CIF単価ﾄﾞﾙ" localSheetId="63">#REF!</definedName>
    <definedName name="日本支給材CIF単価ﾄﾞﾙ" localSheetId="64">#REF!</definedName>
    <definedName name="日本支給材CIF単価ﾄﾞﾙ" localSheetId="65">#REF!</definedName>
    <definedName name="日本支給材CIF単価ﾄﾞﾙ" localSheetId="66">#REF!</definedName>
    <definedName name="日本支給材CIF単価ﾄﾞﾙ" localSheetId="67">#REF!</definedName>
    <definedName name="日本支給材CIF単価ﾄﾞﾙ" localSheetId="68">#REF!</definedName>
    <definedName name="日本支給材CIF単価ﾄﾞﾙ" localSheetId="69">#REF!</definedName>
    <definedName name="日本支給材CIF単価ﾄﾞﾙ" localSheetId="70">#REF!</definedName>
    <definedName name="日本支給材CIF単価ﾄﾞﾙ" localSheetId="71">#REF!</definedName>
    <definedName name="日本支給材CIF単価ﾄﾞﾙ" localSheetId="72">#REF!</definedName>
    <definedName name="日本支給材CIF単価ﾄﾞﾙ" localSheetId="73">#REF!</definedName>
    <definedName name="日本支給材CIF単価ﾄﾞﾙ" localSheetId="74">#REF!</definedName>
    <definedName name="日本支給材CIF単価ﾄﾞﾙ" localSheetId="75">#REF!</definedName>
    <definedName name="日本支給材CIF単価ﾄﾞﾙ" localSheetId="76">#REF!</definedName>
    <definedName name="日本支給材CIF単価ﾄﾞﾙ" localSheetId="77">#REF!</definedName>
    <definedName name="日本支給材CIF単価ﾄﾞﾙ" localSheetId="78">#REF!</definedName>
    <definedName name="日本支給材CIF単価ﾄﾞﾙ" localSheetId="79">#REF!</definedName>
    <definedName name="日本支給材CIF単価ﾄﾞﾙ" localSheetId="80">#REF!</definedName>
    <definedName name="日本支給材CIF単価ﾄﾞﾙ" localSheetId="81">#REF!</definedName>
    <definedName name="日本支給材CIF単価ﾄﾞﾙ" localSheetId="82">#REF!</definedName>
    <definedName name="日本支給材CIF単価ﾄﾞﾙ" localSheetId="83">#REF!</definedName>
    <definedName name="日本支給材CIF単価ﾄﾞﾙ" localSheetId="84">#REF!</definedName>
    <definedName name="日本支給材CIF単価ﾄﾞﾙ" localSheetId="85">#REF!</definedName>
    <definedName name="日本支給材CIF単価ﾄﾞﾙ" localSheetId="86">#REF!</definedName>
    <definedName name="日本支給材CIF単価ﾄﾞﾙ" localSheetId="87">#REF!</definedName>
    <definedName name="日本支給材CIF単価ﾄﾞﾙ" localSheetId="88">#REF!</definedName>
    <definedName name="日本支給材CIF単価ﾄﾞﾙ" localSheetId="89">#REF!</definedName>
    <definedName name="日本支給材CIF単価ﾄﾞﾙ" localSheetId="90">#REF!</definedName>
    <definedName name="日本支給材CIF単価ﾄﾞﾙ" localSheetId="91">#REF!</definedName>
    <definedName name="日本支給材CIF単価ﾄﾞﾙ" localSheetId="92">#REF!</definedName>
    <definedName name="日本支給材CIF単価ﾄﾞﾙ" localSheetId="93">#REF!</definedName>
    <definedName name="日本支給材CIF単価ﾄﾞﾙ" localSheetId="94">#REF!</definedName>
    <definedName name="日本支給材CIF単価ﾄﾞﾙ" localSheetId="95">#REF!</definedName>
    <definedName name="日本支給材CIF単価ﾄﾞﾙ" localSheetId="96">#REF!</definedName>
    <definedName name="日本支給材CIF単価ﾄﾞﾙ" localSheetId="97">#REF!</definedName>
    <definedName name="日本支給材CIF単価ﾄﾞﾙ" localSheetId="98">#REF!</definedName>
    <definedName name="日本支給材CIF単価ﾄﾞﾙ" localSheetId="99">#REF!</definedName>
    <definedName name="日本支給材CIF単価ﾄﾞﾙ" localSheetId="100">#REF!</definedName>
    <definedName name="日本支給材CIF単価ﾄﾞﾙ" localSheetId="101">#REF!</definedName>
    <definedName name="日本支給材CIF単価ﾄﾞﾙ" localSheetId="102">#REF!</definedName>
    <definedName name="日本支給材CIF単価ﾄﾞﾙ" localSheetId="103">#REF!</definedName>
    <definedName name="日本支給材CIF単価ﾄﾞﾙ" localSheetId="104">#REF!</definedName>
    <definedName name="日本支給材CIF単価ﾄﾞﾙ" localSheetId="105">#REF!</definedName>
    <definedName name="日本支給材CIF単価ﾄﾞﾙ" localSheetId="106">#REF!</definedName>
    <definedName name="日本支給材CIF単価ﾄﾞﾙ" localSheetId="107">#REF!</definedName>
    <definedName name="日本支給材CIF単価ﾄﾞﾙ" localSheetId="108">#REF!</definedName>
    <definedName name="日本支給材CIF単価ﾄﾞﾙ" localSheetId="109">#REF!</definedName>
    <definedName name="日本支給材CIF単価ﾄﾞﾙ" localSheetId="110">#REF!</definedName>
    <definedName name="日本支給材CIF単価ﾄﾞﾙ" localSheetId="111">#REF!</definedName>
    <definedName name="日本支給材CIF単価ﾄﾞﾙ" localSheetId="112">#REF!</definedName>
    <definedName name="日本支給材CIF単価ﾄﾞﾙ" localSheetId="113">#REF!</definedName>
    <definedName name="日本支給材CIF単価ﾄﾞﾙ">#REF!</definedName>
    <definedName name="日本支給材KDCIF率" localSheetId="27">#REF!</definedName>
    <definedName name="日本支給材KDCIF率" localSheetId="28">#REF!</definedName>
    <definedName name="日本支給材KDCIF率" localSheetId="29">#REF!</definedName>
    <definedName name="日本支給材KDCIF率" localSheetId="30">#REF!</definedName>
    <definedName name="日本支給材KDCIF率" localSheetId="31">#REF!</definedName>
    <definedName name="日本支給材KDCIF率" localSheetId="32">#REF!</definedName>
    <definedName name="日本支給材KDCIF率" localSheetId="33">#REF!</definedName>
    <definedName name="日本支給材KDCIF率" localSheetId="34">#REF!</definedName>
    <definedName name="日本支給材KDCIF率" localSheetId="35">#REF!</definedName>
    <definedName name="日本支給材KDCIF率" localSheetId="36">#REF!</definedName>
    <definedName name="日本支給材KDCIF率" localSheetId="37">#REF!</definedName>
    <definedName name="日本支給材KDCIF率" localSheetId="38">#REF!</definedName>
    <definedName name="日本支給材KDCIF率" localSheetId="39">#REF!</definedName>
    <definedName name="日本支給材KDCIF率" localSheetId="40">#REF!</definedName>
    <definedName name="日本支給材KDCIF率" localSheetId="41">#REF!</definedName>
    <definedName name="日本支給材KDCIF率" localSheetId="42">#REF!</definedName>
    <definedName name="日本支給材KDCIF率" localSheetId="43">#REF!</definedName>
    <definedName name="日本支給材KDCIF率" localSheetId="44">#REF!</definedName>
    <definedName name="日本支給材KDCIF率" localSheetId="45">#REF!</definedName>
    <definedName name="日本支給材KDCIF率" localSheetId="46">#REF!</definedName>
    <definedName name="日本支給材KDCIF率" localSheetId="47">#REF!</definedName>
    <definedName name="日本支給材KDCIF率" localSheetId="48">#REF!</definedName>
    <definedName name="日本支給材KDCIF率" localSheetId="49">#REF!</definedName>
    <definedName name="日本支給材KDCIF率" localSheetId="50">#REF!</definedName>
    <definedName name="日本支給材KDCIF率" localSheetId="51">#REF!</definedName>
    <definedName name="日本支給材KDCIF率" localSheetId="52">#REF!</definedName>
    <definedName name="日本支給材KDCIF率" localSheetId="53">#REF!</definedName>
    <definedName name="日本支給材KDCIF率" localSheetId="54">#REF!</definedName>
    <definedName name="日本支給材KDCIF率" localSheetId="55">#REF!</definedName>
    <definedName name="日本支給材KDCIF率" localSheetId="56">#REF!</definedName>
    <definedName name="日本支給材KDCIF率" localSheetId="57">#REF!</definedName>
    <definedName name="日本支給材KDCIF率" localSheetId="58">#REF!</definedName>
    <definedName name="日本支給材KDCIF率" localSheetId="59">#REF!</definedName>
    <definedName name="日本支給材KDCIF率" localSheetId="60">#REF!</definedName>
    <definedName name="日本支給材KDCIF率" localSheetId="61">#REF!</definedName>
    <definedName name="日本支給材KDCIF率" localSheetId="62">#REF!</definedName>
    <definedName name="日本支給材KDCIF率" localSheetId="63">#REF!</definedName>
    <definedName name="日本支給材KDCIF率" localSheetId="64">#REF!</definedName>
    <definedName name="日本支給材KDCIF率" localSheetId="65">#REF!</definedName>
    <definedName name="日本支給材KDCIF率" localSheetId="66">#REF!</definedName>
    <definedName name="日本支給材KDCIF率" localSheetId="67">#REF!</definedName>
    <definedName name="日本支給材KDCIF率" localSheetId="68">#REF!</definedName>
    <definedName name="日本支給材KDCIF率" localSheetId="69">#REF!</definedName>
    <definedName name="日本支給材KDCIF率" localSheetId="70">#REF!</definedName>
    <definedName name="日本支給材KDCIF率" localSheetId="71">#REF!</definedName>
    <definedName name="日本支給材KDCIF率" localSheetId="72">#REF!</definedName>
    <definedName name="日本支給材KDCIF率" localSheetId="73">#REF!</definedName>
    <definedName name="日本支給材KDCIF率" localSheetId="74">#REF!</definedName>
    <definedName name="日本支給材KDCIF率" localSheetId="75">#REF!</definedName>
    <definedName name="日本支給材KDCIF率" localSheetId="76">#REF!</definedName>
    <definedName name="日本支給材KDCIF率" localSheetId="77">#REF!</definedName>
    <definedName name="日本支給材KDCIF率" localSheetId="78">#REF!</definedName>
    <definedName name="日本支給材KDCIF率" localSheetId="79">#REF!</definedName>
    <definedName name="日本支給材KDCIF率" localSheetId="80">#REF!</definedName>
    <definedName name="日本支給材KDCIF率" localSheetId="81">#REF!</definedName>
    <definedName name="日本支給材KDCIF率" localSheetId="82">#REF!</definedName>
    <definedName name="日本支給材KDCIF率" localSheetId="83">#REF!</definedName>
    <definedName name="日本支給材KDCIF率" localSheetId="84">#REF!</definedName>
    <definedName name="日本支給材KDCIF率" localSheetId="85">#REF!</definedName>
    <definedName name="日本支給材KDCIF率" localSheetId="86">#REF!</definedName>
    <definedName name="日本支給材KDCIF率" localSheetId="87">#REF!</definedName>
    <definedName name="日本支給材KDCIF率" localSheetId="88">#REF!</definedName>
    <definedName name="日本支給材KDCIF率" localSheetId="89">#REF!</definedName>
    <definedName name="日本支給材KDCIF率" localSheetId="90">#REF!</definedName>
    <definedName name="日本支給材KDCIF率" localSheetId="91">#REF!</definedName>
    <definedName name="日本支給材KDCIF率" localSheetId="92">#REF!</definedName>
    <definedName name="日本支給材KDCIF率" localSheetId="93">#REF!</definedName>
    <definedName name="日本支給材KDCIF率" localSheetId="94">#REF!</definedName>
    <definedName name="日本支給材KDCIF率" localSheetId="95">#REF!</definedName>
    <definedName name="日本支給材KDCIF率" localSheetId="96">#REF!</definedName>
    <definedName name="日本支給材KDCIF率" localSheetId="97">#REF!</definedName>
    <definedName name="日本支給材KDCIF率" localSheetId="98">#REF!</definedName>
    <definedName name="日本支給材KDCIF率" localSheetId="99">#REF!</definedName>
    <definedName name="日本支給材KDCIF率" localSheetId="100">#REF!</definedName>
    <definedName name="日本支給材KDCIF率" localSheetId="101">#REF!</definedName>
    <definedName name="日本支給材KDCIF率" localSheetId="102">#REF!</definedName>
    <definedName name="日本支給材KDCIF率" localSheetId="103">#REF!</definedName>
    <definedName name="日本支給材KDCIF率" localSheetId="104">#REF!</definedName>
    <definedName name="日本支給材KDCIF率" localSheetId="105">#REF!</definedName>
    <definedName name="日本支給材KDCIF率" localSheetId="106">#REF!</definedName>
    <definedName name="日本支給材KDCIF率" localSheetId="107">#REF!</definedName>
    <definedName name="日本支給材KDCIF率" localSheetId="108">#REF!</definedName>
    <definedName name="日本支給材KDCIF率" localSheetId="109">#REF!</definedName>
    <definedName name="日本支給材KDCIF率" localSheetId="110">#REF!</definedName>
    <definedName name="日本支給材KDCIF率" localSheetId="111">#REF!</definedName>
    <definedName name="日本支給材KDCIF率" localSheetId="112">#REF!</definedName>
    <definedName name="日本支給材KDCIF率" localSheetId="113">#REF!</definedName>
    <definedName name="日本支給材KDCIF率">#REF!</definedName>
    <definedName name="日本支給材KD為替円ﾄﾞﾙ" localSheetId="27">#REF!</definedName>
    <definedName name="日本支給材KD為替円ﾄﾞﾙ" localSheetId="28">#REF!</definedName>
    <definedName name="日本支給材KD為替円ﾄﾞﾙ" localSheetId="29">#REF!</definedName>
    <definedName name="日本支給材KD為替円ﾄﾞﾙ" localSheetId="30">#REF!</definedName>
    <definedName name="日本支給材KD為替円ﾄﾞﾙ" localSheetId="31">#REF!</definedName>
    <definedName name="日本支給材KD為替円ﾄﾞﾙ" localSheetId="32">#REF!</definedName>
    <definedName name="日本支給材KD為替円ﾄﾞﾙ" localSheetId="33">#REF!</definedName>
    <definedName name="日本支給材KD為替円ﾄﾞﾙ" localSheetId="34">#REF!</definedName>
    <definedName name="日本支給材KD為替円ﾄﾞﾙ" localSheetId="35">#REF!</definedName>
    <definedName name="日本支給材KD為替円ﾄﾞﾙ" localSheetId="36">#REF!</definedName>
    <definedName name="日本支給材KD為替円ﾄﾞﾙ" localSheetId="37">#REF!</definedName>
    <definedName name="日本支給材KD為替円ﾄﾞﾙ" localSheetId="38">#REF!</definedName>
    <definedName name="日本支給材KD為替円ﾄﾞﾙ" localSheetId="39">#REF!</definedName>
    <definedName name="日本支給材KD為替円ﾄﾞﾙ" localSheetId="40">#REF!</definedName>
    <definedName name="日本支給材KD為替円ﾄﾞﾙ" localSheetId="41">#REF!</definedName>
    <definedName name="日本支給材KD為替円ﾄﾞﾙ" localSheetId="42">#REF!</definedName>
    <definedName name="日本支給材KD為替円ﾄﾞﾙ" localSheetId="43">#REF!</definedName>
    <definedName name="日本支給材KD為替円ﾄﾞﾙ" localSheetId="44">#REF!</definedName>
    <definedName name="日本支給材KD為替円ﾄﾞﾙ" localSheetId="45">#REF!</definedName>
    <definedName name="日本支給材KD為替円ﾄﾞﾙ" localSheetId="46">#REF!</definedName>
    <definedName name="日本支給材KD為替円ﾄﾞﾙ" localSheetId="47">#REF!</definedName>
    <definedName name="日本支給材KD為替円ﾄﾞﾙ" localSheetId="48">#REF!</definedName>
    <definedName name="日本支給材KD為替円ﾄﾞﾙ" localSheetId="49">#REF!</definedName>
    <definedName name="日本支給材KD為替円ﾄﾞﾙ" localSheetId="50">#REF!</definedName>
    <definedName name="日本支給材KD為替円ﾄﾞﾙ" localSheetId="51">#REF!</definedName>
    <definedName name="日本支給材KD為替円ﾄﾞﾙ" localSheetId="52">#REF!</definedName>
    <definedName name="日本支給材KD為替円ﾄﾞﾙ" localSheetId="53">#REF!</definedName>
    <definedName name="日本支給材KD為替円ﾄﾞﾙ" localSheetId="54">#REF!</definedName>
    <definedName name="日本支給材KD為替円ﾄﾞﾙ" localSheetId="55">#REF!</definedName>
    <definedName name="日本支給材KD為替円ﾄﾞﾙ" localSheetId="56">#REF!</definedName>
    <definedName name="日本支給材KD為替円ﾄﾞﾙ" localSheetId="57">#REF!</definedName>
    <definedName name="日本支給材KD為替円ﾄﾞﾙ" localSheetId="58">#REF!</definedName>
    <definedName name="日本支給材KD為替円ﾄﾞﾙ" localSheetId="59">#REF!</definedName>
    <definedName name="日本支給材KD為替円ﾄﾞﾙ" localSheetId="60">#REF!</definedName>
    <definedName name="日本支給材KD為替円ﾄﾞﾙ" localSheetId="61">#REF!</definedName>
    <definedName name="日本支給材KD為替円ﾄﾞﾙ" localSheetId="62">#REF!</definedName>
    <definedName name="日本支給材KD為替円ﾄﾞﾙ" localSheetId="63">#REF!</definedName>
    <definedName name="日本支給材KD為替円ﾄﾞﾙ" localSheetId="64">#REF!</definedName>
    <definedName name="日本支給材KD為替円ﾄﾞﾙ" localSheetId="65">#REF!</definedName>
    <definedName name="日本支給材KD為替円ﾄﾞﾙ" localSheetId="66">#REF!</definedName>
    <definedName name="日本支給材KD為替円ﾄﾞﾙ" localSheetId="67">#REF!</definedName>
    <definedName name="日本支給材KD為替円ﾄﾞﾙ" localSheetId="68">#REF!</definedName>
    <definedName name="日本支給材KD為替円ﾄﾞﾙ" localSheetId="69">#REF!</definedName>
    <definedName name="日本支給材KD為替円ﾄﾞﾙ" localSheetId="70">#REF!</definedName>
    <definedName name="日本支給材KD為替円ﾄﾞﾙ" localSheetId="71">#REF!</definedName>
    <definedName name="日本支給材KD為替円ﾄﾞﾙ" localSheetId="72">#REF!</definedName>
    <definedName name="日本支給材KD為替円ﾄﾞﾙ" localSheetId="73">#REF!</definedName>
    <definedName name="日本支給材KD為替円ﾄﾞﾙ" localSheetId="74">#REF!</definedName>
    <definedName name="日本支給材KD為替円ﾄﾞﾙ" localSheetId="75">#REF!</definedName>
    <definedName name="日本支給材KD為替円ﾄﾞﾙ" localSheetId="76">#REF!</definedName>
    <definedName name="日本支給材KD為替円ﾄﾞﾙ" localSheetId="77">#REF!</definedName>
    <definedName name="日本支給材KD為替円ﾄﾞﾙ" localSheetId="78">#REF!</definedName>
    <definedName name="日本支給材KD為替円ﾄﾞﾙ" localSheetId="79">#REF!</definedName>
    <definedName name="日本支給材KD為替円ﾄﾞﾙ" localSheetId="80">#REF!</definedName>
    <definedName name="日本支給材KD為替円ﾄﾞﾙ" localSheetId="81">#REF!</definedName>
    <definedName name="日本支給材KD為替円ﾄﾞﾙ" localSheetId="82">#REF!</definedName>
    <definedName name="日本支給材KD為替円ﾄﾞﾙ" localSheetId="83">#REF!</definedName>
    <definedName name="日本支給材KD為替円ﾄﾞﾙ" localSheetId="84">#REF!</definedName>
    <definedName name="日本支給材KD為替円ﾄﾞﾙ" localSheetId="85">#REF!</definedName>
    <definedName name="日本支給材KD為替円ﾄﾞﾙ" localSheetId="86">#REF!</definedName>
    <definedName name="日本支給材KD為替円ﾄﾞﾙ" localSheetId="87">#REF!</definedName>
    <definedName name="日本支給材KD為替円ﾄﾞﾙ" localSheetId="88">#REF!</definedName>
    <definedName name="日本支給材KD為替円ﾄﾞﾙ" localSheetId="89">#REF!</definedName>
    <definedName name="日本支給材KD為替円ﾄﾞﾙ" localSheetId="90">#REF!</definedName>
    <definedName name="日本支給材KD為替円ﾄﾞﾙ" localSheetId="91">#REF!</definedName>
    <definedName name="日本支給材KD為替円ﾄﾞﾙ" localSheetId="92">#REF!</definedName>
    <definedName name="日本支給材KD為替円ﾄﾞﾙ" localSheetId="93">#REF!</definedName>
    <definedName name="日本支給材KD為替円ﾄﾞﾙ" localSheetId="94">#REF!</definedName>
    <definedName name="日本支給材KD為替円ﾄﾞﾙ" localSheetId="95">#REF!</definedName>
    <definedName name="日本支給材KD為替円ﾄﾞﾙ" localSheetId="96">#REF!</definedName>
    <definedName name="日本支給材KD為替円ﾄﾞﾙ" localSheetId="97">#REF!</definedName>
    <definedName name="日本支給材KD為替円ﾄﾞﾙ" localSheetId="98">#REF!</definedName>
    <definedName name="日本支給材KD為替円ﾄﾞﾙ" localSheetId="99">#REF!</definedName>
    <definedName name="日本支給材KD為替円ﾄﾞﾙ" localSheetId="100">#REF!</definedName>
    <definedName name="日本支給材KD為替円ﾄﾞﾙ" localSheetId="101">#REF!</definedName>
    <definedName name="日本支給材KD為替円ﾄﾞﾙ" localSheetId="102">#REF!</definedName>
    <definedName name="日本支給材KD為替円ﾄﾞﾙ" localSheetId="103">#REF!</definedName>
    <definedName name="日本支給材KD為替円ﾄﾞﾙ" localSheetId="104">#REF!</definedName>
    <definedName name="日本支給材KD為替円ﾄﾞﾙ" localSheetId="105">#REF!</definedName>
    <definedName name="日本支給材KD為替円ﾄﾞﾙ" localSheetId="106">#REF!</definedName>
    <definedName name="日本支給材KD為替円ﾄﾞﾙ" localSheetId="107">#REF!</definedName>
    <definedName name="日本支給材KD為替円ﾄﾞﾙ" localSheetId="108">#REF!</definedName>
    <definedName name="日本支給材KD為替円ﾄﾞﾙ" localSheetId="109">#REF!</definedName>
    <definedName name="日本支給材KD為替円ﾄﾞﾙ" localSheetId="110">#REF!</definedName>
    <definedName name="日本支給材KD為替円ﾄﾞﾙ" localSheetId="111">#REF!</definedName>
    <definedName name="日本支給材KD為替円ﾄﾞﾙ" localSheetId="112">#REF!</definedName>
    <definedName name="日本支給材KD為替円ﾄﾞﾙ" localSheetId="113">#REF!</definedName>
    <definedName name="日本支給材KD為替円ﾄﾞﾙ">#REF!</definedName>
    <definedName name="日本支給材為替ﾚﾄ円ﾄﾞﾙ" localSheetId="27">#REF!</definedName>
    <definedName name="日本支給材為替ﾚﾄ円ﾄﾞﾙ" localSheetId="28">#REF!</definedName>
    <definedName name="日本支給材為替ﾚﾄ円ﾄﾞﾙ" localSheetId="29">#REF!</definedName>
    <definedName name="日本支給材為替ﾚﾄ円ﾄﾞﾙ" localSheetId="30">#REF!</definedName>
    <definedName name="日本支給材為替ﾚﾄ円ﾄﾞﾙ" localSheetId="31">#REF!</definedName>
    <definedName name="日本支給材為替ﾚﾄ円ﾄﾞﾙ" localSheetId="32">#REF!</definedName>
    <definedName name="日本支給材為替ﾚﾄ円ﾄﾞﾙ" localSheetId="33">#REF!</definedName>
    <definedName name="日本支給材為替ﾚﾄ円ﾄﾞﾙ" localSheetId="34">#REF!</definedName>
    <definedName name="日本支給材為替ﾚﾄ円ﾄﾞﾙ" localSheetId="35">#REF!</definedName>
    <definedName name="日本支給材為替ﾚﾄ円ﾄﾞﾙ" localSheetId="36">#REF!</definedName>
    <definedName name="日本支給材為替ﾚﾄ円ﾄﾞﾙ" localSheetId="37">#REF!</definedName>
    <definedName name="日本支給材為替ﾚﾄ円ﾄﾞﾙ" localSheetId="38">#REF!</definedName>
    <definedName name="日本支給材為替ﾚﾄ円ﾄﾞﾙ" localSheetId="39">#REF!</definedName>
    <definedName name="日本支給材為替ﾚﾄ円ﾄﾞﾙ" localSheetId="40">#REF!</definedName>
    <definedName name="日本支給材為替ﾚﾄ円ﾄﾞﾙ" localSheetId="41">#REF!</definedName>
    <definedName name="日本支給材為替ﾚﾄ円ﾄﾞﾙ" localSheetId="42">#REF!</definedName>
    <definedName name="日本支給材為替ﾚﾄ円ﾄﾞﾙ" localSheetId="43">#REF!</definedName>
    <definedName name="日本支給材為替ﾚﾄ円ﾄﾞﾙ" localSheetId="44">#REF!</definedName>
    <definedName name="日本支給材為替ﾚﾄ円ﾄﾞﾙ" localSheetId="45">#REF!</definedName>
    <definedName name="日本支給材為替ﾚﾄ円ﾄﾞﾙ" localSheetId="46">#REF!</definedName>
    <definedName name="日本支給材為替ﾚﾄ円ﾄﾞﾙ" localSheetId="47">#REF!</definedName>
    <definedName name="日本支給材為替ﾚﾄ円ﾄﾞﾙ" localSheetId="48">#REF!</definedName>
    <definedName name="日本支給材為替ﾚﾄ円ﾄﾞﾙ" localSheetId="49">#REF!</definedName>
    <definedName name="日本支給材為替ﾚﾄ円ﾄﾞﾙ" localSheetId="50">#REF!</definedName>
    <definedName name="日本支給材為替ﾚﾄ円ﾄﾞﾙ" localSheetId="51">#REF!</definedName>
    <definedName name="日本支給材為替ﾚﾄ円ﾄﾞﾙ" localSheetId="52">#REF!</definedName>
    <definedName name="日本支給材為替ﾚﾄ円ﾄﾞﾙ" localSheetId="53">#REF!</definedName>
    <definedName name="日本支給材為替ﾚﾄ円ﾄﾞﾙ" localSheetId="54">#REF!</definedName>
    <definedName name="日本支給材為替ﾚﾄ円ﾄﾞﾙ" localSheetId="55">#REF!</definedName>
    <definedName name="日本支給材為替ﾚﾄ円ﾄﾞﾙ" localSheetId="56">#REF!</definedName>
    <definedName name="日本支給材為替ﾚﾄ円ﾄﾞﾙ" localSheetId="57">#REF!</definedName>
    <definedName name="日本支給材為替ﾚﾄ円ﾄﾞﾙ" localSheetId="58">#REF!</definedName>
    <definedName name="日本支給材為替ﾚﾄ円ﾄﾞﾙ" localSheetId="59">#REF!</definedName>
    <definedName name="日本支給材為替ﾚﾄ円ﾄﾞﾙ" localSheetId="60">#REF!</definedName>
    <definedName name="日本支給材為替ﾚﾄ円ﾄﾞﾙ" localSheetId="61">#REF!</definedName>
    <definedName name="日本支給材為替ﾚﾄ円ﾄﾞﾙ" localSheetId="62">#REF!</definedName>
    <definedName name="日本支給材為替ﾚﾄ円ﾄﾞﾙ" localSheetId="63">#REF!</definedName>
    <definedName name="日本支給材為替ﾚﾄ円ﾄﾞﾙ" localSheetId="64">#REF!</definedName>
    <definedName name="日本支給材為替ﾚﾄ円ﾄﾞﾙ" localSheetId="65">#REF!</definedName>
    <definedName name="日本支給材為替ﾚﾄ円ﾄﾞﾙ" localSheetId="66">#REF!</definedName>
    <definedName name="日本支給材為替ﾚﾄ円ﾄﾞﾙ" localSheetId="67">#REF!</definedName>
    <definedName name="日本支給材為替ﾚﾄ円ﾄﾞﾙ" localSheetId="68">#REF!</definedName>
    <definedName name="日本支給材為替ﾚﾄ円ﾄﾞﾙ" localSheetId="69">#REF!</definedName>
    <definedName name="日本支給材為替ﾚﾄ円ﾄﾞﾙ" localSheetId="70">#REF!</definedName>
    <definedName name="日本支給材為替ﾚﾄ円ﾄﾞﾙ" localSheetId="71">#REF!</definedName>
    <definedName name="日本支給材為替ﾚﾄ円ﾄﾞﾙ" localSheetId="72">#REF!</definedName>
    <definedName name="日本支給材為替ﾚﾄ円ﾄﾞﾙ" localSheetId="73">#REF!</definedName>
    <definedName name="日本支給材為替ﾚﾄ円ﾄﾞﾙ" localSheetId="74">#REF!</definedName>
    <definedName name="日本支給材為替ﾚﾄ円ﾄﾞﾙ" localSheetId="75">#REF!</definedName>
    <definedName name="日本支給材為替ﾚﾄ円ﾄﾞﾙ" localSheetId="76">#REF!</definedName>
    <definedName name="日本支給材為替ﾚﾄ円ﾄﾞﾙ" localSheetId="77">#REF!</definedName>
    <definedName name="日本支給材為替ﾚﾄ円ﾄﾞﾙ" localSheetId="78">#REF!</definedName>
    <definedName name="日本支給材為替ﾚﾄ円ﾄﾞﾙ" localSheetId="79">#REF!</definedName>
    <definedName name="日本支給材為替ﾚﾄ円ﾄﾞﾙ" localSheetId="80">#REF!</definedName>
    <definedName name="日本支給材為替ﾚﾄ円ﾄﾞﾙ" localSheetId="81">#REF!</definedName>
    <definedName name="日本支給材為替ﾚﾄ円ﾄﾞﾙ" localSheetId="82">#REF!</definedName>
    <definedName name="日本支給材為替ﾚﾄ円ﾄﾞﾙ" localSheetId="83">#REF!</definedName>
    <definedName name="日本支給材為替ﾚﾄ円ﾄﾞﾙ" localSheetId="84">#REF!</definedName>
    <definedName name="日本支給材為替ﾚﾄ円ﾄﾞﾙ" localSheetId="85">#REF!</definedName>
    <definedName name="日本支給材為替ﾚﾄ円ﾄﾞﾙ" localSheetId="86">#REF!</definedName>
    <definedName name="日本支給材為替ﾚﾄ円ﾄﾞﾙ" localSheetId="87">#REF!</definedName>
    <definedName name="日本支給材為替ﾚﾄ円ﾄﾞﾙ" localSheetId="88">#REF!</definedName>
    <definedName name="日本支給材為替ﾚﾄ円ﾄﾞﾙ" localSheetId="89">#REF!</definedName>
    <definedName name="日本支給材為替ﾚﾄ円ﾄﾞﾙ" localSheetId="90">#REF!</definedName>
    <definedName name="日本支給材為替ﾚﾄ円ﾄﾞﾙ" localSheetId="91">#REF!</definedName>
    <definedName name="日本支給材為替ﾚﾄ円ﾄﾞﾙ" localSheetId="92">#REF!</definedName>
    <definedName name="日本支給材為替ﾚﾄ円ﾄﾞﾙ" localSheetId="93">#REF!</definedName>
    <definedName name="日本支給材為替ﾚﾄ円ﾄﾞﾙ" localSheetId="94">#REF!</definedName>
    <definedName name="日本支給材為替ﾚﾄ円ﾄﾞﾙ" localSheetId="95">#REF!</definedName>
    <definedName name="日本支給材為替ﾚﾄ円ﾄﾞﾙ" localSheetId="96">#REF!</definedName>
    <definedName name="日本支給材為替ﾚﾄ円ﾄﾞﾙ" localSheetId="97">#REF!</definedName>
    <definedName name="日本支給材為替ﾚﾄ円ﾄﾞﾙ" localSheetId="98">#REF!</definedName>
    <definedName name="日本支給材為替ﾚﾄ円ﾄﾞﾙ" localSheetId="99">#REF!</definedName>
    <definedName name="日本支給材為替ﾚﾄ円ﾄﾞﾙ" localSheetId="100">#REF!</definedName>
    <definedName name="日本支給材為替ﾚﾄ円ﾄﾞﾙ" localSheetId="101">#REF!</definedName>
    <definedName name="日本支給材為替ﾚﾄ円ﾄﾞﾙ" localSheetId="102">#REF!</definedName>
    <definedName name="日本支給材為替ﾚﾄ円ﾄﾞﾙ" localSheetId="103">#REF!</definedName>
    <definedName name="日本支給材為替ﾚﾄ円ﾄﾞﾙ" localSheetId="104">#REF!</definedName>
    <definedName name="日本支給材為替ﾚﾄ円ﾄﾞﾙ" localSheetId="105">#REF!</definedName>
    <definedName name="日本支給材為替ﾚﾄ円ﾄﾞﾙ" localSheetId="106">#REF!</definedName>
    <definedName name="日本支給材為替ﾚﾄ円ﾄﾞﾙ" localSheetId="107">#REF!</definedName>
    <definedName name="日本支給材為替ﾚﾄ円ﾄﾞﾙ" localSheetId="108">#REF!</definedName>
    <definedName name="日本支給材為替ﾚﾄ円ﾄﾞﾙ" localSheetId="109">#REF!</definedName>
    <definedName name="日本支給材為替ﾚﾄ円ﾄﾞﾙ" localSheetId="110">#REF!</definedName>
    <definedName name="日本支給材為替ﾚﾄ円ﾄﾞﾙ" localSheetId="111">#REF!</definedName>
    <definedName name="日本支給材為替ﾚﾄ円ﾄﾞﾙ" localSheetId="112">#REF!</definedName>
    <definedName name="日本支給材為替ﾚﾄ円ﾄﾞﾙ" localSheetId="113">#REF!</definedName>
    <definedName name="日本支給材為替ﾚﾄ円ﾄﾞﾙ">#REF!</definedName>
    <definedName name="日本支給材確定単価円" localSheetId="27">#REF!</definedName>
    <definedName name="日本支給材確定単価円" localSheetId="28">#REF!</definedName>
    <definedName name="日本支給材確定単価円" localSheetId="29">#REF!</definedName>
    <definedName name="日本支給材確定単価円" localSheetId="30">#REF!</definedName>
    <definedName name="日本支給材確定単価円" localSheetId="31">#REF!</definedName>
    <definedName name="日本支給材確定単価円" localSheetId="32">#REF!</definedName>
    <definedName name="日本支給材確定単価円" localSheetId="33">#REF!</definedName>
    <definedName name="日本支給材確定単価円" localSheetId="34">#REF!</definedName>
    <definedName name="日本支給材確定単価円" localSheetId="35">#REF!</definedName>
    <definedName name="日本支給材確定単価円" localSheetId="36">#REF!</definedName>
    <definedName name="日本支給材確定単価円" localSheetId="37">#REF!</definedName>
    <definedName name="日本支給材確定単価円" localSheetId="38">#REF!</definedName>
    <definedName name="日本支給材確定単価円" localSheetId="39">#REF!</definedName>
    <definedName name="日本支給材確定単価円" localSheetId="40">#REF!</definedName>
    <definedName name="日本支給材確定単価円" localSheetId="41">#REF!</definedName>
    <definedName name="日本支給材確定単価円" localSheetId="42">#REF!</definedName>
    <definedName name="日本支給材確定単価円" localSheetId="43">#REF!</definedName>
    <definedName name="日本支給材確定単価円" localSheetId="44">#REF!</definedName>
    <definedName name="日本支給材確定単価円" localSheetId="45">#REF!</definedName>
    <definedName name="日本支給材確定単価円" localSheetId="46">#REF!</definedName>
    <definedName name="日本支給材確定単価円" localSheetId="47">#REF!</definedName>
    <definedName name="日本支給材確定単価円" localSheetId="48">#REF!</definedName>
    <definedName name="日本支給材確定単価円" localSheetId="49">#REF!</definedName>
    <definedName name="日本支給材確定単価円" localSheetId="50">#REF!</definedName>
    <definedName name="日本支給材確定単価円" localSheetId="51">#REF!</definedName>
    <definedName name="日本支給材確定単価円" localSheetId="52">#REF!</definedName>
    <definedName name="日本支給材確定単価円" localSheetId="53">#REF!</definedName>
    <definedName name="日本支給材確定単価円" localSheetId="54">#REF!</definedName>
    <definedName name="日本支給材確定単価円" localSheetId="55">#REF!</definedName>
    <definedName name="日本支給材確定単価円" localSheetId="56">#REF!</definedName>
    <definedName name="日本支給材確定単価円" localSheetId="57">#REF!</definedName>
    <definedName name="日本支給材確定単価円" localSheetId="58">#REF!</definedName>
    <definedName name="日本支給材確定単価円" localSheetId="59">#REF!</definedName>
    <definedName name="日本支給材確定単価円" localSheetId="60">#REF!</definedName>
    <definedName name="日本支給材確定単価円" localSheetId="61">#REF!</definedName>
    <definedName name="日本支給材確定単価円" localSheetId="62">#REF!</definedName>
    <definedName name="日本支給材確定単価円" localSheetId="63">#REF!</definedName>
    <definedName name="日本支給材確定単価円" localSheetId="64">#REF!</definedName>
    <definedName name="日本支給材確定単価円" localSheetId="65">#REF!</definedName>
    <definedName name="日本支給材確定単価円" localSheetId="66">#REF!</definedName>
    <definedName name="日本支給材確定単価円" localSheetId="67">#REF!</definedName>
    <definedName name="日本支給材確定単価円" localSheetId="68">#REF!</definedName>
    <definedName name="日本支給材確定単価円" localSheetId="69">#REF!</definedName>
    <definedName name="日本支給材確定単価円" localSheetId="70">#REF!</definedName>
    <definedName name="日本支給材確定単価円" localSheetId="71">#REF!</definedName>
    <definedName name="日本支給材確定単価円" localSheetId="72">#REF!</definedName>
    <definedName name="日本支給材確定単価円" localSheetId="73">#REF!</definedName>
    <definedName name="日本支給材確定単価円" localSheetId="74">#REF!</definedName>
    <definedName name="日本支給材確定単価円" localSheetId="75">#REF!</definedName>
    <definedName name="日本支給材確定単価円" localSheetId="76">#REF!</definedName>
    <definedName name="日本支給材確定単価円" localSheetId="77">#REF!</definedName>
    <definedName name="日本支給材確定単価円" localSheetId="78">#REF!</definedName>
    <definedName name="日本支給材確定単価円" localSheetId="79">#REF!</definedName>
    <definedName name="日本支給材確定単価円" localSheetId="80">#REF!</definedName>
    <definedName name="日本支給材確定単価円" localSheetId="81">#REF!</definedName>
    <definedName name="日本支給材確定単価円" localSheetId="82">#REF!</definedName>
    <definedName name="日本支給材確定単価円" localSheetId="83">#REF!</definedName>
    <definedName name="日本支給材確定単価円" localSheetId="84">#REF!</definedName>
    <definedName name="日本支給材確定単価円" localSheetId="85">#REF!</definedName>
    <definedName name="日本支給材確定単価円" localSheetId="86">#REF!</definedName>
    <definedName name="日本支給材確定単価円" localSheetId="87">#REF!</definedName>
    <definedName name="日本支給材確定単価円" localSheetId="88">#REF!</definedName>
    <definedName name="日本支給材確定単価円" localSheetId="89">#REF!</definedName>
    <definedName name="日本支給材確定単価円" localSheetId="90">#REF!</definedName>
    <definedName name="日本支給材確定単価円" localSheetId="91">#REF!</definedName>
    <definedName name="日本支給材確定単価円" localSheetId="92">#REF!</definedName>
    <definedName name="日本支給材確定単価円" localSheetId="93">#REF!</definedName>
    <definedName name="日本支給材確定単価円" localSheetId="94">#REF!</definedName>
    <definedName name="日本支給材確定単価円" localSheetId="95">#REF!</definedName>
    <definedName name="日本支給材確定単価円" localSheetId="96">#REF!</definedName>
    <definedName name="日本支給材確定単価円" localSheetId="97">#REF!</definedName>
    <definedName name="日本支給材確定単価円" localSheetId="98">#REF!</definedName>
    <definedName name="日本支給材確定単価円" localSheetId="99">#REF!</definedName>
    <definedName name="日本支給材確定単価円" localSheetId="100">#REF!</definedName>
    <definedName name="日本支給材確定単価円" localSheetId="101">#REF!</definedName>
    <definedName name="日本支給材確定単価円" localSheetId="102">#REF!</definedName>
    <definedName name="日本支給材確定単価円" localSheetId="103">#REF!</definedName>
    <definedName name="日本支給材確定単価円" localSheetId="104">#REF!</definedName>
    <definedName name="日本支給材確定単価円" localSheetId="105">#REF!</definedName>
    <definedName name="日本支給材確定単価円" localSheetId="106">#REF!</definedName>
    <definedName name="日本支給材確定単価円" localSheetId="107">#REF!</definedName>
    <definedName name="日本支給材確定単価円" localSheetId="108">#REF!</definedName>
    <definedName name="日本支給材確定単価円" localSheetId="109">#REF!</definedName>
    <definedName name="日本支給材確定単価円" localSheetId="110">#REF!</definedName>
    <definedName name="日本支給材確定単価円" localSheetId="111">#REF!</definedName>
    <definedName name="日本支給材確定単価円" localSheetId="112">#REF!</definedName>
    <definedName name="日本支給材確定単価円" localSheetId="113">#REF!</definedName>
    <definedName name="日本支給材確定単価円">#REF!</definedName>
    <definedName name="日本支給材実勢単価計円" localSheetId="27">#REF!</definedName>
    <definedName name="日本支給材実勢単価計円" localSheetId="28">#REF!</definedName>
    <definedName name="日本支給材実勢単価計円" localSheetId="29">#REF!</definedName>
    <definedName name="日本支給材実勢単価計円" localSheetId="30">#REF!</definedName>
    <definedName name="日本支給材実勢単価計円" localSheetId="31">#REF!</definedName>
    <definedName name="日本支給材実勢単価計円" localSheetId="32">#REF!</definedName>
    <definedName name="日本支給材実勢単価計円" localSheetId="33">#REF!</definedName>
    <definedName name="日本支給材実勢単価計円" localSheetId="34">#REF!</definedName>
    <definedName name="日本支給材実勢単価計円" localSheetId="35">#REF!</definedName>
    <definedName name="日本支給材実勢単価計円" localSheetId="36">#REF!</definedName>
    <definedName name="日本支給材実勢単価計円" localSheetId="37">#REF!</definedName>
    <definedName name="日本支給材実勢単価計円" localSheetId="38">#REF!</definedName>
    <definedName name="日本支給材実勢単価計円" localSheetId="39">#REF!</definedName>
    <definedName name="日本支給材実勢単価計円" localSheetId="40">#REF!</definedName>
    <definedName name="日本支給材実勢単価計円" localSheetId="41">#REF!</definedName>
    <definedName name="日本支給材実勢単価計円" localSheetId="42">#REF!</definedName>
    <definedName name="日本支給材実勢単価計円" localSheetId="43">#REF!</definedName>
    <definedName name="日本支給材実勢単価計円" localSheetId="44">#REF!</definedName>
    <definedName name="日本支給材実勢単価計円" localSheetId="45">#REF!</definedName>
    <definedName name="日本支給材実勢単価計円" localSheetId="46">#REF!</definedName>
    <definedName name="日本支給材実勢単価計円" localSheetId="47">#REF!</definedName>
    <definedName name="日本支給材実勢単価計円" localSheetId="48">#REF!</definedName>
    <definedName name="日本支給材実勢単価計円" localSheetId="49">#REF!</definedName>
    <definedName name="日本支給材実勢単価計円" localSheetId="50">#REF!</definedName>
    <definedName name="日本支給材実勢単価計円" localSheetId="51">#REF!</definedName>
    <definedName name="日本支給材実勢単価計円" localSheetId="52">#REF!</definedName>
    <definedName name="日本支給材実勢単価計円" localSheetId="53">#REF!</definedName>
    <definedName name="日本支給材実勢単価計円" localSheetId="54">#REF!</definedName>
    <definedName name="日本支給材実勢単価計円" localSheetId="55">#REF!</definedName>
    <definedName name="日本支給材実勢単価計円" localSheetId="56">#REF!</definedName>
    <definedName name="日本支給材実勢単価計円" localSheetId="57">#REF!</definedName>
    <definedName name="日本支給材実勢単価計円" localSheetId="58">#REF!</definedName>
    <definedName name="日本支給材実勢単価計円" localSheetId="59">#REF!</definedName>
    <definedName name="日本支給材実勢単価計円" localSheetId="60">#REF!</definedName>
    <definedName name="日本支給材実勢単価計円" localSheetId="61">#REF!</definedName>
    <definedName name="日本支給材実勢単価計円" localSheetId="62">#REF!</definedName>
    <definedName name="日本支給材実勢単価計円" localSheetId="63">#REF!</definedName>
    <definedName name="日本支給材実勢単価計円" localSheetId="64">#REF!</definedName>
    <definedName name="日本支給材実勢単価計円" localSheetId="65">#REF!</definedName>
    <definedName name="日本支給材実勢単価計円" localSheetId="66">#REF!</definedName>
    <definedName name="日本支給材実勢単価計円" localSheetId="67">#REF!</definedName>
    <definedName name="日本支給材実勢単価計円" localSheetId="68">#REF!</definedName>
    <definedName name="日本支給材実勢単価計円" localSheetId="69">#REF!</definedName>
    <definedName name="日本支給材実勢単価計円" localSheetId="70">#REF!</definedName>
    <definedName name="日本支給材実勢単価計円" localSheetId="71">#REF!</definedName>
    <definedName name="日本支給材実勢単価計円" localSheetId="72">#REF!</definedName>
    <definedName name="日本支給材実勢単価計円" localSheetId="73">#REF!</definedName>
    <definedName name="日本支給材実勢単価計円" localSheetId="74">#REF!</definedName>
    <definedName name="日本支給材実勢単価計円" localSheetId="75">#REF!</definedName>
    <definedName name="日本支給材実勢単価計円" localSheetId="76">#REF!</definedName>
    <definedName name="日本支給材実勢単価計円" localSheetId="77">#REF!</definedName>
    <definedName name="日本支給材実勢単価計円" localSheetId="78">#REF!</definedName>
    <definedName name="日本支給材実勢単価計円" localSheetId="79">#REF!</definedName>
    <definedName name="日本支給材実勢単価計円" localSheetId="80">#REF!</definedName>
    <definedName name="日本支給材実勢単価計円" localSheetId="81">#REF!</definedName>
    <definedName name="日本支給材実勢単価計円" localSheetId="82">#REF!</definedName>
    <definedName name="日本支給材実勢単価計円" localSheetId="83">#REF!</definedName>
    <definedName name="日本支給材実勢単価計円" localSheetId="84">#REF!</definedName>
    <definedName name="日本支給材実勢単価計円" localSheetId="85">#REF!</definedName>
    <definedName name="日本支給材実勢単価計円" localSheetId="86">#REF!</definedName>
    <definedName name="日本支給材実勢単価計円" localSheetId="87">#REF!</definedName>
    <definedName name="日本支給材実勢単価計円" localSheetId="88">#REF!</definedName>
    <definedName name="日本支給材実勢単価計円" localSheetId="89">#REF!</definedName>
    <definedName name="日本支給材実勢単価計円" localSheetId="90">#REF!</definedName>
    <definedName name="日本支給材実勢単価計円" localSheetId="91">#REF!</definedName>
    <definedName name="日本支給材実勢単価計円" localSheetId="92">#REF!</definedName>
    <definedName name="日本支給材実勢単価計円" localSheetId="93">#REF!</definedName>
    <definedName name="日本支給材実勢単価計円" localSheetId="94">#REF!</definedName>
    <definedName name="日本支給材実勢単価計円" localSheetId="95">#REF!</definedName>
    <definedName name="日本支給材実勢単価計円" localSheetId="96">#REF!</definedName>
    <definedName name="日本支給材実勢単価計円" localSheetId="97">#REF!</definedName>
    <definedName name="日本支給材実勢単価計円" localSheetId="98">#REF!</definedName>
    <definedName name="日本支給材実勢単価計円" localSheetId="99">#REF!</definedName>
    <definedName name="日本支給材実勢単価計円" localSheetId="100">#REF!</definedName>
    <definedName name="日本支給材実勢単価計円" localSheetId="101">#REF!</definedName>
    <definedName name="日本支給材実勢単価計円" localSheetId="102">#REF!</definedName>
    <definedName name="日本支給材実勢単価計円" localSheetId="103">#REF!</definedName>
    <definedName name="日本支給材実勢単価計円" localSheetId="104">#REF!</definedName>
    <definedName name="日本支給材実勢単価計円" localSheetId="105">#REF!</definedName>
    <definedName name="日本支給材実勢単価計円" localSheetId="106">#REF!</definedName>
    <definedName name="日本支給材実勢単価計円" localSheetId="107">#REF!</definedName>
    <definedName name="日本支給材実勢単価計円" localSheetId="108">#REF!</definedName>
    <definedName name="日本支給材実勢単価計円" localSheetId="109">#REF!</definedName>
    <definedName name="日本支給材実勢単価計円" localSheetId="110">#REF!</definedName>
    <definedName name="日本支給材実勢単価計円" localSheetId="111">#REF!</definedName>
    <definedName name="日本支給材実勢単価計円" localSheetId="112">#REF!</definedName>
    <definedName name="日本支給材実勢単価計円" localSheetId="113">#REF!</definedName>
    <definedName name="日本支給材実勢単価計円">#REF!</definedName>
    <definedName name="能率CLEL組立て" localSheetId="27">#REF!</definedName>
    <definedName name="能率CLEL組立て" localSheetId="28">#REF!</definedName>
    <definedName name="能率CLEL組立て" localSheetId="29">#REF!</definedName>
    <definedName name="能率CLEL組立て" localSheetId="30">#REF!</definedName>
    <definedName name="能率CLEL組立て" localSheetId="31">#REF!</definedName>
    <definedName name="能率CLEL組立て" localSheetId="32">#REF!</definedName>
    <definedName name="能率CLEL組立て" localSheetId="33">#REF!</definedName>
    <definedName name="能率CLEL組立て" localSheetId="34">#REF!</definedName>
    <definedName name="能率CLEL組立て" localSheetId="35">#REF!</definedName>
    <definedName name="能率CLEL組立て" localSheetId="36">#REF!</definedName>
    <definedName name="能率CLEL組立て" localSheetId="37">#REF!</definedName>
    <definedName name="能率CLEL組立て" localSheetId="38">#REF!</definedName>
    <definedName name="能率CLEL組立て" localSheetId="39">#REF!</definedName>
    <definedName name="能率CLEL組立て" localSheetId="40">#REF!</definedName>
    <definedName name="能率CLEL組立て" localSheetId="41">#REF!</definedName>
    <definedName name="能率CLEL組立て" localSheetId="42">#REF!</definedName>
    <definedName name="能率CLEL組立て" localSheetId="43">#REF!</definedName>
    <definedName name="能率CLEL組立て" localSheetId="44">#REF!</definedName>
    <definedName name="能率CLEL組立て" localSheetId="45">#REF!</definedName>
    <definedName name="能率CLEL組立て" localSheetId="46">#REF!</definedName>
    <definedName name="能率CLEL組立て" localSheetId="47">#REF!</definedName>
    <definedName name="能率CLEL組立て" localSheetId="48">#REF!</definedName>
    <definedName name="能率CLEL組立て" localSheetId="49">#REF!</definedName>
    <definedName name="能率CLEL組立て" localSheetId="50">#REF!</definedName>
    <definedName name="能率CLEL組立て" localSheetId="51">#REF!</definedName>
    <definedName name="能率CLEL組立て" localSheetId="52">#REF!</definedName>
    <definedName name="能率CLEL組立て" localSheetId="53">#REF!</definedName>
    <definedName name="能率CLEL組立て" localSheetId="54">#REF!</definedName>
    <definedName name="能率CLEL組立て" localSheetId="55">#REF!</definedName>
    <definedName name="能率CLEL組立て" localSheetId="56">#REF!</definedName>
    <definedName name="能率CLEL組立て" localSheetId="57">#REF!</definedName>
    <definedName name="能率CLEL組立て" localSheetId="58">#REF!</definedName>
    <definedName name="能率CLEL組立て" localSheetId="59">#REF!</definedName>
    <definedName name="能率CLEL組立て" localSheetId="60">#REF!</definedName>
    <definedName name="能率CLEL組立て" localSheetId="61">#REF!</definedName>
    <definedName name="能率CLEL組立て" localSheetId="62">#REF!</definedName>
    <definedName name="能率CLEL組立て" localSheetId="63">#REF!</definedName>
    <definedName name="能率CLEL組立て" localSheetId="64">#REF!</definedName>
    <definedName name="能率CLEL組立て" localSheetId="65">#REF!</definedName>
    <definedName name="能率CLEL組立て" localSheetId="66">#REF!</definedName>
    <definedName name="能率CLEL組立て" localSheetId="67">#REF!</definedName>
    <definedName name="能率CLEL組立て" localSheetId="68">#REF!</definedName>
    <definedName name="能率CLEL組立て" localSheetId="69">#REF!</definedName>
    <definedName name="能率CLEL組立て" localSheetId="70">#REF!</definedName>
    <definedName name="能率CLEL組立て" localSheetId="71">#REF!</definedName>
    <definedName name="能率CLEL組立て" localSheetId="72">#REF!</definedName>
    <definedName name="能率CLEL組立て" localSheetId="73">#REF!</definedName>
    <definedName name="能率CLEL組立て" localSheetId="74">#REF!</definedName>
    <definedName name="能率CLEL組立て" localSheetId="75">#REF!</definedName>
    <definedName name="能率CLEL組立て" localSheetId="76">#REF!</definedName>
    <definedName name="能率CLEL組立て" localSheetId="77">#REF!</definedName>
    <definedName name="能率CLEL組立て" localSheetId="78">#REF!</definedName>
    <definedName name="能率CLEL組立て" localSheetId="79">#REF!</definedName>
    <definedName name="能率CLEL組立て" localSheetId="80">#REF!</definedName>
    <definedName name="能率CLEL組立て" localSheetId="81">#REF!</definedName>
    <definedName name="能率CLEL組立て" localSheetId="82">#REF!</definedName>
    <definedName name="能率CLEL組立て" localSheetId="83">#REF!</definedName>
    <definedName name="能率CLEL組立て" localSheetId="84">#REF!</definedName>
    <definedName name="能率CLEL組立て" localSheetId="85">#REF!</definedName>
    <definedName name="能率CLEL組立て" localSheetId="86">#REF!</definedName>
    <definedName name="能率CLEL組立て" localSheetId="87">#REF!</definedName>
    <definedName name="能率CLEL組立て" localSheetId="88">#REF!</definedName>
    <definedName name="能率CLEL組立て" localSheetId="89">#REF!</definedName>
    <definedName name="能率CLEL組立て" localSheetId="90">#REF!</definedName>
    <definedName name="能率CLEL組立て" localSheetId="91">#REF!</definedName>
    <definedName name="能率CLEL組立て" localSheetId="92">#REF!</definedName>
    <definedName name="能率CLEL組立て" localSheetId="93">#REF!</definedName>
    <definedName name="能率CLEL組立て" localSheetId="94">#REF!</definedName>
    <definedName name="能率CLEL組立て" localSheetId="95">#REF!</definedName>
    <definedName name="能率CLEL組立て" localSheetId="96">#REF!</definedName>
    <definedName name="能率CLEL組立て" localSheetId="97">#REF!</definedName>
    <definedName name="能率CLEL組立て" localSheetId="98">#REF!</definedName>
    <definedName name="能率CLEL組立て" localSheetId="99">#REF!</definedName>
    <definedName name="能率CLEL組立て" localSheetId="100">#REF!</definedName>
    <definedName name="能率CLEL組立て" localSheetId="101">#REF!</definedName>
    <definedName name="能率CLEL組立て" localSheetId="102">#REF!</definedName>
    <definedName name="能率CLEL組立て" localSheetId="103">#REF!</definedName>
    <definedName name="能率CLEL組立て" localSheetId="104">#REF!</definedName>
    <definedName name="能率CLEL組立て" localSheetId="105">#REF!</definedName>
    <definedName name="能率CLEL組立て" localSheetId="106">#REF!</definedName>
    <definedName name="能率CLEL組立て" localSheetId="107">#REF!</definedName>
    <definedName name="能率CLEL組立て" localSheetId="108">#REF!</definedName>
    <definedName name="能率CLEL組立て" localSheetId="109">#REF!</definedName>
    <definedName name="能率CLEL組立て" localSheetId="110">#REF!</definedName>
    <definedName name="能率CLEL組立て" localSheetId="111">#REF!</definedName>
    <definedName name="能率CLEL組立て" localSheetId="112">#REF!</definedName>
    <definedName name="能率CLEL組立て" localSheetId="113">#REF!</definedName>
    <definedName name="能率CLEL組立て">#REF!</definedName>
    <definedName name="能率MK組立GH" localSheetId="27">#REF!</definedName>
    <definedName name="能率MK組立GH" localSheetId="28">#REF!</definedName>
    <definedName name="能率MK組立GH" localSheetId="29">#REF!</definedName>
    <definedName name="能率MK組立GH" localSheetId="30">#REF!</definedName>
    <definedName name="能率MK組立GH" localSheetId="31">#REF!</definedName>
    <definedName name="能率MK組立GH" localSheetId="32">#REF!</definedName>
    <definedName name="能率MK組立GH" localSheetId="33">#REF!</definedName>
    <definedName name="能率MK組立GH" localSheetId="34">#REF!</definedName>
    <definedName name="能率MK組立GH" localSheetId="35">#REF!</definedName>
    <definedName name="能率MK組立GH" localSheetId="36">#REF!</definedName>
    <definedName name="能率MK組立GH" localSheetId="37">#REF!</definedName>
    <definedName name="能率MK組立GH" localSheetId="38">#REF!</definedName>
    <definedName name="能率MK組立GH" localSheetId="39">#REF!</definedName>
    <definedName name="能率MK組立GH" localSheetId="40">#REF!</definedName>
    <definedName name="能率MK組立GH" localSheetId="41">#REF!</definedName>
    <definedName name="能率MK組立GH" localSheetId="42">#REF!</definedName>
    <definedName name="能率MK組立GH" localSheetId="43">#REF!</definedName>
    <definedName name="能率MK組立GH" localSheetId="44">#REF!</definedName>
    <definedName name="能率MK組立GH" localSheetId="45">#REF!</definedName>
    <definedName name="能率MK組立GH" localSheetId="46">#REF!</definedName>
    <definedName name="能率MK組立GH" localSheetId="47">#REF!</definedName>
    <definedName name="能率MK組立GH" localSheetId="48">#REF!</definedName>
    <definedName name="能率MK組立GH" localSheetId="49">#REF!</definedName>
    <definedName name="能率MK組立GH" localSheetId="50">#REF!</definedName>
    <definedName name="能率MK組立GH" localSheetId="51">#REF!</definedName>
    <definedName name="能率MK組立GH" localSheetId="52">#REF!</definedName>
    <definedName name="能率MK組立GH" localSheetId="53">#REF!</definedName>
    <definedName name="能率MK組立GH" localSheetId="54">#REF!</definedName>
    <definedName name="能率MK組立GH" localSheetId="55">#REF!</definedName>
    <definedName name="能率MK組立GH" localSheetId="56">#REF!</definedName>
    <definedName name="能率MK組立GH" localSheetId="57">#REF!</definedName>
    <definedName name="能率MK組立GH" localSheetId="58">#REF!</definedName>
    <definedName name="能率MK組立GH" localSheetId="59">#REF!</definedName>
    <definedName name="能率MK組立GH" localSheetId="60">#REF!</definedName>
    <definedName name="能率MK組立GH" localSheetId="61">#REF!</definedName>
    <definedName name="能率MK組立GH" localSheetId="62">#REF!</definedName>
    <definedName name="能率MK組立GH" localSheetId="63">#REF!</definedName>
    <definedName name="能率MK組立GH" localSheetId="64">#REF!</definedName>
    <definedName name="能率MK組立GH" localSheetId="65">#REF!</definedName>
    <definedName name="能率MK組立GH" localSheetId="66">#REF!</definedName>
    <definedName name="能率MK組立GH" localSheetId="67">#REF!</definedName>
    <definedName name="能率MK組立GH" localSheetId="68">#REF!</definedName>
    <definedName name="能率MK組立GH" localSheetId="69">#REF!</definedName>
    <definedName name="能率MK組立GH" localSheetId="70">#REF!</definedName>
    <definedName name="能率MK組立GH" localSheetId="71">#REF!</definedName>
    <definedName name="能率MK組立GH" localSheetId="72">#REF!</definedName>
    <definedName name="能率MK組立GH" localSheetId="73">#REF!</definedName>
    <definedName name="能率MK組立GH" localSheetId="74">#REF!</definedName>
    <definedName name="能率MK組立GH" localSheetId="75">#REF!</definedName>
    <definedName name="能率MK組立GH" localSheetId="76">#REF!</definedName>
    <definedName name="能率MK組立GH" localSheetId="77">#REF!</definedName>
    <definedName name="能率MK組立GH" localSheetId="78">#REF!</definedName>
    <definedName name="能率MK組立GH" localSheetId="79">#REF!</definedName>
    <definedName name="能率MK組立GH" localSheetId="80">#REF!</definedName>
    <definedName name="能率MK組立GH" localSheetId="81">#REF!</definedName>
    <definedName name="能率MK組立GH" localSheetId="82">#REF!</definedName>
    <definedName name="能率MK組立GH" localSheetId="83">#REF!</definedName>
    <definedName name="能率MK組立GH" localSheetId="84">#REF!</definedName>
    <definedName name="能率MK組立GH" localSheetId="85">#REF!</definedName>
    <definedName name="能率MK組立GH" localSheetId="86">#REF!</definedName>
    <definedName name="能率MK組立GH" localSheetId="87">#REF!</definedName>
    <definedName name="能率MK組立GH" localSheetId="88">#REF!</definedName>
    <definedName name="能率MK組立GH" localSheetId="89">#REF!</definedName>
    <definedName name="能率MK組立GH" localSheetId="90">#REF!</definedName>
    <definedName name="能率MK組立GH" localSheetId="91">#REF!</definedName>
    <definedName name="能率MK組立GH" localSheetId="92">#REF!</definedName>
    <definedName name="能率MK組立GH" localSheetId="93">#REF!</definedName>
    <definedName name="能率MK組立GH" localSheetId="94">#REF!</definedName>
    <definedName name="能率MK組立GH" localSheetId="95">#REF!</definedName>
    <definedName name="能率MK組立GH" localSheetId="96">#REF!</definedName>
    <definedName name="能率MK組立GH" localSheetId="97">#REF!</definedName>
    <definedName name="能率MK組立GH" localSheetId="98">#REF!</definedName>
    <definedName name="能率MK組立GH" localSheetId="99">#REF!</definedName>
    <definedName name="能率MK組立GH" localSheetId="100">#REF!</definedName>
    <definedName name="能率MK組立GH" localSheetId="101">#REF!</definedName>
    <definedName name="能率MK組立GH" localSheetId="102">#REF!</definedName>
    <definedName name="能率MK組立GH" localSheetId="103">#REF!</definedName>
    <definedName name="能率MK組立GH" localSheetId="104">#REF!</definedName>
    <definedName name="能率MK組立GH" localSheetId="105">#REF!</definedName>
    <definedName name="能率MK組立GH" localSheetId="106">#REF!</definedName>
    <definedName name="能率MK組立GH" localSheetId="107">#REF!</definedName>
    <definedName name="能率MK組立GH" localSheetId="108">#REF!</definedName>
    <definedName name="能率MK組立GH" localSheetId="109">#REF!</definedName>
    <definedName name="能率MK組立GH" localSheetId="110">#REF!</definedName>
    <definedName name="能率MK組立GH" localSheetId="111">#REF!</definedName>
    <definedName name="能率MK組立GH" localSheetId="112">#REF!</definedName>
    <definedName name="能率MK組立GH" localSheetId="113">#REF!</definedName>
    <definedName name="能率MK組立GH">#REF!</definedName>
    <definedName name="能率MK部品GH" localSheetId="27">#REF!</definedName>
    <definedName name="能率MK部品GH" localSheetId="28">#REF!</definedName>
    <definedName name="能率MK部品GH" localSheetId="29">#REF!</definedName>
    <definedName name="能率MK部品GH" localSheetId="30">#REF!</definedName>
    <definedName name="能率MK部品GH" localSheetId="31">#REF!</definedName>
    <definedName name="能率MK部品GH" localSheetId="32">#REF!</definedName>
    <definedName name="能率MK部品GH" localSheetId="33">#REF!</definedName>
    <definedName name="能率MK部品GH" localSheetId="34">#REF!</definedName>
    <definedName name="能率MK部品GH" localSheetId="35">#REF!</definedName>
    <definedName name="能率MK部品GH" localSheetId="36">#REF!</definedName>
    <definedName name="能率MK部品GH" localSheetId="37">#REF!</definedName>
    <definedName name="能率MK部品GH" localSheetId="38">#REF!</definedName>
    <definedName name="能率MK部品GH" localSheetId="39">#REF!</definedName>
    <definedName name="能率MK部品GH" localSheetId="40">#REF!</definedName>
    <definedName name="能率MK部品GH" localSheetId="41">#REF!</definedName>
    <definedName name="能率MK部品GH" localSheetId="42">#REF!</definedName>
    <definedName name="能率MK部品GH" localSheetId="43">#REF!</definedName>
    <definedName name="能率MK部品GH" localSheetId="44">#REF!</definedName>
    <definedName name="能率MK部品GH" localSheetId="45">#REF!</definedName>
    <definedName name="能率MK部品GH" localSheetId="46">#REF!</definedName>
    <definedName name="能率MK部品GH" localSheetId="47">#REF!</definedName>
    <definedName name="能率MK部品GH" localSheetId="48">#REF!</definedName>
    <definedName name="能率MK部品GH" localSheetId="49">#REF!</definedName>
    <definedName name="能率MK部品GH" localSheetId="50">#REF!</definedName>
    <definedName name="能率MK部品GH" localSheetId="51">#REF!</definedName>
    <definedName name="能率MK部品GH" localSheetId="52">#REF!</definedName>
    <definedName name="能率MK部品GH" localSheetId="53">#REF!</definedName>
    <definedName name="能率MK部品GH" localSheetId="54">#REF!</definedName>
    <definedName name="能率MK部品GH" localSheetId="55">#REF!</definedName>
    <definedName name="能率MK部品GH" localSheetId="56">#REF!</definedName>
    <definedName name="能率MK部品GH" localSheetId="57">#REF!</definedName>
    <definedName name="能率MK部品GH" localSheetId="58">#REF!</definedName>
    <definedName name="能率MK部品GH" localSheetId="59">#REF!</definedName>
    <definedName name="能率MK部品GH" localSheetId="60">#REF!</definedName>
    <definedName name="能率MK部品GH" localSheetId="61">#REF!</definedName>
    <definedName name="能率MK部品GH" localSheetId="62">#REF!</definedName>
    <definedName name="能率MK部品GH" localSheetId="63">#REF!</definedName>
    <definedName name="能率MK部品GH" localSheetId="64">#REF!</definedName>
    <definedName name="能率MK部品GH" localSheetId="65">#REF!</definedName>
    <definedName name="能率MK部品GH" localSheetId="66">#REF!</definedName>
    <definedName name="能率MK部品GH" localSheetId="67">#REF!</definedName>
    <definedName name="能率MK部品GH" localSheetId="68">#REF!</definedName>
    <definedName name="能率MK部品GH" localSheetId="69">#REF!</definedName>
    <definedName name="能率MK部品GH" localSheetId="70">#REF!</definedName>
    <definedName name="能率MK部品GH" localSheetId="71">#REF!</definedName>
    <definedName name="能率MK部品GH" localSheetId="72">#REF!</definedName>
    <definedName name="能率MK部品GH" localSheetId="73">#REF!</definedName>
    <definedName name="能率MK部品GH" localSheetId="74">#REF!</definedName>
    <definedName name="能率MK部品GH" localSheetId="75">#REF!</definedName>
    <definedName name="能率MK部品GH" localSheetId="76">#REF!</definedName>
    <definedName name="能率MK部品GH" localSheetId="77">#REF!</definedName>
    <definedName name="能率MK部品GH" localSheetId="78">#REF!</definedName>
    <definedName name="能率MK部品GH" localSheetId="79">#REF!</definedName>
    <definedName name="能率MK部品GH" localSheetId="80">#REF!</definedName>
    <definedName name="能率MK部品GH" localSheetId="81">#REF!</definedName>
    <definedName name="能率MK部品GH" localSheetId="82">#REF!</definedName>
    <definedName name="能率MK部品GH" localSheetId="83">#REF!</definedName>
    <definedName name="能率MK部品GH" localSheetId="84">#REF!</definedName>
    <definedName name="能率MK部品GH" localSheetId="85">#REF!</definedName>
    <definedName name="能率MK部品GH" localSheetId="86">#REF!</definedName>
    <definedName name="能率MK部品GH" localSheetId="87">#REF!</definedName>
    <definedName name="能率MK部品GH" localSheetId="88">#REF!</definedName>
    <definedName name="能率MK部品GH" localSheetId="89">#REF!</definedName>
    <definedName name="能率MK部品GH" localSheetId="90">#REF!</definedName>
    <definedName name="能率MK部品GH" localSheetId="91">#REF!</definedName>
    <definedName name="能率MK部品GH" localSheetId="92">#REF!</definedName>
    <definedName name="能率MK部品GH" localSheetId="93">#REF!</definedName>
    <definedName name="能率MK部品GH" localSheetId="94">#REF!</definedName>
    <definedName name="能率MK部品GH" localSheetId="95">#REF!</definedName>
    <definedName name="能率MK部品GH" localSheetId="96">#REF!</definedName>
    <definedName name="能率MK部品GH" localSheetId="97">#REF!</definedName>
    <definedName name="能率MK部品GH" localSheetId="98">#REF!</definedName>
    <definedName name="能率MK部品GH" localSheetId="99">#REF!</definedName>
    <definedName name="能率MK部品GH" localSheetId="100">#REF!</definedName>
    <definedName name="能率MK部品GH" localSheetId="101">#REF!</definedName>
    <definedName name="能率MK部品GH" localSheetId="102">#REF!</definedName>
    <definedName name="能率MK部品GH" localSheetId="103">#REF!</definedName>
    <definedName name="能率MK部品GH" localSheetId="104">#REF!</definedName>
    <definedName name="能率MK部品GH" localSheetId="105">#REF!</definedName>
    <definedName name="能率MK部品GH" localSheetId="106">#REF!</definedName>
    <definedName name="能率MK部品GH" localSheetId="107">#REF!</definedName>
    <definedName name="能率MK部品GH" localSheetId="108">#REF!</definedName>
    <definedName name="能率MK部品GH" localSheetId="109">#REF!</definedName>
    <definedName name="能率MK部品GH" localSheetId="110">#REF!</definedName>
    <definedName name="能率MK部品GH" localSheetId="111">#REF!</definedName>
    <definedName name="能率MK部品GH" localSheetId="112">#REF!</definedName>
    <definedName name="能率MK部品GH" localSheetId="113">#REF!</definedName>
    <definedName name="能率MK部品GH">#REF!</definedName>
    <definedName name="能率ｹｰｽ成形" localSheetId="27">#REF!</definedName>
    <definedName name="能率ｹｰｽ成形" localSheetId="28">#REF!</definedName>
    <definedName name="能率ｹｰｽ成形" localSheetId="29">#REF!</definedName>
    <definedName name="能率ｹｰｽ成形" localSheetId="30">#REF!</definedName>
    <definedName name="能率ｹｰｽ成形" localSheetId="31">#REF!</definedName>
    <definedName name="能率ｹｰｽ成形" localSheetId="32">#REF!</definedName>
    <definedName name="能率ｹｰｽ成形" localSheetId="33">#REF!</definedName>
    <definedName name="能率ｹｰｽ成形" localSheetId="34">#REF!</definedName>
    <definedName name="能率ｹｰｽ成形" localSheetId="35">#REF!</definedName>
    <definedName name="能率ｹｰｽ成形" localSheetId="36">#REF!</definedName>
    <definedName name="能率ｹｰｽ成形" localSheetId="37">#REF!</definedName>
    <definedName name="能率ｹｰｽ成形" localSheetId="38">#REF!</definedName>
    <definedName name="能率ｹｰｽ成形" localSheetId="39">#REF!</definedName>
    <definedName name="能率ｹｰｽ成形" localSheetId="40">#REF!</definedName>
    <definedName name="能率ｹｰｽ成形" localSheetId="41">#REF!</definedName>
    <definedName name="能率ｹｰｽ成形" localSheetId="42">#REF!</definedName>
    <definedName name="能率ｹｰｽ成形" localSheetId="43">#REF!</definedName>
    <definedName name="能率ｹｰｽ成形" localSheetId="44">#REF!</definedName>
    <definedName name="能率ｹｰｽ成形" localSheetId="45">#REF!</definedName>
    <definedName name="能率ｹｰｽ成形" localSheetId="46">#REF!</definedName>
    <definedName name="能率ｹｰｽ成形" localSheetId="47">#REF!</definedName>
    <definedName name="能率ｹｰｽ成形" localSheetId="48">#REF!</definedName>
    <definedName name="能率ｹｰｽ成形" localSheetId="49">#REF!</definedName>
    <definedName name="能率ｹｰｽ成形" localSheetId="50">#REF!</definedName>
    <definedName name="能率ｹｰｽ成形" localSheetId="51">#REF!</definedName>
    <definedName name="能率ｹｰｽ成形" localSheetId="52">#REF!</definedName>
    <definedName name="能率ｹｰｽ成形" localSheetId="53">#REF!</definedName>
    <definedName name="能率ｹｰｽ成形" localSheetId="54">#REF!</definedName>
    <definedName name="能率ｹｰｽ成形" localSheetId="55">#REF!</definedName>
    <definedName name="能率ｹｰｽ成形" localSheetId="56">#REF!</definedName>
    <definedName name="能率ｹｰｽ成形" localSheetId="57">#REF!</definedName>
    <definedName name="能率ｹｰｽ成形" localSheetId="58">#REF!</definedName>
    <definedName name="能率ｹｰｽ成形" localSheetId="59">#REF!</definedName>
    <definedName name="能率ｹｰｽ成形" localSheetId="60">#REF!</definedName>
    <definedName name="能率ｹｰｽ成形" localSheetId="61">#REF!</definedName>
    <definedName name="能率ｹｰｽ成形" localSheetId="62">#REF!</definedName>
    <definedName name="能率ｹｰｽ成形" localSheetId="63">#REF!</definedName>
    <definedName name="能率ｹｰｽ成形" localSheetId="64">#REF!</definedName>
    <definedName name="能率ｹｰｽ成形" localSheetId="65">#REF!</definedName>
    <definedName name="能率ｹｰｽ成形" localSheetId="66">#REF!</definedName>
    <definedName name="能率ｹｰｽ成形" localSheetId="67">#REF!</definedName>
    <definedName name="能率ｹｰｽ成形" localSheetId="68">#REF!</definedName>
    <definedName name="能率ｹｰｽ成形" localSheetId="69">#REF!</definedName>
    <definedName name="能率ｹｰｽ成形" localSheetId="70">#REF!</definedName>
    <definedName name="能率ｹｰｽ成形" localSheetId="71">#REF!</definedName>
    <definedName name="能率ｹｰｽ成形" localSheetId="72">#REF!</definedName>
    <definedName name="能率ｹｰｽ成形" localSheetId="73">#REF!</definedName>
    <definedName name="能率ｹｰｽ成形" localSheetId="74">#REF!</definedName>
    <definedName name="能率ｹｰｽ成形" localSheetId="75">#REF!</definedName>
    <definedName name="能率ｹｰｽ成形" localSheetId="76">#REF!</definedName>
    <definedName name="能率ｹｰｽ成形" localSheetId="77">#REF!</definedName>
    <definedName name="能率ｹｰｽ成形" localSheetId="78">#REF!</definedName>
    <definedName name="能率ｹｰｽ成形" localSheetId="79">#REF!</definedName>
    <definedName name="能率ｹｰｽ成形" localSheetId="80">#REF!</definedName>
    <definedName name="能率ｹｰｽ成形" localSheetId="81">#REF!</definedName>
    <definedName name="能率ｹｰｽ成形" localSheetId="82">#REF!</definedName>
    <definedName name="能率ｹｰｽ成形" localSheetId="83">#REF!</definedName>
    <definedName name="能率ｹｰｽ成形" localSheetId="84">#REF!</definedName>
    <definedName name="能率ｹｰｽ成形" localSheetId="85">#REF!</definedName>
    <definedName name="能率ｹｰｽ成形" localSheetId="86">#REF!</definedName>
    <definedName name="能率ｹｰｽ成形" localSheetId="87">#REF!</definedName>
    <definedName name="能率ｹｰｽ成形" localSheetId="88">#REF!</definedName>
    <definedName name="能率ｹｰｽ成形" localSheetId="89">#REF!</definedName>
    <definedName name="能率ｹｰｽ成形" localSheetId="90">#REF!</definedName>
    <definedName name="能率ｹｰｽ成形" localSheetId="91">#REF!</definedName>
    <definedName name="能率ｹｰｽ成形" localSheetId="92">#REF!</definedName>
    <definedName name="能率ｹｰｽ成形" localSheetId="93">#REF!</definedName>
    <definedName name="能率ｹｰｽ成形" localSheetId="94">#REF!</definedName>
    <definedName name="能率ｹｰｽ成形" localSheetId="95">#REF!</definedName>
    <definedName name="能率ｹｰｽ成形" localSheetId="96">#REF!</definedName>
    <definedName name="能率ｹｰｽ成形" localSheetId="97">#REF!</definedName>
    <definedName name="能率ｹｰｽ成形" localSheetId="98">#REF!</definedName>
    <definedName name="能率ｹｰｽ成形" localSheetId="99">#REF!</definedName>
    <definedName name="能率ｹｰｽ成形" localSheetId="100">#REF!</definedName>
    <definedName name="能率ｹｰｽ成形" localSheetId="101">#REF!</definedName>
    <definedName name="能率ｹｰｽ成形" localSheetId="102">#REF!</definedName>
    <definedName name="能率ｹｰｽ成形" localSheetId="103">#REF!</definedName>
    <definedName name="能率ｹｰｽ成形" localSheetId="104">#REF!</definedName>
    <definedName name="能率ｹｰｽ成形" localSheetId="105">#REF!</definedName>
    <definedName name="能率ｹｰｽ成形" localSheetId="106">#REF!</definedName>
    <definedName name="能率ｹｰｽ成形" localSheetId="107">#REF!</definedName>
    <definedName name="能率ｹｰｽ成形" localSheetId="108">#REF!</definedName>
    <definedName name="能率ｹｰｽ成形" localSheetId="109">#REF!</definedName>
    <definedName name="能率ｹｰｽ成形" localSheetId="110">#REF!</definedName>
    <definedName name="能率ｹｰｽ成形" localSheetId="111">#REF!</definedName>
    <definedName name="能率ｹｰｽ成形" localSheetId="112">#REF!</definedName>
    <definedName name="能率ｹｰｽ成形" localSheetId="113">#REF!</definedName>
    <definedName name="能率ｹｰｽ成形">#REF!</definedName>
    <definedName name="能率ｹｰｽ塗装" localSheetId="27">#REF!</definedName>
    <definedName name="能率ｹｰｽ塗装" localSheetId="28">#REF!</definedName>
    <definedName name="能率ｹｰｽ塗装" localSheetId="29">#REF!</definedName>
    <definedName name="能率ｹｰｽ塗装" localSheetId="30">#REF!</definedName>
    <definedName name="能率ｹｰｽ塗装" localSheetId="31">#REF!</definedName>
    <definedName name="能率ｹｰｽ塗装" localSheetId="32">#REF!</definedName>
    <definedName name="能率ｹｰｽ塗装" localSheetId="33">#REF!</definedName>
    <definedName name="能率ｹｰｽ塗装" localSheetId="34">#REF!</definedName>
    <definedName name="能率ｹｰｽ塗装" localSheetId="35">#REF!</definedName>
    <definedName name="能率ｹｰｽ塗装" localSheetId="36">#REF!</definedName>
    <definedName name="能率ｹｰｽ塗装" localSheetId="37">#REF!</definedName>
    <definedName name="能率ｹｰｽ塗装" localSheetId="38">#REF!</definedName>
    <definedName name="能率ｹｰｽ塗装" localSheetId="39">#REF!</definedName>
    <definedName name="能率ｹｰｽ塗装" localSheetId="40">#REF!</definedName>
    <definedName name="能率ｹｰｽ塗装" localSheetId="41">#REF!</definedName>
    <definedName name="能率ｹｰｽ塗装" localSheetId="42">#REF!</definedName>
    <definedName name="能率ｹｰｽ塗装" localSheetId="43">#REF!</definedName>
    <definedName name="能率ｹｰｽ塗装" localSheetId="44">#REF!</definedName>
    <definedName name="能率ｹｰｽ塗装" localSheetId="45">#REF!</definedName>
    <definedName name="能率ｹｰｽ塗装" localSheetId="46">#REF!</definedName>
    <definedName name="能率ｹｰｽ塗装" localSheetId="47">#REF!</definedName>
    <definedName name="能率ｹｰｽ塗装" localSheetId="48">#REF!</definedName>
    <definedName name="能率ｹｰｽ塗装" localSheetId="49">#REF!</definedName>
    <definedName name="能率ｹｰｽ塗装" localSheetId="50">#REF!</definedName>
    <definedName name="能率ｹｰｽ塗装" localSheetId="51">#REF!</definedName>
    <definedName name="能率ｹｰｽ塗装" localSheetId="52">#REF!</definedName>
    <definedName name="能率ｹｰｽ塗装" localSheetId="53">#REF!</definedName>
    <definedName name="能率ｹｰｽ塗装" localSheetId="54">#REF!</definedName>
    <definedName name="能率ｹｰｽ塗装" localSheetId="55">#REF!</definedName>
    <definedName name="能率ｹｰｽ塗装" localSheetId="56">#REF!</definedName>
    <definedName name="能率ｹｰｽ塗装" localSheetId="57">#REF!</definedName>
    <definedName name="能率ｹｰｽ塗装" localSheetId="58">#REF!</definedName>
    <definedName name="能率ｹｰｽ塗装" localSheetId="59">#REF!</definedName>
    <definedName name="能率ｹｰｽ塗装" localSheetId="60">#REF!</definedName>
    <definedName name="能率ｹｰｽ塗装" localSheetId="61">#REF!</definedName>
    <definedName name="能率ｹｰｽ塗装" localSheetId="62">#REF!</definedName>
    <definedName name="能率ｹｰｽ塗装" localSheetId="63">#REF!</definedName>
    <definedName name="能率ｹｰｽ塗装" localSheetId="64">#REF!</definedName>
    <definedName name="能率ｹｰｽ塗装" localSheetId="65">#REF!</definedName>
    <definedName name="能率ｹｰｽ塗装" localSheetId="66">#REF!</definedName>
    <definedName name="能率ｹｰｽ塗装" localSheetId="67">#REF!</definedName>
    <definedName name="能率ｹｰｽ塗装" localSheetId="68">#REF!</definedName>
    <definedName name="能率ｹｰｽ塗装" localSheetId="69">#REF!</definedName>
    <definedName name="能率ｹｰｽ塗装" localSheetId="70">#REF!</definedName>
    <definedName name="能率ｹｰｽ塗装" localSheetId="71">#REF!</definedName>
    <definedName name="能率ｹｰｽ塗装" localSheetId="72">#REF!</definedName>
    <definedName name="能率ｹｰｽ塗装" localSheetId="73">#REF!</definedName>
    <definedName name="能率ｹｰｽ塗装" localSheetId="74">#REF!</definedName>
    <definedName name="能率ｹｰｽ塗装" localSheetId="75">#REF!</definedName>
    <definedName name="能率ｹｰｽ塗装" localSheetId="76">#REF!</definedName>
    <definedName name="能率ｹｰｽ塗装" localSheetId="77">#REF!</definedName>
    <definedName name="能率ｹｰｽ塗装" localSheetId="78">#REF!</definedName>
    <definedName name="能率ｹｰｽ塗装" localSheetId="79">#REF!</definedName>
    <definedName name="能率ｹｰｽ塗装" localSheetId="80">#REF!</definedName>
    <definedName name="能率ｹｰｽ塗装" localSheetId="81">#REF!</definedName>
    <definedName name="能率ｹｰｽ塗装" localSheetId="82">#REF!</definedName>
    <definedName name="能率ｹｰｽ塗装" localSheetId="83">#REF!</definedName>
    <definedName name="能率ｹｰｽ塗装" localSheetId="84">#REF!</definedName>
    <definedName name="能率ｹｰｽ塗装" localSheetId="85">#REF!</definedName>
    <definedName name="能率ｹｰｽ塗装" localSheetId="86">#REF!</definedName>
    <definedName name="能率ｹｰｽ塗装" localSheetId="87">#REF!</definedName>
    <definedName name="能率ｹｰｽ塗装" localSheetId="88">#REF!</definedName>
    <definedName name="能率ｹｰｽ塗装" localSheetId="89">#REF!</definedName>
    <definedName name="能率ｹｰｽ塗装" localSheetId="90">#REF!</definedName>
    <definedName name="能率ｹｰｽ塗装" localSheetId="91">#REF!</definedName>
    <definedName name="能率ｹｰｽ塗装" localSheetId="92">#REF!</definedName>
    <definedName name="能率ｹｰｽ塗装" localSheetId="93">#REF!</definedName>
    <definedName name="能率ｹｰｽ塗装" localSheetId="94">#REF!</definedName>
    <definedName name="能率ｹｰｽ塗装" localSheetId="95">#REF!</definedName>
    <definedName name="能率ｹｰｽ塗装" localSheetId="96">#REF!</definedName>
    <definedName name="能率ｹｰｽ塗装" localSheetId="97">#REF!</definedName>
    <definedName name="能率ｹｰｽ塗装" localSheetId="98">#REF!</definedName>
    <definedName name="能率ｹｰｽ塗装" localSheetId="99">#REF!</definedName>
    <definedName name="能率ｹｰｽ塗装" localSheetId="100">#REF!</definedName>
    <definedName name="能率ｹｰｽ塗装" localSheetId="101">#REF!</definedName>
    <definedName name="能率ｹｰｽ塗装" localSheetId="102">#REF!</definedName>
    <definedName name="能率ｹｰｽ塗装" localSheetId="103">#REF!</definedName>
    <definedName name="能率ｹｰｽ塗装" localSheetId="104">#REF!</definedName>
    <definedName name="能率ｹｰｽ塗装" localSheetId="105">#REF!</definedName>
    <definedName name="能率ｹｰｽ塗装" localSheetId="106">#REF!</definedName>
    <definedName name="能率ｹｰｽ塗装" localSheetId="107">#REF!</definedName>
    <definedName name="能率ｹｰｽ塗装" localSheetId="108">#REF!</definedName>
    <definedName name="能率ｹｰｽ塗装" localSheetId="109">#REF!</definedName>
    <definedName name="能率ｹｰｽ塗装" localSheetId="110">#REF!</definedName>
    <definedName name="能率ｹｰｽ塗装" localSheetId="111">#REF!</definedName>
    <definedName name="能率ｹｰｽ塗装" localSheetId="112">#REF!</definedName>
    <definedName name="能率ｹｰｽ塗装" localSheetId="113">#REF!</definedName>
    <definedName name="能率ｹｰｽ塗装">#REF!</definedName>
    <definedName name="能率ｼｰﾄSMT" localSheetId="27">#REF!</definedName>
    <definedName name="能率ｼｰﾄSMT" localSheetId="28">#REF!</definedName>
    <definedName name="能率ｼｰﾄSMT" localSheetId="29">#REF!</definedName>
    <definedName name="能率ｼｰﾄSMT" localSheetId="30">#REF!</definedName>
    <definedName name="能率ｼｰﾄSMT" localSheetId="31">#REF!</definedName>
    <definedName name="能率ｼｰﾄSMT" localSheetId="32">#REF!</definedName>
    <definedName name="能率ｼｰﾄSMT" localSheetId="33">#REF!</definedName>
    <definedName name="能率ｼｰﾄSMT" localSheetId="34">#REF!</definedName>
    <definedName name="能率ｼｰﾄSMT" localSheetId="35">#REF!</definedName>
    <definedName name="能率ｼｰﾄSMT" localSheetId="36">#REF!</definedName>
    <definedName name="能率ｼｰﾄSMT" localSheetId="37">#REF!</definedName>
    <definedName name="能率ｼｰﾄSMT" localSheetId="38">#REF!</definedName>
    <definedName name="能率ｼｰﾄSMT" localSheetId="39">#REF!</definedName>
    <definedName name="能率ｼｰﾄSMT" localSheetId="40">#REF!</definedName>
    <definedName name="能率ｼｰﾄSMT" localSheetId="41">#REF!</definedName>
    <definedName name="能率ｼｰﾄSMT" localSheetId="42">#REF!</definedName>
    <definedName name="能率ｼｰﾄSMT" localSheetId="43">#REF!</definedName>
    <definedName name="能率ｼｰﾄSMT" localSheetId="44">#REF!</definedName>
    <definedName name="能率ｼｰﾄSMT" localSheetId="45">#REF!</definedName>
    <definedName name="能率ｼｰﾄSMT" localSheetId="46">#REF!</definedName>
    <definedName name="能率ｼｰﾄSMT" localSheetId="47">#REF!</definedName>
    <definedName name="能率ｼｰﾄSMT" localSheetId="48">#REF!</definedName>
    <definedName name="能率ｼｰﾄSMT" localSheetId="49">#REF!</definedName>
    <definedName name="能率ｼｰﾄSMT" localSheetId="50">#REF!</definedName>
    <definedName name="能率ｼｰﾄSMT" localSheetId="51">#REF!</definedName>
    <definedName name="能率ｼｰﾄSMT" localSheetId="52">#REF!</definedName>
    <definedName name="能率ｼｰﾄSMT" localSheetId="53">#REF!</definedName>
    <definedName name="能率ｼｰﾄSMT" localSheetId="54">#REF!</definedName>
    <definedName name="能率ｼｰﾄSMT" localSheetId="55">#REF!</definedName>
    <definedName name="能率ｼｰﾄSMT" localSheetId="56">#REF!</definedName>
    <definedName name="能率ｼｰﾄSMT" localSheetId="57">#REF!</definedName>
    <definedName name="能率ｼｰﾄSMT" localSheetId="58">#REF!</definedName>
    <definedName name="能率ｼｰﾄSMT" localSheetId="59">#REF!</definedName>
    <definedName name="能率ｼｰﾄSMT" localSheetId="60">#REF!</definedName>
    <definedName name="能率ｼｰﾄSMT" localSheetId="61">#REF!</definedName>
    <definedName name="能率ｼｰﾄSMT" localSheetId="62">#REF!</definedName>
    <definedName name="能率ｼｰﾄSMT" localSheetId="63">#REF!</definedName>
    <definedName name="能率ｼｰﾄSMT" localSheetId="64">#REF!</definedName>
    <definedName name="能率ｼｰﾄSMT" localSheetId="65">#REF!</definedName>
    <definedName name="能率ｼｰﾄSMT" localSheetId="66">#REF!</definedName>
    <definedName name="能率ｼｰﾄSMT" localSheetId="67">#REF!</definedName>
    <definedName name="能率ｼｰﾄSMT" localSheetId="68">#REF!</definedName>
    <definedName name="能率ｼｰﾄSMT" localSheetId="69">#REF!</definedName>
    <definedName name="能率ｼｰﾄSMT" localSheetId="70">#REF!</definedName>
    <definedName name="能率ｼｰﾄSMT" localSheetId="71">#REF!</definedName>
    <definedName name="能率ｼｰﾄSMT" localSheetId="72">#REF!</definedName>
    <definedName name="能率ｼｰﾄSMT" localSheetId="73">#REF!</definedName>
    <definedName name="能率ｼｰﾄSMT" localSheetId="74">#REF!</definedName>
    <definedName name="能率ｼｰﾄSMT" localSheetId="75">#REF!</definedName>
    <definedName name="能率ｼｰﾄSMT" localSheetId="76">#REF!</definedName>
    <definedName name="能率ｼｰﾄSMT" localSheetId="77">#REF!</definedName>
    <definedName name="能率ｼｰﾄSMT" localSheetId="78">#REF!</definedName>
    <definedName name="能率ｼｰﾄSMT" localSheetId="79">#REF!</definedName>
    <definedName name="能率ｼｰﾄSMT" localSheetId="80">#REF!</definedName>
    <definedName name="能率ｼｰﾄSMT" localSheetId="81">#REF!</definedName>
    <definedName name="能率ｼｰﾄSMT" localSheetId="82">#REF!</definedName>
    <definedName name="能率ｼｰﾄSMT" localSheetId="83">#REF!</definedName>
    <definedName name="能率ｼｰﾄSMT" localSheetId="84">#REF!</definedName>
    <definedName name="能率ｼｰﾄSMT" localSheetId="85">#REF!</definedName>
    <definedName name="能率ｼｰﾄSMT" localSheetId="86">#REF!</definedName>
    <definedName name="能率ｼｰﾄSMT" localSheetId="87">#REF!</definedName>
    <definedName name="能率ｼｰﾄSMT" localSheetId="88">#REF!</definedName>
    <definedName name="能率ｼｰﾄSMT" localSheetId="89">#REF!</definedName>
    <definedName name="能率ｼｰﾄSMT" localSheetId="90">#REF!</definedName>
    <definedName name="能率ｼｰﾄSMT" localSheetId="91">#REF!</definedName>
    <definedName name="能率ｼｰﾄSMT" localSheetId="92">#REF!</definedName>
    <definedName name="能率ｼｰﾄSMT" localSheetId="93">#REF!</definedName>
    <definedName name="能率ｼｰﾄSMT" localSheetId="94">#REF!</definedName>
    <definedName name="能率ｼｰﾄSMT" localSheetId="95">#REF!</definedName>
    <definedName name="能率ｼｰﾄSMT" localSheetId="96">#REF!</definedName>
    <definedName name="能率ｼｰﾄSMT" localSheetId="97">#REF!</definedName>
    <definedName name="能率ｼｰﾄSMT" localSheetId="98">#REF!</definedName>
    <definedName name="能率ｼｰﾄSMT" localSheetId="99">#REF!</definedName>
    <definedName name="能率ｼｰﾄSMT" localSheetId="100">#REF!</definedName>
    <definedName name="能率ｼｰﾄSMT" localSheetId="101">#REF!</definedName>
    <definedName name="能率ｼｰﾄSMT" localSheetId="102">#REF!</definedName>
    <definedName name="能率ｼｰﾄSMT" localSheetId="103">#REF!</definedName>
    <definedName name="能率ｼｰﾄSMT" localSheetId="104">#REF!</definedName>
    <definedName name="能率ｼｰﾄSMT" localSheetId="105">#REF!</definedName>
    <definedName name="能率ｼｰﾄSMT" localSheetId="106">#REF!</definedName>
    <definedName name="能率ｼｰﾄSMT" localSheetId="107">#REF!</definedName>
    <definedName name="能率ｼｰﾄSMT" localSheetId="108">#REF!</definedName>
    <definedName name="能率ｼｰﾄSMT" localSheetId="109">#REF!</definedName>
    <definedName name="能率ｼｰﾄSMT" localSheetId="110">#REF!</definedName>
    <definedName name="能率ｼｰﾄSMT" localSheetId="111">#REF!</definedName>
    <definedName name="能率ｼｰﾄSMT" localSheetId="112">#REF!</definedName>
    <definedName name="能率ｼｰﾄSMT" localSheetId="113">#REF!</definedName>
    <definedName name="能率ｼｰﾄSMT">#REF!</definedName>
    <definedName name="能率ｼｰﾄ自挿" localSheetId="27">#REF!</definedName>
    <definedName name="能率ｼｰﾄ自挿" localSheetId="28">#REF!</definedName>
    <definedName name="能率ｼｰﾄ自挿" localSheetId="29">#REF!</definedName>
    <definedName name="能率ｼｰﾄ自挿" localSheetId="30">#REF!</definedName>
    <definedName name="能率ｼｰﾄ自挿" localSheetId="31">#REF!</definedName>
    <definedName name="能率ｼｰﾄ自挿" localSheetId="32">#REF!</definedName>
    <definedName name="能率ｼｰﾄ自挿" localSheetId="33">#REF!</definedName>
    <definedName name="能率ｼｰﾄ自挿" localSheetId="34">#REF!</definedName>
    <definedName name="能率ｼｰﾄ自挿" localSheetId="35">#REF!</definedName>
    <definedName name="能率ｼｰﾄ自挿" localSheetId="36">#REF!</definedName>
    <definedName name="能率ｼｰﾄ自挿" localSheetId="37">#REF!</definedName>
    <definedName name="能率ｼｰﾄ自挿" localSheetId="38">#REF!</definedName>
    <definedName name="能率ｼｰﾄ自挿" localSheetId="39">#REF!</definedName>
    <definedName name="能率ｼｰﾄ自挿" localSheetId="40">#REF!</definedName>
    <definedName name="能率ｼｰﾄ自挿" localSheetId="41">#REF!</definedName>
    <definedName name="能率ｼｰﾄ自挿" localSheetId="42">#REF!</definedName>
    <definedName name="能率ｼｰﾄ自挿" localSheetId="43">#REF!</definedName>
    <definedName name="能率ｼｰﾄ自挿" localSheetId="44">#REF!</definedName>
    <definedName name="能率ｼｰﾄ自挿" localSheetId="45">#REF!</definedName>
    <definedName name="能率ｼｰﾄ自挿" localSheetId="46">#REF!</definedName>
    <definedName name="能率ｼｰﾄ自挿" localSheetId="47">#REF!</definedName>
    <definedName name="能率ｼｰﾄ自挿" localSheetId="48">#REF!</definedName>
    <definedName name="能率ｼｰﾄ自挿" localSheetId="49">#REF!</definedName>
    <definedName name="能率ｼｰﾄ自挿" localSheetId="50">#REF!</definedName>
    <definedName name="能率ｼｰﾄ自挿" localSheetId="51">#REF!</definedName>
    <definedName name="能率ｼｰﾄ自挿" localSheetId="52">#REF!</definedName>
    <definedName name="能率ｼｰﾄ自挿" localSheetId="53">#REF!</definedName>
    <definedName name="能率ｼｰﾄ自挿" localSheetId="54">#REF!</definedName>
    <definedName name="能率ｼｰﾄ自挿" localSheetId="55">#REF!</definedName>
    <definedName name="能率ｼｰﾄ自挿" localSheetId="56">#REF!</definedName>
    <definedName name="能率ｼｰﾄ自挿" localSheetId="57">#REF!</definedName>
    <definedName name="能率ｼｰﾄ自挿" localSheetId="58">#REF!</definedName>
    <definedName name="能率ｼｰﾄ自挿" localSheetId="59">#REF!</definedName>
    <definedName name="能率ｼｰﾄ自挿" localSheetId="60">#REF!</definedName>
    <definedName name="能率ｼｰﾄ自挿" localSheetId="61">#REF!</definedName>
    <definedName name="能率ｼｰﾄ自挿" localSheetId="62">#REF!</definedName>
    <definedName name="能率ｼｰﾄ自挿" localSheetId="63">#REF!</definedName>
    <definedName name="能率ｼｰﾄ自挿" localSheetId="64">#REF!</definedName>
    <definedName name="能率ｼｰﾄ自挿" localSheetId="65">#REF!</definedName>
    <definedName name="能率ｼｰﾄ自挿" localSheetId="66">#REF!</definedName>
    <definedName name="能率ｼｰﾄ自挿" localSheetId="67">#REF!</definedName>
    <definedName name="能率ｼｰﾄ自挿" localSheetId="68">#REF!</definedName>
    <definedName name="能率ｼｰﾄ自挿" localSheetId="69">#REF!</definedName>
    <definedName name="能率ｼｰﾄ自挿" localSheetId="70">#REF!</definedName>
    <definedName name="能率ｼｰﾄ自挿" localSheetId="71">#REF!</definedName>
    <definedName name="能率ｼｰﾄ自挿" localSheetId="72">#REF!</definedName>
    <definedName name="能率ｼｰﾄ自挿" localSheetId="73">#REF!</definedName>
    <definedName name="能率ｼｰﾄ自挿" localSheetId="74">#REF!</definedName>
    <definedName name="能率ｼｰﾄ自挿" localSheetId="75">#REF!</definedName>
    <definedName name="能率ｼｰﾄ自挿" localSheetId="76">#REF!</definedName>
    <definedName name="能率ｼｰﾄ自挿" localSheetId="77">#REF!</definedName>
    <definedName name="能率ｼｰﾄ自挿" localSheetId="78">#REF!</definedName>
    <definedName name="能率ｼｰﾄ自挿" localSheetId="79">#REF!</definedName>
    <definedName name="能率ｼｰﾄ自挿" localSheetId="80">#REF!</definedName>
    <definedName name="能率ｼｰﾄ自挿" localSheetId="81">#REF!</definedName>
    <definedName name="能率ｼｰﾄ自挿" localSheetId="82">#REF!</definedName>
    <definedName name="能率ｼｰﾄ自挿" localSheetId="83">#REF!</definedName>
    <definedName name="能率ｼｰﾄ自挿" localSheetId="84">#REF!</definedName>
    <definedName name="能率ｼｰﾄ自挿" localSheetId="85">#REF!</definedName>
    <definedName name="能率ｼｰﾄ自挿" localSheetId="86">#REF!</definedName>
    <definedName name="能率ｼｰﾄ自挿" localSheetId="87">#REF!</definedName>
    <definedName name="能率ｼｰﾄ自挿" localSheetId="88">#REF!</definedName>
    <definedName name="能率ｼｰﾄ自挿" localSheetId="89">#REF!</definedName>
    <definedName name="能率ｼｰﾄ自挿" localSheetId="90">#REF!</definedName>
    <definedName name="能率ｼｰﾄ自挿" localSheetId="91">#REF!</definedName>
    <definedName name="能率ｼｰﾄ自挿" localSheetId="92">#REF!</definedName>
    <definedName name="能率ｼｰﾄ自挿" localSheetId="93">#REF!</definedName>
    <definedName name="能率ｼｰﾄ自挿" localSheetId="94">#REF!</definedName>
    <definedName name="能率ｼｰﾄ自挿" localSheetId="95">#REF!</definedName>
    <definedName name="能率ｼｰﾄ自挿" localSheetId="96">#REF!</definedName>
    <definedName name="能率ｼｰﾄ自挿" localSheetId="97">#REF!</definedName>
    <definedName name="能率ｼｰﾄ自挿" localSheetId="98">#REF!</definedName>
    <definedName name="能率ｼｰﾄ自挿" localSheetId="99">#REF!</definedName>
    <definedName name="能率ｼｰﾄ自挿" localSheetId="100">#REF!</definedName>
    <definedName name="能率ｼｰﾄ自挿" localSheetId="101">#REF!</definedName>
    <definedName name="能率ｼｰﾄ自挿" localSheetId="102">#REF!</definedName>
    <definedName name="能率ｼｰﾄ自挿" localSheetId="103">#REF!</definedName>
    <definedName name="能率ｼｰﾄ自挿" localSheetId="104">#REF!</definedName>
    <definedName name="能率ｼｰﾄ自挿" localSheetId="105">#REF!</definedName>
    <definedName name="能率ｼｰﾄ自挿" localSheetId="106">#REF!</definedName>
    <definedName name="能率ｼｰﾄ自挿" localSheetId="107">#REF!</definedName>
    <definedName name="能率ｼｰﾄ自挿" localSheetId="108">#REF!</definedName>
    <definedName name="能率ｼｰﾄ自挿" localSheetId="109">#REF!</definedName>
    <definedName name="能率ｼｰﾄ自挿" localSheetId="110">#REF!</definedName>
    <definedName name="能率ｼｰﾄ自挿" localSheetId="111">#REF!</definedName>
    <definedName name="能率ｼｰﾄ自挿" localSheetId="112">#REF!</definedName>
    <definedName name="能率ｼｰﾄ自挿" localSheetId="113">#REF!</definedName>
    <definedName name="能率ｼｰﾄ自挿">#REF!</definedName>
    <definedName name="能率ｼｰﾄ手挿" localSheetId="27">#REF!</definedName>
    <definedName name="能率ｼｰﾄ手挿" localSheetId="28">#REF!</definedName>
    <definedName name="能率ｼｰﾄ手挿" localSheetId="29">#REF!</definedName>
    <definedName name="能率ｼｰﾄ手挿" localSheetId="30">#REF!</definedName>
    <definedName name="能率ｼｰﾄ手挿" localSheetId="31">#REF!</definedName>
    <definedName name="能率ｼｰﾄ手挿" localSheetId="32">#REF!</definedName>
    <definedName name="能率ｼｰﾄ手挿" localSheetId="33">#REF!</definedName>
    <definedName name="能率ｼｰﾄ手挿" localSheetId="34">#REF!</definedName>
    <definedName name="能率ｼｰﾄ手挿" localSheetId="35">#REF!</definedName>
    <definedName name="能率ｼｰﾄ手挿" localSheetId="36">#REF!</definedName>
    <definedName name="能率ｼｰﾄ手挿" localSheetId="37">#REF!</definedName>
    <definedName name="能率ｼｰﾄ手挿" localSheetId="38">#REF!</definedName>
    <definedName name="能率ｼｰﾄ手挿" localSheetId="39">#REF!</definedName>
    <definedName name="能率ｼｰﾄ手挿" localSheetId="40">#REF!</definedName>
    <definedName name="能率ｼｰﾄ手挿" localSheetId="41">#REF!</definedName>
    <definedName name="能率ｼｰﾄ手挿" localSheetId="42">#REF!</definedName>
    <definedName name="能率ｼｰﾄ手挿" localSheetId="43">#REF!</definedName>
    <definedName name="能率ｼｰﾄ手挿" localSheetId="44">#REF!</definedName>
    <definedName name="能率ｼｰﾄ手挿" localSheetId="45">#REF!</definedName>
    <definedName name="能率ｼｰﾄ手挿" localSheetId="46">#REF!</definedName>
    <definedName name="能率ｼｰﾄ手挿" localSheetId="47">#REF!</definedName>
    <definedName name="能率ｼｰﾄ手挿" localSheetId="48">#REF!</definedName>
    <definedName name="能率ｼｰﾄ手挿" localSheetId="49">#REF!</definedName>
    <definedName name="能率ｼｰﾄ手挿" localSheetId="50">#REF!</definedName>
    <definedName name="能率ｼｰﾄ手挿" localSheetId="51">#REF!</definedName>
    <definedName name="能率ｼｰﾄ手挿" localSheetId="52">#REF!</definedName>
    <definedName name="能率ｼｰﾄ手挿" localSheetId="53">#REF!</definedName>
    <definedName name="能率ｼｰﾄ手挿" localSheetId="54">#REF!</definedName>
    <definedName name="能率ｼｰﾄ手挿" localSheetId="55">#REF!</definedName>
    <definedName name="能率ｼｰﾄ手挿" localSheetId="56">#REF!</definedName>
    <definedName name="能率ｼｰﾄ手挿" localSheetId="57">#REF!</definedName>
    <definedName name="能率ｼｰﾄ手挿" localSheetId="58">#REF!</definedName>
    <definedName name="能率ｼｰﾄ手挿" localSheetId="59">#REF!</definedName>
    <definedName name="能率ｼｰﾄ手挿" localSheetId="60">#REF!</definedName>
    <definedName name="能率ｼｰﾄ手挿" localSheetId="61">#REF!</definedName>
    <definedName name="能率ｼｰﾄ手挿" localSheetId="62">#REF!</definedName>
    <definedName name="能率ｼｰﾄ手挿" localSheetId="63">#REF!</definedName>
    <definedName name="能率ｼｰﾄ手挿" localSheetId="64">#REF!</definedName>
    <definedName name="能率ｼｰﾄ手挿" localSheetId="65">#REF!</definedName>
    <definedName name="能率ｼｰﾄ手挿" localSheetId="66">#REF!</definedName>
    <definedName name="能率ｼｰﾄ手挿" localSheetId="67">#REF!</definedName>
    <definedName name="能率ｼｰﾄ手挿" localSheetId="68">#REF!</definedName>
    <definedName name="能率ｼｰﾄ手挿" localSheetId="69">#REF!</definedName>
    <definedName name="能率ｼｰﾄ手挿" localSheetId="70">#REF!</definedName>
    <definedName name="能率ｼｰﾄ手挿" localSheetId="71">#REF!</definedName>
    <definedName name="能率ｼｰﾄ手挿" localSheetId="72">#REF!</definedName>
    <definedName name="能率ｼｰﾄ手挿" localSheetId="73">#REF!</definedName>
    <definedName name="能率ｼｰﾄ手挿" localSheetId="74">#REF!</definedName>
    <definedName name="能率ｼｰﾄ手挿" localSheetId="75">#REF!</definedName>
    <definedName name="能率ｼｰﾄ手挿" localSheetId="76">#REF!</definedName>
    <definedName name="能率ｼｰﾄ手挿" localSheetId="77">#REF!</definedName>
    <definedName name="能率ｼｰﾄ手挿" localSheetId="78">#REF!</definedName>
    <definedName name="能率ｼｰﾄ手挿" localSheetId="79">#REF!</definedName>
    <definedName name="能率ｼｰﾄ手挿" localSheetId="80">#REF!</definedName>
    <definedName name="能率ｼｰﾄ手挿" localSheetId="81">#REF!</definedName>
    <definedName name="能率ｼｰﾄ手挿" localSheetId="82">#REF!</definedName>
    <definedName name="能率ｼｰﾄ手挿" localSheetId="83">#REF!</definedName>
    <definedName name="能率ｼｰﾄ手挿" localSheetId="84">#REF!</definedName>
    <definedName name="能率ｼｰﾄ手挿" localSheetId="85">#REF!</definedName>
    <definedName name="能率ｼｰﾄ手挿" localSheetId="86">#REF!</definedName>
    <definedName name="能率ｼｰﾄ手挿" localSheetId="87">#REF!</definedName>
    <definedName name="能率ｼｰﾄ手挿" localSheetId="88">#REF!</definedName>
    <definedName name="能率ｼｰﾄ手挿" localSheetId="89">#REF!</definedName>
    <definedName name="能率ｼｰﾄ手挿" localSheetId="90">#REF!</definedName>
    <definedName name="能率ｼｰﾄ手挿" localSheetId="91">#REF!</definedName>
    <definedName name="能率ｼｰﾄ手挿" localSheetId="92">#REF!</definedName>
    <definedName name="能率ｼｰﾄ手挿" localSheetId="93">#REF!</definedName>
    <definedName name="能率ｼｰﾄ手挿" localSheetId="94">#REF!</definedName>
    <definedName name="能率ｼｰﾄ手挿" localSheetId="95">#REF!</definedName>
    <definedName name="能率ｼｰﾄ手挿" localSheetId="96">#REF!</definedName>
    <definedName name="能率ｼｰﾄ手挿" localSheetId="97">#REF!</definedName>
    <definedName name="能率ｼｰﾄ手挿" localSheetId="98">#REF!</definedName>
    <definedName name="能率ｼｰﾄ手挿" localSheetId="99">#REF!</definedName>
    <definedName name="能率ｼｰﾄ手挿" localSheetId="100">#REF!</definedName>
    <definedName name="能率ｼｰﾄ手挿" localSheetId="101">#REF!</definedName>
    <definedName name="能率ｼｰﾄ手挿" localSheetId="102">#REF!</definedName>
    <definedName name="能率ｼｰﾄ手挿" localSheetId="103">#REF!</definedName>
    <definedName name="能率ｼｰﾄ手挿" localSheetId="104">#REF!</definedName>
    <definedName name="能率ｼｰﾄ手挿" localSheetId="105">#REF!</definedName>
    <definedName name="能率ｼｰﾄ手挿" localSheetId="106">#REF!</definedName>
    <definedName name="能率ｼｰﾄ手挿" localSheetId="107">#REF!</definedName>
    <definedName name="能率ｼｰﾄ手挿" localSheetId="108">#REF!</definedName>
    <definedName name="能率ｼｰﾄ手挿" localSheetId="109">#REF!</definedName>
    <definedName name="能率ｼｰﾄ手挿" localSheetId="110">#REF!</definedName>
    <definedName name="能率ｼｰﾄ手挿" localSheetId="111">#REF!</definedName>
    <definedName name="能率ｼｰﾄ手挿" localSheetId="112">#REF!</definedName>
    <definedName name="能率ｼｰﾄ手挿" localSheetId="113">#REF!</definedName>
    <definedName name="能率ｼｰﾄ手挿">#REF!</definedName>
    <definedName name="能率木工機械" localSheetId="27">#REF!</definedName>
    <definedName name="能率木工機械" localSheetId="28">#REF!</definedName>
    <definedName name="能率木工機械" localSheetId="29">#REF!</definedName>
    <definedName name="能率木工機械" localSheetId="30">#REF!</definedName>
    <definedName name="能率木工機械" localSheetId="31">#REF!</definedName>
    <definedName name="能率木工機械" localSheetId="32">#REF!</definedName>
    <definedName name="能率木工機械" localSheetId="33">#REF!</definedName>
    <definedName name="能率木工機械" localSheetId="34">#REF!</definedName>
    <definedName name="能率木工機械" localSheetId="35">#REF!</definedName>
    <definedName name="能率木工機械" localSheetId="36">#REF!</definedName>
    <definedName name="能率木工機械" localSheetId="37">#REF!</definedName>
    <definedName name="能率木工機械" localSheetId="38">#REF!</definedName>
    <definedName name="能率木工機械" localSheetId="39">#REF!</definedName>
    <definedName name="能率木工機械" localSheetId="40">#REF!</definedName>
    <definedName name="能率木工機械" localSheetId="41">#REF!</definedName>
    <definedName name="能率木工機械" localSheetId="42">#REF!</definedName>
    <definedName name="能率木工機械" localSheetId="43">#REF!</definedName>
    <definedName name="能率木工機械" localSheetId="44">#REF!</definedName>
    <definedName name="能率木工機械" localSheetId="45">#REF!</definedName>
    <definedName name="能率木工機械" localSheetId="46">#REF!</definedName>
    <definedName name="能率木工機械" localSheetId="47">#REF!</definedName>
    <definedName name="能率木工機械" localSheetId="48">#REF!</definedName>
    <definedName name="能率木工機械" localSheetId="49">#REF!</definedName>
    <definedName name="能率木工機械" localSheetId="50">#REF!</definedName>
    <definedName name="能率木工機械" localSheetId="51">#REF!</definedName>
    <definedName name="能率木工機械" localSheetId="52">#REF!</definedName>
    <definedName name="能率木工機械" localSheetId="53">#REF!</definedName>
    <definedName name="能率木工機械" localSheetId="54">#REF!</definedName>
    <definedName name="能率木工機械" localSheetId="55">#REF!</definedName>
    <definedName name="能率木工機械" localSheetId="56">#REF!</definedName>
    <definedName name="能率木工機械" localSheetId="57">#REF!</definedName>
    <definedName name="能率木工機械" localSheetId="58">#REF!</definedName>
    <definedName name="能率木工機械" localSheetId="59">#REF!</definedName>
    <definedName name="能率木工機械" localSheetId="60">#REF!</definedName>
    <definedName name="能率木工機械" localSheetId="61">#REF!</definedName>
    <definedName name="能率木工機械" localSheetId="62">#REF!</definedName>
    <definedName name="能率木工機械" localSheetId="63">#REF!</definedName>
    <definedName name="能率木工機械" localSheetId="64">#REF!</definedName>
    <definedName name="能率木工機械" localSheetId="65">#REF!</definedName>
    <definedName name="能率木工機械" localSheetId="66">#REF!</definedName>
    <definedName name="能率木工機械" localSheetId="67">#REF!</definedName>
    <definedName name="能率木工機械" localSheetId="68">#REF!</definedName>
    <definedName name="能率木工機械" localSheetId="69">#REF!</definedName>
    <definedName name="能率木工機械" localSheetId="70">#REF!</definedName>
    <definedName name="能率木工機械" localSheetId="71">#REF!</definedName>
    <definedName name="能率木工機械" localSheetId="72">#REF!</definedName>
    <definedName name="能率木工機械" localSheetId="73">#REF!</definedName>
    <definedName name="能率木工機械" localSheetId="74">#REF!</definedName>
    <definedName name="能率木工機械" localSheetId="75">#REF!</definedName>
    <definedName name="能率木工機械" localSheetId="76">#REF!</definedName>
    <definedName name="能率木工機械" localSheetId="77">#REF!</definedName>
    <definedName name="能率木工機械" localSheetId="78">#REF!</definedName>
    <definedName name="能率木工機械" localSheetId="79">#REF!</definedName>
    <definedName name="能率木工機械" localSheetId="80">#REF!</definedName>
    <definedName name="能率木工機械" localSheetId="81">#REF!</definedName>
    <definedName name="能率木工機械" localSheetId="82">#REF!</definedName>
    <definedName name="能率木工機械" localSheetId="83">#REF!</definedName>
    <definedName name="能率木工機械" localSheetId="84">#REF!</definedName>
    <definedName name="能率木工機械" localSheetId="85">#REF!</definedName>
    <definedName name="能率木工機械" localSheetId="86">#REF!</definedName>
    <definedName name="能率木工機械" localSheetId="87">#REF!</definedName>
    <definedName name="能率木工機械" localSheetId="88">#REF!</definedName>
    <definedName name="能率木工機械" localSheetId="89">#REF!</definedName>
    <definedName name="能率木工機械" localSheetId="90">#REF!</definedName>
    <definedName name="能率木工機械" localSheetId="91">#REF!</definedName>
    <definedName name="能率木工機械" localSheetId="92">#REF!</definedName>
    <definedName name="能率木工機械" localSheetId="93">#REF!</definedName>
    <definedName name="能率木工機械" localSheetId="94">#REF!</definedName>
    <definedName name="能率木工機械" localSheetId="95">#REF!</definedName>
    <definedName name="能率木工機械" localSheetId="96">#REF!</definedName>
    <definedName name="能率木工機械" localSheetId="97">#REF!</definedName>
    <definedName name="能率木工機械" localSheetId="98">#REF!</definedName>
    <definedName name="能率木工機械" localSheetId="99">#REF!</definedName>
    <definedName name="能率木工機械" localSheetId="100">#REF!</definedName>
    <definedName name="能率木工機械" localSheetId="101">#REF!</definedName>
    <definedName name="能率木工機械" localSheetId="102">#REF!</definedName>
    <definedName name="能率木工機械" localSheetId="103">#REF!</definedName>
    <definedName name="能率木工機械" localSheetId="104">#REF!</definedName>
    <definedName name="能率木工機械" localSheetId="105">#REF!</definedName>
    <definedName name="能率木工機械" localSheetId="106">#REF!</definedName>
    <definedName name="能率木工機械" localSheetId="107">#REF!</definedName>
    <definedName name="能率木工機械" localSheetId="108">#REF!</definedName>
    <definedName name="能率木工機械" localSheetId="109">#REF!</definedName>
    <definedName name="能率木工機械" localSheetId="110">#REF!</definedName>
    <definedName name="能率木工機械" localSheetId="111">#REF!</definedName>
    <definedName name="能率木工機械" localSheetId="112">#REF!</definedName>
    <definedName name="能率木工機械" localSheetId="113">#REF!</definedName>
    <definedName name="能率木工機械">#REF!</definedName>
    <definedName name="能率木工組立" localSheetId="27">#REF!</definedName>
    <definedName name="能率木工組立" localSheetId="28">#REF!</definedName>
    <definedName name="能率木工組立" localSheetId="29">#REF!</definedName>
    <definedName name="能率木工組立" localSheetId="30">#REF!</definedName>
    <definedName name="能率木工組立" localSheetId="31">#REF!</definedName>
    <definedName name="能率木工組立" localSheetId="32">#REF!</definedName>
    <definedName name="能率木工組立" localSheetId="33">#REF!</definedName>
    <definedName name="能率木工組立" localSheetId="34">#REF!</definedName>
    <definedName name="能率木工組立" localSheetId="35">#REF!</definedName>
    <definedName name="能率木工組立" localSheetId="36">#REF!</definedName>
    <definedName name="能率木工組立" localSheetId="37">#REF!</definedName>
    <definedName name="能率木工組立" localSheetId="38">#REF!</definedName>
    <definedName name="能率木工組立" localSheetId="39">#REF!</definedName>
    <definedName name="能率木工組立" localSheetId="40">#REF!</definedName>
    <definedName name="能率木工組立" localSheetId="41">#REF!</definedName>
    <definedName name="能率木工組立" localSheetId="42">#REF!</definedName>
    <definedName name="能率木工組立" localSheetId="43">#REF!</definedName>
    <definedName name="能率木工組立" localSheetId="44">#REF!</definedName>
    <definedName name="能率木工組立" localSheetId="45">#REF!</definedName>
    <definedName name="能率木工組立" localSheetId="46">#REF!</definedName>
    <definedName name="能率木工組立" localSheetId="47">#REF!</definedName>
    <definedName name="能率木工組立" localSheetId="48">#REF!</definedName>
    <definedName name="能率木工組立" localSheetId="49">#REF!</definedName>
    <definedName name="能率木工組立" localSheetId="50">#REF!</definedName>
    <definedName name="能率木工組立" localSheetId="51">#REF!</definedName>
    <definedName name="能率木工組立" localSheetId="52">#REF!</definedName>
    <definedName name="能率木工組立" localSheetId="53">#REF!</definedName>
    <definedName name="能率木工組立" localSheetId="54">#REF!</definedName>
    <definedName name="能率木工組立" localSheetId="55">#REF!</definedName>
    <definedName name="能率木工組立" localSheetId="56">#REF!</definedName>
    <definedName name="能率木工組立" localSheetId="57">#REF!</definedName>
    <definedName name="能率木工組立" localSheetId="58">#REF!</definedName>
    <definedName name="能率木工組立" localSheetId="59">#REF!</definedName>
    <definedName name="能率木工組立" localSheetId="60">#REF!</definedName>
    <definedName name="能率木工組立" localSheetId="61">#REF!</definedName>
    <definedName name="能率木工組立" localSheetId="62">#REF!</definedName>
    <definedName name="能率木工組立" localSheetId="63">#REF!</definedName>
    <definedName name="能率木工組立" localSheetId="64">#REF!</definedName>
    <definedName name="能率木工組立" localSheetId="65">#REF!</definedName>
    <definedName name="能率木工組立" localSheetId="66">#REF!</definedName>
    <definedName name="能率木工組立" localSheetId="67">#REF!</definedName>
    <definedName name="能率木工組立" localSheetId="68">#REF!</definedName>
    <definedName name="能率木工組立" localSheetId="69">#REF!</definedName>
    <definedName name="能率木工組立" localSheetId="70">#REF!</definedName>
    <definedName name="能率木工組立" localSheetId="71">#REF!</definedName>
    <definedName name="能率木工組立" localSheetId="72">#REF!</definedName>
    <definedName name="能率木工組立" localSheetId="73">#REF!</definedName>
    <definedName name="能率木工組立" localSheetId="74">#REF!</definedName>
    <definedName name="能率木工組立" localSheetId="75">#REF!</definedName>
    <definedName name="能率木工組立" localSheetId="76">#REF!</definedName>
    <definedName name="能率木工組立" localSheetId="77">#REF!</definedName>
    <definedName name="能率木工組立" localSheetId="78">#REF!</definedName>
    <definedName name="能率木工組立" localSheetId="79">#REF!</definedName>
    <definedName name="能率木工組立" localSheetId="80">#REF!</definedName>
    <definedName name="能率木工組立" localSheetId="81">#REF!</definedName>
    <definedName name="能率木工組立" localSheetId="82">#REF!</definedName>
    <definedName name="能率木工組立" localSheetId="83">#REF!</definedName>
    <definedName name="能率木工組立" localSheetId="84">#REF!</definedName>
    <definedName name="能率木工組立" localSheetId="85">#REF!</definedName>
    <definedName name="能率木工組立" localSheetId="86">#REF!</definedName>
    <definedName name="能率木工組立" localSheetId="87">#REF!</definedName>
    <definedName name="能率木工組立" localSheetId="88">#REF!</definedName>
    <definedName name="能率木工組立" localSheetId="89">#REF!</definedName>
    <definedName name="能率木工組立" localSheetId="90">#REF!</definedName>
    <definedName name="能率木工組立" localSheetId="91">#REF!</definedName>
    <definedName name="能率木工組立" localSheetId="92">#REF!</definedName>
    <definedName name="能率木工組立" localSheetId="93">#REF!</definedName>
    <definedName name="能率木工組立" localSheetId="94">#REF!</definedName>
    <definedName name="能率木工組立" localSheetId="95">#REF!</definedName>
    <definedName name="能率木工組立" localSheetId="96">#REF!</definedName>
    <definedName name="能率木工組立" localSheetId="97">#REF!</definedName>
    <definedName name="能率木工組立" localSheetId="98">#REF!</definedName>
    <definedName name="能率木工組立" localSheetId="99">#REF!</definedName>
    <definedName name="能率木工組立" localSheetId="100">#REF!</definedName>
    <definedName name="能率木工組立" localSheetId="101">#REF!</definedName>
    <definedName name="能率木工組立" localSheetId="102">#REF!</definedName>
    <definedName name="能率木工組立" localSheetId="103">#REF!</definedName>
    <definedName name="能率木工組立" localSheetId="104">#REF!</definedName>
    <definedName name="能率木工組立" localSheetId="105">#REF!</definedName>
    <definedName name="能率木工組立" localSheetId="106">#REF!</definedName>
    <definedName name="能率木工組立" localSheetId="107">#REF!</definedName>
    <definedName name="能率木工組立" localSheetId="108">#REF!</definedName>
    <definedName name="能率木工組立" localSheetId="109">#REF!</definedName>
    <definedName name="能率木工組立" localSheetId="110">#REF!</definedName>
    <definedName name="能率木工組立" localSheetId="111">#REF!</definedName>
    <definedName name="能率木工組立" localSheetId="112">#REF!</definedName>
    <definedName name="能率木工組立" localSheetId="113">#REF!</definedName>
    <definedName name="能率木工組立">#REF!</definedName>
    <definedName name="保険料率" localSheetId="27">#REF!</definedName>
    <definedName name="保険料率" localSheetId="28">#REF!</definedName>
    <definedName name="保険料率" localSheetId="29">#REF!</definedName>
    <definedName name="保険料率" localSheetId="30">#REF!</definedName>
    <definedName name="保険料率" localSheetId="31">#REF!</definedName>
    <definedName name="保険料率" localSheetId="32">#REF!</definedName>
    <definedName name="保険料率" localSheetId="33">#REF!</definedName>
    <definedName name="保険料率" localSheetId="34">#REF!</definedName>
    <definedName name="保険料率" localSheetId="35">#REF!</definedName>
    <definedName name="保険料率" localSheetId="36">#REF!</definedName>
    <definedName name="保険料率" localSheetId="37">#REF!</definedName>
    <definedName name="保険料率" localSheetId="38">#REF!</definedName>
    <definedName name="保険料率" localSheetId="39">#REF!</definedName>
    <definedName name="保険料率" localSheetId="40">#REF!</definedName>
    <definedName name="保険料率" localSheetId="41">#REF!</definedName>
    <definedName name="保険料率" localSheetId="42">#REF!</definedName>
    <definedName name="保険料率" localSheetId="43">#REF!</definedName>
    <definedName name="保険料率" localSheetId="44">#REF!</definedName>
    <definedName name="保険料率" localSheetId="45">#REF!</definedName>
    <definedName name="保険料率" localSheetId="46">#REF!</definedName>
    <definedName name="保険料率" localSheetId="47">#REF!</definedName>
    <definedName name="保険料率" localSheetId="48">#REF!</definedName>
    <definedName name="保険料率" localSheetId="49">#REF!</definedName>
    <definedName name="保険料率" localSheetId="50">#REF!</definedName>
    <definedName name="保険料率" localSheetId="51">#REF!</definedName>
    <definedName name="保険料率" localSheetId="52">#REF!</definedName>
    <definedName name="保険料率" localSheetId="53">#REF!</definedName>
    <definedName name="保険料率" localSheetId="54">#REF!</definedName>
    <definedName name="保険料率" localSheetId="55">#REF!</definedName>
    <definedName name="保険料率" localSheetId="56">#REF!</definedName>
    <definedName name="保険料率" localSheetId="57">#REF!</definedName>
    <definedName name="保険料率" localSheetId="58">#REF!</definedName>
    <definedName name="保険料率" localSheetId="59">#REF!</definedName>
    <definedName name="保険料率" localSheetId="60">#REF!</definedName>
    <definedName name="保険料率" localSheetId="61">#REF!</definedName>
    <definedName name="保険料率" localSheetId="62">#REF!</definedName>
    <definedName name="保険料率" localSheetId="63">#REF!</definedName>
    <definedName name="保険料率" localSheetId="64">#REF!</definedName>
    <definedName name="保険料率" localSheetId="65">#REF!</definedName>
    <definedName name="保険料率" localSheetId="66">#REF!</definedName>
    <definedName name="保険料率" localSheetId="67">#REF!</definedName>
    <definedName name="保険料率" localSheetId="68">#REF!</definedName>
    <definedName name="保険料率" localSheetId="69">#REF!</definedName>
    <definedName name="保険料率" localSheetId="70">#REF!</definedName>
    <definedName name="保険料率" localSheetId="71">#REF!</definedName>
    <definedName name="保険料率" localSheetId="72">#REF!</definedName>
    <definedName name="保険料率" localSheetId="73">#REF!</definedName>
    <definedName name="保険料率" localSheetId="74">#REF!</definedName>
    <definedName name="保険料率" localSheetId="75">#REF!</definedName>
    <definedName name="保険料率" localSheetId="76">#REF!</definedName>
    <definedName name="保険料率" localSheetId="77">#REF!</definedName>
    <definedName name="保険料率" localSheetId="78">#REF!</definedName>
    <definedName name="保険料率" localSheetId="79">#REF!</definedName>
    <definedName name="保険料率" localSheetId="80">#REF!</definedName>
    <definedName name="保険料率" localSheetId="81">#REF!</definedName>
    <definedName name="保険料率" localSheetId="82">#REF!</definedName>
    <definedName name="保険料率" localSheetId="83">#REF!</definedName>
    <definedName name="保険料率" localSheetId="84">#REF!</definedName>
    <definedName name="保険料率" localSheetId="85">#REF!</definedName>
    <definedName name="保険料率" localSheetId="86">#REF!</definedName>
    <definedName name="保険料率" localSheetId="87">#REF!</definedName>
    <definedName name="保険料率" localSheetId="88">#REF!</definedName>
    <definedName name="保険料率" localSheetId="89">#REF!</definedName>
    <definedName name="保険料率" localSheetId="90">#REF!</definedName>
    <definedName name="保険料率" localSheetId="91">#REF!</definedName>
    <definedName name="保険料率" localSheetId="92">#REF!</definedName>
    <definedName name="保険料率" localSheetId="93">#REF!</definedName>
    <definedName name="保険料率" localSheetId="94">#REF!</definedName>
    <definedName name="保険料率" localSheetId="95">#REF!</definedName>
    <definedName name="保険料率" localSheetId="96">#REF!</definedName>
    <definedName name="保険料率" localSheetId="97">#REF!</definedName>
    <definedName name="保険料率" localSheetId="98">#REF!</definedName>
    <definedName name="保険料率" localSheetId="99">#REF!</definedName>
    <definedName name="保険料率" localSheetId="100">#REF!</definedName>
    <definedName name="保険料率" localSheetId="101">#REF!</definedName>
    <definedName name="保険料率" localSheetId="102">#REF!</definedName>
    <definedName name="保険料率" localSheetId="103">#REF!</definedName>
    <definedName name="保険料率" localSheetId="104">#REF!</definedName>
    <definedName name="保険料率" localSheetId="105">#REF!</definedName>
    <definedName name="保険料率" localSheetId="106">#REF!</definedName>
    <definedName name="保険料率" localSheetId="107">#REF!</definedName>
    <definedName name="保険料率" localSheetId="108">#REF!</definedName>
    <definedName name="保険料率" localSheetId="109">#REF!</definedName>
    <definedName name="保険料率" localSheetId="110">#REF!</definedName>
    <definedName name="保険料率" localSheetId="111">#REF!</definedName>
    <definedName name="保険料率" localSheetId="112">#REF!</definedName>
    <definedName name="保険料率" localSheetId="113">#REF!</definedName>
    <definedName name="保険料率">#REF!</definedName>
    <definedName name="本社管理費率" localSheetId="27">#REF!</definedName>
    <definedName name="本社管理費率" localSheetId="28">#REF!</definedName>
    <definedName name="本社管理費率" localSheetId="29">#REF!</definedName>
    <definedName name="本社管理費率" localSheetId="30">#REF!</definedName>
    <definedName name="本社管理費率" localSheetId="31">#REF!</definedName>
    <definedName name="本社管理費率" localSheetId="32">#REF!</definedName>
    <definedName name="本社管理費率" localSheetId="33">#REF!</definedName>
    <definedName name="本社管理費率" localSheetId="34">#REF!</definedName>
    <definedName name="本社管理費率" localSheetId="35">#REF!</definedName>
    <definedName name="本社管理費率" localSheetId="36">#REF!</definedName>
    <definedName name="本社管理費率" localSheetId="37">#REF!</definedName>
    <definedName name="本社管理費率" localSheetId="38">#REF!</definedName>
    <definedName name="本社管理費率" localSheetId="39">#REF!</definedName>
    <definedName name="本社管理費率" localSheetId="40">#REF!</definedName>
    <definedName name="本社管理費率" localSheetId="41">#REF!</definedName>
    <definedName name="本社管理費率" localSheetId="42">#REF!</definedName>
    <definedName name="本社管理費率" localSheetId="43">#REF!</definedName>
    <definedName name="本社管理費率" localSheetId="44">#REF!</definedName>
    <definedName name="本社管理費率" localSheetId="45">#REF!</definedName>
    <definedName name="本社管理費率" localSheetId="46">#REF!</definedName>
    <definedName name="本社管理費率" localSheetId="47">#REF!</definedName>
    <definedName name="本社管理費率" localSheetId="48">#REF!</definedName>
    <definedName name="本社管理費率" localSheetId="49">#REF!</definedName>
    <definedName name="本社管理費率" localSheetId="50">#REF!</definedName>
    <definedName name="本社管理費率" localSheetId="51">#REF!</definedName>
    <definedName name="本社管理費率" localSheetId="52">#REF!</definedName>
    <definedName name="本社管理費率" localSheetId="53">#REF!</definedName>
    <definedName name="本社管理費率" localSheetId="54">#REF!</definedName>
    <definedName name="本社管理費率" localSheetId="55">#REF!</definedName>
    <definedName name="本社管理費率" localSheetId="56">#REF!</definedName>
    <definedName name="本社管理費率" localSheetId="57">#REF!</definedName>
    <definedName name="本社管理費率" localSheetId="58">#REF!</definedName>
    <definedName name="本社管理費率" localSheetId="59">#REF!</definedName>
    <definedName name="本社管理費率" localSheetId="60">#REF!</definedName>
    <definedName name="本社管理費率" localSheetId="61">#REF!</definedName>
    <definedName name="本社管理費率" localSheetId="62">#REF!</definedName>
    <definedName name="本社管理費率" localSheetId="63">#REF!</definedName>
    <definedName name="本社管理費率" localSheetId="64">#REF!</definedName>
    <definedName name="本社管理費率" localSheetId="65">#REF!</definedName>
    <definedName name="本社管理費率" localSheetId="66">#REF!</definedName>
    <definedName name="本社管理費率" localSheetId="67">#REF!</definedName>
    <definedName name="本社管理費率" localSheetId="68">#REF!</definedName>
    <definedName name="本社管理費率" localSheetId="69">#REF!</definedName>
    <definedName name="本社管理費率" localSheetId="70">#REF!</definedName>
    <definedName name="本社管理費率" localSheetId="71">#REF!</definedName>
    <definedName name="本社管理費率" localSheetId="72">#REF!</definedName>
    <definedName name="本社管理費率" localSheetId="73">#REF!</definedName>
    <definedName name="本社管理費率" localSheetId="74">#REF!</definedName>
    <definedName name="本社管理費率" localSheetId="75">#REF!</definedName>
    <definedName name="本社管理費率" localSheetId="76">#REF!</definedName>
    <definedName name="本社管理費率" localSheetId="77">#REF!</definedName>
    <definedName name="本社管理費率" localSheetId="78">#REF!</definedName>
    <definedName name="本社管理費率" localSheetId="79">#REF!</definedName>
    <definedName name="本社管理費率" localSheetId="80">#REF!</definedName>
    <definedName name="本社管理費率" localSheetId="81">#REF!</definedName>
    <definedName name="本社管理費率" localSheetId="82">#REF!</definedName>
    <definedName name="本社管理費率" localSheetId="83">#REF!</definedName>
    <definedName name="本社管理費率" localSheetId="84">#REF!</definedName>
    <definedName name="本社管理費率" localSheetId="85">#REF!</definedName>
    <definedName name="本社管理費率" localSheetId="86">#REF!</definedName>
    <definedName name="本社管理費率" localSheetId="87">#REF!</definedName>
    <definedName name="本社管理費率" localSheetId="88">#REF!</definedName>
    <definedName name="本社管理費率" localSheetId="89">#REF!</definedName>
    <definedName name="本社管理費率" localSheetId="90">#REF!</definedName>
    <definedName name="本社管理費率" localSheetId="91">#REF!</definedName>
    <definedName name="本社管理費率" localSheetId="92">#REF!</definedName>
    <definedName name="本社管理費率" localSheetId="93">#REF!</definedName>
    <definedName name="本社管理費率" localSheetId="94">#REF!</definedName>
    <definedName name="本社管理費率" localSheetId="95">#REF!</definedName>
    <definedName name="本社管理費率" localSheetId="96">#REF!</definedName>
    <definedName name="本社管理費率" localSheetId="97">#REF!</definedName>
    <definedName name="本社管理費率" localSheetId="98">#REF!</definedName>
    <definedName name="本社管理費率" localSheetId="99">#REF!</definedName>
    <definedName name="本社管理費率" localSheetId="100">#REF!</definedName>
    <definedName name="本社管理費率" localSheetId="101">#REF!</definedName>
    <definedName name="本社管理費率" localSheetId="102">#REF!</definedName>
    <definedName name="本社管理費率" localSheetId="103">#REF!</definedName>
    <definedName name="本社管理費率" localSheetId="104">#REF!</definedName>
    <definedName name="本社管理費率" localSheetId="105">#REF!</definedName>
    <definedName name="本社管理費率" localSheetId="106">#REF!</definedName>
    <definedName name="本社管理費率" localSheetId="107">#REF!</definedName>
    <definedName name="本社管理費率" localSheetId="108">#REF!</definedName>
    <definedName name="本社管理費率" localSheetId="109">#REF!</definedName>
    <definedName name="本社管理費率" localSheetId="110">#REF!</definedName>
    <definedName name="本社管理費率" localSheetId="111">#REF!</definedName>
    <definedName name="本社管理費率" localSheetId="112">#REF!</definedName>
    <definedName name="本社管理費率" localSheetId="113">#REF!</definedName>
    <definedName name="本社管理費率">#REF!</definedName>
    <definedName name="本社生産共通費率" localSheetId="27">#REF!</definedName>
    <definedName name="本社生産共通費率" localSheetId="28">#REF!</definedName>
    <definedName name="本社生産共通費率" localSheetId="29">#REF!</definedName>
    <definedName name="本社生産共通費率" localSheetId="30">#REF!</definedName>
    <definedName name="本社生産共通費率" localSheetId="31">#REF!</definedName>
    <definedName name="本社生産共通費率" localSheetId="32">#REF!</definedName>
    <definedName name="本社生産共通費率" localSheetId="33">#REF!</definedName>
    <definedName name="本社生産共通費率" localSheetId="34">#REF!</definedName>
    <definedName name="本社生産共通費率" localSheetId="35">#REF!</definedName>
    <definedName name="本社生産共通費率" localSheetId="36">#REF!</definedName>
    <definedName name="本社生産共通費率" localSheetId="37">#REF!</definedName>
    <definedName name="本社生産共通費率" localSheetId="38">#REF!</definedName>
    <definedName name="本社生産共通費率" localSheetId="39">#REF!</definedName>
    <definedName name="本社生産共通費率" localSheetId="40">#REF!</definedName>
    <definedName name="本社生産共通費率" localSheetId="41">#REF!</definedName>
    <definedName name="本社生産共通費率" localSheetId="42">#REF!</definedName>
    <definedName name="本社生産共通費率" localSheetId="43">#REF!</definedName>
    <definedName name="本社生産共通費率" localSheetId="44">#REF!</definedName>
    <definedName name="本社生産共通費率" localSheetId="45">#REF!</definedName>
    <definedName name="本社生産共通費率" localSheetId="46">#REF!</definedName>
    <definedName name="本社生産共通費率" localSheetId="47">#REF!</definedName>
    <definedName name="本社生産共通費率" localSheetId="48">#REF!</definedName>
    <definedName name="本社生産共通費率" localSheetId="49">#REF!</definedName>
    <definedName name="本社生産共通費率" localSheetId="50">#REF!</definedName>
    <definedName name="本社生産共通費率" localSheetId="51">#REF!</definedName>
    <definedName name="本社生産共通費率" localSheetId="52">#REF!</definedName>
    <definedName name="本社生産共通費率" localSheetId="53">#REF!</definedName>
    <definedName name="本社生産共通費率" localSheetId="54">#REF!</definedName>
    <definedName name="本社生産共通費率" localSheetId="55">#REF!</definedName>
    <definedName name="本社生産共通費率" localSheetId="56">#REF!</definedName>
    <definedName name="本社生産共通費率" localSheetId="57">#REF!</definedName>
    <definedName name="本社生産共通費率" localSheetId="58">#REF!</definedName>
    <definedName name="本社生産共通費率" localSheetId="59">#REF!</definedName>
    <definedName name="本社生産共通費率" localSheetId="60">#REF!</definedName>
    <definedName name="本社生産共通費率" localSheetId="61">#REF!</definedName>
    <definedName name="本社生産共通費率" localSheetId="62">#REF!</definedName>
    <definedName name="本社生産共通費率" localSheetId="63">#REF!</definedName>
    <definedName name="本社生産共通費率" localSheetId="64">#REF!</definedName>
    <definedName name="本社生産共通費率" localSheetId="65">#REF!</definedName>
    <definedName name="本社生産共通費率" localSheetId="66">#REF!</definedName>
    <definedName name="本社生産共通費率" localSheetId="67">#REF!</definedName>
    <definedName name="本社生産共通費率" localSheetId="68">#REF!</definedName>
    <definedName name="本社生産共通費率" localSheetId="69">#REF!</definedName>
    <definedName name="本社生産共通費率" localSheetId="70">#REF!</definedName>
    <definedName name="本社生産共通費率" localSheetId="71">#REF!</definedName>
    <definedName name="本社生産共通費率" localSheetId="72">#REF!</definedName>
    <definedName name="本社生産共通費率" localSheetId="73">#REF!</definedName>
    <definedName name="本社生産共通費率" localSheetId="74">#REF!</definedName>
    <definedName name="本社生産共通費率" localSheetId="75">#REF!</definedName>
    <definedName name="本社生産共通費率" localSheetId="76">#REF!</definedName>
    <definedName name="本社生産共通費率" localSheetId="77">#REF!</definedName>
    <definedName name="本社生産共通費率" localSheetId="78">#REF!</definedName>
    <definedName name="本社生産共通費率" localSheetId="79">#REF!</definedName>
    <definedName name="本社生産共通費率" localSheetId="80">#REF!</definedName>
    <definedName name="本社生産共通費率" localSheetId="81">#REF!</definedName>
    <definedName name="本社生産共通費率" localSheetId="82">#REF!</definedName>
    <definedName name="本社生産共通費率" localSheetId="83">#REF!</definedName>
    <definedName name="本社生産共通費率" localSheetId="84">#REF!</definedName>
    <definedName name="本社生産共通費率" localSheetId="85">#REF!</definedName>
    <definedName name="本社生産共通費率" localSheetId="86">#REF!</definedName>
    <definedName name="本社生産共通費率" localSheetId="87">#REF!</definedName>
    <definedName name="本社生産共通費率" localSheetId="88">#REF!</definedName>
    <definedName name="本社生産共通費率" localSheetId="89">#REF!</definedName>
    <definedName name="本社生産共通費率" localSheetId="90">#REF!</definedName>
    <definedName name="本社生産共通費率" localSheetId="91">#REF!</definedName>
    <definedName name="本社生産共通費率" localSheetId="92">#REF!</definedName>
    <definedName name="本社生産共通費率" localSheetId="93">#REF!</definedName>
    <definedName name="本社生産共通費率" localSheetId="94">#REF!</definedName>
    <definedName name="本社生産共通費率" localSheetId="95">#REF!</definedName>
    <definedName name="本社生産共通費率" localSheetId="96">#REF!</definedName>
    <definedName name="本社生産共通費率" localSheetId="97">#REF!</definedName>
    <definedName name="本社生産共通費率" localSheetId="98">#REF!</definedName>
    <definedName name="本社生産共通費率" localSheetId="99">#REF!</definedName>
    <definedName name="本社生産共通費率" localSheetId="100">#REF!</definedName>
    <definedName name="本社生産共通費率" localSheetId="101">#REF!</definedName>
    <definedName name="本社生産共通費率" localSheetId="102">#REF!</definedName>
    <definedName name="本社生産共通費率" localSheetId="103">#REF!</definedName>
    <definedName name="本社生産共通費率" localSheetId="104">#REF!</definedName>
    <definedName name="本社生産共通費率" localSheetId="105">#REF!</definedName>
    <definedName name="本社生産共通費率" localSheetId="106">#REF!</definedName>
    <definedName name="本社生産共通費率" localSheetId="107">#REF!</definedName>
    <definedName name="本社生産共通費率" localSheetId="108">#REF!</definedName>
    <definedName name="本社生産共通費率" localSheetId="109">#REF!</definedName>
    <definedName name="本社生産共通費率" localSheetId="110">#REF!</definedName>
    <definedName name="本社生産共通費率" localSheetId="111">#REF!</definedName>
    <definedName name="本社生産共通費率" localSheetId="112">#REF!</definedName>
    <definedName name="本社生産共通費率" localSheetId="113">#REF!</definedName>
    <definedName name="本社生産共通費率">#REF!</definedName>
    <definedName name="本社補助部門費率" localSheetId="27">#REF!</definedName>
    <definedName name="本社補助部門費率" localSheetId="28">#REF!</definedName>
    <definedName name="本社補助部門費率" localSheetId="29">#REF!</definedName>
    <definedName name="本社補助部門費率" localSheetId="30">#REF!</definedName>
    <definedName name="本社補助部門費率" localSheetId="31">#REF!</definedName>
    <definedName name="本社補助部門費率" localSheetId="32">#REF!</definedName>
    <definedName name="本社補助部門費率" localSheetId="33">#REF!</definedName>
    <definedName name="本社補助部門費率" localSheetId="34">#REF!</definedName>
    <definedName name="本社補助部門費率" localSheetId="35">#REF!</definedName>
    <definedName name="本社補助部門費率" localSheetId="36">#REF!</definedName>
    <definedName name="本社補助部門費率" localSheetId="37">#REF!</definedName>
    <definedName name="本社補助部門費率" localSheetId="38">#REF!</definedName>
    <definedName name="本社補助部門費率" localSheetId="39">#REF!</definedName>
    <definedName name="本社補助部門費率" localSheetId="40">#REF!</definedName>
    <definedName name="本社補助部門費率" localSheetId="41">#REF!</definedName>
    <definedName name="本社補助部門費率" localSheetId="42">#REF!</definedName>
    <definedName name="本社補助部門費率" localSheetId="43">#REF!</definedName>
    <definedName name="本社補助部門費率" localSheetId="44">#REF!</definedName>
    <definedName name="本社補助部門費率" localSheetId="45">#REF!</definedName>
    <definedName name="本社補助部門費率" localSheetId="46">#REF!</definedName>
    <definedName name="本社補助部門費率" localSheetId="47">#REF!</definedName>
    <definedName name="本社補助部門費率" localSheetId="48">#REF!</definedName>
    <definedName name="本社補助部門費率" localSheetId="49">#REF!</definedName>
    <definedName name="本社補助部門費率" localSheetId="50">#REF!</definedName>
    <definedName name="本社補助部門費率" localSheetId="51">#REF!</definedName>
    <definedName name="本社補助部門費率" localSheetId="52">#REF!</definedName>
    <definedName name="本社補助部門費率" localSheetId="53">#REF!</definedName>
    <definedName name="本社補助部門費率" localSheetId="54">#REF!</definedName>
    <definedName name="本社補助部門費率" localSheetId="55">#REF!</definedName>
    <definedName name="本社補助部門費率" localSheetId="56">#REF!</definedName>
    <definedName name="本社補助部門費率" localSheetId="57">#REF!</definedName>
    <definedName name="本社補助部門費率" localSheetId="58">#REF!</definedName>
    <definedName name="本社補助部門費率" localSheetId="59">#REF!</definedName>
    <definedName name="本社補助部門費率" localSheetId="60">#REF!</definedName>
    <definedName name="本社補助部門費率" localSheetId="61">#REF!</definedName>
    <definedName name="本社補助部門費率" localSheetId="62">#REF!</definedName>
    <definedName name="本社補助部門費率" localSheetId="63">#REF!</definedName>
    <definedName name="本社補助部門費率" localSheetId="64">#REF!</definedName>
    <definedName name="本社補助部門費率" localSheetId="65">#REF!</definedName>
    <definedName name="本社補助部門費率" localSheetId="66">#REF!</definedName>
    <definedName name="本社補助部門費率" localSheetId="67">#REF!</definedName>
    <definedName name="本社補助部門費率" localSheetId="68">#REF!</definedName>
    <definedName name="本社補助部門費率" localSheetId="69">#REF!</definedName>
    <definedName name="本社補助部門費率" localSheetId="70">#REF!</definedName>
    <definedName name="本社補助部門費率" localSheetId="71">#REF!</definedName>
    <definedName name="本社補助部門費率" localSheetId="72">#REF!</definedName>
    <definedName name="本社補助部門費率" localSheetId="73">#REF!</definedName>
    <definedName name="本社補助部門費率" localSheetId="74">#REF!</definedName>
    <definedName name="本社補助部門費率" localSheetId="75">#REF!</definedName>
    <definedName name="本社補助部門費率" localSheetId="76">#REF!</definedName>
    <definedName name="本社補助部門費率" localSheetId="77">#REF!</definedName>
    <definedName name="本社補助部門費率" localSheetId="78">#REF!</definedName>
    <definedName name="本社補助部門費率" localSheetId="79">#REF!</definedName>
    <definedName name="本社補助部門費率" localSheetId="80">#REF!</definedName>
    <definedName name="本社補助部門費率" localSheetId="81">#REF!</definedName>
    <definedName name="本社補助部門費率" localSheetId="82">#REF!</definedName>
    <definedName name="本社補助部門費率" localSheetId="83">#REF!</definedName>
    <definedName name="本社補助部門費率" localSheetId="84">#REF!</definedName>
    <definedName name="本社補助部門費率" localSheetId="85">#REF!</definedName>
    <definedName name="本社補助部門費率" localSheetId="86">#REF!</definedName>
    <definedName name="本社補助部門費率" localSheetId="87">#REF!</definedName>
    <definedName name="本社補助部門費率" localSheetId="88">#REF!</definedName>
    <definedName name="本社補助部門費率" localSheetId="89">#REF!</definedName>
    <definedName name="本社補助部門費率" localSheetId="90">#REF!</definedName>
    <definedName name="本社補助部門費率" localSheetId="91">#REF!</definedName>
    <definedName name="本社補助部門費率" localSheetId="92">#REF!</definedName>
    <definedName name="本社補助部門費率" localSheetId="93">#REF!</definedName>
    <definedName name="本社補助部門費率" localSheetId="94">#REF!</definedName>
    <definedName name="本社補助部門費率" localSheetId="95">#REF!</definedName>
    <definedName name="本社補助部門費率" localSheetId="96">#REF!</definedName>
    <definedName name="本社補助部門費率" localSheetId="97">#REF!</definedName>
    <definedName name="本社補助部門費率" localSheetId="98">#REF!</definedName>
    <definedName name="本社補助部門費率" localSheetId="99">#REF!</definedName>
    <definedName name="本社補助部門費率" localSheetId="100">#REF!</definedName>
    <definedName name="本社補助部門費率" localSheetId="101">#REF!</definedName>
    <definedName name="本社補助部門費率" localSheetId="102">#REF!</definedName>
    <definedName name="本社補助部門費率" localSheetId="103">#REF!</definedName>
    <definedName name="本社補助部門費率" localSheetId="104">#REF!</definedName>
    <definedName name="本社補助部門費率" localSheetId="105">#REF!</definedName>
    <definedName name="本社補助部門費率" localSheetId="106">#REF!</definedName>
    <definedName name="本社補助部門費率" localSheetId="107">#REF!</definedName>
    <definedName name="本社補助部門費率" localSheetId="108">#REF!</definedName>
    <definedName name="本社補助部門費率" localSheetId="109">#REF!</definedName>
    <definedName name="本社補助部門費率" localSheetId="110">#REF!</definedName>
    <definedName name="本社補助部門費率" localSheetId="111">#REF!</definedName>
    <definedName name="本社補助部門費率" localSheetId="112">#REF!</definedName>
    <definedName name="本社補助部門費率" localSheetId="113">#REF!</definedName>
    <definedName name="本社補助部門費率">#REF!</definedName>
    <definedName name="輸送．輸出諸掛率" localSheetId="27">#REF!</definedName>
    <definedName name="輸送．輸出諸掛率" localSheetId="28">#REF!</definedName>
    <definedName name="輸送．輸出諸掛率" localSheetId="29">#REF!</definedName>
    <definedName name="輸送．輸出諸掛率" localSheetId="30">#REF!</definedName>
    <definedName name="輸送．輸出諸掛率" localSheetId="31">#REF!</definedName>
    <definedName name="輸送．輸出諸掛率" localSheetId="32">#REF!</definedName>
    <definedName name="輸送．輸出諸掛率" localSheetId="33">#REF!</definedName>
    <definedName name="輸送．輸出諸掛率" localSheetId="34">#REF!</definedName>
    <definedName name="輸送．輸出諸掛率" localSheetId="35">#REF!</definedName>
    <definedName name="輸送．輸出諸掛率" localSheetId="36">#REF!</definedName>
    <definedName name="輸送．輸出諸掛率" localSheetId="37">#REF!</definedName>
    <definedName name="輸送．輸出諸掛率" localSheetId="38">#REF!</definedName>
    <definedName name="輸送．輸出諸掛率" localSheetId="39">#REF!</definedName>
    <definedName name="輸送．輸出諸掛率" localSheetId="40">#REF!</definedName>
    <definedName name="輸送．輸出諸掛率" localSheetId="41">#REF!</definedName>
    <definedName name="輸送．輸出諸掛率" localSheetId="42">#REF!</definedName>
    <definedName name="輸送．輸出諸掛率" localSheetId="43">#REF!</definedName>
    <definedName name="輸送．輸出諸掛率" localSheetId="44">#REF!</definedName>
    <definedName name="輸送．輸出諸掛率" localSheetId="45">#REF!</definedName>
    <definedName name="輸送．輸出諸掛率" localSheetId="46">#REF!</definedName>
    <definedName name="輸送．輸出諸掛率" localSheetId="47">#REF!</definedName>
    <definedName name="輸送．輸出諸掛率" localSheetId="48">#REF!</definedName>
    <definedName name="輸送．輸出諸掛率" localSheetId="49">#REF!</definedName>
    <definedName name="輸送．輸出諸掛率" localSheetId="50">#REF!</definedName>
    <definedName name="輸送．輸出諸掛率" localSheetId="51">#REF!</definedName>
    <definedName name="輸送．輸出諸掛率" localSheetId="52">#REF!</definedName>
    <definedName name="輸送．輸出諸掛率" localSheetId="53">#REF!</definedName>
    <definedName name="輸送．輸出諸掛率" localSheetId="54">#REF!</definedName>
    <definedName name="輸送．輸出諸掛率" localSheetId="55">#REF!</definedName>
    <definedName name="輸送．輸出諸掛率" localSheetId="56">#REF!</definedName>
    <definedName name="輸送．輸出諸掛率" localSheetId="57">#REF!</definedName>
    <definedName name="輸送．輸出諸掛率" localSheetId="58">#REF!</definedName>
    <definedName name="輸送．輸出諸掛率" localSheetId="59">#REF!</definedName>
    <definedName name="輸送．輸出諸掛率" localSheetId="60">#REF!</definedName>
    <definedName name="輸送．輸出諸掛率" localSheetId="61">#REF!</definedName>
    <definedName name="輸送．輸出諸掛率" localSheetId="62">#REF!</definedName>
    <definedName name="輸送．輸出諸掛率" localSheetId="63">#REF!</definedName>
    <definedName name="輸送．輸出諸掛率" localSheetId="64">#REF!</definedName>
    <definedName name="輸送．輸出諸掛率" localSheetId="65">#REF!</definedName>
    <definedName name="輸送．輸出諸掛率" localSheetId="66">#REF!</definedName>
    <definedName name="輸送．輸出諸掛率" localSheetId="67">#REF!</definedName>
    <definedName name="輸送．輸出諸掛率" localSheetId="68">#REF!</definedName>
    <definedName name="輸送．輸出諸掛率" localSheetId="69">#REF!</definedName>
    <definedName name="輸送．輸出諸掛率" localSheetId="70">#REF!</definedName>
    <definedName name="輸送．輸出諸掛率" localSheetId="71">#REF!</definedName>
    <definedName name="輸送．輸出諸掛率" localSheetId="72">#REF!</definedName>
    <definedName name="輸送．輸出諸掛率" localSheetId="73">#REF!</definedName>
    <definedName name="輸送．輸出諸掛率" localSheetId="74">#REF!</definedName>
    <definedName name="輸送．輸出諸掛率" localSheetId="75">#REF!</definedName>
    <definedName name="輸送．輸出諸掛率" localSheetId="76">#REF!</definedName>
    <definedName name="輸送．輸出諸掛率" localSheetId="77">#REF!</definedName>
    <definedName name="輸送．輸出諸掛率" localSheetId="78">#REF!</definedName>
    <definedName name="輸送．輸出諸掛率" localSheetId="79">#REF!</definedName>
    <definedName name="輸送．輸出諸掛率" localSheetId="80">#REF!</definedName>
    <definedName name="輸送．輸出諸掛率" localSheetId="81">#REF!</definedName>
    <definedName name="輸送．輸出諸掛率" localSheetId="82">#REF!</definedName>
    <definedName name="輸送．輸出諸掛率" localSheetId="83">#REF!</definedName>
    <definedName name="輸送．輸出諸掛率" localSheetId="84">#REF!</definedName>
    <definedName name="輸送．輸出諸掛率" localSheetId="85">#REF!</definedName>
    <definedName name="輸送．輸出諸掛率" localSheetId="86">#REF!</definedName>
    <definedName name="輸送．輸出諸掛率" localSheetId="87">#REF!</definedName>
    <definedName name="輸送．輸出諸掛率" localSheetId="88">#REF!</definedName>
    <definedName name="輸送．輸出諸掛率" localSheetId="89">#REF!</definedName>
    <definedName name="輸送．輸出諸掛率" localSheetId="90">#REF!</definedName>
    <definedName name="輸送．輸出諸掛率" localSheetId="91">#REF!</definedName>
    <definedName name="輸送．輸出諸掛率" localSheetId="92">#REF!</definedName>
    <definedName name="輸送．輸出諸掛率" localSheetId="93">#REF!</definedName>
    <definedName name="輸送．輸出諸掛率" localSheetId="94">#REF!</definedName>
    <definedName name="輸送．輸出諸掛率" localSheetId="95">#REF!</definedName>
    <definedName name="輸送．輸出諸掛率" localSheetId="96">#REF!</definedName>
    <definedName name="輸送．輸出諸掛率" localSheetId="97">#REF!</definedName>
    <definedName name="輸送．輸出諸掛率" localSheetId="98">#REF!</definedName>
    <definedName name="輸送．輸出諸掛率" localSheetId="99">#REF!</definedName>
    <definedName name="輸送．輸出諸掛率" localSheetId="100">#REF!</definedName>
    <definedName name="輸送．輸出諸掛率" localSheetId="101">#REF!</definedName>
    <definedName name="輸送．輸出諸掛率" localSheetId="102">#REF!</definedName>
    <definedName name="輸送．輸出諸掛率" localSheetId="103">#REF!</definedName>
    <definedName name="輸送．輸出諸掛率" localSheetId="104">#REF!</definedName>
    <definedName name="輸送．輸出諸掛率" localSheetId="105">#REF!</definedName>
    <definedName name="輸送．輸出諸掛率" localSheetId="106">#REF!</definedName>
    <definedName name="輸送．輸出諸掛率" localSheetId="107">#REF!</definedName>
    <definedName name="輸送．輸出諸掛率" localSheetId="108">#REF!</definedName>
    <definedName name="輸送．輸出諸掛率" localSheetId="109">#REF!</definedName>
    <definedName name="輸送．輸出諸掛率" localSheetId="110">#REF!</definedName>
    <definedName name="輸送．輸出諸掛率" localSheetId="111">#REF!</definedName>
    <definedName name="輸送．輸出諸掛率" localSheetId="112">#REF!</definedName>
    <definedName name="輸送．輸出諸掛率" localSheetId="113">#REF!</definedName>
    <definedName name="輸送．輸出諸掛率">#REF!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0" i="9849" l="1"/>
  <c r="L30" i="9849"/>
  <c r="K30" i="9849"/>
  <c r="I30" i="9849"/>
  <c r="H30" i="9849"/>
  <c r="F30" i="9849"/>
  <c r="G30" i="9849" s="1"/>
  <c r="C30" i="9849"/>
  <c r="V29" i="9849"/>
  <c r="L29" i="9849"/>
  <c r="K29" i="9849"/>
  <c r="I29" i="9849"/>
  <c r="H29" i="9849"/>
  <c r="F29" i="9849"/>
  <c r="G29" i="9849" s="1"/>
  <c r="C29" i="9849"/>
  <c r="V28" i="9849"/>
  <c r="L28" i="9849"/>
  <c r="K28" i="9849"/>
  <c r="I28" i="9849"/>
  <c r="H28" i="9849"/>
  <c r="F28" i="9849"/>
  <c r="G28" i="9849" s="1"/>
  <c r="C28" i="9849"/>
  <c r="V27" i="9849"/>
  <c r="L27" i="9849"/>
  <c r="K27" i="9849"/>
  <c r="I27" i="9849"/>
  <c r="H27" i="9849"/>
  <c r="F27" i="9849"/>
  <c r="G27" i="9849" s="1"/>
  <c r="C27" i="9849"/>
  <c r="V26" i="9849" l="1"/>
  <c r="L26" i="9849"/>
  <c r="K26" i="9849"/>
  <c r="I26" i="9849"/>
  <c r="H26" i="9849"/>
  <c r="F26" i="9849"/>
  <c r="G26" i="9849" s="1"/>
  <c r="C26" i="9849"/>
  <c r="V25" i="9849"/>
  <c r="L25" i="9849"/>
  <c r="K25" i="9849"/>
  <c r="I25" i="9849"/>
  <c r="H25" i="9849"/>
  <c r="F25" i="9849"/>
  <c r="G25" i="9849" s="1"/>
  <c r="C25" i="9849"/>
  <c r="V24" i="9849"/>
  <c r="L24" i="9849"/>
  <c r="K24" i="9849"/>
  <c r="I24" i="9849"/>
  <c r="H24" i="9849"/>
  <c r="F24" i="9849"/>
  <c r="G24" i="9849" s="1"/>
  <c r="C24" i="9849"/>
  <c r="V23" i="9849"/>
  <c r="L23" i="9849"/>
  <c r="K23" i="9849"/>
  <c r="I23" i="9849"/>
  <c r="H23" i="9849"/>
  <c r="F23" i="9849"/>
  <c r="G23" i="9849" s="1"/>
  <c r="C23" i="9849"/>
  <c r="V22" i="9849"/>
  <c r="L22" i="9849"/>
  <c r="K22" i="9849"/>
  <c r="I22" i="9849"/>
  <c r="H22" i="9849"/>
  <c r="F22" i="9849"/>
  <c r="G22" i="9849" s="1"/>
  <c r="C22" i="9849"/>
  <c r="V19" i="9849"/>
  <c r="L19" i="9849"/>
  <c r="K19" i="9849"/>
  <c r="I19" i="9849"/>
  <c r="H19" i="9849"/>
  <c r="F19" i="9849"/>
  <c r="G19" i="9849" s="1"/>
  <c r="C19" i="9849"/>
  <c r="V18" i="9849"/>
  <c r="L18" i="9849"/>
  <c r="K18" i="9849"/>
  <c r="I18" i="9849"/>
  <c r="H18" i="9849"/>
  <c r="G18" i="9849"/>
  <c r="F18" i="9849"/>
  <c r="C18" i="9849"/>
  <c r="U33" i="9849" l="1"/>
  <c r="S33" i="9849"/>
  <c r="R33" i="9849"/>
  <c r="Q33" i="9849"/>
  <c r="P33" i="9849"/>
  <c r="O33" i="9849"/>
  <c r="N33" i="9849"/>
  <c r="M33" i="9849"/>
  <c r="D33" i="9849"/>
  <c r="V32" i="9849"/>
  <c r="L32" i="9849"/>
  <c r="K32" i="9849"/>
  <c r="I32" i="9849"/>
  <c r="H32" i="9849"/>
  <c r="G32" i="9849"/>
  <c r="F32" i="9849"/>
  <c r="C32" i="9849"/>
  <c r="V31" i="9849"/>
  <c r="L31" i="9849"/>
  <c r="K31" i="9849"/>
  <c r="I31" i="9849"/>
  <c r="H31" i="9849"/>
  <c r="G31" i="9849"/>
  <c r="F31" i="9849"/>
  <c r="C31" i="9849"/>
  <c r="V21" i="9849"/>
  <c r="L21" i="9849"/>
  <c r="K21" i="9849"/>
  <c r="I21" i="9849"/>
  <c r="H21" i="9849"/>
  <c r="F21" i="9849"/>
  <c r="G21" i="9849" s="1"/>
  <c r="C21" i="9849"/>
  <c r="V20" i="9849"/>
  <c r="L20" i="9849"/>
  <c r="K20" i="9849"/>
  <c r="I20" i="9849"/>
  <c r="H20" i="9849"/>
  <c r="G20" i="9849"/>
  <c r="F20" i="9849"/>
  <c r="C20" i="9849"/>
  <c r="I5" i="9849"/>
  <c r="L33" i="9849" l="1"/>
  <c r="V33" i="9849"/>
  <c r="K33" i="9849"/>
  <c r="G33" i="9849"/>
  <c r="V23" i="9848"/>
  <c r="L23" i="9848"/>
  <c r="K23" i="9848"/>
  <c r="I23" i="9848"/>
  <c r="H23" i="9848"/>
  <c r="F23" i="9848"/>
  <c r="G23" i="9848" s="1"/>
  <c r="C23" i="9848"/>
  <c r="V22" i="9848"/>
  <c r="L22" i="9848"/>
  <c r="K22" i="9848"/>
  <c r="I22" i="9848"/>
  <c r="H22" i="9848"/>
  <c r="F22" i="9848"/>
  <c r="G22" i="9848" s="1"/>
  <c r="C22" i="9848"/>
  <c r="U27" i="9848" l="1"/>
  <c r="S27" i="9848"/>
  <c r="R27" i="9848"/>
  <c r="Q27" i="9848"/>
  <c r="P27" i="9848"/>
  <c r="O27" i="9848"/>
  <c r="N27" i="9848"/>
  <c r="M27" i="9848"/>
  <c r="D27" i="9848"/>
  <c r="V26" i="9848"/>
  <c r="L26" i="9848"/>
  <c r="K26" i="9848"/>
  <c r="I26" i="9848"/>
  <c r="H26" i="9848"/>
  <c r="G26" i="9848"/>
  <c r="F26" i="9848"/>
  <c r="C26" i="9848"/>
  <c r="V25" i="9848"/>
  <c r="L25" i="9848"/>
  <c r="K25" i="9848"/>
  <c r="I25" i="9848"/>
  <c r="H25" i="9848"/>
  <c r="G25" i="9848"/>
  <c r="F25" i="9848"/>
  <c r="C25" i="9848"/>
  <c r="V24" i="9848"/>
  <c r="L24" i="9848"/>
  <c r="K24" i="9848"/>
  <c r="I24" i="9848"/>
  <c r="H24" i="9848"/>
  <c r="F24" i="9848"/>
  <c r="G24" i="9848" s="1"/>
  <c r="C24" i="9848"/>
  <c r="V21" i="9848"/>
  <c r="L21" i="9848"/>
  <c r="K21" i="9848"/>
  <c r="I21" i="9848"/>
  <c r="H21" i="9848"/>
  <c r="F21" i="9848"/>
  <c r="G21" i="9848" s="1"/>
  <c r="C21" i="9848"/>
  <c r="V20" i="9848"/>
  <c r="L20" i="9848"/>
  <c r="K20" i="9848"/>
  <c r="I20" i="9848"/>
  <c r="H20" i="9848"/>
  <c r="F20" i="9848"/>
  <c r="G20" i="9848" s="1"/>
  <c r="C20" i="9848"/>
  <c r="V19" i="9848"/>
  <c r="L19" i="9848"/>
  <c r="K19" i="9848"/>
  <c r="I19" i="9848"/>
  <c r="H19" i="9848"/>
  <c r="F19" i="9848"/>
  <c r="G19" i="9848" s="1"/>
  <c r="C19" i="9848"/>
  <c r="V18" i="9848"/>
  <c r="L18" i="9848"/>
  <c r="K18" i="9848"/>
  <c r="I18" i="9848"/>
  <c r="H18" i="9848"/>
  <c r="G18" i="9848"/>
  <c r="F18" i="9848"/>
  <c r="C18" i="9848"/>
  <c r="I5" i="9848"/>
  <c r="V24" i="9847"/>
  <c r="L24" i="9847"/>
  <c r="K24" i="9847"/>
  <c r="I24" i="9847"/>
  <c r="H24" i="9847"/>
  <c r="F24" i="9847"/>
  <c r="G24" i="9847" s="1"/>
  <c r="C24" i="9847"/>
  <c r="V25" i="9847"/>
  <c r="L25" i="9847"/>
  <c r="K25" i="9847"/>
  <c r="I25" i="9847"/>
  <c r="H25" i="9847"/>
  <c r="F25" i="9847"/>
  <c r="G25" i="9847" s="1"/>
  <c r="C25" i="9847"/>
  <c r="I27" i="9847"/>
  <c r="K28" i="9847"/>
  <c r="V21" i="9847"/>
  <c r="L21" i="9847"/>
  <c r="K21" i="9847"/>
  <c r="I21" i="9847"/>
  <c r="H21" i="9847"/>
  <c r="F21" i="9847"/>
  <c r="G21" i="9847" s="1"/>
  <c r="C21" i="9847"/>
  <c r="V20" i="9847"/>
  <c r="L20" i="9847"/>
  <c r="K20" i="9847"/>
  <c r="I20" i="9847"/>
  <c r="H20" i="9847"/>
  <c r="G20" i="9847"/>
  <c r="F20" i="9847"/>
  <c r="C20" i="9847"/>
  <c r="L28" i="9847"/>
  <c r="F28" i="9847"/>
  <c r="G28" i="9847" s="1"/>
  <c r="L27" i="9847"/>
  <c r="K27" i="9847"/>
  <c r="F27" i="9847"/>
  <c r="G27" i="9847" s="1"/>
  <c r="C27" i="9847"/>
  <c r="V26" i="9847"/>
  <c r="L26" i="9847"/>
  <c r="K26" i="9847"/>
  <c r="I26" i="9847"/>
  <c r="H26" i="9847"/>
  <c r="F26" i="9847"/>
  <c r="G26" i="9847" s="1"/>
  <c r="C26" i="9847"/>
  <c r="U31" i="9847"/>
  <c r="S31" i="9847"/>
  <c r="R31" i="9847"/>
  <c r="Q31" i="9847"/>
  <c r="P31" i="9847"/>
  <c r="O31" i="9847"/>
  <c r="N31" i="9847"/>
  <c r="M31" i="9847"/>
  <c r="V30" i="9847"/>
  <c r="L30" i="9847"/>
  <c r="K30" i="9847"/>
  <c r="I30" i="9847"/>
  <c r="H30" i="9847"/>
  <c r="G30" i="9847"/>
  <c r="F30" i="9847"/>
  <c r="C30" i="9847"/>
  <c r="V29" i="9847"/>
  <c r="L29" i="9847"/>
  <c r="K29" i="9847"/>
  <c r="I29" i="9847"/>
  <c r="H29" i="9847"/>
  <c r="G29" i="9847"/>
  <c r="F29" i="9847"/>
  <c r="C29" i="9847"/>
  <c r="V23" i="9847"/>
  <c r="L23" i="9847"/>
  <c r="K23" i="9847"/>
  <c r="I23" i="9847"/>
  <c r="H23" i="9847"/>
  <c r="G23" i="9847"/>
  <c r="F23" i="9847"/>
  <c r="C23" i="9847"/>
  <c r="V22" i="9847"/>
  <c r="L22" i="9847"/>
  <c r="K22" i="9847"/>
  <c r="I22" i="9847"/>
  <c r="H22" i="9847"/>
  <c r="F22" i="9847"/>
  <c r="G22" i="9847" s="1"/>
  <c r="C22" i="9847"/>
  <c r="V19" i="9847"/>
  <c r="L19" i="9847"/>
  <c r="K19" i="9847"/>
  <c r="I19" i="9847"/>
  <c r="H19" i="9847"/>
  <c r="F19" i="9847"/>
  <c r="G19" i="9847" s="1"/>
  <c r="C19" i="9847"/>
  <c r="V18" i="9847"/>
  <c r="L18" i="9847"/>
  <c r="K18" i="9847"/>
  <c r="I18" i="9847"/>
  <c r="H18" i="9847"/>
  <c r="G18" i="9847"/>
  <c r="F18" i="9847"/>
  <c r="C18" i="9847"/>
  <c r="I5" i="9847"/>
  <c r="V21" i="9846"/>
  <c r="L21" i="9846"/>
  <c r="K21" i="9846"/>
  <c r="I21" i="9846"/>
  <c r="H21" i="9846"/>
  <c r="G21" i="9846"/>
  <c r="F21" i="9846"/>
  <c r="C21" i="9846"/>
  <c r="U28" i="9846"/>
  <c r="S28" i="9846"/>
  <c r="R28" i="9846"/>
  <c r="Q28" i="9846"/>
  <c r="P28" i="9846"/>
  <c r="O28" i="9846"/>
  <c r="N28" i="9846"/>
  <c r="M28" i="9846"/>
  <c r="D28" i="9846"/>
  <c r="V27" i="9846"/>
  <c r="L27" i="9846"/>
  <c r="K27" i="9846"/>
  <c r="I27" i="9846"/>
  <c r="H27" i="9846"/>
  <c r="G27" i="9846"/>
  <c r="F27" i="9846"/>
  <c r="C27" i="9846"/>
  <c r="V26" i="9846"/>
  <c r="L26" i="9846"/>
  <c r="K26" i="9846"/>
  <c r="I26" i="9846"/>
  <c r="H26" i="9846"/>
  <c r="G26" i="9846"/>
  <c r="F26" i="9846"/>
  <c r="C26" i="9846"/>
  <c r="V25" i="9846"/>
  <c r="L25" i="9846"/>
  <c r="K25" i="9846"/>
  <c r="I25" i="9846"/>
  <c r="H25" i="9846"/>
  <c r="G25" i="9846"/>
  <c r="F25" i="9846"/>
  <c r="C25" i="9846"/>
  <c r="V24" i="9846"/>
  <c r="L24" i="9846"/>
  <c r="K24" i="9846"/>
  <c r="I24" i="9846"/>
  <c r="H24" i="9846"/>
  <c r="G24" i="9846"/>
  <c r="F24" i="9846"/>
  <c r="C24" i="9846"/>
  <c r="V23" i="9846"/>
  <c r="L23" i="9846"/>
  <c r="K23" i="9846"/>
  <c r="I23" i="9846"/>
  <c r="H23" i="9846"/>
  <c r="F23" i="9846"/>
  <c r="G23" i="9846" s="1"/>
  <c r="C23" i="9846"/>
  <c r="V22" i="9846"/>
  <c r="L22" i="9846"/>
  <c r="K22" i="9846"/>
  <c r="I22" i="9846"/>
  <c r="H22" i="9846"/>
  <c r="F22" i="9846"/>
  <c r="G22" i="9846" s="1"/>
  <c r="C22" i="9846"/>
  <c r="V20" i="9846"/>
  <c r="L20" i="9846"/>
  <c r="K20" i="9846"/>
  <c r="I20" i="9846"/>
  <c r="H20" i="9846"/>
  <c r="F20" i="9846"/>
  <c r="G20" i="9846" s="1"/>
  <c r="C20" i="9846"/>
  <c r="V19" i="9846"/>
  <c r="L19" i="9846"/>
  <c r="K19" i="9846"/>
  <c r="I19" i="9846"/>
  <c r="H19" i="9846"/>
  <c r="F19" i="9846"/>
  <c r="G19" i="9846" s="1"/>
  <c r="C19" i="9846"/>
  <c r="V18" i="9846"/>
  <c r="L18" i="9846"/>
  <c r="K18" i="9846"/>
  <c r="I18" i="9846"/>
  <c r="H18" i="9846"/>
  <c r="G18" i="9846"/>
  <c r="F18" i="9846"/>
  <c r="C18" i="9846"/>
  <c r="I5" i="9846"/>
  <c r="G27" i="9848" l="1"/>
  <c r="K27" i="9848"/>
  <c r="L27" i="9848"/>
  <c r="V27" i="9848"/>
  <c r="H28" i="9847"/>
  <c r="V28" i="9847"/>
  <c r="H27" i="9847"/>
  <c r="V27" i="9847"/>
  <c r="I28" i="9847"/>
  <c r="C28" i="9847"/>
  <c r="L31" i="9847"/>
  <c r="D31" i="9847"/>
  <c r="K31" i="9847"/>
  <c r="G31" i="9847"/>
  <c r="V28" i="9846"/>
  <c r="G28" i="9846"/>
  <c r="L28" i="9846"/>
  <c r="K28" i="9846"/>
  <c r="V31" i="9847" l="1"/>
  <c r="L23" i="9844"/>
  <c r="U28" i="9845"/>
  <c r="S28" i="9845"/>
  <c r="R28" i="9845"/>
  <c r="Q28" i="9845"/>
  <c r="P28" i="9845"/>
  <c r="O28" i="9845"/>
  <c r="N28" i="9845"/>
  <c r="M28" i="9845"/>
  <c r="D28" i="9845"/>
  <c r="V27" i="9845"/>
  <c r="L27" i="9845"/>
  <c r="K27" i="9845"/>
  <c r="I27" i="9845"/>
  <c r="H27" i="9845"/>
  <c r="G27" i="9845"/>
  <c r="F27" i="9845"/>
  <c r="C27" i="9845"/>
  <c r="V26" i="9845"/>
  <c r="L26" i="9845"/>
  <c r="K26" i="9845"/>
  <c r="I26" i="9845"/>
  <c r="H26" i="9845"/>
  <c r="G26" i="9845"/>
  <c r="F26" i="9845"/>
  <c r="C26" i="9845"/>
  <c r="V25" i="9845"/>
  <c r="L25" i="9845"/>
  <c r="K25" i="9845"/>
  <c r="I25" i="9845"/>
  <c r="H25" i="9845"/>
  <c r="F25" i="9845"/>
  <c r="G25" i="9845" s="1"/>
  <c r="C25" i="9845"/>
  <c r="V24" i="9845"/>
  <c r="L24" i="9845"/>
  <c r="K24" i="9845"/>
  <c r="I24" i="9845"/>
  <c r="H24" i="9845"/>
  <c r="F24" i="9845"/>
  <c r="G24" i="9845" s="1"/>
  <c r="C24" i="9845"/>
  <c r="V23" i="9845"/>
  <c r="L23" i="9845"/>
  <c r="K23" i="9845"/>
  <c r="I23" i="9845"/>
  <c r="H23" i="9845"/>
  <c r="G23" i="9845"/>
  <c r="F23" i="9845"/>
  <c r="C23" i="9845"/>
  <c r="V22" i="9845"/>
  <c r="L22" i="9845"/>
  <c r="K22" i="9845"/>
  <c r="I22" i="9845"/>
  <c r="H22" i="9845"/>
  <c r="F22" i="9845"/>
  <c r="G22" i="9845" s="1"/>
  <c r="C22" i="9845"/>
  <c r="V21" i="9845"/>
  <c r="L21" i="9845"/>
  <c r="K21" i="9845"/>
  <c r="I21" i="9845"/>
  <c r="H21" i="9845"/>
  <c r="G21" i="9845"/>
  <c r="F21" i="9845"/>
  <c r="C21" i="9845"/>
  <c r="V20" i="9845"/>
  <c r="L20" i="9845"/>
  <c r="K20" i="9845"/>
  <c r="I20" i="9845"/>
  <c r="H20" i="9845"/>
  <c r="F20" i="9845"/>
  <c r="G20" i="9845" s="1"/>
  <c r="C20" i="9845"/>
  <c r="V19" i="9845"/>
  <c r="L19" i="9845"/>
  <c r="K19" i="9845"/>
  <c r="I19" i="9845"/>
  <c r="H19" i="9845"/>
  <c r="F19" i="9845"/>
  <c r="G19" i="9845" s="1"/>
  <c r="C19" i="9845"/>
  <c r="V18" i="9845"/>
  <c r="L18" i="9845"/>
  <c r="K18" i="9845"/>
  <c r="I18" i="9845"/>
  <c r="H18" i="9845"/>
  <c r="G18" i="9845"/>
  <c r="F18" i="9845"/>
  <c r="C18" i="9845"/>
  <c r="I5" i="9845"/>
  <c r="U27" i="9844"/>
  <c r="S27" i="9844"/>
  <c r="R27" i="9844"/>
  <c r="Q27" i="9844"/>
  <c r="P27" i="9844"/>
  <c r="O27" i="9844"/>
  <c r="N27" i="9844"/>
  <c r="M27" i="9844"/>
  <c r="V26" i="9844"/>
  <c r="L26" i="9844"/>
  <c r="K26" i="9844"/>
  <c r="I26" i="9844"/>
  <c r="H26" i="9844"/>
  <c r="G26" i="9844"/>
  <c r="F26" i="9844"/>
  <c r="C26" i="9844"/>
  <c r="V25" i="9844"/>
  <c r="L25" i="9844"/>
  <c r="K25" i="9844"/>
  <c r="I25" i="9844"/>
  <c r="H25" i="9844"/>
  <c r="G25" i="9844"/>
  <c r="F25" i="9844"/>
  <c r="C25" i="9844"/>
  <c r="V24" i="9844"/>
  <c r="L24" i="9844"/>
  <c r="K24" i="9844"/>
  <c r="I24" i="9844"/>
  <c r="H24" i="9844"/>
  <c r="G24" i="9844"/>
  <c r="F24" i="9844"/>
  <c r="C24" i="9844"/>
  <c r="V23" i="9844"/>
  <c r="I23" i="9844"/>
  <c r="H23" i="9844"/>
  <c r="F23" i="9844"/>
  <c r="G23" i="9844" s="1"/>
  <c r="C23" i="9844"/>
  <c r="V22" i="9844"/>
  <c r="L22" i="9844"/>
  <c r="K22" i="9844"/>
  <c r="I22" i="9844"/>
  <c r="H22" i="9844"/>
  <c r="F22" i="9844"/>
  <c r="G22" i="9844" s="1"/>
  <c r="C22" i="9844"/>
  <c r="V21" i="9844"/>
  <c r="L21" i="9844"/>
  <c r="K21" i="9844"/>
  <c r="I21" i="9844"/>
  <c r="H21" i="9844"/>
  <c r="F21" i="9844"/>
  <c r="G21" i="9844" s="1"/>
  <c r="C21" i="9844"/>
  <c r="V20" i="9844"/>
  <c r="L20" i="9844"/>
  <c r="K20" i="9844"/>
  <c r="I20" i="9844"/>
  <c r="H20" i="9844"/>
  <c r="F20" i="9844"/>
  <c r="G20" i="9844" s="1"/>
  <c r="C20" i="9844"/>
  <c r="K19" i="9844"/>
  <c r="F19" i="9844"/>
  <c r="D27" i="9844"/>
  <c r="V18" i="9844"/>
  <c r="L18" i="9844"/>
  <c r="K18" i="9844"/>
  <c r="I18" i="9844"/>
  <c r="H18" i="9844"/>
  <c r="G18" i="9844"/>
  <c r="F18" i="9844"/>
  <c r="C18" i="9844"/>
  <c r="I5" i="9844"/>
  <c r="V23" i="9842"/>
  <c r="L23" i="9842"/>
  <c r="K23" i="9842"/>
  <c r="I23" i="9842"/>
  <c r="H23" i="9842"/>
  <c r="F23" i="9842"/>
  <c r="G23" i="9842" s="1"/>
  <c r="C23" i="9842"/>
  <c r="V22" i="9842"/>
  <c r="L22" i="9842"/>
  <c r="K22" i="9842"/>
  <c r="I22" i="9842"/>
  <c r="H22" i="9842"/>
  <c r="G22" i="9842"/>
  <c r="F22" i="9842"/>
  <c r="C22" i="9842"/>
  <c r="G28" i="9845" l="1"/>
  <c r="K28" i="9845"/>
  <c r="L28" i="9845"/>
  <c r="V28" i="9845"/>
  <c r="K23" i="9844"/>
  <c r="K27" i="9844" s="1"/>
  <c r="G19" i="9844"/>
  <c r="G27" i="9844" s="1"/>
  <c r="L19" i="9844"/>
  <c r="L27" i="9844" s="1"/>
  <c r="C19" i="9844"/>
  <c r="H19" i="9844"/>
  <c r="V19" i="9844"/>
  <c r="V27" i="9844" s="1"/>
  <c r="I19" i="9844"/>
  <c r="D19" i="9843"/>
  <c r="D27" i="9843" s="1"/>
  <c r="U27" i="9843"/>
  <c r="S27" i="9843"/>
  <c r="R27" i="9843"/>
  <c r="Q27" i="9843"/>
  <c r="P27" i="9843"/>
  <c r="O27" i="9843"/>
  <c r="N27" i="9843"/>
  <c r="M27" i="9843"/>
  <c r="V26" i="9843"/>
  <c r="L26" i="9843"/>
  <c r="K26" i="9843"/>
  <c r="I26" i="9843"/>
  <c r="H26" i="9843"/>
  <c r="G26" i="9843"/>
  <c r="F26" i="9843"/>
  <c r="C26" i="9843"/>
  <c r="V25" i="9843"/>
  <c r="L25" i="9843"/>
  <c r="K25" i="9843"/>
  <c r="I25" i="9843"/>
  <c r="H25" i="9843"/>
  <c r="G25" i="9843"/>
  <c r="F25" i="9843"/>
  <c r="C25" i="9843"/>
  <c r="V24" i="9843"/>
  <c r="L24" i="9843"/>
  <c r="K24" i="9843"/>
  <c r="I24" i="9843"/>
  <c r="H24" i="9843"/>
  <c r="F24" i="9843"/>
  <c r="G24" i="9843" s="1"/>
  <c r="C24" i="9843"/>
  <c r="V23" i="9843"/>
  <c r="L23" i="9843"/>
  <c r="K23" i="9843"/>
  <c r="I23" i="9843"/>
  <c r="H23" i="9843"/>
  <c r="F23" i="9843"/>
  <c r="G23" i="9843" s="1"/>
  <c r="C23" i="9843"/>
  <c r="V22" i="9843"/>
  <c r="L22" i="9843"/>
  <c r="K22" i="9843"/>
  <c r="I22" i="9843"/>
  <c r="H22" i="9843"/>
  <c r="G22" i="9843"/>
  <c r="F22" i="9843"/>
  <c r="C22" i="9843"/>
  <c r="V21" i="9843"/>
  <c r="L21" i="9843"/>
  <c r="K21" i="9843"/>
  <c r="I21" i="9843"/>
  <c r="H21" i="9843"/>
  <c r="F21" i="9843"/>
  <c r="G21" i="9843" s="1"/>
  <c r="C21" i="9843"/>
  <c r="V20" i="9843"/>
  <c r="L20" i="9843"/>
  <c r="K20" i="9843"/>
  <c r="I20" i="9843"/>
  <c r="H20" i="9843"/>
  <c r="F20" i="9843"/>
  <c r="G20" i="9843" s="1"/>
  <c r="C20" i="9843"/>
  <c r="V18" i="9843"/>
  <c r="L18" i="9843"/>
  <c r="K18" i="9843"/>
  <c r="I18" i="9843"/>
  <c r="H18" i="9843"/>
  <c r="G18" i="9843"/>
  <c r="F18" i="9843"/>
  <c r="C18" i="9843"/>
  <c r="I5" i="9843"/>
  <c r="H19" i="9843" l="1"/>
  <c r="V19" i="9843"/>
  <c r="V27" i="9843" s="1"/>
  <c r="C19" i="9843"/>
  <c r="K19" i="9843"/>
  <c r="K27" i="9843" s="1"/>
  <c r="I19" i="9843"/>
  <c r="F19" i="9843"/>
  <c r="G19" i="9843" s="1"/>
  <c r="G27" i="9843" s="1"/>
  <c r="L19" i="9843"/>
  <c r="L27" i="9843" s="1"/>
  <c r="V20" i="9842" l="1"/>
  <c r="L20" i="9842"/>
  <c r="K20" i="9842"/>
  <c r="I20" i="9842"/>
  <c r="H20" i="9842"/>
  <c r="F20" i="9842"/>
  <c r="G20" i="9842" s="1"/>
  <c r="C20" i="9842"/>
  <c r="V19" i="9842"/>
  <c r="L19" i="9842"/>
  <c r="K19" i="9842"/>
  <c r="I19" i="9842"/>
  <c r="H19" i="9842"/>
  <c r="F19" i="9842"/>
  <c r="G19" i="9842" s="1"/>
  <c r="C19" i="9842"/>
  <c r="U30" i="9842" l="1"/>
  <c r="S30" i="9842"/>
  <c r="R30" i="9842"/>
  <c r="Q30" i="9842"/>
  <c r="P30" i="9842"/>
  <c r="O30" i="9842"/>
  <c r="N30" i="9842"/>
  <c r="M30" i="9842"/>
  <c r="D30" i="9842"/>
  <c r="V29" i="9842"/>
  <c r="L29" i="9842"/>
  <c r="K29" i="9842"/>
  <c r="I29" i="9842"/>
  <c r="H29" i="9842"/>
  <c r="G29" i="9842"/>
  <c r="F29" i="9842"/>
  <c r="C29" i="9842"/>
  <c r="V28" i="9842"/>
  <c r="L28" i="9842"/>
  <c r="K28" i="9842"/>
  <c r="I28" i="9842"/>
  <c r="H28" i="9842"/>
  <c r="G28" i="9842"/>
  <c r="F28" i="9842"/>
  <c r="C28" i="9842"/>
  <c r="V27" i="9842"/>
  <c r="L27" i="9842"/>
  <c r="K27" i="9842"/>
  <c r="I27" i="9842"/>
  <c r="H27" i="9842"/>
  <c r="F27" i="9842"/>
  <c r="G27" i="9842" s="1"/>
  <c r="C27" i="9842"/>
  <c r="V26" i="9842"/>
  <c r="L26" i="9842"/>
  <c r="K26" i="9842"/>
  <c r="I26" i="9842"/>
  <c r="H26" i="9842"/>
  <c r="F26" i="9842"/>
  <c r="G26" i="9842" s="1"/>
  <c r="C26" i="9842"/>
  <c r="V25" i="9842"/>
  <c r="L25" i="9842"/>
  <c r="K25" i="9842"/>
  <c r="I25" i="9842"/>
  <c r="H25" i="9842"/>
  <c r="F25" i="9842"/>
  <c r="G25" i="9842" s="1"/>
  <c r="C25" i="9842"/>
  <c r="V24" i="9842"/>
  <c r="L24" i="9842"/>
  <c r="K24" i="9842"/>
  <c r="I24" i="9842"/>
  <c r="H24" i="9842"/>
  <c r="G24" i="9842"/>
  <c r="F24" i="9842"/>
  <c r="C24" i="9842"/>
  <c r="V21" i="9842"/>
  <c r="L21" i="9842"/>
  <c r="K21" i="9842"/>
  <c r="I21" i="9842"/>
  <c r="H21" i="9842"/>
  <c r="F21" i="9842"/>
  <c r="G21" i="9842" s="1"/>
  <c r="C21" i="9842"/>
  <c r="V18" i="9842"/>
  <c r="L18" i="9842"/>
  <c r="K18" i="9842"/>
  <c r="I18" i="9842"/>
  <c r="H18" i="9842"/>
  <c r="G18" i="9842"/>
  <c r="F18" i="9842"/>
  <c r="C18" i="9842"/>
  <c r="I5" i="9842"/>
  <c r="V19" i="9841"/>
  <c r="L19" i="9841"/>
  <c r="K19" i="9841"/>
  <c r="I19" i="9841"/>
  <c r="H19" i="9841"/>
  <c r="F19" i="9841"/>
  <c r="G19" i="9841" s="1"/>
  <c r="C19" i="9841"/>
  <c r="V18" i="9841"/>
  <c r="L18" i="9841"/>
  <c r="K18" i="9841"/>
  <c r="I18" i="9841"/>
  <c r="H18" i="9841"/>
  <c r="G18" i="9841"/>
  <c r="F18" i="9841"/>
  <c r="C18" i="9841"/>
  <c r="V21" i="9841"/>
  <c r="L21" i="9841"/>
  <c r="K21" i="9841"/>
  <c r="I21" i="9841"/>
  <c r="H21" i="9841"/>
  <c r="F21" i="9841"/>
  <c r="G21" i="9841" s="1"/>
  <c r="C21" i="9841"/>
  <c r="V20" i="9841"/>
  <c r="L20" i="9841"/>
  <c r="K20" i="9841"/>
  <c r="I20" i="9841"/>
  <c r="H20" i="9841"/>
  <c r="F20" i="9841"/>
  <c r="C20" i="9841"/>
  <c r="V30" i="9842" l="1"/>
  <c r="K30" i="9842"/>
  <c r="G30" i="9842"/>
  <c r="L30" i="9842"/>
  <c r="G23" i="9841"/>
  <c r="V22" i="9841"/>
  <c r="L22" i="9841"/>
  <c r="K22" i="9841"/>
  <c r="I22" i="9841"/>
  <c r="H22" i="9841"/>
  <c r="F22" i="9841"/>
  <c r="G22" i="9841" s="1"/>
  <c r="C22" i="9841"/>
  <c r="U31" i="9841"/>
  <c r="S31" i="9841"/>
  <c r="R31" i="9841"/>
  <c r="Q31" i="9841"/>
  <c r="P31" i="9841"/>
  <c r="O31" i="9841"/>
  <c r="N31" i="9841"/>
  <c r="M31" i="9841"/>
  <c r="D31" i="9841"/>
  <c r="V30" i="9841"/>
  <c r="L30" i="9841"/>
  <c r="K30" i="9841"/>
  <c r="I30" i="9841"/>
  <c r="H30" i="9841"/>
  <c r="G30" i="9841"/>
  <c r="F30" i="9841"/>
  <c r="C30" i="9841"/>
  <c r="V29" i="9841"/>
  <c r="L29" i="9841"/>
  <c r="K29" i="9841"/>
  <c r="I29" i="9841"/>
  <c r="H29" i="9841"/>
  <c r="G29" i="9841"/>
  <c r="F29" i="9841"/>
  <c r="C29" i="9841"/>
  <c r="V28" i="9841"/>
  <c r="L28" i="9841"/>
  <c r="K28" i="9841"/>
  <c r="I28" i="9841"/>
  <c r="H28" i="9841"/>
  <c r="G28" i="9841"/>
  <c r="F28" i="9841"/>
  <c r="C28" i="9841"/>
  <c r="V27" i="9841"/>
  <c r="L27" i="9841"/>
  <c r="K27" i="9841"/>
  <c r="I27" i="9841"/>
  <c r="H27" i="9841"/>
  <c r="F27" i="9841"/>
  <c r="G27" i="9841" s="1"/>
  <c r="C27" i="9841"/>
  <c r="V26" i="9841"/>
  <c r="L26" i="9841"/>
  <c r="K26" i="9841"/>
  <c r="I26" i="9841"/>
  <c r="H26" i="9841"/>
  <c r="F26" i="9841"/>
  <c r="G26" i="9841" s="1"/>
  <c r="C26" i="9841"/>
  <c r="V25" i="9841"/>
  <c r="L25" i="9841"/>
  <c r="K25" i="9841"/>
  <c r="I25" i="9841"/>
  <c r="H25" i="9841"/>
  <c r="F25" i="9841"/>
  <c r="G25" i="9841" s="1"/>
  <c r="C25" i="9841"/>
  <c r="V24" i="9841"/>
  <c r="L24" i="9841"/>
  <c r="K24" i="9841"/>
  <c r="I24" i="9841"/>
  <c r="H24" i="9841"/>
  <c r="F24" i="9841"/>
  <c r="G24" i="9841" s="1"/>
  <c r="C24" i="9841"/>
  <c r="V23" i="9841"/>
  <c r="L23" i="9841"/>
  <c r="K23" i="9841"/>
  <c r="I23" i="9841"/>
  <c r="H23" i="9841"/>
  <c r="F23" i="9841"/>
  <c r="C23" i="9841"/>
  <c r="I5" i="9841"/>
  <c r="G31" i="9841" l="1"/>
  <c r="K31" i="9841"/>
  <c r="V31" i="9841"/>
  <c r="L31" i="9841"/>
  <c r="L23" i="9840"/>
  <c r="V24" i="9840"/>
  <c r="L24" i="9840"/>
  <c r="K24" i="9840"/>
  <c r="I24" i="9840"/>
  <c r="H24" i="9840"/>
  <c r="F24" i="9840"/>
  <c r="G24" i="9840" s="1"/>
  <c r="C24" i="9840"/>
  <c r="U29" i="9840"/>
  <c r="S29" i="9840"/>
  <c r="R29" i="9840"/>
  <c r="Q29" i="9840"/>
  <c r="P29" i="9840"/>
  <c r="O29" i="9840"/>
  <c r="N29" i="9840"/>
  <c r="M29" i="9840"/>
  <c r="V28" i="9840"/>
  <c r="L28" i="9840"/>
  <c r="K28" i="9840"/>
  <c r="I28" i="9840"/>
  <c r="H28" i="9840"/>
  <c r="G28" i="9840"/>
  <c r="F28" i="9840"/>
  <c r="C28" i="9840"/>
  <c r="V27" i="9840"/>
  <c r="L27" i="9840"/>
  <c r="K27" i="9840"/>
  <c r="I27" i="9840"/>
  <c r="H27" i="9840"/>
  <c r="G27" i="9840"/>
  <c r="F27" i="9840"/>
  <c r="C27" i="9840"/>
  <c r="V26" i="9840"/>
  <c r="L26" i="9840"/>
  <c r="K26" i="9840"/>
  <c r="I26" i="9840"/>
  <c r="H26" i="9840"/>
  <c r="F26" i="9840"/>
  <c r="G26" i="9840" s="1"/>
  <c r="C26" i="9840"/>
  <c r="V25" i="9840"/>
  <c r="L25" i="9840"/>
  <c r="K25" i="9840"/>
  <c r="I25" i="9840"/>
  <c r="H25" i="9840"/>
  <c r="F25" i="9840"/>
  <c r="G25" i="9840" s="1"/>
  <c r="C25" i="9840"/>
  <c r="V22" i="9840"/>
  <c r="L22" i="9840"/>
  <c r="K22" i="9840"/>
  <c r="I22" i="9840"/>
  <c r="H22" i="9840"/>
  <c r="F22" i="9840"/>
  <c r="C22" i="9840"/>
  <c r="V21" i="9840"/>
  <c r="L21" i="9840"/>
  <c r="K21" i="9840"/>
  <c r="I21" i="9840"/>
  <c r="H21" i="9840"/>
  <c r="F21" i="9840"/>
  <c r="G21" i="9840" s="1"/>
  <c r="C21" i="9840"/>
  <c r="V20" i="9840"/>
  <c r="L20" i="9840"/>
  <c r="K20" i="9840"/>
  <c r="I20" i="9840"/>
  <c r="H20" i="9840"/>
  <c r="F20" i="9840"/>
  <c r="G20" i="9840" s="1"/>
  <c r="C20" i="9840"/>
  <c r="V19" i="9840"/>
  <c r="L19" i="9840"/>
  <c r="K19" i="9840"/>
  <c r="I19" i="9840"/>
  <c r="H19" i="9840"/>
  <c r="F19" i="9840"/>
  <c r="G19" i="9840" s="1"/>
  <c r="C19" i="9840"/>
  <c r="V18" i="9840"/>
  <c r="L18" i="9840"/>
  <c r="K18" i="9840"/>
  <c r="I18" i="9840"/>
  <c r="H18" i="9840"/>
  <c r="F18" i="9840"/>
  <c r="C18" i="9840"/>
  <c r="I5" i="9840"/>
  <c r="U31" i="9839"/>
  <c r="S31" i="9839"/>
  <c r="R31" i="9839"/>
  <c r="Q31" i="9839"/>
  <c r="P31" i="9839"/>
  <c r="O31" i="9839"/>
  <c r="N31" i="9839"/>
  <c r="M31" i="9839"/>
  <c r="D31" i="9839"/>
  <c r="V30" i="9839"/>
  <c r="L30" i="9839"/>
  <c r="K30" i="9839"/>
  <c r="I30" i="9839"/>
  <c r="H30" i="9839"/>
  <c r="G30" i="9839"/>
  <c r="F30" i="9839"/>
  <c r="C30" i="9839"/>
  <c r="V29" i="9839"/>
  <c r="L29" i="9839"/>
  <c r="K29" i="9839"/>
  <c r="I29" i="9839"/>
  <c r="H29" i="9839"/>
  <c r="G29" i="9839"/>
  <c r="F29" i="9839"/>
  <c r="C29" i="9839"/>
  <c r="V28" i="9839"/>
  <c r="L28" i="9839"/>
  <c r="K28" i="9839"/>
  <c r="I28" i="9839"/>
  <c r="H28" i="9839"/>
  <c r="F28" i="9839"/>
  <c r="G28" i="9839" s="1"/>
  <c r="C28" i="9839"/>
  <c r="V27" i="9839"/>
  <c r="L27" i="9839"/>
  <c r="K27" i="9839"/>
  <c r="I27" i="9839"/>
  <c r="H27" i="9839"/>
  <c r="F27" i="9839"/>
  <c r="G27" i="9839" s="1"/>
  <c r="C27" i="9839"/>
  <c r="V26" i="9839"/>
  <c r="L26" i="9839"/>
  <c r="K26" i="9839"/>
  <c r="I26" i="9839"/>
  <c r="H26" i="9839"/>
  <c r="F26" i="9839"/>
  <c r="G26" i="9839" s="1"/>
  <c r="C26" i="9839"/>
  <c r="V25" i="9839"/>
  <c r="L25" i="9839"/>
  <c r="K25" i="9839"/>
  <c r="I25" i="9839"/>
  <c r="H25" i="9839"/>
  <c r="F25" i="9839"/>
  <c r="C25" i="9839"/>
  <c r="V24" i="9839"/>
  <c r="L24" i="9839"/>
  <c r="K24" i="9839"/>
  <c r="I24" i="9839"/>
  <c r="H24" i="9839"/>
  <c r="F24" i="9839"/>
  <c r="G24" i="9839" s="1"/>
  <c r="C24" i="9839"/>
  <c r="V23" i="9839"/>
  <c r="L23" i="9839"/>
  <c r="K23" i="9839"/>
  <c r="I23" i="9839"/>
  <c r="H23" i="9839"/>
  <c r="F23" i="9839"/>
  <c r="G23" i="9839" s="1"/>
  <c r="C23" i="9839"/>
  <c r="V22" i="9839"/>
  <c r="L22" i="9839"/>
  <c r="K22" i="9839"/>
  <c r="I22" i="9839"/>
  <c r="H22" i="9839"/>
  <c r="F22" i="9839"/>
  <c r="G22" i="9839" s="1"/>
  <c r="C22" i="9839"/>
  <c r="V21" i="9839"/>
  <c r="L21" i="9839"/>
  <c r="K21" i="9839"/>
  <c r="I21" i="9839"/>
  <c r="H21" i="9839"/>
  <c r="F21" i="9839"/>
  <c r="G21" i="9839" s="1"/>
  <c r="C21" i="9839"/>
  <c r="V20" i="9839"/>
  <c r="L20" i="9839"/>
  <c r="K20" i="9839"/>
  <c r="I20" i="9839"/>
  <c r="H20" i="9839"/>
  <c r="F20" i="9839"/>
  <c r="G20" i="9839" s="1"/>
  <c r="C20" i="9839"/>
  <c r="V19" i="9839"/>
  <c r="L19" i="9839"/>
  <c r="K19" i="9839"/>
  <c r="I19" i="9839"/>
  <c r="H19" i="9839"/>
  <c r="F19" i="9839"/>
  <c r="G19" i="9839" s="1"/>
  <c r="C19" i="9839"/>
  <c r="V18" i="9839"/>
  <c r="L18" i="9839"/>
  <c r="K18" i="9839"/>
  <c r="I18" i="9839"/>
  <c r="H18" i="9839"/>
  <c r="F18" i="9839"/>
  <c r="C18" i="9839"/>
  <c r="I5" i="9839"/>
  <c r="F23" i="9840" l="1"/>
  <c r="G23" i="9840" s="1"/>
  <c r="K23" i="9840"/>
  <c r="K29" i="9840" s="1"/>
  <c r="D29" i="9840"/>
  <c r="H23" i="9840"/>
  <c r="V23" i="9840"/>
  <c r="V29" i="9840" s="1"/>
  <c r="C23" i="9840"/>
  <c r="I23" i="9840"/>
  <c r="L29" i="9840"/>
  <c r="G29" i="9840"/>
  <c r="K31" i="9839"/>
  <c r="G31" i="9839"/>
  <c r="L31" i="9839"/>
  <c r="V31" i="9839"/>
  <c r="G18" i="9838"/>
  <c r="G20" i="9838"/>
  <c r="G19" i="9838"/>
  <c r="V26" i="9837"/>
  <c r="L26" i="9837"/>
  <c r="K26" i="9837"/>
  <c r="I26" i="9837"/>
  <c r="H26" i="9837"/>
  <c r="F26" i="9837"/>
  <c r="G26" i="9837" s="1"/>
  <c r="C26" i="9837"/>
  <c r="V25" i="9837"/>
  <c r="L25" i="9837"/>
  <c r="K25" i="9837"/>
  <c r="I25" i="9837"/>
  <c r="H25" i="9837"/>
  <c r="F25" i="9837"/>
  <c r="C25" i="9837"/>
  <c r="C21" i="9837"/>
  <c r="F21" i="9837"/>
  <c r="G21" i="9837" s="1"/>
  <c r="H21" i="9837"/>
  <c r="I21" i="9837"/>
  <c r="K21" i="9837"/>
  <c r="L21" i="9837"/>
  <c r="V21" i="9837"/>
  <c r="C22" i="9837"/>
  <c r="F22" i="9837"/>
  <c r="G22" i="9837" s="1"/>
  <c r="H22" i="9837"/>
  <c r="I22" i="9837"/>
  <c r="K22" i="9837"/>
  <c r="L22" i="9837"/>
  <c r="V22" i="9837"/>
  <c r="C23" i="9837"/>
  <c r="F23" i="9837"/>
  <c r="G23" i="9837" s="1"/>
  <c r="H23" i="9837"/>
  <c r="I23" i="9837"/>
  <c r="K23" i="9837"/>
  <c r="L23" i="9837"/>
  <c r="V23" i="9837"/>
  <c r="V23" i="9838" l="1"/>
  <c r="L23" i="9838"/>
  <c r="K23" i="9838"/>
  <c r="I23" i="9838"/>
  <c r="H23" i="9838"/>
  <c r="F23" i="9838"/>
  <c r="G23" i="9838" s="1"/>
  <c r="C23" i="9838"/>
  <c r="U27" i="9838" l="1"/>
  <c r="S27" i="9838"/>
  <c r="R27" i="9838"/>
  <c r="Q27" i="9838"/>
  <c r="P27" i="9838"/>
  <c r="O27" i="9838"/>
  <c r="N27" i="9838"/>
  <c r="M27" i="9838"/>
  <c r="D27" i="9838"/>
  <c r="V26" i="9838"/>
  <c r="L26" i="9838"/>
  <c r="K26" i="9838"/>
  <c r="I26" i="9838"/>
  <c r="H26" i="9838"/>
  <c r="G26" i="9838"/>
  <c r="F26" i="9838"/>
  <c r="C26" i="9838"/>
  <c r="V25" i="9838"/>
  <c r="L25" i="9838"/>
  <c r="K25" i="9838"/>
  <c r="I25" i="9838"/>
  <c r="H25" i="9838"/>
  <c r="G25" i="9838"/>
  <c r="F25" i="9838"/>
  <c r="C25" i="9838"/>
  <c r="V24" i="9838"/>
  <c r="L24" i="9838"/>
  <c r="K24" i="9838"/>
  <c r="I24" i="9838"/>
  <c r="H24" i="9838"/>
  <c r="F24" i="9838"/>
  <c r="G24" i="9838" s="1"/>
  <c r="C24" i="9838"/>
  <c r="V22" i="9838"/>
  <c r="L22" i="9838"/>
  <c r="K22" i="9838"/>
  <c r="I22" i="9838"/>
  <c r="H22" i="9838"/>
  <c r="F22" i="9838"/>
  <c r="G22" i="9838" s="1"/>
  <c r="C22" i="9838"/>
  <c r="V21" i="9838"/>
  <c r="L21" i="9838"/>
  <c r="K21" i="9838"/>
  <c r="I21" i="9838"/>
  <c r="H21" i="9838"/>
  <c r="F21" i="9838"/>
  <c r="G21" i="9838" s="1"/>
  <c r="C21" i="9838"/>
  <c r="V20" i="9838"/>
  <c r="L20" i="9838"/>
  <c r="K20" i="9838"/>
  <c r="I20" i="9838"/>
  <c r="H20" i="9838"/>
  <c r="F20" i="9838"/>
  <c r="C20" i="9838"/>
  <c r="V18" i="9838"/>
  <c r="L18" i="9838"/>
  <c r="K18" i="9838"/>
  <c r="I18" i="9838"/>
  <c r="H18" i="9838"/>
  <c r="F18" i="9838"/>
  <c r="C18" i="9838"/>
  <c r="I5" i="9838"/>
  <c r="V27" i="9837"/>
  <c r="L27" i="9837"/>
  <c r="K27" i="9837"/>
  <c r="I27" i="9837"/>
  <c r="H27" i="9837"/>
  <c r="F27" i="9837"/>
  <c r="G27" i="9837" s="1"/>
  <c r="C27" i="9837"/>
  <c r="L27" i="9838" l="1"/>
  <c r="V27" i="9838"/>
  <c r="K27" i="9838"/>
  <c r="G27" i="9838"/>
  <c r="U31" i="9837" l="1"/>
  <c r="S31" i="9837"/>
  <c r="R31" i="9837"/>
  <c r="Q31" i="9837"/>
  <c r="P31" i="9837"/>
  <c r="O31" i="9837"/>
  <c r="N31" i="9837"/>
  <c r="M31" i="9837"/>
  <c r="D31" i="9837"/>
  <c r="V30" i="9837"/>
  <c r="L30" i="9837"/>
  <c r="K30" i="9837"/>
  <c r="I30" i="9837"/>
  <c r="H30" i="9837"/>
  <c r="G30" i="9837"/>
  <c r="F30" i="9837"/>
  <c r="C30" i="9837"/>
  <c r="V29" i="9837"/>
  <c r="L29" i="9837"/>
  <c r="K29" i="9837"/>
  <c r="I29" i="9837"/>
  <c r="H29" i="9837"/>
  <c r="G29" i="9837"/>
  <c r="F29" i="9837"/>
  <c r="C29" i="9837"/>
  <c r="V28" i="9837"/>
  <c r="L28" i="9837"/>
  <c r="K28" i="9837"/>
  <c r="I28" i="9837"/>
  <c r="H28" i="9837"/>
  <c r="G28" i="9837"/>
  <c r="F28" i="9837"/>
  <c r="C28" i="9837"/>
  <c r="V24" i="9837"/>
  <c r="L24" i="9837"/>
  <c r="K24" i="9837"/>
  <c r="I24" i="9837"/>
  <c r="H24" i="9837"/>
  <c r="F24" i="9837"/>
  <c r="G24" i="9837" s="1"/>
  <c r="C24" i="9837"/>
  <c r="V20" i="9837"/>
  <c r="L20" i="9837"/>
  <c r="K20" i="9837"/>
  <c r="I20" i="9837"/>
  <c r="H20" i="9837"/>
  <c r="F20" i="9837"/>
  <c r="G20" i="9837" s="1"/>
  <c r="C20" i="9837"/>
  <c r="V19" i="9837"/>
  <c r="L19" i="9837"/>
  <c r="K19" i="9837"/>
  <c r="I19" i="9837"/>
  <c r="H19" i="9837"/>
  <c r="F19" i="9837"/>
  <c r="G19" i="9837" s="1"/>
  <c r="C19" i="9837"/>
  <c r="V18" i="9837"/>
  <c r="L18" i="9837"/>
  <c r="K18" i="9837"/>
  <c r="I18" i="9837"/>
  <c r="H18" i="9837"/>
  <c r="F18" i="9837"/>
  <c r="C18" i="9837"/>
  <c r="I5" i="9837"/>
  <c r="U31" i="9836"/>
  <c r="S31" i="9836"/>
  <c r="R31" i="9836"/>
  <c r="Q31" i="9836"/>
  <c r="P31" i="9836"/>
  <c r="O31" i="9836"/>
  <c r="N31" i="9836"/>
  <c r="M31" i="9836"/>
  <c r="D31" i="9836"/>
  <c r="V30" i="9836"/>
  <c r="L30" i="9836"/>
  <c r="K30" i="9836"/>
  <c r="I30" i="9836"/>
  <c r="H30" i="9836"/>
  <c r="G30" i="9836"/>
  <c r="F30" i="9836"/>
  <c r="C30" i="9836"/>
  <c r="V29" i="9836"/>
  <c r="L29" i="9836"/>
  <c r="K29" i="9836"/>
  <c r="I29" i="9836"/>
  <c r="H29" i="9836"/>
  <c r="G29" i="9836"/>
  <c r="F29" i="9836"/>
  <c r="C29" i="9836"/>
  <c r="V28" i="9836"/>
  <c r="L28" i="9836"/>
  <c r="K28" i="9836"/>
  <c r="I28" i="9836"/>
  <c r="H28" i="9836"/>
  <c r="F28" i="9836"/>
  <c r="G28" i="9836" s="1"/>
  <c r="C28" i="9836"/>
  <c r="V27" i="9836"/>
  <c r="L27" i="9836"/>
  <c r="K27" i="9836"/>
  <c r="I27" i="9836"/>
  <c r="H27" i="9836"/>
  <c r="F27" i="9836"/>
  <c r="G27" i="9836" s="1"/>
  <c r="C27" i="9836"/>
  <c r="V26" i="9836"/>
  <c r="L26" i="9836"/>
  <c r="K26" i="9836"/>
  <c r="I26" i="9836"/>
  <c r="H26" i="9836"/>
  <c r="F26" i="9836"/>
  <c r="G26" i="9836" s="1"/>
  <c r="C26" i="9836"/>
  <c r="V25" i="9836"/>
  <c r="L25" i="9836"/>
  <c r="K25" i="9836"/>
  <c r="I25" i="9836"/>
  <c r="H25" i="9836"/>
  <c r="F25" i="9836"/>
  <c r="G25" i="9836" s="1"/>
  <c r="C25" i="9836"/>
  <c r="V24" i="9836"/>
  <c r="L24" i="9836"/>
  <c r="K24" i="9836"/>
  <c r="I24" i="9836"/>
  <c r="H24" i="9836"/>
  <c r="F24" i="9836"/>
  <c r="G24" i="9836" s="1"/>
  <c r="C24" i="9836"/>
  <c r="V23" i="9836"/>
  <c r="L23" i="9836"/>
  <c r="K23" i="9836"/>
  <c r="I23" i="9836"/>
  <c r="H23" i="9836"/>
  <c r="F23" i="9836"/>
  <c r="G23" i="9836" s="1"/>
  <c r="C23" i="9836"/>
  <c r="V22" i="9836"/>
  <c r="L22" i="9836"/>
  <c r="K22" i="9836"/>
  <c r="I22" i="9836"/>
  <c r="H22" i="9836"/>
  <c r="F22" i="9836"/>
  <c r="G22" i="9836" s="1"/>
  <c r="C22" i="9836"/>
  <c r="V21" i="9836"/>
  <c r="L21" i="9836"/>
  <c r="K21" i="9836"/>
  <c r="I21" i="9836"/>
  <c r="H21" i="9836"/>
  <c r="F21" i="9836"/>
  <c r="G21" i="9836" s="1"/>
  <c r="C21" i="9836"/>
  <c r="V20" i="9836"/>
  <c r="L20" i="9836"/>
  <c r="K20" i="9836"/>
  <c r="I20" i="9836"/>
  <c r="H20" i="9836"/>
  <c r="F20" i="9836"/>
  <c r="G20" i="9836" s="1"/>
  <c r="C20" i="9836"/>
  <c r="V19" i="9836"/>
  <c r="L19" i="9836"/>
  <c r="K19" i="9836"/>
  <c r="I19" i="9836"/>
  <c r="H19" i="9836"/>
  <c r="F19" i="9836"/>
  <c r="G19" i="9836" s="1"/>
  <c r="C19" i="9836"/>
  <c r="V18" i="9836"/>
  <c r="V31" i="9836" s="1"/>
  <c r="L18" i="9836"/>
  <c r="L31" i="9836" s="1"/>
  <c r="K18" i="9836"/>
  <c r="K31" i="9836" s="1"/>
  <c r="I18" i="9836"/>
  <c r="H18" i="9836"/>
  <c r="F18" i="9836"/>
  <c r="C18" i="9836"/>
  <c r="I5" i="9836"/>
  <c r="V37" i="9835"/>
  <c r="L37" i="9835"/>
  <c r="K37" i="9835"/>
  <c r="I37" i="9835"/>
  <c r="H37" i="9835"/>
  <c r="F37" i="9835"/>
  <c r="G37" i="9835" s="1"/>
  <c r="C37" i="9835"/>
  <c r="V36" i="9835"/>
  <c r="L36" i="9835"/>
  <c r="K36" i="9835"/>
  <c r="I36" i="9835"/>
  <c r="H36" i="9835"/>
  <c r="F36" i="9835"/>
  <c r="G36" i="9835" s="1"/>
  <c r="C36" i="9835"/>
  <c r="V35" i="9835"/>
  <c r="L35" i="9835"/>
  <c r="K35" i="9835"/>
  <c r="I35" i="9835"/>
  <c r="H35" i="9835"/>
  <c r="F35" i="9835"/>
  <c r="G35" i="9835" s="1"/>
  <c r="C35" i="9835"/>
  <c r="V33" i="9835"/>
  <c r="L33" i="9835"/>
  <c r="K33" i="9835"/>
  <c r="I33" i="9835"/>
  <c r="H33" i="9835"/>
  <c r="F33" i="9835"/>
  <c r="G33" i="9835" s="1"/>
  <c r="C33" i="9835"/>
  <c r="V32" i="9835"/>
  <c r="L32" i="9835"/>
  <c r="K32" i="9835"/>
  <c r="I32" i="9835"/>
  <c r="H32" i="9835"/>
  <c r="F32" i="9835"/>
  <c r="G32" i="9835" s="1"/>
  <c r="C32" i="9835"/>
  <c r="V31" i="9835"/>
  <c r="L31" i="9835"/>
  <c r="K31" i="9835"/>
  <c r="I31" i="9835"/>
  <c r="H31" i="9835"/>
  <c r="F31" i="9835"/>
  <c r="G31" i="9835" s="1"/>
  <c r="C31" i="9835"/>
  <c r="V30" i="9835"/>
  <c r="L30" i="9835"/>
  <c r="K30" i="9835"/>
  <c r="I30" i="9835"/>
  <c r="H30" i="9835"/>
  <c r="F30" i="9835"/>
  <c r="G30" i="9835" s="1"/>
  <c r="C30" i="9835"/>
  <c r="V29" i="9835"/>
  <c r="L29" i="9835"/>
  <c r="K29" i="9835"/>
  <c r="I29" i="9835"/>
  <c r="H29" i="9835"/>
  <c r="F29" i="9835"/>
  <c r="G29" i="9835" s="1"/>
  <c r="C29" i="9835"/>
  <c r="V28" i="9835"/>
  <c r="L28" i="9835"/>
  <c r="K28" i="9835"/>
  <c r="I28" i="9835"/>
  <c r="H28" i="9835"/>
  <c r="F28" i="9835"/>
  <c r="G28" i="9835" s="1"/>
  <c r="C28" i="9835"/>
  <c r="V27" i="9835"/>
  <c r="L27" i="9835"/>
  <c r="K27" i="9835"/>
  <c r="I27" i="9835"/>
  <c r="H27" i="9835"/>
  <c r="F27" i="9835"/>
  <c r="G27" i="9835" s="1"/>
  <c r="C27" i="9835"/>
  <c r="V26" i="9835"/>
  <c r="L26" i="9835"/>
  <c r="K26" i="9835"/>
  <c r="I26" i="9835"/>
  <c r="H26" i="9835"/>
  <c r="F26" i="9835"/>
  <c r="G26" i="9835" s="1"/>
  <c r="C26" i="9835"/>
  <c r="V25" i="9835"/>
  <c r="L25" i="9835"/>
  <c r="K25" i="9835"/>
  <c r="I25" i="9835"/>
  <c r="H25" i="9835"/>
  <c r="F25" i="9835"/>
  <c r="G25" i="9835" s="1"/>
  <c r="C25" i="9835"/>
  <c r="V24" i="9835"/>
  <c r="L24" i="9835"/>
  <c r="K24" i="9835"/>
  <c r="I24" i="9835"/>
  <c r="H24" i="9835"/>
  <c r="F24" i="9835"/>
  <c r="G24" i="9835" s="1"/>
  <c r="C24" i="9835"/>
  <c r="V23" i="9835"/>
  <c r="L23" i="9835"/>
  <c r="K23" i="9835"/>
  <c r="I23" i="9835"/>
  <c r="H23" i="9835"/>
  <c r="F23" i="9835"/>
  <c r="G23" i="9835" s="1"/>
  <c r="C23" i="9835"/>
  <c r="V22" i="9835"/>
  <c r="L22" i="9835"/>
  <c r="K22" i="9835"/>
  <c r="I22" i="9835"/>
  <c r="H22" i="9835"/>
  <c r="F22" i="9835"/>
  <c r="G22" i="9835" s="1"/>
  <c r="C22" i="9835"/>
  <c r="V21" i="9835"/>
  <c r="L21" i="9835"/>
  <c r="K21" i="9835"/>
  <c r="I21" i="9835"/>
  <c r="H21" i="9835"/>
  <c r="F21" i="9835"/>
  <c r="G21" i="9835" s="1"/>
  <c r="C21" i="9835"/>
  <c r="U41" i="9835"/>
  <c r="S41" i="9835"/>
  <c r="R41" i="9835"/>
  <c r="Q41" i="9835"/>
  <c r="P41" i="9835"/>
  <c r="O41" i="9835"/>
  <c r="N41" i="9835"/>
  <c r="M41" i="9835"/>
  <c r="D41" i="9835"/>
  <c r="V40" i="9835"/>
  <c r="L40" i="9835"/>
  <c r="K40" i="9835"/>
  <c r="I40" i="9835"/>
  <c r="H40" i="9835"/>
  <c r="G40" i="9835"/>
  <c r="F40" i="9835"/>
  <c r="C40" i="9835"/>
  <c r="V39" i="9835"/>
  <c r="L39" i="9835"/>
  <c r="K39" i="9835"/>
  <c r="I39" i="9835"/>
  <c r="H39" i="9835"/>
  <c r="G39" i="9835"/>
  <c r="F39" i="9835"/>
  <c r="C39" i="9835"/>
  <c r="V38" i="9835"/>
  <c r="L38" i="9835"/>
  <c r="K38" i="9835"/>
  <c r="I38" i="9835"/>
  <c r="H38" i="9835"/>
  <c r="G38" i="9835"/>
  <c r="F38" i="9835"/>
  <c r="C38" i="9835"/>
  <c r="V34" i="9835"/>
  <c r="L34" i="9835"/>
  <c r="K34" i="9835"/>
  <c r="I34" i="9835"/>
  <c r="H34" i="9835"/>
  <c r="F34" i="9835"/>
  <c r="G34" i="9835" s="1"/>
  <c r="C34" i="9835"/>
  <c r="V20" i="9835"/>
  <c r="L20" i="9835"/>
  <c r="K20" i="9835"/>
  <c r="I20" i="9835"/>
  <c r="H20" i="9835"/>
  <c r="F20" i="9835"/>
  <c r="C20" i="9835"/>
  <c r="V19" i="9835"/>
  <c r="L19" i="9835"/>
  <c r="K19" i="9835"/>
  <c r="I19" i="9835"/>
  <c r="H19" i="9835"/>
  <c r="F19" i="9835"/>
  <c r="G19" i="9835" s="1"/>
  <c r="C19" i="9835"/>
  <c r="V18" i="9835"/>
  <c r="L18" i="9835"/>
  <c r="K18" i="9835"/>
  <c r="I18" i="9835"/>
  <c r="H18" i="9835"/>
  <c r="F18" i="9835"/>
  <c r="C18" i="9835"/>
  <c r="I5" i="9835"/>
  <c r="V31" i="9837" l="1"/>
  <c r="K31" i="9837"/>
  <c r="L31" i="9837"/>
  <c r="G31" i="9837"/>
  <c r="G31" i="9836"/>
  <c r="L41" i="9835"/>
  <c r="V41" i="9835"/>
  <c r="K41" i="9835"/>
  <c r="G41" i="9835"/>
  <c r="U29" i="9834"/>
  <c r="S29" i="9834"/>
  <c r="R29" i="9834"/>
  <c r="Q29" i="9834"/>
  <c r="P29" i="9834"/>
  <c r="O29" i="9834"/>
  <c r="N29" i="9834"/>
  <c r="M29" i="9834"/>
  <c r="D29" i="9834"/>
  <c r="V28" i="9834"/>
  <c r="L28" i="9834"/>
  <c r="K28" i="9834"/>
  <c r="I28" i="9834"/>
  <c r="H28" i="9834"/>
  <c r="G28" i="9834"/>
  <c r="F28" i="9834"/>
  <c r="C28" i="9834"/>
  <c r="V27" i="9834"/>
  <c r="L27" i="9834"/>
  <c r="K27" i="9834"/>
  <c r="I27" i="9834"/>
  <c r="H27" i="9834"/>
  <c r="G27" i="9834"/>
  <c r="F27" i="9834"/>
  <c r="C27" i="9834"/>
  <c r="V26" i="9834"/>
  <c r="L26" i="9834"/>
  <c r="K26" i="9834"/>
  <c r="I26" i="9834"/>
  <c r="H26" i="9834"/>
  <c r="G26" i="9834"/>
  <c r="F26" i="9834"/>
  <c r="C26" i="9834"/>
  <c r="V25" i="9834"/>
  <c r="L25" i="9834"/>
  <c r="K25" i="9834"/>
  <c r="I25" i="9834"/>
  <c r="H25" i="9834"/>
  <c r="F25" i="9834"/>
  <c r="G25" i="9834" s="1"/>
  <c r="C25" i="9834"/>
  <c r="V24" i="9834"/>
  <c r="L24" i="9834"/>
  <c r="K24" i="9834"/>
  <c r="I24" i="9834"/>
  <c r="H24" i="9834"/>
  <c r="F24" i="9834"/>
  <c r="C24" i="9834"/>
  <c r="V23" i="9834"/>
  <c r="L23" i="9834"/>
  <c r="K23" i="9834"/>
  <c r="I23" i="9834"/>
  <c r="H23" i="9834"/>
  <c r="F23" i="9834"/>
  <c r="G23" i="9834" s="1"/>
  <c r="C23" i="9834"/>
  <c r="V22" i="9834"/>
  <c r="L22" i="9834"/>
  <c r="K22" i="9834"/>
  <c r="I22" i="9834"/>
  <c r="H22" i="9834"/>
  <c r="F22" i="9834"/>
  <c r="G22" i="9834" s="1"/>
  <c r="C22" i="9834"/>
  <c r="V21" i="9834"/>
  <c r="L21" i="9834"/>
  <c r="K21" i="9834"/>
  <c r="I21" i="9834"/>
  <c r="H21" i="9834"/>
  <c r="F21" i="9834"/>
  <c r="G21" i="9834" s="1"/>
  <c r="C21" i="9834"/>
  <c r="V20" i="9834"/>
  <c r="L20" i="9834"/>
  <c r="K20" i="9834"/>
  <c r="I20" i="9834"/>
  <c r="H20" i="9834"/>
  <c r="F20" i="9834"/>
  <c r="G20" i="9834" s="1"/>
  <c r="C20" i="9834"/>
  <c r="V19" i="9834"/>
  <c r="L19" i="9834"/>
  <c r="K19" i="9834"/>
  <c r="I19" i="9834"/>
  <c r="H19" i="9834"/>
  <c r="F19" i="9834"/>
  <c r="G19" i="9834" s="1"/>
  <c r="C19" i="9834"/>
  <c r="V18" i="9834"/>
  <c r="L18" i="9834"/>
  <c r="K18" i="9834"/>
  <c r="I18" i="9834"/>
  <c r="H18" i="9834"/>
  <c r="F18" i="9834"/>
  <c r="C18" i="9834"/>
  <c r="I5" i="9834"/>
  <c r="K29" i="9834" l="1"/>
  <c r="L29" i="9834"/>
  <c r="V29" i="9834"/>
  <c r="G29" i="9834"/>
  <c r="V19" i="9833"/>
  <c r="L19" i="9833"/>
  <c r="K19" i="9833"/>
  <c r="I19" i="9833"/>
  <c r="H19" i="9833"/>
  <c r="F19" i="9833"/>
  <c r="G19" i="9833" s="1"/>
  <c r="C19" i="9833"/>
  <c r="V24" i="9833"/>
  <c r="L24" i="9833"/>
  <c r="K24" i="9833"/>
  <c r="I24" i="9833"/>
  <c r="H24" i="9833"/>
  <c r="F24" i="9833"/>
  <c r="C24" i="9833"/>
  <c r="U29" i="9833" l="1"/>
  <c r="S29" i="9833"/>
  <c r="R29" i="9833"/>
  <c r="Q29" i="9833"/>
  <c r="P29" i="9833"/>
  <c r="O29" i="9833"/>
  <c r="N29" i="9833"/>
  <c r="M29" i="9833"/>
  <c r="D29" i="9833"/>
  <c r="E29" i="9833" s="1"/>
  <c r="V28" i="9833"/>
  <c r="L28" i="9833"/>
  <c r="K28" i="9833"/>
  <c r="I28" i="9833"/>
  <c r="H28" i="9833"/>
  <c r="G28" i="9833"/>
  <c r="F28" i="9833"/>
  <c r="C28" i="9833"/>
  <c r="V27" i="9833"/>
  <c r="L27" i="9833"/>
  <c r="K27" i="9833"/>
  <c r="I27" i="9833"/>
  <c r="H27" i="9833"/>
  <c r="G27" i="9833"/>
  <c r="F27" i="9833"/>
  <c r="C27" i="9833"/>
  <c r="V26" i="9833"/>
  <c r="L26" i="9833"/>
  <c r="K26" i="9833"/>
  <c r="I26" i="9833"/>
  <c r="H26" i="9833"/>
  <c r="G26" i="9833"/>
  <c r="F26" i="9833"/>
  <c r="C26" i="9833"/>
  <c r="V25" i="9833"/>
  <c r="L25" i="9833"/>
  <c r="K25" i="9833"/>
  <c r="I25" i="9833"/>
  <c r="H25" i="9833"/>
  <c r="F25" i="9833"/>
  <c r="G25" i="9833" s="1"/>
  <c r="C25" i="9833"/>
  <c r="V23" i="9833"/>
  <c r="L23" i="9833"/>
  <c r="K23" i="9833"/>
  <c r="I23" i="9833"/>
  <c r="H23" i="9833"/>
  <c r="F23" i="9833"/>
  <c r="G23" i="9833" s="1"/>
  <c r="C23" i="9833"/>
  <c r="V22" i="9833"/>
  <c r="L22" i="9833"/>
  <c r="K22" i="9833"/>
  <c r="I22" i="9833"/>
  <c r="H22" i="9833"/>
  <c r="F22" i="9833"/>
  <c r="G22" i="9833" s="1"/>
  <c r="C22" i="9833"/>
  <c r="V21" i="9833"/>
  <c r="L21" i="9833"/>
  <c r="K21" i="9833"/>
  <c r="I21" i="9833"/>
  <c r="H21" i="9833"/>
  <c r="F21" i="9833"/>
  <c r="G21" i="9833" s="1"/>
  <c r="C21" i="9833"/>
  <c r="V20" i="9833"/>
  <c r="L20" i="9833"/>
  <c r="K20" i="9833"/>
  <c r="I20" i="9833"/>
  <c r="H20" i="9833"/>
  <c r="F20" i="9833"/>
  <c r="G20" i="9833" s="1"/>
  <c r="C20" i="9833"/>
  <c r="V18" i="9833"/>
  <c r="L18" i="9833"/>
  <c r="K18" i="9833"/>
  <c r="I18" i="9833"/>
  <c r="H18" i="9833"/>
  <c r="F18" i="9833"/>
  <c r="C18" i="9833"/>
  <c r="I5" i="9833"/>
  <c r="C23" i="9832"/>
  <c r="F23" i="9832"/>
  <c r="G23" i="9832" s="1"/>
  <c r="H23" i="9832"/>
  <c r="I23" i="9832"/>
  <c r="K23" i="9832"/>
  <c r="L23" i="9832"/>
  <c r="V23" i="9832"/>
  <c r="C20" i="9831"/>
  <c r="F20" i="9831"/>
  <c r="G20" i="9831" s="1"/>
  <c r="H20" i="9831"/>
  <c r="I20" i="9831"/>
  <c r="K20" i="9831"/>
  <c r="L20" i="9831"/>
  <c r="V20" i="9831"/>
  <c r="U32" i="9832"/>
  <c r="S32" i="9832"/>
  <c r="R32" i="9832"/>
  <c r="Q32" i="9832"/>
  <c r="P32" i="9832"/>
  <c r="O32" i="9832"/>
  <c r="N32" i="9832"/>
  <c r="M32" i="9832"/>
  <c r="D32" i="9832"/>
  <c r="V31" i="9832"/>
  <c r="L31" i="9832"/>
  <c r="K31" i="9832"/>
  <c r="I31" i="9832"/>
  <c r="H31" i="9832"/>
  <c r="G31" i="9832"/>
  <c r="F31" i="9832"/>
  <c r="C31" i="9832"/>
  <c r="V30" i="9832"/>
  <c r="L30" i="9832"/>
  <c r="K30" i="9832"/>
  <c r="I30" i="9832"/>
  <c r="H30" i="9832"/>
  <c r="G30" i="9832"/>
  <c r="F30" i="9832"/>
  <c r="C30" i="9832"/>
  <c r="V29" i="9832"/>
  <c r="L29" i="9832"/>
  <c r="K29" i="9832"/>
  <c r="I29" i="9832"/>
  <c r="H29" i="9832"/>
  <c r="G29" i="9832"/>
  <c r="F29" i="9832"/>
  <c r="C29" i="9832"/>
  <c r="V28" i="9832"/>
  <c r="L28" i="9832"/>
  <c r="K28" i="9832"/>
  <c r="I28" i="9832"/>
  <c r="H28" i="9832"/>
  <c r="G28" i="9832"/>
  <c r="F28" i="9832"/>
  <c r="C28" i="9832"/>
  <c r="V27" i="9832"/>
  <c r="L27" i="9832"/>
  <c r="K27" i="9832"/>
  <c r="I27" i="9832"/>
  <c r="H27" i="9832"/>
  <c r="F27" i="9832"/>
  <c r="G27" i="9832" s="1"/>
  <c r="C27" i="9832"/>
  <c r="V26" i="9832"/>
  <c r="L26" i="9832"/>
  <c r="K26" i="9832"/>
  <c r="I26" i="9832"/>
  <c r="H26" i="9832"/>
  <c r="F26" i="9832"/>
  <c r="G26" i="9832" s="1"/>
  <c r="C26" i="9832"/>
  <c r="V25" i="9832"/>
  <c r="L25" i="9832"/>
  <c r="K25" i="9832"/>
  <c r="I25" i="9832"/>
  <c r="H25" i="9832"/>
  <c r="F25" i="9832"/>
  <c r="G25" i="9832" s="1"/>
  <c r="C25" i="9832"/>
  <c r="V24" i="9832"/>
  <c r="L24" i="9832"/>
  <c r="K24" i="9832"/>
  <c r="I24" i="9832"/>
  <c r="H24" i="9832"/>
  <c r="F24" i="9832"/>
  <c r="G24" i="9832" s="1"/>
  <c r="C24" i="9832"/>
  <c r="V22" i="9832"/>
  <c r="L22" i="9832"/>
  <c r="K22" i="9832"/>
  <c r="I22" i="9832"/>
  <c r="H22" i="9832"/>
  <c r="F22" i="9832"/>
  <c r="G22" i="9832" s="1"/>
  <c r="C22" i="9832"/>
  <c r="V21" i="9832"/>
  <c r="L21" i="9832"/>
  <c r="K21" i="9832"/>
  <c r="I21" i="9832"/>
  <c r="H21" i="9832"/>
  <c r="F21" i="9832"/>
  <c r="G21" i="9832" s="1"/>
  <c r="C21" i="9832"/>
  <c r="V20" i="9832"/>
  <c r="L20" i="9832"/>
  <c r="K20" i="9832"/>
  <c r="I20" i="9832"/>
  <c r="H20" i="9832"/>
  <c r="F20" i="9832"/>
  <c r="G20" i="9832" s="1"/>
  <c r="C20" i="9832"/>
  <c r="V19" i="9832"/>
  <c r="L19" i="9832"/>
  <c r="K19" i="9832"/>
  <c r="I19" i="9832"/>
  <c r="H19" i="9832"/>
  <c r="F19" i="9832"/>
  <c r="G19" i="9832" s="1"/>
  <c r="C19" i="9832"/>
  <c r="V18" i="9832"/>
  <c r="L18" i="9832"/>
  <c r="K18" i="9832"/>
  <c r="I18" i="9832"/>
  <c r="H18" i="9832"/>
  <c r="F18" i="9832"/>
  <c r="C18" i="9832"/>
  <c r="I5" i="9832"/>
  <c r="V30" i="9831"/>
  <c r="L30" i="9831"/>
  <c r="K30" i="9831"/>
  <c r="I30" i="9831"/>
  <c r="H30" i="9831"/>
  <c r="F30" i="9831"/>
  <c r="G30" i="9831" s="1"/>
  <c r="C30" i="9831"/>
  <c r="V29" i="9831"/>
  <c r="L29" i="9831"/>
  <c r="K29" i="9831"/>
  <c r="I29" i="9831"/>
  <c r="H29" i="9831"/>
  <c r="F29" i="9831"/>
  <c r="G29" i="9831" s="1"/>
  <c r="C29" i="9831"/>
  <c r="V28" i="9831"/>
  <c r="L28" i="9831"/>
  <c r="K28" i="9831"/>
  <c r="I28" i="9831"/>
  <c r="H28" i="9831"/>
  <c r="F28" i="9831"/>
  <c r="G28" i="9831" s="1"/>
  <c r="C28" i="9831"/>
  <c r="V27" i="9831"/>
  <c r="L27" i="9831"/>
  <c r="K27" i="9831"/>
  <c r="I27" i="9831"/>
  <c r="H27" i="9831"/>
  <c r="F27" i="9831"/>
  <c r="G27" i="9831" s="1"/>
  <c r="C27" i="9831"/>
  <c r="U33" i="9831"/>
  <c r="S33" i="9831"/>
  <c r="R33" i="9831"/>
  <c r="Q33" i="9831"/>
  <c r="P33" i="9831"/>
  <c r="O33" i="9831"/>
  <c r="N33" i="9831"/>
  <c r="M33" i="9831"/>
  <c r="D33" i="9831"/>
  <c r="V32" i="9831"/>
  <c r="L32" i="9831"/>
  <c r="K32" i="9831"/>
  <c r="I32" i="9831"/>
  <c r="H32" i="9831"/>
  <c r="G32" i="9831"/>
  <c r="F32" i="9831"/>
  <c r="C32" i="9831"/>
  <c r="V31" i="9831"/>
  <c r="L31" i="9831"/>
  <c r="K31" i="9831"/>
  <c r="I31" i="9831"/>
  <c r="H31" i="9831"/>
  <c r="G31" i="9831"/>
  <c r="F31" i="9831"/>
  <c r="C31" i="9831"/>
  <c r="V26" i="9831"/>
  <c r="L26" i="9831"/>
  <c r="K26" i="9831"/>
  <c r="I26" i="9831"/>
  <c r="H26" i="9831"/>
  <c r="F26" i="9831"/>
  <c r="G26" i="9831" s="1"/>
  <c r="C26" i="9831"/>
  <c r="V25" i="9831"/>
  <c r="L25" i="9831"/>
  <c r="K25" i="9831"/>
  <c r="I25" i="9831"/>
  <c r="H25" i="9831"/>
  <c r="F25" i="9831"/>
  <c r="G25" i="9831" s="1"/>
  <c r="C25" i="9831"/>
  <c r="V24" i="9831"/>
  <c r="L24" i="9831"/>
  <c r="K24" i="9831"/>
  <c r="I24" i="9831"/>
  <c r="H24" i="9831"/>
  <c r="F24" i="9831"/>
  <c r="G24" i="9831" s="1"/>
  <c r="C24" i="9831"/>
  <c r="V23" i="9831"/>
  <c r="L23" i="9831"/>
  <c r="K23" i="9831"/>
  <c r="I23" i="9831"/>
  <c r="H23" i="9831"/>
  <c r="F23" i="9831"/>
  <c r="G23" i="9831" s="1"/>
  <c r="C23" i="9831"/>
  <c r="V22" i="9831"/>
  <c r="L22" i="9831"/>
  <c r="K22" i="9831"/>
  <c r="I22" i="9831"/>
  <c r="H22" i="9831"/>
  <c r="F22" i="9831"/>
  <c r="G22" i="9831" s="1"/>
  <c r="C22" i="9831"/>
  <c r="V21" i="9831"/>
  <c r="L21" i="9831"/>
  <c r="K21" i="9831"/>
  <c r="I21" i="9831"/>
  <c r="H21" i="9831"/>
  <c r="F21" i="9831"/>
  <c r="G21" i="9831" s="1"/>
  <c r="C21" i="9831"/>
  <c r="V19" i="9831"/>
  <c r="L19" i="9831"/>
  <c r="K19" i="9831"/>
  <c r="I19" i="9831"/>
  <c r="H19" i="9831"/>
  <c r="F19" i="9831"/>
  <c r="G19" i="9831" s="1"/>
  <c r="C19" i="9831"/>
  <c r="V18" i="9831"/>
  <c r="L18" i="9831"/>
  <c r="K18" i="9831"/>
  <c r="I18" i="9831"/>
  <c r="H18" i="9831"/>
  <c r="F18" i="9831"/>
  <c r="C18" i="9831"/>
  <c r="I5" i="9831"/>
  <c r="D34" i="9830"/>
  <c r="U34" i="9830"/>
  <c r="S34" i="9830"/>
  <c r="R34" i="9830"/>
  <c r="Q34" i="9830"/>
  <c r="P34" i="9830"/>
  <c r="O34" i="9830"/>
  <c r="N34" i="9830"/>
  <c r="M34" i="9830"/>
  <c r="V33" i="9830"/>
  <c r="L33" i="9830"/>
  <c r="K33" i="9830"/>
  <c r="I33" i="9830"/>
  <c r="H33" i="9830"/>
  <c r="G33" i="9830"/>
  <c r="F33" i="9830"/>
  <c r="C33" i="9830"/>
  <c r="V29" i="9830"/>
  <c r="L29" i="9830"/>
  <c r="K29" i="9830"/>
  <c r="I29" i="9830"/>
  <c r="H29" i="9830"/>
  <c r="F29" i="9830"/>
  <c r="G29" i="9830" s="1"/>
  <c r="C29" i="9830"/>
  <c r="V28" i="9830"/>
  <c r="L28" i="9830"/>
  <c r="K28" i="9830"/>
  <c r="I28" i="9830"/>
  <c r="H28" i="9830"/>
  <c r="F28" i="9830"/>
  <c r="G28" i="9830" s="1"/>
  <c r="C28" i="9830"/>
  <c r="V27" i="9830"/>
  <c r="L27" i="9830"/>
  <c r="K27" i="9830"/>
  <c r="I27" i="9830"/>
  <c r="H27" i="9830"/>
  <c r="F27" i="9830"/>
  <c r="G27" i="9830" s="1"/>
  <c r="C27" i="9830"/>
  <c r="V26" i="9830"/>
  <c r="L26" i="9830"/>
  <c r="K26" i="9830"/>
  <c r="I26" i="9830"/>
  <c r="H26" i="9830"/>
  <c r="F26" i="9830"/>
  <c r="G26" i="9830" s="1"/>
  <c r="C26" i="9830"/>
  <c r="V25" i="9830"/>
  <c r="L25" i="9830"/>
  <c r="K25" i="9830"/>
  <c r="I25" i="9830"/>
  <c r="H25" i="9830"/>
  <c r="F25" i="9830"/>
  <c r="G25" i="9830" s="1"/>
  <c r="C25" i="9830"/>
  <c r="V24" i="9830"/>
  <c r="L24" i="9830"/>
  <c r="K24" i="9830"/>
  <c r="I24" i="9830"/>
  <c r="H24" i="9830"/>
  <c r="F24" i="9830"/>
  <c r="G24" i="9830" s="1"/>
  <c r="C24" i="9830"/>
  <c r="V23" i="9830"/>
  <c r="L23" i="9830"/>
  <c r="K23" i="9830"/>
  <c r="I23" i="9830"/>
  <c r="H23" i="9830"/>
  <c r="F23" i="9830"/>
  <c r="G23" i="9830" s="1"/>
  <c r="C23" i="9830"/>
  <c r="V22" i="9830"/>
  <c r="L22" i="9830"/>
  <c r="K22" i="9830"/>
  <c r="I22" i="9830"/>
  <c r="H22" i="9830"/>
  <c r="F22" i="9830"/>
  <c r="G22" i="9830" s="1"/>
  <c r="C22" i="9830"/>
  <c r="V21" i="9830"/>
  <c r="L21" i="9830"/>
  <c r="K21" i="9830"/>
  <c r="I21" i="9830"/>
  <c r="H21" i="9830"/>
  <c r="F21" i="9830"/>
  <c r="G21" i="9830" s="1"/>
  <c r="C21" i="9830"/>
  <c r="V20" i="9830"/>
  <c r="L20" i="9830"/>
  <c r="K20" i="9830"/>
  <c r="I20" i="9830"/>
  <c r="H20" i="9830"/>
  <c r="F20" i="9830"/>
  <c r="G20" i="9830" s="1"/>
  <c r="C20" i="9830"/>
  <c r="V19" i="9830"/>
  <c r="L19" i="9830"/>
  <c r="K19" i="9830"/>
  <c r="I19" i="9830"/>
  <c r="H19" i="9830"/>
  <c r="F19" i="9830"/>
  <c r="G19" i="9830" s="1"/>
  <c r="C19" i="9830"/>
  <c r="V18" i="9830"/>
  <c r="L18" i="9830"/>
  <c r="K18" i="9830"/>
  <c r="I18" i="9830"/>
  <c r="H18" i="9830"/>
  <c r="F18" i="9830"/>
  <c r="C18" i="9830"/>
  <c r="V32" i="9830"/>
  <c r="L32" i="9830"/>
  <c r="K32" i="9830"/>
  <c r="I32" i="9830"/>
  <c r="H32" i="9830"/>
  <c r="F32" i="9830"/>
  <c r="G32" i="9830" s="1"/>
  <c r="C32" i="9830"/>
  <c r="V31" i="9830"/>
  <c r="L31" i="9830"/>
  <c r="K31" i="9830"/>
  <c r="I31" i="9830"/>
  <c r="H31" i="9830"/>
  <c r="F31" i="9830"/>
  <c r="G31" i="9830" s="1"/>
  <c r="C31" i="9830"/>
  <c r="V30" i="9830"/>
  <c r="L30" i="9830"/>
  <c r="K30" i="9830"/>
  <c r="I30" i="9830"/>
  <c r="H30" i="9830"/>
  <c r="F30" i="9830"/>
  <c r="C30" i="9830"/>
  <c r="I5" i="9830"/>
  <c r="V27" i="9829"/>
  <c r="L27" i="9829"/>
  <c r="K27" i="9829"/>
  <c r="I27" i="9829"/>
  <c r="H27" i="9829"/>
  <c r="F27" i="9829"/>
  <c r="G27" i="9829" s="1"/>
  <c r="C27" i="9829"/>
  <c r="V26" i="9829"/>
  <c r="L26" i="9829"/>
  <c r="K26" i="9829"/>
  <c r="I26" i="9829"/>
  <c r="H26" i="9829"/>
  <c r="F26" i="9829"/>
  <c r="G26" i="9829" s="1"/>
  <c r="C26" i="9829"/>
  <c r="V25" i="9829"/>
  <c r="L25" i="9829"/>
  <c r="K25" i="9829"/>
  <c r="I25" i="9829"/>
  <c r="H25" i="9829"/>
  <c r="F25" i="9829"/>
  <c r="G25" i="9829" s="1"/>
  <c r="C25" i="9829"/>
  <c r="V33" i="9829"/>
  <c r="L33" i="9829"/>
  <c r="K33" i="9829"/>
  <c r="I33" i="9829"/>
  <c r="H33" i="9829"/>
  <c r="F33" i="9829"/>
  <c r="G33" i="9829" s="1"/>
  <c r="C33" i="9829"/>
  <c r="V32" i="9829"/>
  <c r="L32" i="9829"/>
  <c r="K32" i="9829"/>
  <c r="I32" i="9829"/>
  <c r="H32" i="9829"/>
  <c r="F32" i="9829"/>
  <c r="G32" i="9829" s="1"/>
  <c r="C32" i="9829"/>
  <c r="V31" i="9829"/>
  <c r="L31" i="9829"/>
  <c r="K31" i="9829"/>
  <c r="I31" i="9829"/>
  <c r="H31" i="9829"/>
  <c r="F31" i="9829"/>
  <c r="G31" i="9829" s="1"/>
  <c r="C31" i="9829"/>
  <c r="V30" i="9829"/>
  <c r="L30" i="9829"/>
  <c r="K30" i="9829"/>
  <c r="I30" i="9829"/>
  <c r="H30" i="9829"/>
  <c r="F30" i="9829"/>
  <c r="G30" i="9829" s="1"/>
  <c r="C30" i="9829"/>
  <c r="V29" i="9829"/>
  <c r="L29" i="9829"/>
  <c r="K29" i="9829"/>
  <c r="I29" i="9829"/>
  <c r="H29" i="9829"/>
  <c r="F29" i="9829"/>
  <c r="G29" i="9829" s="1"/>
  <c r="C29" i="9829"/>
  <c r="V28" i="9829"/>
  <c r="L28" i="9829"/>
  <c r="K28" i="9829"/>
  <c r="I28" i="9829"/>
  <c r="H28" i="9829"/>
  <c r="F28" i="9829"/>
  <c r="G28" i="9829" s="1"/>
  <c r="C28" i="9829"/>
  <c r="V24" i="9829"/>
  <c r="L24" i="9829"/>
  <c r="K24" i="9829"/>
  <c r="I24" i="9829"/>
  <c r="H24" i="9829"/>
  <c r="F24" i="9829"/>
  <c r="G24" i="9829" s="1"/>
  <c r="C24" i="9829"/>
  <c r="U36" i="9829"/>
  <c r="S36" i="9829"/>
  <c r="R36" i="9829"/>
  <c r="Q36" i="9829"/>
  <c r="P36" i="9829"/>
  <c r="O36" i="9829"/>
  <c r="N36" i="9829"/>
  <c r="M36" i="9829"/>
  <c r="D36" i="9829"/>
  <c r="V35" i="9829"/>
  <c r="L35" i="9829"/>
  <c r="K35" i="9829"/>
  <c r="I35" i="9829"/>
  <c r="H35" i="9829"/>
  <c r="G35" i="9829"/>
  <c r="F35" i="9829"/>
  <c r="C35" i="9829"/>
  <c r="V34" i="9829"/>
  <c r="L34" i="9829"/>
  <c r="K34" i="9829"/>
  <c r="I34" i="9829"/>
  <c r="H34" i="9829"/>
  <c r="G34" i="9829"/>
  <c r="F34" i="9829"/>
  <c r="C34" i="9829"/>
  <c r="V23" i="9829"/>
  <c r="L23" i="9829"/>
  <c r="K23" i="9829"/>
  <c r="I23" i="9829"/>
  <c r="H23" i="9829"/>
  <c r="F23" i="9829"/>
  <c r="C23" i="9829"/>
  <c r="V22" i="9829"/>
  <c r="L22" i="9829"/>
  <c r="K22" i="9829"/>
  <c r="I22" i="9829"/>
  <c r="H22" i="9829"/>
  <c r="F22" i="9829"/>
  <c r="G22" i="9829" s="1"/>
  <c r="C22" i="9829"/>
  <c r="V21" i="9829"/>
  <c r="L21" i="9829"/>
  <c r="K21" i="9829"/>
  <c r="I21" i="9829"/>
  <c r="H21" i="9829"/>
  <c r="F21" i="9829"/>
  <c r="G21" i="9829" s="1"/>
  <c r="C21" i="9829"/>
  <c r="V20" i="9829"/>
  <c r="L20" i="9829"/>
  <c r="K20" i="9829"/>
  <c r="I20" i="9829"/>
  <c r="H20" i="9829"/>
  <c r="F20" i="9829"/>
  <c r="G20" i="9829" s="1"/>
  <c r="C20" i="9829"/>
  <c r="V19" i="9829"/>
  <c r="L19" i="9829"/>
  <c r="K19" i="9829"/>
  <c r="I19" i="9829"/>
  <c r="H19" i="9829"/>
  <c r="F19" i="9829"/>
  <c r="G19" i="9829" s="1"/>
  <c r="C19" i="9829"/>
  <c r="V18" i="9829"/>
  <c r="L18" i="9829"/>
  <c r="K18" i="9829"/>
  <c r="I18" i="9829"/>
  <c r="H18" i="9829"/>
  <c r="F18" i="9829"/>
  <c r="C18" i="9829"/>
  <c r="I5" i="9829"/>
  <c r="U29" i="9828"/>
  <c r="S29" i="9828"/>
  <c r="R29" i="9828"/>
  <c r="Q29" i="9828"/>
  <c r="P29" i="9828"/>
  <c r="O29" i="9828"/>
  <c r="N29" i="9828"/>
  <c r="M29" i="9828"/>
  <c r="D29" i="9828"/>
  <c r="V28" i="9828"/>
  <c r="L28" i="9828"/>
  <c r="K28" i="9828"/>
  <c r="I28" i="9828"/>
  <c r="H28" i="9828"/>
  <c r="G28" i="9828"/>
  <c r="F28" i="9828"/>
  <c r="C28" i="9828"/>
  <c r="V24" i="9828"/>
  <c r="L24" i="9828"/>
  <c r="K24" i="9828"/>
  <c r="I24" i="9828"/>
  <c r="H24" i="9828"/>
  <c r="F24" i="9828"/>
  <c r="G24" i="9828" s="1"/>
  <c r="C24" i="9828"/>
  <c r="V23" i="9828"/>
  <c r="L23" i="9828"/>
  <c r="K23" i="9828"/>
  <c r="I23" i="9828"/>
  <c r="H23" i="9828"/>
  <c r="F23" i="9828"/>
  <c r="G23" i="9828" s="1"/>
  <c r="C23" i="9828"/>
  <c r="V22" i="9828"/>
  <c r="L22" i="9828"/>
  <c r="K22" i="9828"/>
  <c r="I22" i="9828"/>
  <c r="H22" i="9828"/>
  <c r="F22" i="9828"/>
  <c r="G22" i="9828" s="1"/>
  <c r="C22" i="9828"/>
  <c r="V21" i="9828"/>
  <c r="L21" i="9828"/>
  <c r="K21" i="9828"/>
  <c r="I21" i="9828"/>
  <c r="H21" i="9828"/>
  <c r="F21" i="9828"/>
  <c r="G21" i="9828" s="1"/>
  <c r="C21" i="9828"/>
  <c r="V20" i="9828"/>
  <c r="L20" i="9828"/>
  <c r="K20" i="9828"/>
  <c r="I20" i="9828"/>
  <c r="H20" i="9828"/>
  <c r="F20" i="9828"/>
  <c r="G20" i="9828" s="1"/>
  <c r="C20" i="9828"/>
  <c r="V19" i="9828"/>
  <c r="L19" i="9828"/>
  <c r="K19" i="9828"/>
  <c r="I19" i="9828"/>
  <c r="H19" i="9828"/>
  <c r="F19" i="9828"/>
  <c r="G19" i="9828" s="1"/>
  <c r="C19" i="9828"/>
  <c r="V18" i="9828"/>
  <c r="L18" i="9828"/>
  <c r="K18" i="9828"/>
  <c r="I18" i="9828"/>
  <c r="H18" i="9828"/>
  <c r="F18" i="9828"/>
  <c r="C18" i="9828"/>
  <c r="V27" i="9828"/>
  <c r="L27" i="9828"/>
  <c r="K27" i="9828"/>
  <c r="I27" i="9828"/>
  <c r="H27" i="9828"/>
  <c r="G27" i="9828"/>
  <c r="F27" i="9828"/>
  <c r="C27" i="9828"/>
  <c r="V26" i="9828"/>
  <c r="L26" i="9828"/>
  <c r="K26" i="9828"/>
  <c r="I26" i="9828"/>
  <c r="H26" i="9828"/>
  <c r="F26" i="9828"/>
  <c r="G26" i="9828" s="1"/>
  <c r="C26" i="9828"/>
  <c r="V25" i="9828"/>
  <c r="L25" i="9828"/>
  <c r="K25" i="9828"/>
  <c r="I25" i="9828"/>
  <c r="H25" i="9828"/>
  <c r="F25" i="9828"/>
  <c r="C25" i="9828"/>
  <c r="I5" i="9828"/>
  <c r="V24" i="9827"/>
  <c r="L24" i="9827"/>
  <c r="K24" i="9827"/>
  <c r="I24" i="9827"/>
  <c r="H24" i="9827"/>
  <c r="F24" i="9827"/>
  <c r="G24" i="9827" s="1"/>
  <c r="C24" i="9827"/>
  <c r="V23" i="9827"/>
  <c r="L23" i="9827"/>
  <c r="K23" i="9827"/>
  <c r="I23" i="9827"/>
  <c r="H23" i="9827"/>
  <c r="F23" i="9827"/>
  <c r="G23" i="9827" s="1"/>
  <c r="C23" i="9827"/>
  <c r="V22" i="9827"/>
  <c r="L22" i="9827"/>
  <c r="K22" i="9827"/>
  <c r="I22" i="9827"/>
  <c r="H22" i="9827"/>
  <c r="F22" i="9827"/>
  <c r="C22" i="9827"/>
  <c r="K29" i="9833" l="1"/>
  <c r="L29" i="9833"/>
  <c r="V29" i="9833"/>
  <c r="G29" i="9833"/>
  <c r="G32" i="9832"/>
  <c r="L32" i="9832"/>
  <c r="V32" i="9832"/>
  <c r="K32" i="9832"/>
  <c r="K33" i="9831"/>
  <c r="G33" i="9831"/>
  <c r="L33" i="9831"/>
  <c r="V33" i="9831"/>
  <c r="L34" i="9830"/>
  <c r="V34" i="9830"/>
  <c r="K34" i="9830"/>
  <c r="G34" i="9830"/>
  <c r="K36" i="9829"/>
  <c r="G36" i="9829"/>
  <c r="L36" i="9829"/>
  <c r="V36" i="9829"/>
  <c r="K29" i="9828"/>
  <c r="L29" i="9828"/>
  <c r="V29" i="9828"/>
  <c r="G29" i="9828"/>
  <c r="U31" i="9827"/>
  <c r="S31" i="9827"/>
  <c r="R31" i="9827"/>
  <c r="Q31" i="9827"/>
  <c r="P31" i="9827"/>
  <c r="O31" i="9827"/>
  <c r="N31" i="9827"/>
  <c r="M31" i="9827"/>
  <c r="D31" i="9827"/>
  <c r="V30" i="9827"/>
  <c r="L30" i="9827"/>
  <c r="K30" i="9827"/>
  <c r="I30" i="9827"/>
  <c r="H30" i="9827"/>
  <c r="G30" i="9827"/>
  <c r="F30" i="9827"/>
  <c r="C30" i="9827"/>
  <c r="V29" i="9827"/>
  <c r="L29" i="9827"/>
  <c r="K29" i="9827"/>
  <c r="I29" i="9827"/>
  <c r="H29" i="9827"/>
  <c r="F29" i="9827"/>
  <c r="G29" i="9827" s="1"/>
  <c r="C29" i="9827"/>
  <c r="V28" i="9827"/>
  <c r="L28" i="9827"/>
  <c r="K28" i="9827"/>
  <c r="I28" i="9827"/>
  <c r="H28" i="9827"/>
  <c r="F28" i="9827"/>
  <c r="G28" i="9827" s="1"/>
  <c r="C28" i="9827"/>
  <c r="V27" i="9827"/>
  <c r="L27" i="9827"/>
  <c r="K27" i="9827"/>
  <c r="I27" i="9827"/>
  <c r="H27" i="9827"/>
  <c r="F27" i="9827"/>
  <c r="G27" i="9827" s="1"/>
  <c r="C27" i="9827"/>
  <c r="V26" i="9827"/>
  <c r="L26" i="9827"/>
  <c r="K26" i="9827"/>
  <c r="I26" i="9827"/>
  <c r="H26" i="9827"/>
  <c r="F26" i="9827"/>
  <c r="G26" i="9827" s="1"/>
  <c r="C26" i="9827"/>
  <c r="V25" i="9827"/>
  <c r="L25" i="9827"/>
  <c r="K25" i="9827"/>
  <c r="I25" i="9827"/>
  <c r="H25" i="9827"/>
  <c r="F25" i="9827"/>
  <c r="G25" i="9827" s="1"/>
  <c r="C25" i="9827"/>
  <c r="V21" i="9827"/>
  <c r="L21" i="9827"/>
  <c r="K21" i="9827"/>
  <c r="I21" i="9827"/>
  <c r="H21" i="9827"/>
  <c r="F21" i="9827"/>
  <c r="G21" i="9827" s="1"/>
  <c r="C21" i="9827"/>
  <c r="V20" i="9827"/>
  <c r="L20" i="9827"/>
  <c r="K20" i="9827"/>
  <c r="I20" i="9827"/>
  <c r="H20" i="9827"/>
  <c r="F20" i="9827"/>
  <c r="G20" i="9827" s="1"/>
  <c r="C20" i="9827"/>
  <c r="V19" i="9827"/>
  <c r="L19" i="9827"/>
  <c r="K19" i="9827"/>
  <c r="I19" i="9827"/>
  <c r="H19" i="9827"/>
  <c r="F19" i="9827"/>
  <c r="G19" i="9827" s="1"/>
  <c r="C19" i="9827"/>
  <c r="V18" i="9827"/>
  <c r="L18" i="9827"/>
  <c r="K18" i="9827"/>
  <c r="I18" i="9827"/>
  <c r="H18" i="9827"/>
  <c r="F18" i="9827"/>
  <c r="C18" i="9827"/>
  <c r="I5" i="9827"/>
  <c r="V20" i="9826"/>
  <c r="L20" i="9826"/>
  <c r="K20" i="9826"/>
  <c r="I20" i="9826"/>
  <c r="H20" i="9826"/>
  <c r="F20" i="9826"/>
  <c r="G20" i="9826" s="1"/>
  <c r="C20" i="9826"/>
  <c r="U31" i="9826"/>
  <c r="S31" i="9826"/>
  <c r="R31" i="9826"/>
  <c r="Q31" i="9826"/>
  <c r="P31" i="9826"/>
  <c r="O31" i="9826"/>
  <c r="N31" i="9826"/>
  <c r="M31" i="9826"/>
  <c r="D31" i="9826"/>
  <c r="V30" i="9826"/>
  <c r="L30" i="9826"/>
  <c r="K30" i="9826"/>
  <c r="I30" i="9826"/>
  <c r="H30" i="9826"/>
  <c r="G30" i="9826"/>
  <c r="F30" i="9826"/>
  <c r="C30" i="9826"/>
  <c r="V29" i="9826"/>
  <c r="L29" i="9826"/>
  <c r="K29" i="9826"/>
  <c r="I29" i="9826"/>
  <c r="H29" i="9826"/>
  <c r="G29" i="9826"/>
  <c r="F29" i="9826"/>
  <c r="C29" i="9826"/>
  <c r="V28" i="9826"/>
  <c r="L28" i="9826"/>
  <c r="K28" i="9826"/>
  <c r="I28" i="9826"/>
  <c r="H28" i="9826"/>
  <c r="G28" i="9826"/>
  <c r="F28" i="9826"/>
  <c r="C28" i="9826"/>
  <c r="V27" i="9826"/>
  <c r="L27" i="9826"/>
  <c r="K27" i="9826"/>
  <c r="I27" i="9826"/>
  <c r="H27" i="9826"/>
  <c r="F27" i="9826"/>
  <c r="G27" i="9826" s="1"/>
  <c r="C27" i="9826"/>
  <c r="V26" i="9826"/>
  <c r="L26" i="9826"/>
  <c r="K26" i="9826"/>
  <c r="I26" i="9826"/>
  <c r="H26" i="9826"/>
  <c r="F26" i="9826"/>
  <c r="G26" i="9826" s="1"/>
  <c r="C26" i="9826"/>
  <c r="V25" i="9826"/>
  <c r="L25" i="9826"/>
  <c r="K25" i="9826"/>
  <c r="I25" i="9826"/>
  <c r="H25" i="9826"/>
  <c r="F25" i="9826"/>
  <c r="G25" i="9826" s="1"/>
  <c r="C25" i="9826"/>
  <c r="V24" i="9826"/>
  <c r="L24" i="9826"/>
  <c r="K24" i="9826"/>
  <c r="I24" i="9826"/>
  <c r="H24" i="9826"/>
  <c r="F24" i="9826"/>
  <c r="G24" i="9826" s="1"/>
  <c r="C24" i="9826"/>
  <c r="V23" i="9826"/>
  <c r="L23" i="9826"/>
  <c r="K23" i="9826"/>
  <c r="I23" i="9826"/>
  <c r="H23" i="9826"/>
  <c r="F23" i="9826"/>
  <c r="G23" i="9826" s="1"/>
  <c r="C23" i="9826"/>
  <c r="V22" i="9826"/>
  <c r="L22" i="9826"/>
  <c r="K22" i="9826"/>
  <c r="I22" i="9826"/>
  <c r="H22" i="9826"/>
  <c r="F22" i="9826"/>
  <c r="G22" i="9826" s="1"/>
  <c r="C22" i="9826"/>
  <c r="V21" i="9826"/>
  <c r="L21" i="9826"/>
  <c r="K21" i="9826"/>
  <c r="I21" i="9826"/>
  <c r="H21" i="9826"/>
  <c r="F21" i="9826"/>
  <c r="G21" i="9826" s="1"/>
  <c r="C21" i="9826"/>
  <c r="V19" i="9826"/>
  <c r="L19" i="9826"/>
  <c r="K19" i="9826"/>
  <c r="I19" i="9826"/>
  <c r="H19" i="9826"/>
  <c r="F19" i="9826"/>
  <c r="G19" i="9826" s="1"/>
  <c r="C19" i="9826"/>
  <c r="V18" i="9826"/>
  <c r="L18" i="9826"/>
  <c r="K18" i="9826"/>
  <c r="I18" i="9826"/>
  <c r="H18" i="9826"/>
  <c r="F18" i="9826"/>
  <c r="C18" i="9826"/>
  <c r="I5" i="9826"/>
  <c r="K31" i="9827" l="1"/>
  <c r="L31" i="9827"/>
  <c r="V31" i="9827"/>
  <c r="G31" i="9827"/>
  <c r="V31" i="9826"/>
  <c r="K31" i="9826"/>
  <c r="L31" i="9826"/>
  <c r="G31" i="9826"/>
  <c r="L26" i="9825" l="1"/>
  <c r="V26" i="9825"/>
  <c r="H26" i="9825"/>
  <c r="V22" i="9825"/>
  <c r="V27" i="9825"/>
  <c r="L27" i="9825"/>
  <c r="K27" i="9825"/>
  <c r="I27" i="9825"/>
  <c r="H27" i="9825"/>
  <c r="F27" i="9825"/>
  <c r="G27" i="9825" s="1"/>
  <c r="C27" i="9825"/>
  <c r="V25" i="9825"/>
  <c r="L25" i="9825"/>
  <c r="K25" i="9825"/>
  <c r="I25" i="9825"/>
  <c r="H25" i="9825"/>
  <c r="F25" i="9825"/>
  <c r="G25" i="9825" s="1"/>
  <c r="C25" i="9825"/>
  <c r="V24" i="9825"/>
  <c r="L24" i="9825"/>
  <c r="K24" i="9825"/>
  <c r="I24" i="9825"/>
  <c r="H24" i="9825"/>
  <c r="F24" i="9825"/>
  <c r="G24" i="9825" s="1"/>
  <c r="C24" i="9825"/>
  <c r="I22" i="9825"/>
  <c r="C22" i="9825"/>
  <c r="V21" i="9825"/>
  <c r="L21" i="9825"/>
  <c r="K21" i="9825"/>
  <c r="I21" i="9825"/>
  <c r="H21" i="9825"/>
  <c r="F21" i="9825"/>
  <c r="G21" i="9825" s="1"/>
  <c r="C21" i="9825"/>
  <c r="V20" i="9825"/>
  <c r="L20" i="9825"/>
  <c r="K20" i="9825"/>
  <c r="I20" i="9825"/>
  <c r="H20" i="9825"/>
  <c r="F20" i="9825"/>
  <c r="G20" i="9825" s="1"/>
  <c r="C20" i="9825"/>
  <c r="V19" i="9825"/>
  <c r="L19" i="9825"/>
  <c r="K19" i="9825"/>
  <c r="I19" i="9825"/>
  <c r="H19" i="9825"/>
  <c r="F19" i="9825"/>
  <c r="G19" i="9825" s="1"/>
  <c r="C19" i="9825"/>
  <c r="C26" i="9825" l="1"/>
  <c r="I26" i="9825"/>
  <c r="F26" i="9825"/>
  <c r="G26" i="9825" s="1"/>
  <c r="K26" i="9825"/>
  <c r="F22" i="9825"/>
  <c r="G22" i="9825" s="1"/>
  <c r="K22" i="9825"/>
  <c r="L22" i="9825"/>
  <c r="H22" i="9825"/>
  <c r="U32" i="9825" l="1"/>
  <c r="S32" i="9825"/>
  <c r="R32" i="9825"/>
  <c r="Q32" i="9825"/>
  <c r="P32" i="9825"/>
  <c r="O32" i="9825"/>
  <c r="N32" i="9825"/>
  <c r="M32" i="9825"/>
  <c r="D32" i="9825"/>
  <c r="V31" i="9825"/>
  <c r="L31" i="9825"/>
  <c r="K31" i="9825"/>
  <c r="I31" i="9825"/>
  <c r="H31" i="9825"/>
  <c r="G31" i="9825"/>
  <c r="F31" i="9825"/>
  <c r="C31" i="9825"/>
  <c r="V30" i="9825"/>
  <c r="L30" i="9825"/>
  <c r="K30" i="9825"/>
  <c r="I30" i="9825"/>
  <c r="H30" i="9825"/>
  <c r="G30" i="9825"/>
  <c r="F30" i="9825"/>
  <c r="C30" i="9825"/>
  <c r="V29" i="9825"/>
  <c r="L29" i="9825"/>
  <c r="K29" i="9825"/>
  <c r="I29" i="9825"/>
  <c r="H29" i="9825"/>
  <c r="G29" i="9825"/>
  <c r="F29" i="9825"/>
  <c r="C29" i="9825"/>
  <c r="V28" i="9825"/>
  <c r="L28" i="9825"/>
  <c r="K28" i="9825"/>
  <c r="I28" i="9825"/>
  <c r="H28" i="9825"/>
  <c r="F28" i="9825"/>
  <c r="G28" i="9825" s="1"/>
  <c r="C28" i="9825"/>
  <c r="V23" i="9825"/>
  <c r="L23" i="9825"/>
  <c r="K23" i="9825"/>
  <c r="I23" i="9825"/>
  <c r="H23" i="9825"/>
  <c r="F23" i="9825"/>
  <c r="C23" i="9825"/>
  <c r="V18" i="9825"/>
  <c r="L18" i="9825"/>
  <c r="K18" i="9825"/>
  <c r="I18" i="9825"/>
  <c r="H18" i="9825"/>
  <c r="G18" i="9825"/>
  <c r="F18" i="9825"/>
  <c r="C18" i="9825"/>
  <c r="I5" i="9825"/>
  <c r="K32" i="9825" l="1"/>
  <c r="L32" i="9825"/>
  <c r="V32" i="9825"/>
  <c r="G32" i="9825"/>
  <c r="L28" i="9824" l="1"/>
  <c r="L23" i="9824"/>
  <c r="V30" i="9824"/>
  <c r="L30" i="9824"/>
  <c r="K30" i="9824"/>
  <c r="I30" i="9824"/>
  <c r="H30" i="9824"/>
  <c r="F30" i="9824"/>
  <c r="G30" i="9824" s="1"/>
  <c r="C30" i="9824"/>
  <c r="V29" i="9824"/>
  <c r="L29" i="9824"/>
  <c r="K29" i="9824"/>
  <c r="I29" i="9824"/>
  <c r="H29" i="9824"/>
  <c r="F29" i="9824"/>
  <c r="G29" i="9824" s="1"/>
  <c r="C29" i="9824"/>
  <c r="V28" i="9824"/>
  <c r="H28" i="9824"/>
  <c r="V27" i="9824"/>
  <c r="L27" i="9824"/>
  <c r="K27" i="9824"/>
  <c r="I27" i="9824"/>
  <c r="H27" i="9824"/>
  <c r="F27" i="9824"/>
  <c r="G27" i="9824" s="1"/>
  <c r="C27" i="9824"/>
  <c r="V26" i="9824"/>
  <c r="L26" i="9824"/>
  <c r="K26" i="9824"/>
  <c r="I26" i="9824"/>
  <c r="H26" i="9824"/>
  <c r="F26" i="9824"/>
  <c r="G26" i="9824" s="1"/>
  <c r="C26" i="9824"/>
  <c r="V25" i="9824"/>
  <c r="L25" i="9824"/>
  <c r="K25" i="9824"/>
  <c r="I25" i="9824"/>
  <c r="H25" i="9824"/>
  <c r="F25" i="9824"/>
  <c r="G25" i="9824" s="1"/>
  <c r="C25" i="9824"/>
  <c r="V24" i="9824"/>
  <c r="L24" i="9824"/>
  <c r="K24" i="9824"/>
  <c r="I24" i="9824"/>
  <c r="H24" i="9824"/>
  <c r="F24" i="9824"/>
  <c r="G24" i="9824" s="1"/>
  <c r="C24" i="9824"/>
  <c r="V21" i="9824"/>
  <c r="L21" i="9824"/>
  <c r="K21" i="9824"/>
  <c r="I21" i="9824"/>
  <c r="H21" i="9824"/>
  <c r="F21" i="9824"/>
  <c r="G21" i="9824" s="1"/>
  <c r="C21" i="9824"/>
  <c r="U34" i="9824"/>
  <c r="S34" i="9824"/>
  <c r="R34" i="9824"/>
  <c r="Q34" i="9824"/>
  <c r="P34" i="9824"/>
  <c r="O34" i="9824"/>
  <c r="N34" i="9824"/>
  <c r="M34" i="9824"/>
  <c r="V33" i="9824"/>
  <c r="L33" i="9824"/>
  <c r="K33" i="9824"/>
  <c r="I33" i="9824"/>
  <c r="H33" i="9824"/>
  <c r="G33" i="9824"/>
  <c r="F33" i="9824"/>
  <c r="C33" i="9824"/>
  <c r="V32" i="9824"/>
  <c r="L32" i="9824"/>
  <c r="K32" i="9824"/>
  <c r="I32" i="9824"/>
  <c r="H32" i="9824"/>
  <c r="G32" i="9824"/>
  <c r="F32" i="9824"/>
  <c r="C32" i="9824"/>
  <c r="V31" i="9824"/>
  <c r="L31" i="9824"/>
  <c r="K31" i="9824"/>
  <c r="I31" i="9824"/>
  <c r="H31" i="9824"/>
  <c r="G31" i="9824"/>
  <c r="F31" i="9824"/>
  <c r="C31" i="9824"/>
  <c r="V23" i="9824"/>
  <c r="H23" i="9824"/>
  <c r="V22" i="9824"/>
  <c r="L22" i="9824"/>
  <c r="K22" i="9824"/>
  <c r="I22" i="9824"/>
  <c r="H22" i="9824"/>
  <c r="F22" i="9824"/>
  <c r="C22" i="9824"/>
  <c r="V20" i="9824"/>
  <c r="L20" i="9824"/>
  <c r="K20" i="9824"/>
  <c r="I20" i="9824"/>
  <c r="H20" i="9824"/>
  <c r="F20" i="9824"/>
  <c r="G20" i="9824" s="1"/>
  <c r="C20" i="9824"/>
  <c r="V19" i="9824"/>
  <c r="L19" i="9824"/>
  <c r="K19" i="9824"/>
  <c r="I19" i="9824"/>
  <c r="H19" i="9824"/>
  <c r="F19" i="9824"/>
  <c r="G19" i="9824" s="1"/>
  <c r="C19" i="9824"/>
  <c r="V18" i="9824"/>
  <c r="L18" i="9824"/>
  <c r="K18" i="9824"/>
  <c r="I18" i="9824"/>
  <c r="H18" i="9824"/>
  <c r="G18" i="9824"/>
  <c r="F18" i="9824"/>
  <c r="C18" i="9824"/>
  <c r="I5" i="9824"/>
  <c r="V20" i="9823"/>
  <c r="L20" i="9823"/>
  <c r="K20" i="9823"/>
  <c r="I20" i="9823"/>
  <c r="H20" i="9823"/>
  <c r="F20" i="9823"/>
  <c r="G20" i="9823" s="1"/>
  <c r="C20" i="9823"/>
  <c r="V30" i="9823"/>
  <c r="L30" i="9823"/>
  <c r="K30" i="9823"/>
  <c r="I30" i="9823"/>
  <c r="H30" i="9823"/>
  <c r="F30" i="9823"/>
  <c r="G30" i="9823" s="1"/>
  <c r="C30" i="9823"/>
  <c r="V29" i="9823"/>
  <c r="L29" i="9823"/>
  <c r="K29" i="9823"/>
  <c r="I29" i="9823"/>
  <c r="H29" i="9823"/>
  <c r="F29" i="9823"/>
  <c r="G29" i="9823" s="1"/>
  <c r="C29" i="9823"/>
  <c r="V28" i="9823"/>
  <c r="L28" i="9823"/>
  <c r="K28" i="9823"/>
  <c r="I28" i="9823"/>
  <c r="H28" i="9823"/>
  <c r="F28" i="9823"/>
  <c r="G28" i="9823" s="1"/>
  <c r="C28" i="9823"/>
  <c r="V27" i="9823"/>
  <c r="L27" i="9823"/>
  <c r="K27" i="9823"/>
  <c r="I27" i="9823"/>
  <c r="H27" i="9823"/>
  <c r="F27" i="9823"/>
  <c r="G27" i="9823" s="1"/>
  <c r="C27" i="9823"/>
  <c r="C28" i="9824" l="1"/>
  <c r="I28" i="9824"/>
  <c r="F28" i="9824"/>
  <c r="G28" i="9824" s="1"/>
  <c r="K28" i="9824"/>
  <c r="I23" i="9824"/>
  <c r="C23" i="9824"/>
  <c r="K23" i="9824"/>
  <c r="F23" i="9824"/>
  <c r="G23" i="9824" s="1"/>
  <c r="V34" i="9824"/>
  <c r="D34" i="9824"/>
  <c r="U35" i="9823"/>
  <c r="S35" i="9823"/>
  <c r="R35" i="9823"/>
  <c r="Q35" i="9823"/>
  <c r="P35" i="9823"/>
  <c r="O35" i="9823"/>
  <c r="N35" i="9823"/>
  <c r="M35" i="9823"/>
  <c r="D35" i="9823"/>
  <c r="V34" i="9823"/>
  <c r="L34" i="9823"/>
  <c r="K34" i="9823"/>
  <c r="I34" i="9823"/>
  <c r="H34" i="9823"/>
  <c r="G34" i="9823"/>
  <c r="F34" i="9823"/>
  <c r="C34" i="9823"/>
  <c r="V33" i="9823"/>
  <c r="L33" i="9823"/>
  <c r="K33" i="9823"/>
  <c r="I33" i="9823"/>
  <c r="H33" i="9823"/>
  <c r="G33" i="9823"/>
  <c r="F33" i="9823"/>
  <c r="C33" i="9823"/>
  <c r="V32" i="9823"/>
  <c r="L32" i="9823"/>
  <c r="K32" i="9823"/>
  <c r="I32" i="9823"/>
  <c r="H32" i="9823"/>
  <c r="G32" i="9823"/>
  <c r="F32" i="9823"/>
  <c r="C32" i="9823"/>
  <c r="V31" i="9823"/>
  <c r="L31" i="9823"/>
  <c r="K31" i="9823"/>
  <c r="I31" i="9823"/>
  <c r="H31" i="9823"/>
  <c r="G31" i="9823"/>
  <c r="F31" i="9823"/>
  <c r="C31" i="9823"/>
  <c r="V26" i="9823"/>
  <c r="L26" i="9823"/>
  <c r="K26" i="9823"/>
  <c r="I26" i="9823"/>
  <c r="H26" i="9823"/>
  <c r="F26" i="9823"/>
  <c r="G26" i="9823" s="1"/>
  <c r="C26" i="9823"/>
  <c r="V25" i="9823"/>
  <c r="L25" i="9823"/>
  <c r="K25" i="9823"/>
  <c r="I25" i="9823"/>
  <c r="H25" i="9823"/>
  <c r="F25" i="9823"/>
  <c r="C25" i="9823"/>
  <c r="V24" i="9823"/>
  <c r="L24" i="9823"/>
  <c r="K24" i="9823"/>
  <c r="I24" i="9823"/>
  <c r="H24" i="9823"/>
  <c r="F24" i="9823"/>
  <c r="G24" i="9823" s="1"/>
  <c r="C24" i="9823"/>
  <c r="V23" i="9823"/>
  <c r="L23" i="9823"/>
  <c r="K23" i="9823"/>
  <c r="I23" i="9823"/>
  <c r="H23" i="9823"/>
  <c r="F23" i="9823"/>
  <c r="G23" i="9823" s="1"/>
  <c r="C23" i="9823"/>
  <c r="V22" i="9823"/>
  <c r="L22" i="9823"/>
  <c r="K22" i="9823"/>
  <c r="I22" i="9823"/>
  <c r="H22" i="9823"/>
  <c r="F22" i="9823"/>
  <c r="G22" i="9823" s="1"/>
  <c r="C22" i="9823"/>
  <c r="V21" i="9823"/>
  <c r="L21" i="9823"/>
  <c r="K21" i="9823"/>
  <c r="I21" i="9823"/>
  <c r="H21" i="9823"/>
  <c r="F21" i="9823"/>
  <c r="G21" i="9823" s="1"/>
  <c r="C21" i="9823"/>
  <c r="V19" i="9823"/>
  <c r="L19" i="9823"/>
  <c r="K19" i="9823"/>
  <c r="I19" i="9823"/>
  <c r="H19" i="9823"/>
  <c r="F19" i="9823"/>
  <c r="G19" i="9823" s="1"/>
  <c r="C19" i="9823"/>
  <c r="V18" i="9823"/>
  <c r="L18" i="9823"/>
  <c r="K18" i="9823"/>
  <c r="I18" i="9823"/>
  <c r="H18" i="9823"/>
  <c r="G18" i="9823"/>
  <c r="F18" i="9823"/>
  <c r="C18" i="9823"/>
  <c r="I5" i="9823"/>
  <c r="K34" i="9824" l="1"/>
  <c r="L34" i="9824"/>
  <c r="G34" i="9824"/>
  <c r="V35" i="9823"/>
  <c r="K35" i="9823"/>
  <c r="L35" i="9823"/>
  <c r="G35" i="9823"/>
  <c r="V29" i="9822" l="1"/>
  <c r="L29" i="9822"/>
  <c r="K29" i="9822"/>
  <c r="I29" i="9822"/>
  <c r="H29" i="9822"/>
  <c r="F29" i="9822"/>
  <c r="G29" i="9822" s="1"/>
  <c r="C29" i="9822"/>
  <c r="V30" i="9822"/>
  <c r="L30" i="9822"/>
  <c r="K30" i="9822"/>
  <c r="I30" i="9822"/>
  <c r="H30" i="9822"/>
  <c r="F30" i="9822"/>
  <c r="G30" i="9822" s="1"/>
  <c r="C30" i="9822"/>
  <c r="V27" i="9822"/>
  <c r="L27" i="9822"/>
  <c r="K27" i="9822"/>
  <c r="I27" i="9822"/>
  <c r="H27" i="9822"/>
  <c r="F27" i="9822"/>
  <c r="G27" i="9822" s="1"/>
  <c r="C27" i="9822"/>
  <c r="V26" i="9822"/>
  <c r="L26" i="9822"/>
  <c r="K26" i="9822"/>
  <c r="I26" i="9822"/>
  <c r="H26" i="9822"/>
  <c r="F26" i="9822"/>
  <c r="G26" i="9822" s="1"/>
  <c r="C26" i="9822"/>
  <c r="V25" i="9822"/>
  <c r="L25" i="9822"/>
  <c r="K25" i="9822"/>
  <c r="I25" i="9822"/>
  <c r="H25" i="9822"/>
  <c r="F25" i="9822"/>
  <c r="G25" i="9822" s="1"/>
  <c r="C25" i="9822"/>
  <c r="V24" i="9822"/>
  <c r="L24" i="9822"/>
  <c r="K24" i="9822"/>
  <c r="I24" i="9822"/>
  <c r="H24" i="9822"/>
  <c r="F24" i="9822"/>
  <c r="G24" i="9822" s="1"/>
  <c r="C24" i="9822"/>
  <c r="V23" i="9822"/>
  <c r="L23" i="9822"/>
  <c r="K23" i="9822"/>
  <c r="I23" i="9822"/>
  <c r="H23" i="9822"/>
  <c r="F23" i="9822"/>
  <c r="G23" i="9822" s="1"/>
  <c r="C23" i="9822"/>
  <c r="V22" i="9822"/>
  <c r="L22" i="9822"/>
  <c r="K22" i="9822"/>
  <c r="I22" i="9822"/>
  <c r="H22" i="9822"/>
  <c r="F22" i="9822"/>
  <c r="G22" i="9822" s="1"/>
  <c r="C22" i="9822"/>
  <c r="V21" i="9822"/>
  <c r="L21" i="9822"/>
  <c r="K21" i="9822"/>
  <c r="I21" i="9822"/>
  <c r="H21" i="9822"/>
  <c r="F21" i="9822"/>
  <c r="G21" i="9822" s="1"/>
  <c r="C21" i="9822"/>
  <c r="V20" i="9822"/>
  <c r="L20" i="9822"/>
  <c r="K20" i="9822"/>
  <c r="I20" i="9822"/>
  <c r="H20" i="9822"/>
  <c r="F20" i="9822"/>
  <c r="G20" i="9822" s="1"/>
  <c r="C20" i="9822"/>
  <c r="V19" i="9822"/>
  <c r="L19" i="9822"/>
  <c r="K19" i="9822"/>
  <c r="I19" i="9822"/>
  <c r="H19" i="9822"/>
  <c r="F19" i="9822"/>
  <c r="G19" i="9822" s="1"/>
  <c r="C19" i="9822"/>
  <c r="U36" i="9822"/>
  <c r="S36" i="9822"/>
  <c r="R36" i="9822"/>
  <c r="Q36" i="9822"/>
  <c r="P36" i="9822"/>
  <c r="O36" i="9822"/>
  <c r="N36" i="9822"/>
  <c r="M36" i="9822"/>
  <c r="D36" i="9822"/>
  <c r="V35" i="9822"/>
  <c r="L35" i="9822"/>
  <c r="K35" i="9822"/>
  <c r="I35" i="9822"/>
  <c r="H35" i="9822"/>
  <c r="G35" i="9822"/>
  <c r="F35" i="9822"/>
  <c r="C35" i="9822"/>
  <c r="V34" i="9822"/>
  <c r="L34" i="9822"/>
  <c r="K34" i="9822"/>
  <c r="I34" i="9822"/>
  <c r="H34" i="9822"/>
  <c r="G34" i="9822"/>
  <c r="F34" i="9822"/>
  <c r="C34" i="9822"/>
  <c r="V33" i="9822"/>
  <c r="L33" i="9822"/>
  <c r="K33" i="9822"/>
  <c r="I33" i="9822"/>
  <c r="H33" i="9822"/>
  <c r="G33" i="9822"/>
  <c r="F33" i="9822"/>
  <c r="C33" i="9822"/>
  <c r="V28" i="9822"/>
  <c r="L28" i="9822"/>
  <c r="K28" i="9822"/>
  <c r="I28" i="9822"/>
  <c r="H28" i="9822"/>
  <c r="F28" i="9822"/>
  <c r="C28" i="9822"/>
  <c r="V18" i="9822"/>
  <c r="L18" i="9822"/>
  <c r="K18" i="9822"/>
  <c r="I18" i="9822"/>
  <c r="H18" i="9822"/>
  <c r="G18" i="9822"/>
  <c r="F18" i="9822"/>
  <c r="C18" i="9822"/>
  <c r="V32" i="9822"/>
  <c r="L32" i="9822"/>
  <c r="K32" i="9822"/>
  <c r="I32" i="9822"/>
  <c r="H32" i="9822"/>
  <c r="F32" i="9822"/>
  <c r="G32" i="9822" s="1"/>
  <c r="C32" i="9822"/>
  <c r="V31" i="9822"/>
  <c r="L31" i="9822"/>
  <c r="K31" i="9822"/>
  <c r="I31" i="9822"/>
  <c r="H31" i="9822"/>
  <c r="G31" i="9822"/>
  <c r="F31" i="9822"/>
  <c r="C31" i="9822"/>
  <c r="I5" i="9822"/>
  <c r="V21" i="9820"/>
  <c r="L21" i="9820"/>
  <c r="K21" i="9820"/>
  <c r="I21" i="9820"/>
  <c r="H21" i="9820"/>
  <c r="F21" i="9820"/>
  <c r="G21" i="9820" s="1"/>
  <c r="C21" i="9820"/>
  <c r="V24" i="9820"/>
  <c r="L24" i="9820"/>
  <c r="K24" i="9820"/>
  <c r="I24" i="9820"/>
  <c r="H24" i="9820"/>
  <c r="F24" i="9820"/>
  <c r="G24" i="9820" s="1"/>
  <c r="C24" i="9820"/>
  <c r="V22" i="9820"/>
  <c r="L22" i="9820"/>
  <c r="K22" i="9820"/>
  <c r="I22" i="9820"/>
  <c r="H22" i="9820"/>
  <c r="F22" i="9820"/>
  <c r="G22" i="9820" s="1"/>
  <c r="C22" i="9820"/>
  <c r="V20" i="9820"/>
  <c r="L20" i="9820"/>
  <c r="K20" i="9820"/>
  <c r="I20" i="9820"/>
  <c r="H20" i="9820"/>
  <c r="G20" i="9820"/>
  <c r="F20" i="9820"/>
  <c r="C20" i="9820"/>
  <c r="V36" i="9822" l="1"/>
  <c r="K36" i="9822"/>
  <c r="L36" i="9822"/>
  <c r="G36" i="9822"/>
  <c r="V26" i="9820"/>
  <c r="L26" i="9820"/>
  <c r="K26" i="9820"/>
  <c r="I26" i="9820"/>
  <c r="H26" i="9820"/>
  <c r="F26" i="9820"/>
  <c r="G26" i="9820" s="1"/>
  <c r="C26" i="9820"/>
  <c r="V25" i="9820"/>
  <c r="L25" i="9820"/>
  <c r="K25" i="9820"/>
  <c r="I25" i="9820"/>
  <c r="H25" i="9820"/>
  <c r="F25" i="9820"/>
  <c r="C25" i="9820"/>
  <c r="V23" i="9820"/>
  <c r="L23" i="9820"/>
  <c r="K23" i="9820"/>
  <c r="I23" i="9820"/>
  <c r="H23" i="9820"/>
  <c r="G23" i="9820"/>
  <c r="F23" i="9820"/>
  <c r="C23" i="9820"/>
  <c r="U30" i="9821" l="1"/>
  <c r="O30" i="9821"/>
  <c r="N30" i="9821"/>
  <c r="M30" i="9821"/>
  <c r="D30" i="9821"/>
  <c r="V29" i="9821"/>
  <c r="L29" i="9821"/>
  <c r="K29" i="9821"/>
  <c r="I29" i="9821"/>
  <c r="H29" i="9821"/>
  <c r="G29" i="9821"/>
  <c r="F29" i="9821"/>
  <c r="C29" i="9821"/>
  <c r="V28" i="9821"/>
  <c r="L28" i="9821"/>
  <c r="K28" i="9821"/>
  <c r="I28" i="9821"/>
  <c r="H28" i="9821"/>
  <c r="G28" i="9821"/>
  <c r="F28" i="9821"/>
  <c r="C28" i="9821"/>
  <c r="V27" i="9821"/>
  <c r="L27" i="9821"/>
  <c r="K27" i="9821"/>
  <c r="I27" i="9821"/>
  <c r="H27" i="9821"/>
  <c r="F27" i="9821"/>
  <c r="G27" i="9821" s="1"/>
  <c r="C27" i="9821"/>
  <c r="V26" i="9821"/>
  <c r="L26" i="9821"/>
  <c r="K26" i="9821"/>
  <c r="I26" i="9821"/>
  <c r="H26" i="9821"/>
  <c r="F26" i="9821"/>
  <c r="G26" i="9821" s="1"/>
  <c r="C26" i="9821"/>
  <c r="V25" i="9821"/>
  <c r="L25" i="9821"/>
  <c r="K25" i="9821"/>
  <c r="I25" i="9821"/>
  <c r="H25" i="9821"/>
  <c r="F25" i="9821"/>
  <c r="G25" i="9821" s="1"/>
  <c r="C25" i="9821"/>
  <c r="V24" i="9821"/>
  <c r="L24" i="9821"/>
  <c r="K24" i="9821"/>
  <c r="I24" i="9821"/>
  <c r="H24" i="9821"/>
  <c r="F24" i="9821"/>
  <c r="G24" i="9821" s="1"/>
  <c r="C24" i="9821"/>
  <c r="V23" i="9821"/>
  <c r="L23" i="9821"/>
  <c r="K23" i="9821"/>
  <c r="I23" i="9821"/>
  <c r="H23" i="9821"/>
  <c r="F23" i="9821"/>
  <c r="G23" i="9821" s="1"/>
  <c r="C23" i="9821"/>
  <c r="V22" i="9821"/>
  <c r="L22" i="9821"/>
  <c r="K22" i="9821"/>
  <c r="I22" i="9821"/>
  <c r="H22" i="9821"/>
  <c r="F22" i="9821"/>
  <c r="G22" i="9821" s="1"/>
  <c r="C22" i="9821"/>
  <c r="V21" i="9821"/>
  <c r="L21" i="9821"/>
  <c r="K21" i="9821"/>
  <c r="I21" i="9821"/>
  <c r="H21" i="9821"/>
  <c r="F21" i="9821"/>
  <c r="G21" i="9821" s="1"/>
  <c r="C21" i="9821"/>
  <c r="V20" i="9821"/>
  <c r="L20" i="9821"/>
  <c r="K20" i="9821"/>
  <c r="I20" i="9821"/>
  <c r="H20" i="9821"/>
  <c r="F20" i="9821"/>
  <c r="G20" i="9821" s="1"/>
  <c r="C20" i="9821"/>
  <c r="V19" i="9821"/>
  <c r="L19" i="9821"/>
  <c r="K19" i="9821"/>
  <c r="I19" i="9821"/>
  <c r="H19" i="9821"/>
  <c r="F19" i="9821"/>
  <c r="G19" i="9821" s="1"/>
  <c r="C19" i="9821"/>
  <c r="V18" i="9821"/>
  <c r="L18" i="9821"/>
  <c r="K18" i="9821"/>
  <c r="I18" i="9821"/>
  <c r="H18" i="9821"/>
  <c r="F18" i="9821"/>
  <c r="C18" i="9821"/>
  <c r="I5" i="9821"/>
  <c r="U30" i="9820"/>
  <c r="S30" i="9820"/>
  <c r="R30" i="9820"/>
  <c r="Q30" i="9820"/>
  <c r="P30" i="9820"/>
  <c r="O30" i="9820"/>
  <c r="N30" i="9820"/>
  <c r="M30" i="9820"/>
  <c r="D30" i="9820"/>
  <c r="V29" i="9820"/>
  <c r="L29" i="9820"/>
  <c r="K29" i="9820"/>
  <c r="I29" i="9820"/>
  <c r="H29" i="9820"/>
  <c r="G29" i="9820"/>
  <c r="F29" i="9820"/>
  <c r="C29" i="9820"/>
  <c r="V28" i="9820"/>
  <c r="L28" i="9820"/>
  <c r="K28" i="9820"/>
  <c r="I28" i="9820"/>
  <c r="H28" i="9820"/>
  <c r="G28" i="9820"/>
  <c r="F28" i="9820"/>
  <c r="C28" i="9820"/>
  <c r="V27" i="9820"/>
  <c r="L27" i="9820"/>
  <c r="K27" i="9820"/>
  <c r="I27" i="9820"/>
  <c r="H27" i="9820"/>
  <c r="G27" i="9820"/>
  <c r="F27" i="9820"/>
  <c r="C27" i="9820"/>
  <c r="V19" i="9820"/>
  <c r="L19" i="9820"/>
  <c r="K19" i="9820"/>
  <c r="I19" i="9820"/>
  <c r="H19" i="9820"/>
  <c r="F19" i="9820"/>
  <c r="G19" i="9820" s="1"/>
  <c r="C19" i="9820"/>
  <c r="V18" i="9820"/>
  <c r="L18" i="9820"/>
  <c r="K18" i="9820"/>
  <c r="I18" i="9820"/>
  <c r="H18" i="9820"/>
  <c r="G18" i="9820"/>
  <c r="F18" i="9820"/>
  <c r="C18" i="9820"/>
  <c r="I5" i="9820"/>
  <c r="D38" i="9819"/>
  <c r="V35" i="9819"/>
  <c r="L35" i="9819"/>
  <c r="K35" i="9819"/>
  <c r="I35" i="9819"/>
  <c r="H35" i="9819"/>
  <c r="F35" i="9819"/>
  <c r="C35" i="9819"/>
  <c r="G30" i="9820" l="1"/>
  <c r="L30" i="9820"/>
  <c r="V30" i="9820"/>
  <c r="K30" i="9820"/>
  <c r="K30" i="9821"/>
  <c r="L30" i="9821"/>
  <c r="G30" i="9821"/>
  <c r="V30" i="9821"/>
  <c r="V19" i="9818"/>
  <c r="L19" i="9818"/>
  <c r="K19" i="9818"/>
  <c r="I19" i="9818"/>
  <c r="H19" i="9818"/>
  <c r="F19" i="9818"/>
  <c r="G19" i="9818" s="1"/>
  <c r="C19" i="9818"/>
  <c r="V18" i="9818"/>
  <c r="L18" i="9818"/>
  <c r="K18" i="9818"/>
  <c r="I18" i="9818"/>
  <c r="H18" i="9818"/>
  <c r="G18" i="9818"/>
  <c r="F18" i="9818"/>
  <c r="C18" i="9818"/>
  <c r="V32" i="9819"/>
  <c r="L32" i="9819"/>
  <c r="K32" i="9819"/>
  <c r="I32" i="9819"/>
  <c r="H32" i="9819"/>
  <c r="F32" i="9819"/>
  <c r="G32" i="9819" s="1"/>
  <c r="C32" i="9819"/>
  <c r="V31" i="9819"/>
  <c r="L31" i="9819"/>
  <c r="K31" i="9819"/>
  <c r="I31" i="9819"/>
  <c r="H31" i="9819"/>
  <c r="F31" i="9819"/>
  <c r="G31" i="9819" s="1"/>
  <c r="C31" i="9819"/>
  <c r="V30" i="9819"/>
  <c r="L30" i="9819"/>
  <c r="K30" i="9819"/>
  <c r="I30" i="9819"/>
  <c r="H30" i="9819"/>
  <c r="F30" i="9819"/>
  <c r="G30" i="9819" s="1"/>
  <c r="C30" i="9819"/>
  <c r="V29" i="9819"/>
  <c r="L29" i="9819"/>
  <c r="K29" i="9819"/>
  <c r="I29" i="9819"/>
  <c r="H29" i="9819"/>
  <c r="F29" i="9819"/>
  <c r="G29" i="9819" s="1"/>
  <c r="C29" i="9819"/>
  <c r="V28" i="9819"/>
  <c r="L28" i="9819"/>
  <c r="K28" i="9819"/>
  <c r="I28" i="9819"/>
  <c r="H28" i="9819"/>
  <c r="F28" i="9819"/>
  <c r="G28" i="9819" s="1"/>
  <c r="C28" i="9819"/>
  <c r="V27" i="9819"/>
  <c r="L27" i="9819"/>
  <c r="K27" i="9819"/>
  <c r="I27" i="9819"/>
  <c r="H27" i="9819"/>
  <c r="F27" i="9819"/>
  <c r="G27" i="9819" s="1"/>
  <c r="C27" i="9819"/>
  <c r="V26" i="9819"/>
  <c r="L26" i="9819"/>
  <c r="K26" i="9819"/>
  <c r="I26" i="9819"/>
  <c r="H26" i="9819"/>
  <c r="F26" i="9819"/>
  <c r="G26" i="9819" s="1"/>
  <c r="C26" i="9819"/>
  <c r="V25" i="9819"/>
  <c r="L25" i="9819"/>
  <c r="K25" i="9819"/>
  <c r="I25" i="9819"/>
  <c r="H25" i="9819"/>
  <c r="F25" i="9819"/>
  <c r="G25" i="9819" s="1"/>
  <c r="C25" i="9819"/>
  <c r="V24" i="9819"/>
  <c r="L24" i="9819"/>
  <c r="K24" i="9819"/>
  <c r="I24" i="9819"/>
  <c r="H24" i="9819"/>
  <c r="F24" i="9819"/>
  <c r="G24" i="9819" s="1"/>
  <c r="C24" i="9819"/>
  <c r="V21" i="9819"/>
  <c r="L21" i="9819"/>
  <c r="K21" i="9819"/>
  <c r="I21" i="9819"/>
  <c r="H21" i="9819"/>
  <c r="F21" i="9819"/>
  <c r="G21" i="9819" s="1"/>
  <c r="C21" i="9819"/>
  <c r="V20" i="9819"/>
  <c r="L20" i="9819"/>
  <c r="K20" i="9819"/>
  <c r="I20" i="9819"/>
  <c r="H20" i="9819"/>
  <c r="F20" i="9819"/>
  <c r="C20" i="9819"/>
  <c r="U38" i="9819"/>
  <c r="O38" i="9819"/>
  <c r="N38" i="9819"/>
  <c r="M38" i="9819"/>
  <c r="V37" i="9819"/>
  <c r="L37" i="9819"/>
  <c r="K37" i="9819"/>
  <c r="I37" i="9819"/>
  <c r="H37" i="9819"/>
  <c r="G37" i="9819"/>
  <c r="F37" i="9819"/>
  <c r="C37" i="9819"/>
  <c r="V36" i="9819"/>
  <c r="L36" i="9819"/>
  <c r="K36" i="9819"/>
  <c r="I36" i="9819"/>
  <c r="H36" i="9819"/>
  <c r="G36" i="9819"/>
  <c r="F36" i="9819"/>
  <c r="C36" i="9819"/>
  <c r="V34" i="9819"/>
  <c r="L34" i="9819"/>
  <c r="K34" i="9819"/>
  <c r="I34" i="9819"/>
  <c r="H34" i="9819"/>
  <c r="F34" i="9819"/>
  <c r="G34" i="9819" s="1"/>
  <c r="C34" i="9819"/>
  <c r="V33" i="9819"/>
  <c r="L33" i="9819"/>
  <c r="K33" i="9819"/>
  <c r="I33" i="9819"/>
  <c r="H33" i="9819"/>
  <c r="F33" i="9819"/>
  <c r="G33" i="9819" s="1"/>
  <c r="C33" i="9819"/>
  <c r="V23" i="9819"/>
  <c r="L23" i="9819"/>
  <c r="K23" i="9819"/>
  <c r="I23" i="9819"/>
  <c r="H23" i="9819"/>
  <c r="F23" i="9819"/>
  <c r="G23" i="9819" s="1"/>
  <c r="C23" i="9819"/>
  <c r="V22" i="9819"/>
  <c r="L22" i="9819"/>
  <c r="K22" i="9819"/>
  <c r="I22" i="9819"/>
  <c r="H22" i="9819"/>
  <c r="F22" i="9819"/>
  <c r="G22" i="9819" s="1"/>
  <c r="C22" i="9819"/>
  <c r="V19" i="9819"/>
  <c r="L19" i="9819"/>
  <c r="K19" i="9819"/>
  <c r="I19" i="9819"/>
  <c r="H19" i="9819"/>
  <c r="F19" i="9819"/>
  <c r="G19" i="9819" s="1"/>
  <c r="C19" i="9819"/>
  <c r="V18" i="9819"/>
  <c r="L18" i="9819"/>
  <c r="K18" i="9819"/>
  <c r="I18" i="9819"/>
  <c r="H18" i="9819"/>
  <c r="F18" i="9819"/>
  <c r="C18" i="9819"/>
  <c r="I5" i="9819"/>
  <c r="V38" i="9819" l="1"/>
  <c r="G38" i="9819"/>
  <c r="K38" i="9819"/>
  <c r="L38" i="9819"/>
  <c r="U29" i="9818"/>
  <c r="S29" i="9818"/>
  <c r="R29" i="9818"/>
  <c r="Q29" i="9818"/>
  <c r="P29" i="9818"/>
  <c r="O29" i="9818"/>
  <c r="N29" i="9818"/>
  <c r="M29" i="9818"/>
  <c r="D29" i="9818"/>
  <c r="V28" i="9818"/>
  <c r="L28" i="9818"/>
  <c r="K28" i="9818"/>
  <c r="I28" i="9818"/>
  <c r="H28" i="9818"/>
  <c r="G28" i="9818"/>
  <c r="F28" i="9818"/>
  <c r="C28" i="9818"/>
  <c r="V27" i="9818"/>
  <c r="L27" i="9818"/>
  <c r="K27" i="9818"/>
  <c r="I27" i="9818"/>
  <c r="H27" i="9818"/>
  <c r="G27" i="9818"/>
  <c r="F27" i="9818"/>
  <c r="C27" i="9818"/>
  <c r="V26" i="9818"/>
  <c r="L26" i="9818"/>
  <c r="K26" i="9818"/>
  <c r="I26" i="9818"/>
  <c r="H26" i="9818"/>
  <c r="F26" i="9818"/>
  <c r="G26" i="9818" s="1"/>
  <c r="C26" i="9818"/>
  <c r="V25" i="9818"/>
  <c r="L25" i="9818"/>
  <c r="K25" i="9818"/>
  <c r="I25" i="9818"/>
  <c r="H25" i="9818"/>
  <c r="F25" i="9818"/>
  <c r="G25" i="9818" s="1"/>
  <c r="C25" i="9818"/>
  <c r="V24" i="9818"/>
  <c r="L24" i="9818"/>
  <c r="K24" i="9818"/>
  <c r="I24" i="9818"/>
  <c r="H24" i="9818"/>
  <c r="F24" i="9818"/>
  <c r="G24" i="9818" s="1"/>
  <c r="C24" i="9818"/>
  <c r="V23" i="9818"/>
  <c r="L23" i="9818"/>
  <c r="K23" i="9818"/>
  <c r="I23" i="9818"/>
  <c r="H23" i="9818"/>
  <c r="F23" i="9818"/>
  <c r="G23" i="9818" s="1"/>
  <c r="C23" i="9818"/>
  <c r="V22" i="9818"/>
  <c r="L22" i="9818"/>
  <c r="K22" i="9818"/>
  <c r="I22" i="9818"/>
  <c r="H22" i="9818"/>
  <c r="F22" i="9818"/>
  <c r="G22" i="9818" s="1"/>
  <c r="C22" i="9818"/>
  <c r="V21" i="9818"/>
  <c r="L21" i="9818"/>
  <c r="K21" i="9818"/>
  <c r="I21" i="9818"/>
  <c r="H21" i="9818"/>
  <c r="F21" i="9818"/>
  <c r="G21" i="9818" s="1"/>
  <c r="C21" i="9818"/>
  <c r="V20" i="9818"/>
  <c r="L20" i="9818"/>
  <c r="L29" i="9818" s="1"/>
  <c r="K20" i="9818"/>
  <c r="I20" i="9818"/>
  <c r="H20" i="9818"/>
  <c r="F20" i="9818"/>
  <c r="G20" i="9818" s="1"/>
  <c r="C20" i="9818"/>
  <c r="I5" i="9818"/>
  <c r="V29" i="9818" l="1"/>
  <c r="K29" i="9818"/>
  <c r="G29" i="9818"/>
  <c r="U32" i="9817" l="1"/>
  <c r="S32" i="9817"/>
  <c r="R32" i="9817"/>
  <c r="Q32" i="9817"/>
  <c r="P32" i="9817"/>
  <c r="O32" i="9817"/>
  <c r="N32" i="9817"/>
  <c r="M32" i="9817"/>
  <c r="D32" i="9817"/>
  <c r="V31" i="9817"/>
  <c r="L31" i="9817"/>
  <c r="K31" i="9817"/>
  <c r="I31" i="9817"/>
  <c r="H31" i="9817"/>
  <c r="G31" i="9817"/>
  <c r="F31" i="9817"/>
  <c r="C31" i="9817"/>
  <c r="V30" i="9817"/>
  <c r="L30" i="9817"/>
  <c r="K30" i="9817"/>
  <c r="I30" i="9817"/>
  <c r="H30" i="9817"/>
  <c r="G30" i="9817"/>
  <c r="F30" i="9817"/>
  <c r="C30" i="9817"/>
  <c r="V28" i="9817"/>
  <c r="L28" i="9817"/>
  <c r="K28" i="9817"/>
  <c r="I28" i="9817"/>
  <c r="H28" i="9817"/>
  <c r="F28" i="9817"/>
  <c r="G28" i="9817" s="1"/>
  <c r="C28" i="9817"/>
  <c r="V27" i="9817"/>
  <c r="L27" i="9817"/>
  <c r="K27" i="9817"/>
  <c r="I27" i="9817"/>
  <c r="H27" i="9817"/>
  <c r="F27" i="9817"/>
  <c r="G27" i="9817" s="1"/>
  <c r="C27" i="9817"/>
  <c r="V26" i="9817"/>
  <c r="L26" i="9817"/>
  <c r="K26" i="9817"/>
  <c r="I26" i="9817"/>
  <c r="H26" i="9817"/>
  <c r="G26" i="9817"/>
  <c r="F26" i="9817"/>
  <c r="C26" i="9817"/>
  <c r="V29" i="9817"/>
  <c r="L29" i="9817"/>
  <c r="K29" i="9817"/>
  <c r="I29" i="9817"/>
  <c r="H29" i="9817"/>
  <c r="F29" i="9817"/>
  <c r="G29" i="9817" s="1"/>
  <c r="C29" i="9817"/>
  <c r="V25" i="9817"/>
  <c r="L25" i="9817"/>
  <c r="K25" i="9817"/>
  <c r="I25" i="9817"/>
  <c r="H25" i="9817"/>
  <c r="F25" i="9817"/>
  <c r="G25" i="9817" s="1"/>
  <c r="C25" i="9817"/>
  <c r="V24" i="9817"/>
  <c r="L24" i="9817"/>
  <c r="K24" i="9817"/>
  <c r="I24" i="9817"/>
  <c r="H24" i="9817"/>
  <c r="F24" i="9817"/>
  <c r="G24" i="9817" s="1"/>
  <c r="C24" i="9817"/>
  <c r="V23" i="9817"/>
  <c r="L23" i="9817"/>
  <c r="K23" i="9817"/>
  <c r="I23" i="9817"/>
  <c r="H23" i="9817"/>
  <c r="F23" i="9817"/>
  <c r="G23" i="9817" s="1"/>
  <c r="C23" i="9817"/>
  <c r="V22" i="9817"/>
  <c r="L22" i="9817"/>
  <c r="K22" i="9817"/>
  <c r="I22" i="9817"/>
  <c r="H22" i="9817"/>
  <c r="F22" i="9817"/>
  <c r="G22" i="9817" s="1"/>
  <c r="C22" i="9817"/>
  <c r="V21" i="9817"/>
  <c r="L21" i="9817"/>
  <c r="K21" i="9817"/>
  <c r="I21" i="9817"/>
  <c r="H21" i="9817"/>
  <c r="F21" i="9817"/>
  <c r="G21" i="9817" s="1"/>
  <c r="C21" i="9817"/>
  <c r="V20" i="9817"/>
  <c r="L20" i="9817"/>
  <c r="K20" i="9817"/>
  <c r="I20" i="9817"/>
  <c r="H20" i="9817"/>
  <c r="F20" i="9817"/>
  <c r="G20" i="9817" s="1"/>
  <c r="C20" i="9817"/>
  <c r="V19" i="9817"/>
  <c r="L19" i="9817"/>
  <c r="K19" i="9817"/>
  <c r="I19" i="9817"/>
  <c r="H19" i="9817"/>
  <c r="F19" i="9817"/>
  <c r="G19" i="9817" s="1"/>
  <c r="C19" i="9817"/>
  <c r="V18" i="9817"/>
  <c r="L18" i="9817"/>
  <c r="K18" i="9817"/>
  <c r="I18" i="9817"/>
  <c r="H18" i="9817"/>
  <c r="F18" i="9817"/>
  <c r="C18" i="9817"/>
  <c r="I5" i="9817"/>
  <c r="V25" i="9816"/>
  <c r="L25" i="9816"/>
  <c r="K25" i="9816"/>
  <c r="I25" i="9816"/>
  <c r="H25" i="9816"/>
  <c r="F25" i="9816"/>
  <c r="G25" i="9816" s="1"/>
  <c r="C25" i="9816"/>
  <c r="D41" i="9816"/>
  <c r="K32" i="9817" l="1"/>
  <c r="L32" i="9817"/>
  <c r="V32" i="9817"/>
  <c r="G32" i="9817"/>
  <c r="V38" i="9816"/>
  <c r="L38" i="9816"/>
  <c r="K38" i="9816"/>
  <c r="I38" i="9816"/>
  <c r="H38" i="9816"/>
  <c r="F38" i="9816"/>
  <c r="G38" i="9816" s="1"/>
  <c r="C38" i="9816"/>
  <c r="K28" i="9816" l="1"/>
  <c r="K32" i="9816"/>
  <c r="K37" i="9816"/>
  <c r="V39" i="9816"/>
  <c r="L39" i="9816"/>
  <c r="K39" i="9816"/>
  <c r="I39" i="9816"/>
  <c r="H39" i="9816"/>
  <c r="F39" i="9816"/>
  <c r="G39" i="9816" s="1"/>
  <c r="C39" i="9816"/>
  <c r="L37" i="9816"/>
  <c r="V36" i="9816"/>
  <c r="L36" i="9816"/>
  <c r="K36" i="9816"/>
  <c r="I36" i="9816"/>
  <c r="H36" i="9816"/>
  <c r="F36" i="9816"/>
  <c r="G36" i="9816" s="1"/>
  <c r="C36" i="9816"/>
  <c r="V35" i="9816"/>
  <c r="L35" i="9816"/>
  <c r="K35" i="9816"/>
  <c r="I35" i="9816"/>
  <c r="H35" i="9816"/>
  <c r="F35" i="9816"/>
  <c r="G35" i="9816" s="1"/>
  <c r="C35" i="9816"/>
  <c r="V34" i="9816"/>
  <c r="L34" i="9816"/>
  <c r="K34" i="9816"/>
  <c r="I34" i="9816"/>
  <c r="H34" i="9816"/>
  <c r="F34" i="9816"/>
  <c r="G34" i="9816" s="1"/>
  <c r="C34" i="9816"/>
  <c r="V33" i="9816"/>
  <c r="L33" i="9816"/>
  <c r="K33" i="9816"/>
  <c r="I33" i="9816"/>
  <c r="H33" i="9816"/>
  <c r="F33" i="9816"/>
  <c r="G33" i="9816" s="1"/>
  <c r="C33" i="9816"/>
  <c r="L32" i="9816"/>
  <c r="V31" i="9816"/>
  <c r="L31" i="9816"/>
  <c r="K31" i="9816"/>
  <c r="I31" i="9816"/>
  <c r="H31" i="9816"/>
  <c r="F31" i="9816"/>
  <c r="G31" i="9816" s="1"/>
  <c r="C31" i="9816"/>
  <c r="V30" i="9816"/>
  <c r="L30" i="9816"/>
  <c r="K30" i="9816"/>
  <c r="I30" i="9816"/>
  <c r="H30" i="9816"/>
  <c r="F30" i="9816"/>
  <c r="G30" i="9816" s="1"/>
  <c r="C30" i="9816"/>
  <c r="V29" i="9816"/>
  <c r="L29" i="9816"/>
  <c r="K29" i="9816"/>
  <c r="I29" i="9816"/>
  <c r="H29" i="9816"/>
  <c r="F29" i="9816"/>
  <c r="G29" i="9816" s="1"/>
  <c r="C29" i="9816"/>
  <c r="L28" i="9816"/>
  <c r="V27" i="9816"/>
  <c r="L27" i="9816"/>
  <c r="K27" i="9816"/>
  <c r="I27" i="9816"/>
  <c r="H27" i="9816"/>
  <c r="F27" i="9816"/>
  <c r="G27" i="9816" s="1"/>
  <c r="C27" i="9816"/>
  <c r="V26" i="9816"/>
  <c r="L26" i="9816"/>
  <c r="K26" i="9816"/>
  <c r="I26" i="9816"/>
  <c r="H26" i="9816"/>
  <c r="F26" i="9816"/>
  <c r="G26" i="9816" s="1"/>
  <c r="C26" i="9816"/>
  <c r="V20" i="9816"/>
  <c r="L20" i="9816"/>
  <c r="K20" i="9816"/>
  <c r="I20" i="9816"/>
  <c r="H20" i="9816"/>
  <c r="F20" i="9816"/>
  <c r="G20" i="9816" s="1"/>
  <c r="C20" i="9816"/>
  <c r="V19" i="9816"/>
  <c r="L19" i="9816"/>
  <c r="K19" i="9816"/>
  <c r="I19" i="9816"/>
  <c r="H19" i="9816"/>
  <c r="F19" i="9816"/>
  <c r="G19" i="9816" s="1"/>
  <c r="C19" i="9816"/>
  <c r="V18" i="9816"/>
  <c r="L18" i="9816"/>
  <c r="K18" i="9816"/>
  <c r="I18" i="9816"/>
  <c r="H18" i="9816"/>
  <c r="F18" i="9816"/>
  <c r="C18" i="9816"/>
  <c r="U41" i="9816"/>
  <c r="S41" i="9816"/>
  <c r="R41" i="9816"/>
  <c r="Q41" i="9816"/>
  <c r="P41" i="9816"/>
  <c r="O41" i="9816"/>
  <c r="N41" i="9816"/>
  <c r="M41" i="9816"/>
  <c r="V40" i="9816"/>
  <c r="L40" i="9816"/>
  <c r="K40" i="9816"/>
  <c r="I40" i="9816"/>
  <c r="H40" i="9816"/>
  <c r="G40" i="9816"/>
  <c r="F40" i="9816"/>
  <c r="C40" i="9816"/>
  <c r="V24" i="9816"/>
  <c r="L24" i="9816"/>
  <c r="K24" i="9816"/>
  <c r="I24" i="9816"/>
  <c r="H24" i="9816"/>
  <c r="F24" i="9816"/>
  <c r="C24" i="9816"/>
  <c r="V23" i="9816"/>
  <c r="L23" i="9816"/>
  <c r="K23" i="9816"/>
  <c r="I23" i="9816"/>
  <c r="H23" i="9816"/>
  <c r="F23" i="9816"/>
  <c r="G23" i="9816" s="1"/>
  <c r="C23" i="9816"/>
  <c r="V22" i="9816"/>
  <c r="L22" i="9816"/>
  <c r="K22" i="9816"/>
  <c r="I22" i="9816"/>
  <c r="H22" i="9816"/>
  <c r="F22" i="9816"/>
  <c r="G22" i="9816" s="1"/>
  <c r="C22" i="9816"/>
  <c r="V21" i="9816"/>
  <c r="L21" i="9816"/>
  <c r="K21" i="9816"/>
  <c r="I21" i="9816"/>
  <c r="H21" i="9816"/>
  <c r="G21" i="9816"/>
  <c r="F21" i="9816"/>
  <c r="C21" i="9816"/>
  <c r="I5" i="9816"/>
  <c r="V35" i="9815"/>
  <c r="L35" i="9815"/>
  <c r="K35" i="9815"/>
  <c r="I35" i="9815"/>
  <c r="H35" i="9815"/>
  <c r="F35" i="9815"/>
  <c r="G35" i="9815" s="1"/>
  <c r="C35" i="9815"/>
  <c r="V31" i="9815"/>
  <c r="L31" i="9815"/>
  <c r="K31" i="9815"/>
  <c r="I31" i="9815"/>
  <c r="H31" i="9815"/>
  <c r="F31" i="9815"/>
  <c r="G31" i="9815" s="1"/>
  <c r="C31" i="9815"/>
  <c r="V30" i="9815"/>
  <c r="L30" i="9815"/>
  <c r="K30" i="9815"/>
  <c r="I30" i="9815"/>
  <c r="H30" i="9815"/>
  <c r="G30" i="9815"/>
  <c r="F30" i="9815"/>
  <c r="C30" i="9815"/>
  <c r="V36" i="9815"/>
  <c r="L36" i="9815"/>
  <c r="K36" i="9815"/>
  <c r="I36" i="9815"/>
  <c r="H36" i="9815"/>
  <c r="F36" i="9815"/>
  <c r="G36" i="9815" s="1"/>
  <c r="C36" i="9815"/>
  <c r="V34" i="9815"/>
  <c r="L34" i="9815"/>
  <c r="K34" i="9815"/>
  <c r="I34" i="9815"/>
  <c r="H34" i="9815"/>
  <c r="F34" i="9815"/>
  <c r="G34" i="9815" s="1"/>
  <c r="C34" i="9815"/>
  <c r="V33" i="9815"/>
  <c r="L33" i="9815"/>
  <c r="K33" i="9815"/>
  <c r="I33" i="9815"/>
  <c r="H33" i="9815"/>
  <c r="F33" i="9815"/>
  <c r="G33" i="9815" s="1"/>
  <c r="C33" i="9815"/>
  <c r="V32" i="9815"/>
  <c r="L32" i="9815"/>
  <c r="K32" i="9815"/>
  <c r="I32" i="9815"/>
  <c r="H32" i="9815"/>
  <c r="F32" i="9815"/>
  <c r="G32" i="9815" s="1"/>
  <c r="C32" i="9815"/>
  <c r="V29" i="9815"/>
  <c r="L29" i="9815"/>
  <c r="K29" i="9815"/>
  <c r="I29" i="9815"/>
  <c r="H29" i="9815"/>
  <c r="F29" i="9815"/>
  <c r="G29" i="9815" s="1"/>
  <c r="C29" i="9815"/>
  <c r="L41" i="9816" l="1"/>
  <c r="K41" i="9816"/>
  <c r="H28" i="9816"/>
  <c r="V28" i="9816"/>
  <c r="H32" i="9816"/>
  <c r="V32" i="9816"/>
  <c r="H37" i="9816"/>
  <c r="V37" i="9816"/>
  <c r="C28" i="9816"/>
  <c r="I28" i="9816"/>
  <c r="C32" i="9816"/>
  <c r="I32" i="9816"/>
  <c r="C37" i="9816"/>
  <c r="I37" i="9816"/>
  <c r="F28" i="9816"/>
  <c r="G28" i="9816" s="1"/>
  <c r="F32" i="9816"/>
  <c r="G32" i="9816" s="1"/>
  <c r="F37" i="9816"/>
  <c r="G37" i="9816" s="1"/>
  <c r="U38" i="9815"/>
  <c r="S38" i="9815"/>
  <c r="R38" i="9815"/>
  <c r="Q38" i="9815"/>
  <c r="P38" i="9815"/>
  <c r="O38" i="9815"/>
  <c r="N38" i="9815"/>
  <c r="M38" i="9815"/>
  <c r="D38" i="9815"/>
  <c r="V37" i="9815"/>
  <c r="L37" i="9815"/>
  <c r="K37" i="9815"/>
  <c r="I37" i="9815"/>
  <c r="H37" i="9815"/>
  <c r="G37" i="9815"/>
  <c r="F37" i="9815"/>
  <c r="C37" i="9815"/>
  <c r="V28" i="9815"/>
  <c r="L28" i="9815"/>
  <c r="K28" i="9815"/>
  <c r="I28" i="9815"/>
  <c r="H28" i="9815"/>
  <c r="F28" i="9815"/>
  <c r="G28" i="9815" s="1"/>
  <c r="C28" i="9815"/>
  <c r="V27" i="9815"/>
  <c r="L27" i="9815"/>
  <c r="K27" i="9815"/>
  <c r="I27" i="9815"/>
  <c r="H27" i="9815"/>
  <c r="F27" i="9815"/>
  <c r="G27" i="9815" s="1"/>
  <c r="C27" i="9815"/>
  <c r="V26" i="9815"/>
  <c r="L26" i="9815"/>
  <c r="K26" i="9815"/>
  <c r="I26" i="9815"/>
  <c r="H26" i="9815"/>
  <c r="F26" i="9815"/>
  <c r="G26" i="9815" s="1"/>
  <c r="C26" i="9815"/>
  <c r="V25" i="9815"/>
  <c r="L25" i="9815"/>
  <c r="K25" i="9815"/>
  <c r="I25" i="9815"/>
  <c r="H25" i="9815"/>
  <c r="F25" i="9815"/>
  <c r="G25" i="9815" s="1"/>
  <c r="C25" i="9815"/>
  <c r="V24" i="9815"/>
  <c r="L24" i="9815"/>
  <c r="K24" i="9815"/>
  <c r="I24" i="9815"/>
  <c r="H24" i="9815"/>
  <c r="F24" i="9815"/>
  <c r="G24" i="9815" s="1"/>
  <c r="C24" i="9815"/>
  <c r="V23" i="9815"/>
  <c r="L23" i="9815"/>
  <c r="K23" i="9815"/>
  <c r="I23" i="9815"/>
  <c r="H23" i="9815"/>
  <c r="F23" i="9815"/>
  <c r="C23" i="9815"/>
  <c r="V22" i="9815"/>
  <c r="L22" i="9815"/>
  <c r="K22" i="9815"/>
  <c r="I22" i="9815"/>
  <c r="H22" i="9815"/>
  <c r="F22" i="9815"/>
  <c r="G22" i="9815" s="1"/>
  <c r="C22" i="9815"/>
  <c r="V21" i="9815"/>
  <c r="L21" i="9815"/>
  <c r="K21" i="9815"/>
  <c r="I21" i="9815"/>
  <c r="H21" i="9815"/>
  <c r="F21" i="9815"/>
  <c r="C21" i="9815"/>
  <c r="V20" i="9815"/>
  <c r="L20" i="9815"/>
  <c r="K20" i="9815"/>
  <c r="I20" i="9815"/>
  <c r="H20" i="9815"/>
  <c r="F20" i="9815"/>
  <c r="G20" i="9815" s="1"/>
  <c r="C20" i="9815"/>
  <c r="V19" i="9815"/>
  <c r="L19" i="9815"/>
  <c r="K19" i="9815"/>
  <c r="I19" i="9815"/>
  <c r="H19" i="9815"/>
  <c r="F19" i="9815"/>
  <c r="G19" i="9815" s="1"/>
  <c r="C19" i="9815"/>
  <c r="V18" i="9815"/>
  <c r="L18" i="9815"/>
  <c r="K18" i="9815"/>
  <c r="I18" i="9815"/>
  <c r="H18" i="9815"/>
  <c r="G18" i="9815"/>
  <c r="F18" i="9815"/>
  <c r="C18" i="9815"/>
  <c r="I5" i="9815"/>
  <c r="D32" i="9814"/>
  <c r="V22" i="9814"/>
  <c r="L22" i="9814"/>
  <c r="K22" i="9814"/>
  <c r="I22" i="9814"/>
  <c r="H22" i="9814"/>
  <c r="F22" i="9814"/>
  <c r="G22" i="9814" s="1"/>
  <c r="C22" i="9814"/>
  <c r="V21" i="9814"/>
  <c r="L21" i="9814"/>
  <c r="K21" i="9814"/>
  <c r="I21" i="9814"/>
  <c r="H21" i="9814"/>
  <c r="F21" i="9814"/>
  <c r="C21" i="9814"/>
  <c r="V41" i="9816" l="1"/>
  <c r="G41" i="9816"/>
  <c r="V38" i="9815"/>
  <c r="L38" i="9815"/>
  <c r="K38" i="9815"/>
  <c r="G38" i="9815"/>
  <c r="G18" i="9814"/>
  <c r="V24" i="9814"/>
  <c r="L24" i="9814"/>
  <c r="K24" i="9814"/>
  <c r="I24" i="9814"/>
  <c r="H24" i="9814"/>
  <c r="F24" i="9814"/>
  <c r="G24" i="9814" s="1"/>
  <c r="C24" i="9814"/>
  <c r="V28" i="9814"/>
  <c r="L28" i="9814"/>
  <c r="K28" i="9814"/>
  <c r="I28" i="9814"/>
  <c r="H28" i="9814"/>
  <c r="F28" i="9814"/>
  <c r="G28" i="9814" s="1"/>
  <c r="C28" i="9814"/>
  <c r="V27" i="9814"/>
  <c r="L27" i="9814"/>
  <c r="K27" i="9814"/>
  <c r="I27" i="9814"/>
  <c r="H27" i="9814"/>
  <c r="G27" i="9814"/>
  <c r="F27" i="9814"/>
  <c r="C27" i="9814"/>
  <c r="V23" i="9814" l="1"/>
  <c r="L23" i="9814"/>
  <c r="K23" i="9814"/>
  <c r="I23" i="9814"/>
  <c r="H23" i="9814"/>
  <c r="F23" i="9814"/>
  <c r="C23" i="9814"/>
  <c r="U32" i="9814"/>
  <c r="S32" i="9814"/>
  <c r="R32" i="9814"/>
  <c r="Q32" i="9814"/>
  <c r="P32" i="9814"/>
  <c r="O32" i="9814"/>
  <c r="N32" i="9814"/>
  <c r="M32" i="9814"/>
  <c r="V31" i="9814"/>
  <c r="L31" i="9814"/>
  <c r="K31" i="9814"/>
  <c r="I31" i="9814"/>
  <c r="H31" i="9814"/>
  <c r="G31" i="9814"/>
  <c r="F31" i="9814"/>
  <c r="C31" i="9814"/>
  <c r="V30" i="9814"/>
  <c r="L30" i="9814"/>
  <c r="K30" i="9814"/>
  <c r="I30" i="9814"/>
  <c r="H30" i="9814"/>
  <c r="G30" i="9814"/>
  <c r="F30" i="9814"/>
  <c r="C30" i="9814"/>
  <c r="V29" i="9814"/>
  <c r="L29" i="9814"/>
  <c r="K29" i="9814"/>
  <c r="I29" i="9814"/>
  <c r="H29" i="9814"/>
  <c r="F29" i="9814"/>
  <c r="G29" i="9814" s="1"/>
  <c r="C29" i="9814"/>
  <c r="V26" i="9814"/>
  <c r="L26" i="9814"/>
  <c r="K26" i="9814"/>
  <c r="I26" i="9814"/>
  <c r="H26" i="9814"/>
  <c r="F26" i="9814"/>
  <c r="G26" i="9814" s="1"/>
  <c r="C26" i="9814"/>
  <c r="V25" i="9814"/>
  <c r="L25" i="9814"/>
  <c r="K25" i="9814"/>
  <c r="I25" i="9814"/>
  <c r="H25" i="9814"/>
  <c r="F25" i="9814"/>
  <c r="G25" i="9814" s="1"/>
  <c r="C25" i="9814"/>
  <c r="V20" i="9814"/>
  <c r="L20" i="9814"/>
  <c r="K20" i="9814"/>
  <c r="I20" i="9814"/>
  <c r="H20" i="9814"/>
  <c r="F20" i="9814"/>
  <c r="G20" i="9814" s="1"/>
  <c r="C20" i="9814"/>
  <c r="V19" i="9814"/>
  <c r="L19" i="9814"/>
  <c r="K19" i="9814"/>
  <c r="I19" i="9814"/>
  <c r="H19" i="9814"/>
  <c r="F19" i="9814"/>
  <c r="G19" i="9814" s="1"/>
  <c r="G32" i="9814" s="1"/>
  <c r="C19" i="9814"/>
  <c r="V18" i="9814"/>
  <c r="V32" i="9814" s="1"/>
  <c r="L18" i="9814"/>
  <c r="L32" i="9814" s="1"/>
  <c r="K18" i="9814"/>
  <c r="K32" i="9814" s="1"/>
  <c r="I18" i="9814"/>
  <c r="H18" i="9814"/>
  <c r="F18" i="9814"/>
  <c r="C18" i="9814"/>
  <c r="I5" i="9814"/>
  <c r="C21" i="9813"/>
  <c r="C22" i="9813"/>
  <c r="C23" i="9813"/>
  <c r="C24" i="9813"/>
  <c r="C25" i="9813"/>
  <c r="V20" i="9813"/>
  <c r="L20" i="9813"/>
  <c r="K20" i="9813"/>
  <c r="I20" i="9813"/>
  <c r="H20" i="9813"/>
  <c r="F20" i="9813"/>
  <c r="G20" i="9813" s="1"/>
  <c r="C20" i="9813"/>
  <c r="V23" i="9813"/>
  <c r="L23" i="9813"/>
  <c r="K23" i="9813"/>
  <c r="I23" i="9813"/>
  <c r="H23" i="9813"/>
  <c r="F23" i="9813"/>
  <c r="G23" i="9813" s="1"/>
  <c r="V22" i="9813"/>
  <c r="L22" i="9813"/>
  <c r="K22" i="9813"/>
  <c r="I22" i="9813"/>
  <c r="H22" i="9813"/>
  <c r="F22" i="9813"/>
  <c r="U31" i="9813"/>
  <c r="S31" i="9813"/>
  <c r="R31" i="9813"/>
  <c r="Q31" i="9813"/>
  <c r="P31" i="9813"/>
  <c r="O31" i="9813"/>
  <c r="N31" i="9813"/>
  <c r="M31" i="9813"/>
  <c r="D31" i="9813"/>
  <c r="V30" i="9813"/>
  <c r="L30" i="9813"/>
  <c r="K30" i="9813"/>
  <c r="I30" i="9813"/>
  <c r="H30" i="9813"/>
  <c r="G30" i="9813"/>
  <c r="F30" i="9813"/>
  <c r="C30" i="9813"/>
  <c r="V29" i="9813"/>
  <c r="L29" i="9813"/>
  <c r="K29" i="9813"/>
  <c r="I29" i="9813"/>
  <c r="H29" i="9813"/>
  <c r="G29" i="9813"/>
  <c r="F29" i="9813"/>
  <c r="C29" i="9813"/>
  <c r="V28" i="9813"/>
  <c r="L28" i="9813"/>
  <c r="K28" i="9813"/>
  <c r="I28" i="9813"/>
  <c r="H28" i="9813"/>
  <c r="G28" i="9813"/>
  <c r="F28" i="9813"/>
  <c r="C28" i="9813"/>
  <c r="V27" i="9813"/>
  <c r="L27" i="9813"/>
  <c r="K27" i="9813"/>
  <c r="I27" i="9813"/>
  <c r="H27" i="9813"/>
  <c r="F27" i="9813"/>
  <c r="G27" i="9813" s="1"/>
  <c r="C27" i="9813"/>
  <c r="V26" i="9813"/>
  <c r="L26" i="9813"/>
  <c r="K26" i="9813"/>
  <c r="I26" i="9813"/>
  <c r="H26" i="9813"/>
  <c r="F26" i="9813"/>
  <c r="G26" i="9813" s="1"/>
  <c r="C26" i="9813"/>
  <c r="V25" i="9813"/>
  <c r="L25" i="9813"/>
  <c r="K25" i="9813"/>
  <c r="I25" i="9813"/>
  <c r="H25" i="9813"/>
  <c r="F25" i="9813"/>
  <c r="G25" i="9813" s="1"/>
  <c r="V24" i="9813"/>
  <c r="L24" i="9813"/>
  <c r="K24" i="9813"/>
  <c r="I24" i="9813"/>
  <c r="H24" i="9813"/>
  <c r="F24" i="9813"/>
  <c r="G24" i="9813" s="1"/>
  <c r="V21" i="9813"/>
  <c r="L21" i="9813"/>
  <c r="K21" i="9813"/>
  <c r="I21" i="9813"/>
  <c r="H21" i="9813"/>
  <c r="F21" i="9813"/>
  <c r="G21" i="9813" s="1"/>
  <c r="V19" i="9813"/>
  <c r="L19" i="9813"/>
  <c r="K19" i="9813"/>
  <c r="I19" i="9813"/>
  <c r="H19" i="9813"/>
  <c r="F19" i="9813"/>
  <c r="G19" i="9813" s="1"/>
  <c r="C19" i="9813"/>
  <c r="V18" i="9813"/>
  <c r="L18" i="9813"/>
  <c r="K18" i="9813"/>
  <c r="I18" i="9813"/>
  <c r="H18" i="9813"/>
  <c r="F18" i="9813"/>
  <c r="C18" i="9813"/>
  <c r="I5" i="9813"/>
  <c r="F21" i="9812"/>
  <c r="G21" i="9812"/>
  <c r="H21" i="9812"/>
  <c r="I21" i="9812"/>
  <c r="K21" i="9812"/>
  <c r="L21" i="9812"/>
  <c r="V21" i="9812"/>
  <c r="V22" i="9812"/>
  <c r="L22" i="9812"/>
  <c r="K22" i="9812"/>
  <c r="I22" i="9812"/>
  <c r="H22" i="9812"/>
  <c r="F22" i="9812"/>
  <c r="G22" i="9812" s="1"/>
  <c r="C22" i="9812"/>
  <c r="V29" i="9812"/>
  <c r="L29" i="9812"/>
  <c r="K29" i="9812"/>
  <c r="I29" i="9812"/>
  <c r="H29" i="9812"/>
  <c r="G29" i="9812"/>
  <c r="F29" i="9812"/>
  <c r="C29" i="9812"/>
  <c r="V32" i="9812"/>
  <c r="L32" i="9812"/>
  <c r="K32" i="9812"/>
  <c r="I32" i="9812"/>
  <c r="H32" i="9812"/>
  <c r="F32" i="9812"/>
  <c r="G32" i="9812" s="1"/>
  <c r="C32" i="9812"/>
  <c r="V31" i="9812"/>
  <c r="L31" i="9812"/>
  <c r="K31" i="9812"/>
  <c r="I31" i="9812"/>
  <c r="H31" i="9812"/>
  <c r="F31" i="9812"/>
  <c r="G31" i="9812" s="1"/>
  <c r="C31" i="9812"/>
  <c r="V30" i="9812"/>
  <c r="L30" i="9812"/>
  <c r="K30" i="9812"/>
  <c r="I30" i="9812"/>
  <c r="H30" i="9812"/>
  <c r="F30" i="9812"/>
  <c r="G30" i="9812" s="1"/>
  <c r="C30" i="9812"/>
  <c r="V28" i="9812"/>
  <c r="L28" i="9812"/>
  <c r="K28" i="9812"/>
  <c r="I28" i="9812"/>
  <c r="H28" i="9812"/>
  <c r="F28" i="9812"/>
  <c r="G28" i="9812" s="1"/>
  <c r="C28" i="9812"/>
  <c r="V26" i="9812"/>
  <c r="L26" i="9812"/>
  <c r="K26" i="9812"/>
  <c r="I26" i="9812"/>
  <c r="H26" i="9812"/>
  <c r="F26" i="9812"/>
  <c r="G26" i="9812" s="1"/>
  <c r="C26" i="9812"/>
  <c r="V25" i="9812"/>
  <c r="L25" i="9812"/>
  <c r="K25" i="9812"/>
  <c r="I25" i="9812"/>
  <c r="H25" i="9812"/>
  <c r="F25" i="9812"/>
  <c r="G25" i="9812" s="1"/>
  <c r="C25" i="9812"/>
  <c r="V24" i="9812"/>
  <c r="L24" i="9812"/>
  <c r="K24" i="9812"/>
  <c r="I24" i="9812"/>
  <c r="H24" i="9812"/>
  <c r="F24" i="9812"/>
  <c r="G24" i="9812" s="1"/>
  <c r="C24" i="9812"/>
  <c r="V24" i="9811"/>
  <c r="L24" i="9811"/>
  <c r="K24" i="9811"/>
  <c r="I24" i="9811"/>
  <c r="H24" i="9811"/>
  <c r="F24" i="9811"/>
  <c r="G24" i="9811" s="1"/>
  <c r="C24" i="9811"/>
  <c r="V23" i="9811"/>
  <c r="L23" i="9811"/>
  <c r="K23" i="9811"/>
  <c r="I23" i="9811"/>
  <c r="H23" i="9811"/>
  <c r="F23" i="9811"/>
  <c r="G23" i="9811" s="1"/>
  <c r="C23" i="9811"/>
  <c r="V22" i="9811"/>
  <c r="L22" i="9811"/>
  <c r="K22" i="9811"/>
  <c r="I22" i="9811"/>
  <c r="H22" i="9811"/>
  <c r="F22" i="9811"/>
  <c r="G22" i="9811" s="1"/>
  <c r="C22" i="9811"/>
  <c r="V21" i="9811"/>
  <c r="L21" i="9811"/>
  <c r="K21" i="9811"/>
  <c r="I21" i="9811"/>
  <c r="H21" i="9811"/>
  <c r="F21" i="9811"/>
  <c r="G21" i="9811" s="1"/>
  <c r="C21" i="9811"/>
  <c r="V20" i="9811"/>
  <c r="L20" i="9811"/>
  <c r="K20" i="9811"/>
  <c r="I20" i="9811"/>
  <c r="H20" i="9811"/>
  <c r="F20" i="9811"/>
  <c r="G20" i="9811" s="1"/>
  <c r="C20" i="9811"/>
  <c r="V19" i="9811"/>
  <c r="L19" i="9811"/>
  <c r="K19" i="9811"/>
  <c r="I19" i="9811"/>
  <c r="H19" i="9811"/>
  <c r="F19" i="9811"/>
  <c r="G19" i="9811" s="1"/>
  <c r="C19" i="9811"/>
  <c r="G31" i="9813" l="1"/>
  <c r="L31" i="9813"/>
  <c r="K31" i="9813"/>
  <c r="V31" i="9813"/>
  <c r="U36" i="9812"/>
  <c r="S36" i="9812"/>
  <c r="R36" i="9812"/>
  <c r="Q36" i="9812"/>
  <c r="P36" i="9812"/>
  <c r="O36" i="9812"/>
  <c r="N36" i="9812"/>
  <c r="M36" i="9812"/>
  <c r="D36" i="9812"/>
  <c r="V35" i="9812"/>
  <c r="L35" i="9812"/>
  <c r="K35" i="9812"/>
  <c r="I35" i="9812"/>
  <c r="H35" i="9812"/>
  <c r="G35" i="9812"/>
  <c r="F35" i="9812"/>
  <c r="C35" i="9812"/>
  <c r="V34" i="9812"/>
  <c r="L34" i="9812"/>
  <c r="K34" i="9812"/>
  <c r="I34" i="9812"/>
  <c r="H34" i="9812"/>
  <c r="G34" i="9812"/>
  <c r="F34" i="9812"/>
  <c r="C34" i="9812"/>
  <c r="V33" i="9812"/>
  <c r="L33" i="9812"/>
  <c r="K33" i="9812"/>
  <c r="I33" i="9812"/>
  <c r="H33" i="9812"/>
  <c r="G33" i="9812"/>
  <c r="F33" i="9812"/>
  <c r="C33" i="9812"/>
  <c r="V23" i="9812"/>
  <c r="L23" i="9812"/>
  <c r="K23" i="9812"/>
  <c r="I23" i="9812"/>
  <c r="H23" i="9812"/>
  <c r="F23" i="9812"/>
  <c r="G23" i="9812" s="1"/>
  <c r="C23" i="9812"/>
  <c r="V20" i="9812"/>
  <c r="L20" i="9812"/>
  <c r="K20" i="9812"/>
  <c r="I20" i="9812"/>
  <c r="H20" i="9812"/>
  <c r="F20" i="9812"/>
  <c r="G20" i="9812" s="1"/>
  <c r="C20" i="9812"/>
  <c r="V19" i="9812"/>
  <c r="L19" i="9812"/>
  <c r="K19" i="9812"/>
  <c r="I19" i="9812"/>
  <c r="H19" i="9812"/>
  <c r="F19" i="9812"/>
  <c r="G19" i="9812" s="1"/>
  <c r="C19" i="9812"/>
  <c r="V18" i="9812"/>
  <c r="L18" i="9812"/>
  <c r="K18" i="9812"/>
  <c r="I18" i="9812"/>
  <c r="H18" i="9812"/>
  <c r="F18" i="9812"/>
  <c r="C18" i="9812"/>
  <c r="I5" i="9812"/>
  <c r="U27" i="9811"/>
  <c r="S27" i="9811"/>
  <c r="R27" i="9811"/>
  <c r="Q27" i="9811"/>
  <c r="P27" i="9811"/>
  <c r="O27" i="9811"/>
  <c r="N27" i="9811"/>
  <c r="M27" i="9811"/>
  <c r="D27" i="9811"/>
  <c r="V26" i="9811"/>
  <c r="L26" i="9811"/>
  <c r="K26" i="9811"/>
  <c r="I26" i="9811"/>
  <c r="H26" i="9811"/>
  <c r="G26" i="9811"/>
  <c r="F26" i="9811"/>
  <c r="C26" i="9811"/>
  <c r="V25" i="9811"/>
  <c r="L25" i="9811"/>
  <c r="K25" i="9811"/>
  <c r="I25" i="9811"/>
  <c r="H25" i="9811"/>
  <c r="G25" i="9811"/>
  <c r="F25" i="9811"/>
  <c r="C25" i="9811"/>
  <c r="V18" i="9811"/>
  <c r="L18" i="9811"/>
  <c r="K18" i="9811"/>
  <c r="I18" i="9811"/>
  <c r="H18" i="9811"/>
  <c r="G18" i="9811"/>
  <c r="F18" i="9811"/>
  <c r="C18" i="9811"/>
  <c r="V27" i="9811"/>
  <c r="I5" i="9811"/>
  <c r="K36" i="9812" l="1"/>
  <c r="L36" i="9812"/>
  <c r="V36" i="9812"/>
  <c r="L27" i="9811"/>
  <c r="K27" i="9811"/>
  <c r="G36" i="9812"/>
  <c r="G27" i="9811"/>
  <c r="D29" i="9810" l="1"/>
  <c r="U29" i="9810"/>
  <c r="S29" i="9810"/>
  <c r="R29" i="9810"/>
  <c r="Q29" i="9810"/>
  <c r="P29" i="9810"/>
  <c r="O29" i="9810"/>
  <c r="N29" i="9810"/>
  <c r="M29" i="9810"/>
  <c r="V28" i="9810"/>
  <c r="L28" i="9810"/>
  <c r="K28" i="9810"/>
  <c r="I28" i="9810"/>
  <c r="H28" i="9810"/>
  <c r="G28" i="9810"/>
  <c r="F28" i="9810"/>
  <c r="C28" i="9810"/>
  <c r="V27" i="9810"/>
  <c r="L27" i="9810"/>
  <c r="K27" i="9810"/>
  <c r="I27" i="9810"/>
  <c r="H27" i="9810"/>
  <c r="G27" i="9810"/>
  <c r="F27" i="9810"/>
  <c r="C27" i="9810"/>
  <c r="V26" i="9810"/>
  <c r="L26" i="9810"/>
  <c r="K26" i="9810"/>
  <c r="I26" i="9810"/>
  <c r="H26" i="9810"/>
  <c r="F26" i="9810"/>
  <c r="G26" i="9810" s="1"/>
  <c r="C26" i="9810"/>
  <c r="V25" i="9810"/>
  <c r="L25" i="9810"/>
  <c r="K25" i="9810"/>
  <c r="I25" i="9810"/>
  <c r="H25" i="9810"/>
  <c r="F25" i="9810"/>
  <c r="G25" i="9810" s="1"/>
  <c r="C25" i="9810"/>
  <c r="V24" i="9810"/>
  <c r="L24" i="9810"/>
  <c r="K24" i="9810"/>
  <c r="I24" i="9810"/>
  <c r="H24" i="9810"/>
  <c r="F24" i="9810"/>
  <c r="G24" i="9810" s="1"/>
  <c r="C24" i="9810"/>
  <c r="V23" i="9810"/>
  <c r="L23" i="9810"/>
  <c r="K23" i="9810"/>
  <c r="I23" i="9810"/>
  <c r="H23" i="9810"/>
  <c r="G23" i="9810"/>
  <c r="F23" i="9810"/>
  <c r="C23" i="9810"/>
  <c r="V22" i="9810"/>
  <c r="L22" i="9810"/>
  <c r="K22" i="9810"/>
  <c r="I22" i="9810"/>
  <c r="H22" i="9810"/>
  <c r="F22" i="9810"/>
  <c r="G22" i="9810" s="1"/>
  <c r="C22" i="9810"/>
  <c r="V21" i="9810"/>
  <c r="L21" i="9810"/>
  <c r="K21" i="9810"/>
  <c r="I21" i="9810"/>
  <c r="H21" i="9810"/>
  <c r="F21" i="9810"/>
  <c r="G21" i="9810" s="1"/>
  <c r="C21" i="9810"/>
  <c r="V20" i="9810"/>
  <c r="L20" i="9810"/>
  <c r="K20" i="9810"/>
  <c r="I20" i="9810"/>
  <c r="H20" i="9810"/>
  <c r="F20" i="9810"/>
  <c r="G20" i="9810" s="1"/>
  <c r="C20" i="9810"/>
  <c r="V19" i="9810"/>
  <c r="L19" i="9810"/>
  <c r="K19" i="9810"/>
  <c r="I19" i="9810"/>
  <c r="H19" i="9810"/>
  <c r="F19" i="9810"/>
  <c r="G19" i="9810" s="1"/>
  <c r="G29" i="9810" s="1"/>
  <c r="C19" i="9810"/>
  <c r="V18" i="9810"/>
  <c r="V29" i="9810" s="1"/>
  <c r="L18" i="9810"/>
  <c r="L29" i="9810" s="1"/>
  <c r="K18" i="9810"/>
  <c r="K29" i="9810" s="1"/>
  <c r="I18" i="9810"/>
  <c r="H18" i="9810"/>
  <c r="F18" i="9810"/>
  <c r="C18" i="9810"/>
  <c r="I5" i="9810"/>
  <c r="D33" i="9809" l="1"/>
  <c r="V30" i="9809"/>
  <c r="L30" i="9809"/>
  <c r="K30" i="9809"/>
  <c r="I30" i="9809"/>
  <c r="H30" i="9809"/>
  <c r="F30" i="9809"/>
  <c r="G30" i="9809" s="1"/>
  <c r="C30" i="9809"/>
  <c r="V29" i="9809"/>
  <c r="L29" i="9809"/>
  <c r="K29" i="9809"/>
  <c r="I29" i="9809"/>
  <c r="H29" i="9809"/>
  <c r="F29" i="9809"/>
  <c r="G29" i="9809" s="1"/>
  <c r="C29" i="9809"/>
  <c r="V25" i="9809"/>
  <c r="L25" i="9809"/>
  <c r="K25" i="9809"/>
  <c r="I25" i="9809"/>
  <c r="H25" i="9809"/>
  <c r="F25" i="9809"/>
  <c r="G25" i="9809" s="1"/>
  <c r="C25" i="9809"/>
  <c r="V24" i="9809"/>
  <c r="L24" i="9809"/>
  <c r="K24" i="9809"/>
  <c r="I24" i="9809"/>
  <c r="H24" i="9809"/>
  <c r="F24" i="9809"/>
  <c r="G24" i="9809" s="1"/>
  <c r="C24" i="9809"/>
  <c r="V23" i="9809"/>
  <c r="L23" i="9809"/>
  <c r="K23" i="9809"/>
  <c r="I23" i="9809"/>
  <c r="H23" i="9809"/>
  <c r="F23" i="9809"/>
  <c r="G23" i="9809" s="1"/>
  <c r="C23" i="9809"/>
  <c r="V22" i="9809"/>
  <c r="L22" i="9809"/>
  <c r="K22" i="9809"/>
  <c r="I22" i="9809"/>
  <c r="H22" i="9809"/>
  <c r="F22" i="9809"/>
  <c r="G22" i="9809" s="1"/>
  <c r="C22" i="9809"/>
  <c r="V21" i="9809"/>
  <c r="L21" i="9809"/>
  <c r="K21" i="9809"/>
  <c r="I21" i="9809"/>
  <c r="H21" i="9809"/>
  <c r="F21" i="9809"/>
  <c r="G21" i="9809" s="1"/>
  <c r="C21" i="9809"/>
  <c r="V20" i="9809"/>
  <c r="L20" i="9809"/>
  <c r="K20" i="9809"/>
  <c r="I20" i="9809"/>
  <c r="H20" i="9809"/>
  <c r="F20" i="9809"/>
  <c r="G20" i="9809" s="1"/>
  <c r="C20" i="9809"/>
  <c r="U33" i="9809" l="1"/>
  <c r="S33" i="9809"/>
  <c r="R33" i="9809"/>
  <c r="Q33" i="9809"/>
  <c r="P33" i="9809"/>
  <c r="O33" i="9809"/>
  <c r="N33" i="9809"/>
  <c r="M33" i="9809"/>
  <c r="V32" i="9809"/>
  <c r="L32" i="9809"/>
  <c r="K32" i="9809"/>
  <c r="I32" i="9809"/>
  <c r="H32" i="9809"/>
  <c r="G32" i="9809"/>
  <c r="F32" i="9809"/>
  <c r="C32" i="9809"/>
  <c r="V31" i="9809"/>
  <c r="L31" i="9809"/>
  <c r="K31" i="9809"/>
  <c r="I31" i="9809"/>
  <c r="H31" i="9809"/>
  <c r="G31" i="9809"/>
  <c r="F31" i="9809"/>
  <c r="C31" i="9809"/>
  <c r="V28" i="9809"/>
  <c r="L28" i="9809"/>
  <c r="K28" i="9809"/>
  <c r="I28" i="9809"/>
  <c r="H28" i="9809"/>
  <c r="F28" i="9809"/>
  <c r="G28" i="9809" s="1"/>
  <c r="C28" i="9809"/>
  <c r="V27" i="9809"/>
  <c r="L27" i="9809"/>
  <c r="K27" i="9809"/>
  <c r="I27" i="9809"/>
  <c r="H27" i="9809"/>
  <c r="G27" i="9809"/>
  <c r="F27" i="9809"/>
  <c r="C27" i="9809"/>
  <c r="V26" i="9809"/>
  <c r="L26" i="9809"/>
  <c r="K26" i="9809"/>
  <c r="I26" i="9809"/>
  <c r="H26" i="9809"/>
  <c r="F26" i="9809"/>
  <c r="G26" i="9809" s="1"/>
  <c r="C26" i="9809"/>
  <c r="V19" i="9809"/>
  <c r="L19" i="9809"/>
  <c r="K19" i="9809"/>
  <c r="I19" i="9809"/>
  <c r="H19" i="9809"/>
  <c r="F19" i="9809"/>
  <c r="G19" i="9809" s="1"/>
  <c r="G33" i="9809" s="1"/>
  <c r="C19" i="9809"/>
  <c r="V18" i="9809"/>
  <c r="L18" i="9809"/>
  <c r="K18" i="9809"/>
  <c r="K33" i="9809" s="1"/>
  <c r="I18" i="9809"/>
  <c r="H18" i="9809"/>
  <c r="F18" i="9809"/>
  <c r="C18" i="9809"/>
  <c r="I5" i="9809"/>
  <c r="D43" i="9806"/>
  <c r="V35" i="9806"/>
  <c r="L35" i="9806"/>
  <c r="K35" i="9806"/>
  <c r="I35" i="9806"/>
  <c r="H35" i="9806"/>
  <c r="F35" i="9806"/>
  <c r="C35" i="9806"/>
  <c r="V40" i="9806"/>
  <c r="L40" i="9806"/>
  <c r="K40" i="9806"/>
  <c r="I40" i="9806"/>
  <c r="H40" i="9806"/>
  <c r="F40" i="9806"/>
  <c r="G40" i="9806" s="1"/>
  <c r="C40" i="9806"/>
  <c r="V39" i="9806"/>
  <c r="L39" i="9806"/>
  <c r="K39" i="9806"/>
  <c r="I39" i="9806"/>
  <c r="H39" i="9806"/>
  <c r="F39" i="9806"/>
  <c r="G39" i="9806" s="1"/>
  <c r="C39" i="9806"/>
  <c r="V38" i="9806"/>
  <c r="L38" i="9806"/>
  <c r="K38" i="9806"/>
  <c r="I38" i="9806"/>
  <c r="H38" i="9806"/>
  <c r="F38" i="9806"/>
  <c r="G38" i="9806" s="1"/>
  <c r="C38" i="9806"/>
  <c r="V37" i="9806"/>
  <c r="L37" i="9806"/>
  <c r="K37" i="9806"/>
  <c r="I37" i="9806"/>
  <c r="H37" i="9806"/>
  <c r="F37" i="9806"/>
  <c r="G37" i="9806" s="1"/>
  <c r="C37" i="9806"/>
  <c r="V36" i="9806"/>
  <c r="L36" i="9806"/>
  <c r="K36" i="9806"/>
  <c r="I36" i="9806"/>
  <c r="H36" i="9806"/>
  <c r="F36" i="9806"/>
  <c r="G36" i="9806" s="1"/>
  <c r="C36" i="9806"/>
  <c r="V34" i="9806"/>
  <c r="L34" i="9806"/>
  <c r="K34" i="9806"/>
  <c r="I34" i="9806"/>
  <c r="H34" i="9806"/>
  <c r="F34" i="9806"/>
  <c r="G34" i="9806" s="1"/>
  <c r="C34" i="9806"/>
  <c r="V33" i="9809" l="1"/>
  <c r="L33" i="9809"/>
  <c r="U29" i="9808"/>
  <c r="S29" i="9808"/>
  <c r="R29" i="9808"/>
  <c r="Q29" i="9808"/>
  <c r="P29" i="9808"/>
  <c r="O29" i="9808"/>
  <c r="N29" i="9808"/>
  <c r="M29" i="9808"/>
  <c r="D29" i="9808"/>
  <c r="V28" i="9808"/>
  <c r="L28" i="9808"/>
  <c r="K28" i="9808"/>
  <c r="I28" i="9808"/>
  <c r="H28" i="9808"/>
  <c r="G28" i="9808"/>
  <c r="F28" i="9808"/>
  <c r="C28" i="9808"/>
  <c r="V27" i="9808"/>
  <c r="L27" i="9808"/>
  <c r="K27" i="9808"/>
  <c r="I27" i="9808"/>
  <c r="H27" i="9808"/>
  <c r="G27" i="9808"/>
  <c r="F27" i="9808"/>
  <c r="C27" i="9808"/>
  <c r="V26" i="9808"/>
  <c r="L26" i="9808"/>
  <c r="K26" i="9808"/>
  <c r="I26" i="9808"/>
  <c r="H26" i="9808"/>
  <c r="F26" i="9808"/>
  <c r="G26" i="9808" s="1"/>
  <c r="C26" i="9808"/>
  <c r="V25" i="9808"/>
  <c r="L25" i="9808"/>
  <c r="K25" i="9808"/>
  <c r="I25" i="9808"/>
  <c r="H25" i="9808"/>
  <c r="F25" i="9808"/>
  <c r="C25" i="9808"/>
  <c r="V24" i="9808"/>
  <c r="L24" i="9808"/>
  <c r="K24" i="9808"/>
  <c r="I24" i="9808"/>
  <c r="H24" i="9808"/>
  <c r="F24" i="9808"/>
  <c r="G24" i="9808" s="1"/>
  <c r="C24" i="9808"/>
  <c r="V23" i="9808"/>
  <c r="L23" i="9808"/>
  <c r="K23" i="9808"/>
  <c r="I23" i="9808"/>
  <c r="H23" i="9808"/>
  <c r="F23" i="9808"/>
  <c r="G23" i="9808" s="1"/>
  <c r="C23" i="9808"/>
  <c r="V22" i="9808"/>
  <c r="L22" i="9808"/>
  <c r="K22" i="9808"/>
  <c r="I22" i="9808"/>
  <c r="H22" i="9808"/>
  <c r="F22" i="9808"/>
  <c r="G22" i="9808" s="1"/>
  <c r="C22" i="9808"/>
  <c r="V21" i="9808"/>
  <c r="L21" i="9808"/>
  <c r="K21" i="9808"/>
  <c r="I21" i="9808"/>
  <c r="H21" i="9808"/>
  <c r="F21" i="9808"/>
  <c r="G21" i="9808" s="1"/>
  <c r="C21" i="9808"/>
  <c r="V20" i="9808"/>
  <c r="L20" i="9808"/>
  <c r="K20" i="9808"/>
  <c r="I20" i="9808"/>
  <c r="H20" i="9808"/>
  <c r="F20" i="9808"/>
  <c r="G20" i="9808" s="1"/>
  <c r="C20" i="9808"/>
  <c r="V19" i="9808"/>
  <c r="L19" i="9808"/>
  <c r="K19" i="9808"/>
  <c r="I19" i="9808"/>
  <c r="H19" i="9808"/>
  <c r="F19" i="9808"/>
  <c r="G19" i="9808" s="1"/>
  <c r="C19" i="9808"/>
  <c r="V18" i="9808"/>
  <c r="L18" i="9808"/>
  <c r="K18" i="9808"/>
  <c r="I18" i="9808"/>
  <c r="H18" i="9808"/>
  <c r="F18" i="9808"/>
  <c r="C18" i="9808"/>
  <c r="I5" i="9808"/>
  <c r="K29" i="9808" l="1"/>
  <c r="G29" i="9808"/>
  <c r="L29" i="9808"/>
  <c r="V29" i="9808"/>
  <c r="K25" i="9806" l="1"/>
  <c r="K29" i="9806"/>
  <c r="L33" i="9806"/>
  <c r="V30" i="9806"/>
  <c r="L30" i="9806"/>
  <c r="K30" i="9806"/>
  <c r="I30" i="9806"/>
  <c r="H30" i="9806"/>
  <c r="F30" i="9806"/>
  <c r="G30" i="9806" s="1"/>
  <c r="C30" i="9806"/>
  <c r="L29" i="9806"/>
  <c r="V28" i="9806"/>
  <c r="L28" i="9806"/>
  <c r="K28" i="9806"/>
  <c r="I28" i="9806"/>
  <c r="H28" i="9806"/>
  <c r="F28" i="9806"/>
  <c r="G28" i="9806" s="1"/>
  <c r="C28" i="9806"/>
  <c r="V27" i="9806"/>
  <c r="L27" i="9806"/>
  <c r="K27" i="9806"/>
  <c r="I27" i="9806"/>
  <c r="H27" i="9806"/>
  <c r="F27" i="9806"/>
  <c r="G27" i="9806" s="1"/>
  <c r="C27" i="9806"/>
  <c r="V26" i="9806"/>
  <c r="L26" i="9806"/>
  <c r="K26" i="9806"/>
  <c r="I26" i="9806"/>
  <c r="H26" i="9806"/>
  <c r="F26" i="9806"/>
  <c r="G26" i="9806" s="1"/>
  <c r="C26" i="9806"/>
  <c r="L25" i="9806"/>
  <c r="V24" i="9806"/>
  <c r="L24" i="9806"/>
  <c r="K24" i="9806"/>
  <c r="I24" i="9806"/>
  <c r="H24" i="9806"/>
  <c r="F24" i="9806"/>
  <c r="G24" i="9806" s="1"/>
  <c r="C24" i="9806"/>
  <c r="V25" i="9807"/>
  <c r="L25" i="9807"/>
  <c r="K25" i="9807"/>
  <c r="I25" i="9807"/>
  <c r="H25" i="9807"/>
  <c r="F25" i="9807"/>
  <c r="G25" i="9807" s="1"/>
  <c r="C25" i="9807"/>
  <c r="V24" i="9807"/>
  <c r="L24" i="9807"/>
  <c r="K24" i="9807"/>
  <c r="I24" i="9807"/>
  <c r="H24" i="9807"/>
  <c r="F24" i="9807"/>
  <c r="C24" i="9807"/>
  <c r="K22" i="9807"/>
  <c r="L22" i="9807"/>
  <c r="V21" i="9807"/>
  <c r="L21" i="9807"/>
  <c r="K21" i="9807"/>
  <c r="I21" i="9807"/>
  <c r="H21" i="9807"/>
  <c r="F21" i="9807"/>
  <c r="G21" i="9807" s="1"/>
  <c r="C21" i="9807"/>
  <c r="V20" i="9807"/>
  <c r="L20" i="9807"/>
  <c r="K20" i="9807"/>
  <c r="I20" i="9807"/>
  <c r="H20" i="9807"/>
  <c r="F20" i="9807"/>
  <c r="G20" i="9807" s="1"/>
  <c r="C20" i="9807"/>
  <c r="V19" i="9807"/>
  <c r="L19" i="9807"/>
  <c r="K19" i="9807"/>
  <c r="I19" i="9807"/>
  <c r="H19" i="9807"/>
  <c r="F19" i="9807"/>
  <c r="G19" i="9807" s="1"/>
  <c r="C19" i="9807"/>
  <c r="U28" i="9807"/>
  <c r="S28" i="9807"/>
  <c r="R28" i="9807"/>
  <c r="Q28" i="9807"/>
  <c r="P28" i="9807"/>
  <c r="O28" i="9807"/>
  <c r="N28" i="9807"/>
  <c r="M28" i="9807"/>
  <c r="V27" i="9807"/>
  <c r="L27" i="9807"/>
  <c r="K27" i="9807"/>
  <c r="I27" i="9807"/>
  <c r="H27" i="9807"/>
  <c r="G27" i="9807"/>
  <c r="F27" i="9807"/>
  <c r="C27" i="9807"/>
  <c r="V26" i="9807"/>
  <c r="L26" i="9807"/>
  <c r="K26" i="9807"/>
  <c r="I26" i="9807"/>
  <c r="H26" i="9807"/>
  <c r="G26" i="9807"/>
  <c r="F26" i="9807"/>
  <c r="C26" i="9807"/>
  <c r="V23" i="9807"/>
  <c r="L23" i="9807"/>
  <c r="K23" i="9807"/>
  <c r="I23" i="9807"/>
  <c r="H23" i="9807"/>
  <c r="F23" i="9807"/>
  <c r="G23" i="9807" s="1"/>
  <c r="C23" i="9807"/>
  <c r="V18" i="9807"/>
  <c r="L18" i="9807"/>
  <c r="K18" i="9807"/>
  <c r="I18" i="9807"/>
  <c r="H18" i="9807"/>
  <c r="F18" i="9807"/>
  <c r="C18" i="9807"/>
  <c r="I5" i="9807"/>
  <c r="Z79" i="9806"/>
  <c r="AA79" i="9806" s="1"/>
  <c r="U43" i="9806"/>
  <c r="S43" i="9806"/>
  <c r="R43" i="9806"/>
  <c r="Q43" i="9806"/>
  <c r="P43" i="9806"/>
  <c r="O43" i="9806"/>
  <c r="N43" i="9806"/>
  <c r="M43" i="9806"/>
  <c r="V42" i="9806"/>
  <c r="L42" i="9806"/>
  <c r="K42" i="9806"/>
  <c r="I42" i="9806"/>
  <c r="H42" i="9806"/>
  <c r="G42" i="9806"/>
  <c r="F42" i="9806"/>
  <c r="C42" i="9806"/>
  <c r="V41" i="9806"/>
  <c r="L41" i="9806"/>
  <c r="K41" i="9806"/>
  <c r="I41" i="9806"/>
  <c r="H41" i="9806"/>
  <c r="G41" i="9806"/>
  <c r="F41" i="9806"/>
  <c r="C41" i="9806"/>
  <c r="V33" i="9806"/>
  <c r="H33" i="9806"/>
  <c r="V32" i="9806"/>
  <c r="L32" i="9806"/>
  <c r="K32" i="9806"/>
  <c r="I32" i="9806"/>
  <c r="H32" i="9806"/>
  <c r="F32" i="9806"/>
  <c r="G32" i="9806" s="1"/>
  <c r="C32" i="9806"/>
  <c r="V31" i="9806"/>
  <c r="L31" i="9806"/>
  <c r="K31" i="9806"/>
  <c r="I31" i="9806"/>
  <c r="H31" i="9806"/>
  <c r="F31" i="9806"/>
  <c r="G31" i="9806" s="1"/>
  <c r="C31" i="9806"/>
  <c r="V23" i="9806"/>
  <c r="L23" i="9806"/>
  <c r="K23" i="9806"/>
  <c r="I23" i="9806"/>
  <c r="H23" i="9806"/>
  <c r="F23" i="9806"/>
  <c r="G23" i="9806" s="1"/>
  <c r="C23" i="9806"/>
  <c r="V22" i="9806"/>
  <c r="L22" i="9806"/>
  <c r="K22" i="9806"/>
  <c r="I22" i="9806"/>
  <c r="H22" i="9806"/>
  <c r="F22" i="9806"/>
  <c r="G22" i="9806" s="1"/>
  <c r="C22" i="9806"/>
  <c r="L21" i="9806"/>
  <c r="K21" i="9806"/>
  <c r="F21" i="9806"/>
  <c r="G21" i="9806" s="1"/>
  <c r="V20" i="9806"/>
  <c r="L20" i="9806"/>
  <c r="K20" i="9806"/>
  <c r="I20" i="9806"/>
  <c r="H20" i="9806"/>
  <c r="F20" i="9806"/>
  <c r="C20" i="9806"/>
  <c r="V19" i="9806"/>
  <c r="L19" i="9806"/>
  <c r="K19" i="9806"/>
  <c r="I19" i="9806"/>
  <c r="H19" i="9806"/>
  <c r="F19" i="9806"/>
  <c r="G19" i="9806" s="1"/>
  <c r="C19" i="9806"/>
  <c r="V18" i="9806"/>
  <c r="L18" i="9806"/>
  <c r="K18" i="9806"/>
  <c r="I18" i="9806"/>
  <c r="H18" i="9806"/>
  <c r="F18" i="9806"/>
  <c r="C18" i="9806"/>
  <c r="I5" i="9806"/>
  <c r="V21" i="9805"/>
  <c r="L21" i="9805"/>
  <c r="K21" i="9805"/>
  <c r="I21" i="9805"/>
  <c r="H21" i="9805"/>
  <c r="F21" i="9805"/>
  <c r="G21" i="9805" s="1"/>
  <c r="C21" i="9805"/>
  <c r="V20" i="9805"/>
  <c r="L20" i="9805"/>
  <c r="K20" i="9805"/>
  <c r="I20" i="9805"/>
  <c r="H20" i="9805"/>
  <c r="F20" i="9805"/>
  <c r="C20" i="9805"/>
  <c r="U30" i="9805"/>
  <c r="S30" i="9805"/>
  <c r="R30" i="9805"/>
  <c r="Q30" i="9805"/>
  <c r="P30" i="9805"/>
  <c r="O30" i="9805"/>
  <c r="N30" i="9805"/>
  <c r="M30" i="9805"/>
  <c r="D30" i="9805"/>
  <c r="V29" i="9805"/>
  <c r="L29" i="9805"/>
  <c r="K29" i="9805"/>
  <c r="I29" i="9805"/>
  <c r="H29" i="9805"/>
  <c r="G29" i="9805"/>
  <c r="F29" i="9805"/>
  <c r="C29" i="9805"/>
  <c r="V28" i="9805"/>
  <c r="L28" i="9805"/>
  <c r="K28" i="9805"/>
  <c r="I28" i="9805"/>
  <c r="H28" i="9805"/>
  <c r="G28" i="9805"/>
  <c r="F28" i="9805"/>
  <c r="C28" i="9805"/>
  <c r="V27" i="9805"/>
  <c r="L27" i="9805"/>
  <c r="K27" i="9805"/>
  <c r="I27" i="9805"/>
  <c r="H27" i="9805"/>
  <c r="F27" i="9805"/>
  <c r="G27" i="9805" s="1"/>
  <c r="C27" i="9805"/>
  <c r="V26" i="9805"/>
  <c r="L26" i="9805"/>
  <c r="K26" i="9805"/>
  <c r="I26" i="9805"/>
  <c r="H26" i="9805"/>
  <c r="F26" i="9805"/>
  <c r="G26" i="9805" s="1"/>
  <c r="C26" i="9805"/>
  <c r="V25" i="9805"/>
  <c r="L25" i="9805"/>
  <c r="K25" i="9805"/>
  <c r="I25" i="9805"/>
  <c r="H25" i="9805"/>
  <c r="F25" i="9805"/>
  <c r="G25" i="9805" s="1"/>
  <c r="C25" i="9805"/>
  <c r="V24" i="9805"/>
  <c r="L24" i="9805"/>
  <c r="K24" i="9805"/>
  <c r="I24" i="9805"/>
  <c r="H24" i="9805"/>
  <c r="F24" i="9805"/>
  <c r="C24" i="9805"/>
  <c r="V23" i="9805"/>
  <c r="L23" i="9805"/>
  <c r="K23" i="9805"/>
  <c r="I23" i="9805"/>
  <c r="H23" i="9805"/>
  <c r="F23" i="9805"/>
  <c r="G23" i="9805" s="1"/>
  <c r="C23" i="9805"/>
  <c r="V22" i="9805"/>
  <c r="L22" i="9805"/>
  <c r="K22" i="9805"/>
  <c r="I22" i="9805"/>
  <c r="H22" i="9805"/>
  <c r="F22" i="9805"/>
  <c r="G22" i="9805" s="1"/>
  <c r="C22" i="9805"/>
  <c r="V19" i="9805"/>
  <c r="L19" i="9805"/>
  <c r="K19" i="9805"/>
  <c r="I19" i="9805"/>
  <c r="H19" i="9805"/>
  <c r="F19" i="9805"/>
  <c r="G19" i="9805" s="1"/>
  <c r="C19" i="9805"/>
  <c r="V18" i="9805"/>
  <c r="L18" i="9805"/>
  <c r="K18" i="9805"/>
  <c r="I18" i="9805"/>
  <c r="H18" i="9805"/>
  <c r="F18" i="9805"/>
  <c r="C18" i="9805"/>
  <c r="I5" i="9805"/>
  <c r="V32" i="9804"/>
  <c r="L32" i="9804"/>
  <c r="K32" i="9804"/>
  <c r="I32" i="9804"/>
  <c r="H32" i="9804"/>
  <c r="F32" i="9804"/>
  <c r="G32" i="9804" s="1"/>
  <c r="C32" i="9804"/>
  <c r="V31" i="9804"/>
  <c r="L31" i="9804"/>
  <c r="K31" i="9804"/>
  <c r="I31" i="9804"/>
  <c r="H31" i="9804"/>
  <c r="F31" i="9804"/>
  <c r="G31" i="9804" s="1"/>
  <c r="C31" i="9804"/>
  <c r="V29" i="9804"/>
  <c r="L29" i="9804"/>
  <c r="K29" i="9804"/>
  <c r="I29" i="9804"/>
  <c r="H29" i="9804"/>
  <c r="F29" i="9804"/>
  <c r="G29" i="9804" s="1"/>
  <c r="C29" i="9804"/>
  <c r="V27" i="9804"/>
  <c r="L27" i="9804"/>
  <c r="K27" i="9804"/>
  <c r="I27" i="9804"/>
  <c r="H27" i="9804"/>
  <c r="F27" i="9804"/>
  <c r="G27" i="9804" s="1"/>
  <c r="C27" i="9804"/>
  <c r="V26" i="9804"/>
  <c r="L26" i="9804"/>
  <c r="K26" i="9804"/>
  <c r="I26" i="9804"/>
  <c r="H26" i="9804"/>
  <c r="F26" i="9804"/>
  <c r="G26" i="9804" s="1"/>
  <c r="C26" i="9804"/>
  <c r="V33" i="9804"/>
  <c r="L33" i="9804"/>
  <c r="K33" i="9804"/>
  <c r="I33" i="9804"/>
  <c r="H33" i="9804"/>
  <c r="F33" i="9804"/>
  <c r="G33" i="9804" s="1"/>
  <c r="C33" i="9804"/>
  <c r="V24" i="9804"/>
  <c r="L24" i="9804"/>
  <c r="K24" i="9804"/>
  <c r="I24" i="9804"/>
  <c r="H24" i="9804"/>
  <c r="F24" i="9804"/>
  <c r="G24" i="9804" s="1"/>
  <c r="C24" i="9804"/>
  <c r="C33" i="9806" l="1"/>
  <c r="I33" i="9806"/>
  <c r="H25" i="9806"/>
  <c r="V25" i="9806"/>
  <c r="H29" i="9806"/>
  <c r="V29" i="9806"/>
  <c r="F33" i="9806"/>
  <c r="G33" i="9806" s="1"/>
  <c r="K33" i="9806"/>
  <c r="K43" i="9806" s="1"/>
  <c r="C25" i="9806"/>
  <c r="I25" i="9806"/>
  <c r="C29" i="9806"/>
  <c r="I29" i="9806"/>
  <c r="F25" i="9806"/>
  <c r="G25" i="9806" s="1"/>
  <c r="F29" i="9806"/>
  <c r="G29" i="9806" s="1"/>
  <c r="H21" i="9806"/>
  <c r="V21" i="9806"/>
  <c r="C21" i="9806"/>
  <c r="I21" i="9806"/>
  <c r="L43" i="9806"/>
  <c r="D28" i="9807"/>
  <c r="H22" i="9807"/>
  <c r="V22" i="9807"/>
  <c r="V28" i="9807" s="1"/>
  <c r="C22" i="9807"/>
  <c r="I22" i="9807"/>
  <c r="F22" i="9807"/>
  <c r="G22" i="9807" s="1"/>
  <c r="G28" i="9807" s="1"/>
  <c r="K28" i="9807"/>
  <c r="L28" i="9807"/>
  <c r="V30" i="9805"/>
  <c r="K30" i="9805"/>
  <c r="L30" i="9805"/>
  <c r="G30" i="9805"/>
  <c r="K25" i="9804"/>
  <c r="L21" i="9804"/>
  <c r="V19" i="9804"/>
  <c r="V22" i="9804"/>
  <c r="L22" i="9804"/>
  <c r="K22" i="9804"/>
  <c r="I22" i="9804"/>
  <c r="H22" i="9804"/>
  <c r="F22" i="9804"/>
  <c r="G22" i="9804" s="1"/>
  <c r="C22" i="9804"/>
  <c r="V30" i="9804"/>
  <c r="L30" i="9804"/>
  <c r="K30" i="9804"/>
  <c r="I30" i="9804"/>
  <c r="H30" i="9804"/>
  <c r="F30" i="9804"/>
  <c r="G30" i="9804" s="1"/>
  <c r="C30" i="9804"/>
  <c r="V28" i="9804"/>
  <c r="L28" i="9804"/>
  <c r="K28" i="9804"/>
  <c r="I28" i="9804"/>
  <c r="H28" i="9804"/>
  <c r="F28" i="9804"/>
  <c r="G28" i="9804" s="1"/>
  <c r="C28" i="9804"/>
  <c r="V25" i="9804"/>
  <c r="L25" i="9804"/>
  <c r="H25" i="9804"/>
  <c r="F25" i="9804"/>
  <c r="G25" i="9804" s="1"/>
  <c r="V23" i="9804"/>
  <c r="L23" i="9804"/>
  <c r="K23" i="9804"/>
  <c r="I23" i="9804"/>
  <c r="H23" i="9804"/>
  <c r="F23" i="9804"/>
  <c r="C23" i="9804"/>
  <c r="Z72" i="9804"/>
  <c r="AA72" i="9804" s="1"/>
  <c r="U36" i="9804"/>
  <c r="S36" i="9804"/>
  <c r="R36" i="9804"/>
  <c r="Q36" i="9804"/>
  <c r="P36" i="9804"/>
  <c r="O36" i="9804"/>
  <c r="N36" i="9804"/>
  <c r="M36" i="9804"/>
  <c r="D36" i="9804"/>
  <c r="V35" i="9804"/>
  <c r="L35" i="9804"/>
  <c r="K35" i="9804"/>
  <c r="I35" i="9804"/>
  <c r="H35" i="9804"/>
  <c r="G35" i="9804"/>
  <c r="F35" i="9804"/>
  <c r="C35" i="9804"/>
  <c r="V34" i="9804"/>
  <c r="L34" i="9804"/>
  <c r="K34" i="9804"/>
  <c r="I34" i="9804"/>
  <c r="H34" i="9804"/>
  <c r="G34" i="9804"/>
  <c r="F34" i="9804"/>
  <c r="C34" i="9804"/>
  <c r="V21" i="9804"/>
  <c r="I21" i="9804"/>
  <c r="H21" i="9804"/>
  <c r="V20" i="9804"/>
  <c r="L20" i="9804"/>
  <c r="K20" i="9804"/>
  <c r="I20" i="9804"/>
  <c r="H20" i="9804"/>
  <c r="F20" i="9804"/>
  <c r="G20" i="9804" s="1"/>
  <c r="C20" i="9804"/>
  <c r="V18" i="9804"/>
  <c r="L18" i="9804"/>
  <c r="K18" i="9804"/>
  <c r="I18" i="9804"/>
  <c r="H18" i="9804"/>
  <c r="F18" i="9804"/>
  <c r="C18" i="9804"/>
  <c r="I5" i="9804"/>
  <c r="V43" i="9806" l="1"/>
  <c r="G43" i="9806"/>
  <c r="I25" i="9804"/>
  <c r="C25" i="9804"/>
  <c r="C21" i="9804"/>
  <c r="K21" i="9804"/>
  <c r="F21" i="9804"/>
  <c r="G21" i="9804" s="1"/>
  <c r="K19" i="9804"/>
  <c r="F19" i="9804"/>
  <c r="G19" i="9804" s="1"/>
  <c r="L19" i="9804"/>
  <c r="L36" i="9804" s="1"/>
  <c r="I19" i="9804"/>
  <c r="C19" i="9804"/>
  <c r="H19" i="9804"/>
  <c r="V36" i="9804"/>
  <c r="Z64" i="9802"/>
  <c r="AA64" i="9802" s="1"/>
  <c r="U28" i="9802"/>
  <c r="S28" i="9802"/>
  <c r="R28" i="9802"/>
  <c r="Q28" i="9802"/>
  <c r="P28" i="9802"/>
  <c r="O28" i="9802"/>
  <c r="N28" i="9802"/>
  <c r="M28" i="9802"/>
  <c r="D28" i="9802"/>
  <c r="V27" i="9802"/>
  <c r="L27" i="9802"/>
  <c r="K27" i="9802"/>
  <c r="I27" i="9802"/>
  <c r="H27" i="9802"/>
  <c r="G27" i="9802"/>
  <c r="F27" i="9802"/>
  <c r="C27" i="9802"/>
  <c r="V26" i="9802"/>
  <c r="L26" i="9802"/>
  <c r="K26" i="9802"/>
  <c r="I26" i="9802"/>
  <c r="H26" i="9802"/>
  <c r="G26" i="9802"/>
  <c r="F26" i="9802"/>
  <c r="C26" i="9802"/>
  <c r="V25" i="9802"/>
  <c r="L25" i="9802"/>
  <c r="K25" i="9802"/>
  <c r="I25" i="9802"/>
  <c r="H25" i="9802"/>
  <c r="G25" i="9802"/>
  <c r="F25" i="9802"/>
  <c r="C25" i="9802"/>
  <c r="V24" i="9802"/>
  <c r="L24" i="9802"/>
  <c r="K24" i="9802"/>
  <c r="I24" i="9802"/>
  <c r="H24" i="9802"/>
  <c r="F24" i="9802"/>
  <c r="G24" i="9802" s="1"/>
  <c r="C24" i="9802"/>
  <c r="V23" i="9802"/>
  <c r="L23" i="9802"/>
  <c r="K23" i="9802"/>
  <c r="I23" i="9802"/>
  <c r="H23" i="9802"/>
  <c r="F23" i="9802"/>
  <c r="G23" i="9802" s="1"/>
  <c r="C23" i="9802"/>
  <c r="V22" i="9802"/>
  <c r="L22" i="9802"/>
  <c r="K22" i="9802"/>
  <c r="I22" i="9802"/>
  <c r="H22" i="9802"/>
  <c r="F22" i="9802"/>
  <c r="G22" i="9802" s="1"/>
  <c r="C22" i="9802"/>
  <c r="V21" i="9802"/>
  <c r="L21" i="9802"/>
  <c r="K21" i="9802"/>
  <c r="I21" i="9802"/>
  <c r="H21" i="9802"/>
  <c r="F21" i="9802"/>
  <c r="G21" i="9802" s="1"/>
  <c r="C21" i="9802"/>
  <c r="V20" i="9802"/>
  <c r="L20" i="9802"/>
  <c r="K20" i="9802"/>
  <c r="I20" i="9802"/>
  <c r="H20" i="9802"/>
  <c r="F20" i="9802"/>
  <c r="G20" i="9802" s="1"/>
  <c r="C20" i="9802"/>
  <c r="V19" i="9802"/>
  <c r="L19" i="9802"/>
  <c r="K19" i="9802"/>
  <c r="I19" i="9802"/>
  <c r="H19" i="9802"/>
  <c r="F19" i="9802"/>
  <c r="G19" i="9802" s="1"/>
  <c r="C19" i="9802"/>
  <c r="V18" i="9802"/>
  <c r="L18" i="9802"/>
  <c r="K18" i="9802"/>
  <c r="I18" i="9802"/>
  <c r="H18" i="9802"/>
  <c r="F18" i="9802"/>
  <c r="C18" i="9802"/>
  <c r="I5" i="9802"/>
  <c r="G36" i="9804" l="1"/>
  <c r="K36" i="9804"/>
  <c r="L28" i="9802"/>
  <c r="G28" i="9802"/>
  <c r="K28" i="9802"/>
  <c r="V28" i="9802"/>
  <c r="V25" i="9801" l="1"/>
  <c r="L25" i="9801"/>
  <c r="K25" i="9801"/>
  <c r="I25" i="9801"/>
  <c r="H25" i="9801"/>
  <c r="G25" i="9801"/>
  <c r="F25" i="9801"/>
  <c r="C25" i="9801"/>
  <c r="V24" i="9801"/>
  <c r="L24" i="9801"/>
  <c r="K24" i="9801"/>
  <c r="I24" i="9801"/>
  <c r="H24" i="9801"/>
  <c r="F24" i="9801"/>
  <c r="G24" i="9801" s="1"/>
  <c r="C24" i="9801"/>
  <c r="Z64" i="9801" l="1"/>
  <c r="AA64" i="9801" s="1"/>
  <c r="U28" i="9801"/>
  <c r="S28" i="9801"/>
  <c r="R28" i="9801"/>
  <c r="Q28" i="9801"/>
  <c r="P28" i="9801"/>
  <c r="O28" i="9801"/>
  <c r="N28" i="9801"/>
  <c r="M28" i="9801"/>
  <c r="D28" i="9801"/>
  <c r="V27" i="9801"/>
  <c r="L27" i="9801"/>
  <c r="K27" i="9801"/>
  <c r="I27" i="9801"/>
  <c r="H27" i="9801"/>
  <c r="G27" i="9801"/>
  <c r="F27" i="9801"/>
  <c r="C27" i="9801"/>
  <c r="V26" i="9801"/>
  <c r="L26" i="9801"/>
  <c r="K26" i="9801"/>
  <c r="I26" i="9801"/>
  <c r="H26" i="9801"/>
  <c r="F26" i="9801"/>
  <c r="G26" i="9801" s="1"/>
  <c r="C26" i="9801"/>
  <c r="V23" i="9801"/>
  <c r="L23" i="9801"/>
  <c r="K23" i="9801"/>
  <c r="I23" i="9801"/>
  <c r="H23" i="9801"/>
  <c r="F23" i="9801"/>
  <c r="G23" i="9801" s="1"/>
  <c r="C23" i="9801"/>
  <c r="V22" i="9801"/>
  <c r="L22" i="9801"/>
  <c r="K22" i="9801"/>
  <c r="I22" i="9801"/>
  <c r="H22" i="9801"/>
  <c r="F22" i="9801"/>
  <c r="G22" i="9801" s="1"/>
  <c r="C22" i="9801"/>
  <c r="V21" i="9801"/>
  <c r="L21" i="9801"/>
  <c r="K21" i="9801"/>
  <c r="I21" i="9801"/>
  <c r="H21" i="9801"/>
  <c r="F21" i="9801"/>
  <c r="G21" i="9801" s="1"/>
  <c r="C21" i="9801"/>
  <c r="V20" i="9801"/>
  <c r="L20" i="9801"/>
  <c r="K20" i="9801"/>
  <c r="I20" i="9801"/>
  <c r="H20" i="9801"/>
  <c r="F20" i="9801"/>
  <c r="G20" i="9801" s="1"/>
  <c r="C20" i="9801"/>
  <c r="V19" i="9801"/>
  <c r="L19" i="9801"/>
  <c r="K19" i="9801"/>
  <c r="I19" i="9801"/>
  <c r="H19" i="9801"/>
  <c r="F19" i="9801"/>
  <c r="G19" i="9801" s="1"/>
  <c r="C19" i="9801"/>
  <c r="V18" i="9801"/>
  <c r="L18" i="9801"/>
  <c r="K18" i="9801"/>
  <c r="I18" i="9801"/>
  <c r="H18" i="9801"/>
  <c r="F18" i="9801"/>
  <c r="C18" i="9801"/>
  <c r="I5" i="9801"/>
  <c r="I30" i="9800"/>
  <c r="V26" i="9800"/>
  <c r="L30" i="9800"/>
  <c r="K30" i="9800"/>
  <c r="H30" i="9800"/>
  <c r="F30" i="9800"/>
  <c r="G30" i="9800" s="1"/>
  <c r="C30" i="9800"/>
  <c r="V29" i="9800"/>
  <c r="L29" i="9800"/>
  <c r="K29" i="9800"/>
  <c r="I29" i="9800"/>
  <c r="H29" i="9800"/>
  <c r="F29" i="9800"/>
  <c r="G29" i="9800" s="1"/>
  <c r="C29" i="9800"/>
  <c r="K23" i="9800"/>
  <c r="I19" i="9800"/>
  <c r="Z68" i="9800"/>
  <c r="AA68" i="9800" s="1"/>
  <c r="U32" i="9800"/>
  <c r="S32" i="9800"/>
  <c r="R32" i="9800"/>
  <c r="Q32" i="9800"/>
  <c r="P32" i="9800"/>
  <c r="O32" i="9800"/>
  <c r="N32" i="9800"/>
  <c r="M32" i="9800"/>
  <c r="V31" i="9800"/>
  <c r="L31" i="9800"/>
  <c r="K31" i="9800"/>
  <c r="I31" i="9800"/>
  <c r="H31" i="9800"/>
  <c r="G31" i="9800"/>
  <c r="F31" i="9800"/>
  <c r="C31" i="9800"/>
  <c r="V28" i="9800"/>
  <c r="L28" i="9800"/>
  <c r="K28" i="9800"/>
  <c r="I28" i="9800"/>
  <c r="H28" i="9800"/>
  <c r="F28" i="9800"/>
  <c r="G28" i="9800" s="1"/>
  <c r="C28" i="9800"/>
  <c r="V27" i="9800"/>
  <c r="L27" i="9800"/>
  <c r="K27" i="9800"/>
  <c r="I27" i="9800"/>
  <c r="H27" i="9800"/>
  <c r="F27" i="9800"/>
  <c r="G27" i="9800" s="1"/>
  <c r="C27" i="9800"/>
  <c r="I26" i="9800"/>
  <c r="C26" i="9800"/>
  <c r="V25" i="9800"/>
  <c r="L25" i="9800"/>
  <c r="K25" i="9800"/>
  <c r="I25" i="9800"/>
  <c r="H25" i="9800"/>
  <c r="F25" i="9800"/>
  <c r="C25" i="9800"/>
  <c r="V24" i="9800"/>
  <c r="L24" i="9800"/>
  <c r="K24" i="9800"/>
  <c r="I24" i="9800"/>
  <c r="H24" i="9800"/>
  <c r="F24" i="9800"/>
  <c r="G24" i="9800" s="1"/>
  <c r="C24" i="9800"/>
  <c r="L23" i="9800"/>
  <c r="F23" i="9800"/>
  <c r="G23" i="9800" s="1"/>
  <c r="V22" i="9800"/>
  <c r="L22" i="9800"/>
  <c r="K22" i="9800"/>
  <c r="I22" i="9800"/>
  <c r="H22" i="9800"/>
  <c r="F22" i="9800"/>
  <c r="G22" i="9800" s="1"/>
  <c r="C22" i="9800"/>
  <c r="V21" i="9800"/>
  <c r="L21" i="9800"/>
  <c r="K21" i="9800"/>
  <c r="I21" i="9800"/>
  <c r="H21" i="9800"/>
  <c r="F21" i="9800"/>
  <c r="G21" i="9800" s="1"/>
  <c r="C21" i="9800"/>
  <c r="V20" i="9800"/>
  <c r="L20" i="9800"/>
  <c r="K20" i="9800"/>
  <c r="I20" i="9800"/>
  <c r="H20" i="9800"/>
  <c r="F20" i="9800"/>
  <c r="G20" i="9800" s="1"/>
  <c r="C20" i="9800"/>
  <c r="K19" i="9800"/>
  <c r="C19" i="9800"/>
  <c r="V18" i="9800"/>
  <c r="L18" i="9800"/>
  <c r="K18" i="9800"/>
  <c r="I18" i="9800"/>
  <c r="H18" i="9800"/>
  <c r="F18" i="9800"/>
  <c r="C18" i="9800"/>
  <c r="I5" i="9800"/>
  <c r="L28" i="9799"/>
  <c r="K27" i="9799"/>
  <c r="V31" i="9799"/>
  <c r="L31" i="9799"/>
  <c r="K31" i="9799"/>
  <c r="I31" i="9799"/>
  <c r="H31" i="9799"/>
  <c r="F31" i="9799"/>
  <c r="C31" i="9799"/>
  <c r="K20" i="9799"/>
  <c r="K21" i="9799"/>
  <c r="K23" i="9799"/>
  <c r="I24" i="9799"/>
  <c r="I19" i="9799"/>
  <c r="K24" i="9799"/>
  <c r="F24" i="9799"/>
  <c r="L23" i="9799"/>
  <c r="I23" i="9799"/>
  <c r="C23" i="9799"/>
  <c r="V22" i="9799"/>
  <c r="L22" i="9799"/>
  <c r="K22" i="9799"/>
  <c r="I22" i="9799"/>
  <c r="H22" i="9799"/>
  <c r="F22" i="9799"/>
  <c r="G22" i="9799" s="1"/>
  <c r="C22" i="9799"/>
  <c r="L21" i="9799"/>
  <c r="I21" i="9799"/>
  <c r="C21" i="9799"/>
  <c r="V20" i="9799"/>
  <c r="L20" i="9799"/>
  <c r="H20" i="9799"/>
  <c r="V28" i="9799"/>
  <c r="I28" i="9799"/>
  <c r="H28" i="9799"/>
  <c r="L27" i="9799"/>
  <c r="F27" i="9799"/>
  <c r="G27" i="9799" s="1"/>
  <c r="V26" i="9799"/>
  <c r="L26" i="9799"/>
  <c r="K26" i="9799"/>
  <c r="I26" i="9799"/>
  <c r="H26" i="9799"/>
  <c r="F26" i="9799"/>
  <c r="C26" i="9799"/>
  <c r="K19" i="9799"/>
  <c r="C19" i="9799"/>
  <c r="V18" i="9799"/>
  <c r="L18" i="9799"/>
  <c r="K18" i="9799"/>
  <c r="I18" i="9799"/>
  <c r="H18" i="9799"/>
  <c r="F18" i="9799"/>
  <c r="C18" i="9799"/>
  <c r="Z71" i="9799"/>
  <c r="AA71" i="9799" s="1"/>
  <c r="U35" i="9799"/>
  <c r="S35" i="9799"/>
  <c r="R35" i="9799"/>
  <c r="Q35" i="9799"/>
  <c r="P35" i="9799"/>
  <c r="O35" i="9799"/>
  <c r="N35" i="9799"/>
  <c r="M35" i="9799"/>
  <c r="V34" i="9799"/>
  <c r="L34" i="9799"/>
  <c r="K34" i="9799"/>
  <c r="I34" i="9799"/>
  <c r="H34" i="9799"/>
  <c r="G34" i="9799"/>
  <c r="F34" i="9799"/>
  <c r="C34" i="9799"/>
  <c r="V33" i="9799"/>
  <c r="L33" i="9799"/>
  <c r="K33" i="9799"/>
  <c r="I33" i="9799"/>
  <c r="H33" i="9799"/>
  <c r="F33" i="9799"/>
  <c r="G33" i="9799" s="1"/>
  <c r="C33" i="9799"/>
  <c r="V25" i="9799"/>
  <c r="L25" i="9799"/>
  <c r="K25" i="9799"/>
  <c r="I25" i="9799"/>
  <c r="H25" i="9799"/>
  <c r="F25" i="9799"/>
  <c r="G25" i="9799" s="1"/>
  <c r="C25" i="9799"/>
  <c r="V32" i="9799"/>
  <c r="L32" i="9799"/>
  <c r="K32" i="9799"/>
  <c r="I32" i="9799"/>
  <c r="H32" i="9799"/>
  <c r="F32" i="9799"/>
  <c r="G32" i="9799" s="1"/>
  <c r="C32" i="9799"/>
  <c r="V30" i="9799"/>
  <c r="L30" i="9799"/>
  <c r="K30" i="9799"/>
  <c r="I30" i="9799"/>
  <c r="H30" i="9799"/>
  <c r="F30" i="9799"/>
  <c r="G30" i="9799" s="1"/>
  <c r="C30" i="9799"/>
  <c r="V29" i="9799"/>
  <c r="L29" i="9799"/>
  <c r="K29" i="9799"/>
  <c r="I29" i="9799"/>
  <c r="H29" i="9799"/>
  <c r="F29" i="9799"/>
  <c r="G29" i="9799" s="1"/>
  <c r="C29" i="9799"/>
  <c r="I5" i="9799"/>
  <c r="K28" i="9801" l="1"/>
  <c r="L28" i="9801"/>
  <c r="V28" i="9801"/>
  <c r="G28" i="9801"/>
  <c r="V30" i="9800"/>
  <c r="F26" i="9800"/>
  <c r="G26" i="9800" s="1"/>
  <c r="K26" i="9800"/>
  <c r="K32" i="9800" s="1"/>
  <c r="L26" i="9800"/>
  <c r="H26" i="9800"/>
  <c r="H23" i="9800"/>
  <c r="V23" i="9800"/>
  <c r="I23" i="9800"/>
  <c r="C23" i="9800"/>
  <c r="F19" i="9800"/>
  <c r="G19" i="9800" s="1"/>
  <c r="L19" i="9800"/>
  <c r="H19" i="9800"/>
  <c r="V19" i="9800"/>
  <c r="D32" i="9800"/>
  <c r="H27" i="9799"/>
  <c r="I27" i="9799"/>
  <c r="C28" i="9799"/>
  <c r="K28" i="9799"/>
  <c r="K35" i="9799" s="1"/>
  <c r="V27" i="9799"/>
  <c r="C27" i="9799"/>
  <c r="F28" i="9799"/>
  <c r="G28" i="9799" s="1"/>
  <c r="C20" i="9799"/>
  <c r="I20" i="9799"/>
  <c r="G24" i="9799"/>
  <c r="L24" i="9799"/>
  <c r="F20" i="9799"/>
  <c r="G20" i="9799" s="1"/>
  <c r="H24" i="9799"/>
  <c r="V24" i="9799"/>
  <c r="C24" i="9799"/>
  <c r="H21" i="9799"/>
  <c r="V21" i="9799"/>
  <c r="H23" i="9799"/>
  <c r="V23" i="9799"/>
  <c r="F21" i="9799"/>
  <c r="G21" i="9799" s="1"/>
  <c r="F23" i="9799"/>
  <c r="G23" i="9799" s="1"/>
  <c r="F19" i="9799"/>
  <c r="G19" i="9799" s="1"/>
  <c r="L19" i="9799"/>
  <c r="L35" i="9799" s="1"/>
  <c r="H19" i="9799"/>
  <c r="V19" i="9799"/>
  <c r="D35" i="9799"/>
  <c r="L32" i="9800" l="1"/>
  <c r="G32" i="9800"/>
  <c r="V32" i="9800"/>
  <c r="V35" i="9799"/>
  <c r="G35" i="9799"/>
  <c r="V28" i="9798" l="1"/>
  <c r="L28" i="9798"/>
  <c r="K28" i="9798"/>
  <c r="I28" i="9798"/>
  <c r="H28" i="9798"/>
  <c r="F28" i="9798"/>
  <c r="G28" i="9798" s="1"/>
  <c r="C28" i="9798"/>
  <c r="V27" i="9798"/>
  <c r="L27" i="9798"/>
  <c r="K27" i="9798"/>
  <c r="I27" i="9798"/>
  <c r="H27" i="9798"/>
  <c r="F27" i="9798"/>
  <c r="G27" i="9798" s="1"/>
  <c r="C27" i="9798"/>
  <c r="V26" i="9798"/>
  <c r="L26" i="9798"/>
  <c r="K26" i="9798"/>
  <c r="I26" i="9798"/>
  <c r="H26" i="9798"/>
  <c r="F26" i="9798"/>
  <c r="G26" i="9798" s="1"/>
  <c r="C26" i="9798"/>
  <c r="Z68" i="9798"/>
  <c r="AA68" i="9798" s="1"/>
  <c r="U32" i="9798"/>
  <c r="S32" i="9798"/>
  <c r="R32" i="9798"/>
  <c r="Q32" i="9798"/>
  <c r="P32" i="9798"/>
  <c r="O32" i="9798"/>
  <c r="N32" i="9798"/>
  <c r="M32" i="9798"/>
  <c r="D32" i="9798"/>
  <c r="V31" i="9798"/>
  <c r="L31" i="9798"/>
  <c r="K31" i="9798"/>
  <c r="I31" i="9798"/>
  <c r="H31" i="9798"/>
  <c r="G31" i="9798"/>
  <c r="F31" i="9798"/>
  <c r="C31" i="9798"/>
  <c r="V30" i="9798"/>
  <c r="L30" i="9798"/>
  <c r="K30" i="9798"/>
  <c r="I30" i="9798"/>
  <c r="H30" i="9798"/>
  <c r="G30" i="9798"/>
  <c r="F30" i="9798"/>
  <c r="C30" i="9798"/>
  <c r="V29" i="9798"/>
  <c r="L29" i="9798"/>
  <c r="K29" i="9798"/>
  <c r="I29" i="9798"/>
  <c r="H29" i="9798"/>
  <c r="F29" i="9798"/>
  <c r="G29" i="9798" s="1"/>
  <c r="C29" i="9798"/>
  <c r="V25" i="9798"/>
  <c r="L25" i="9798"/>
  <c r="K25" i="9798"/>
  <c r="I25" i="9798"/>
  <c r="H25" i="9798"/>
  <c r="F25" i="9798"/>
  <c r="G25" i="9798" s="1"/>
  <c r="C25" i="9798"/>
  <c r="V24" i="9798"/>
  <c r="L24" i="9798"/>
  <c r="K24" i="9798"/>
  <c r="I24" i="9798"/>
  <c r="H24" i="9798"/>
  <c r="F24" i="9798"/>
  <c r="G24" i="9798" s="1"/>
  <c r="C24" i="9798"/>
  <c r="V23" i="9798"/>
  <c r="L23" i="9798"/>
  <c r="K23" i="9798"/>
  <c r="I23" i="9798"/>
  <c r="H23" i="9798"/>
  <c r="F23" i="9798"/>
  <c r="G23" i="9798" s="1"/>
  <c r="C23" i="9798"/>
  <c r="V22" i="9798"/>
  <c r="L22" i="9798"/>
  <c r="K22" i="9798"/>
  <c r="I22" i="9798"/>
  <c r="H22" i="9798"/>
  <c r="F22" i="9798"/>
  <c r="G22" i="9798" s="1"/>
  <c r="C22" i="9798"/>
  <c r="V21" i="9798"/>
  <c r="L21" i="9798"/>
  <c r="K21" i="9798"/>
  <c r="I21" i="9798"/>
  <c r="H21" i="9798"/>
  <c r="F21" i="9798"/>
  <c r="G21" i="9798" s="1"/>
  <c r="C21" i="9798"/>
  <c r="V20" i="9798"/>
  <c r="L20" i="9798"/>
  <c r="K20" i="9798"/>
  <c r="I20" i="9798"/>
  <c r="H20" i="9798"/>
  <c r="F20" i="9798"/>
  <c r="G20" i="9798" s="1"/>
  <c r="C20" i="9798"/>
  <c r="V19" i="9798"/>
  <c r="L19" i="9798"/>
  <c r="K19" i="9798"/>
  <c r="I19" i="9798"/>
  <c r="H19" i="9798"/>
  <c r="F19" i="9798"/>
  <c r="G19" i="9798" s="1"/>
  <c r="C19" i="9798"/>
  <c r="V18" i="9798"/>
  <c r="L18" i="9798"/>
  <c r="K18" i="9798"/>
  <c r="I18" i="9798"/>
  <c r="H18" i="9798"/>
  <c r="F18" i="9798"/>
  <c r="C18" i="9798"/>
  <c r="I5" i="9798"/>
  <c r="L32" i="9798" l="1"/>
  <c r="V32" i="9798"/>
  <c r="K32" i="9798"/>
  <c r="G32" i="9798"/>
  <c r="J433" i="152" l="1"/>
  <c r="J432" i="152"/>
  <c r="J431" i="152"/>
  <c r="J430" i="152"/>
  <c r="J429" i="152"/>
  <c r="J428" i="152"/>
  <c r="J427" i="152"/>
  <c r="J426" i="152"/>
  <c r="J421" i="152"/>
  <c r="J420" i="152"/>
  <c r="J419" i="152"/>
  <c r="J416" i="152"/>
  <c r="J415" i="152"/>
  <c r="J414" i="152"/>
  <c r="Z66" i="9797"/>
  <c r="AA66" i="9797" s="1"/>
  <c r="V22" i="9797"/>
  <c r="L22" i="9797"/>
  <c r="K22" i="9797"/>
  <c r="I22" i="9797"/>
  <c r="H22" i="9797"/>
  <c r="F22" i="9797"/>
  <c r="G22" i="9797" s="1"/>
  <c r="C22" i="9797"/>
  <c r="U30" i="9797" l="1"/>
  <c r="S30" i="9797"/>
  <c r="R30" i="9797"/>
  <c r="Q30" i="9797"/>
  <c r="P30" i="9797"/>
  <c r="O30" i="9797"/>
  <c r="N30" i="9797"/>
  <c r="M30" i="9797"/>
  <c r="D30" i="9797"/>
  <c r="V29" i="9797"/>
  <c r="L29" i="9797"/>
  <c r="K29" i="9797"/>
  <c r="I29" i="9797"/>
  <c r="H29" i="9797"/>
  <c r="G29" i="9797"/>
  <c r="F29" i="9797"/>
  <c r="C29" i="9797"/>
  <c r="V28" i="9797"/>
  <c r="L28" i="9797"/>
  <c r="K28" i="9797"/>
  <c r="I28" i="9797"/>
  <c r="H28" i="9797"/>
  <c r="G28" i="9797"/>
  <c r="F28" i="9797"/>
  <c r="C28" i="9797"/>
  <c r="V27" i="9797"/>
  <c r="L27" i="9797"/>
  <c r="K27" i="9797"/>
  <c r="I27" i="9797"/>
  <c r="H27" i="9797"/>
  <c r="F27" i="9797"/>
  <c r="G27" i="9797" s="1"/>
  <c r="C27" i="9797"/>
  <c r="V26" i="9797"/>
  <c r="L26" i="9797"/>
  <c r="K26" i="9797"/>
  <c r="I26" i="9797"/>
  <c r="H26" i="9797"/>
  <c r="F26" i="9797"/>
  <c r="G26" i="9797" s="1"/>
  <c r="C26" i="9797"/>
  <c r="V25" i="9797"/>
  <c r="L25" i="9797"/>
  <c r="K25" i="9797"/>
  <c r="I25" i="9797"/>
  <c r="H25" i="9797"/>
  <c r="F25" i="9797"/>
  <c r="G25" i="9797" s="1"/>
  <c r="C25" i="9797"/>
  <c r="V24" i="9797"/>
  <c r="L24" i="9797"/>
  <c r="K24" i="9797"/>
  <c r="I24" i="9797"/>
  <c r="H24" i="9797"/>
  <c r="F24" i="9797"/>
  <c r="G24" i="9797" s="1"/>
  <c r="C24" i="9797"/>
  <c r="V23" i="9797"/>
  <c r="L23" i="9797"/>
  <c r="K23" i="9797"/>
  <c r="I23" i="9797"/>
  <c r="H23" i="9797"/>
  <c r="F23" i="9797"/>
  <c r="G23" i="9797" s="1"/>
  <c r="C23" i="9797"/>
  <c r="V21" i="9797"/>
  <c r="L21" i="9797"/>
  <c r="K21" i="9797"/>
  <c r="I21" i="9797"/>
  <c r="H21" i="9797"/>
  <c r="G21" i="9797"/>
  <c r="F21" i="9797"/>
  <c r="C21" i="9797"/>
  <c r="V20" i="9797"/>
  <c r="L20" i="9797"/>
  <c r="K20" i="9797"/>
  <c r="I20" i="9797"/>
  <c r="H20" i="9797"/>
  <c r="F20" i="9797"/>
  <c r="G20" i="9797" s="1"/>
  <c r="C20" i="9797"/>
  <c r="V19" i="9797"/>
  <c r="L19" i="9797"/>
  <c r="K19" i="9797"/>
  <c r="I19" i="9797"/>
  <c r="H19" i="9797"/>
  <c r="F19" i="9797"/>
  <c r="G19" i="9797" s="1"/>
  <c r="C19" i="9797"/>
  <c r="V18" i="9797"/>
  <c r="L18" i="9797"/>
  <c r="K18" i="9797"/>
  <c r="I18" i="9797"/>
  <c r="H18" i="9797"/>
  <c r="F18" i="9797"/>
  <c r="C18" i="9797"/>
  <c r="I5" i="9797"/>
  <c r="V26" i="9796"/>
  <c r="L26" i="9796"/>
  <c r="K26" i="9796"/>
  <c r="I26" i="9796"/>
  <c r="H26" i="9796"/>
  <c r="F26" i="9796"/>
  <c r="G26" i="9796" s="1"/>
  <c r="C26" i="9796"/>
  <c r="V25" i="9796"/>
  <c r="L25" i="9796"/>
  <c r="K25" i="9796"/>
  <c r="I25" i="9796"/>
  <c r="H25" i="9796"/>
  <c r="F25" i="9796"/>
  <c r="G25" i="9796" s="1"/>
  <c r="C25" i="9796"/>
  <c r="V19" i="9796"/>
  <c r="L19" i="9796"/>
  <c r="K19" i="9796"/>
  <c r="I19" i="9796"/>
  <c r="H19" i="9796"/>
  <c r="F19" i="9796"/>
  <c r="G19" i="9796" s="1"/>
  <c r="C19" i="9796"/>
  <c r="U29" i="9796"/>
  <c r="S29" i="9796"/>
  <c r="R29" i="9796"/>
  <c r="Q29" i="9796"/>
  <c r="P29" i="9796"/>
  <c r="O29" i="9796"/>
  <c r="N29" i="9796"/>
  <c r="M29" i="9796"/>
  <c r="D29" i="9796"/>
  <c r="V28" i="9796"/>
  <c r="L28" i="9796"/>
  <c r="K28" i="9796"/>
  <c r="I28" i="9796"/>
  <c r="H28" i="9796"/>
  <c r="G28" i="9796"/>
  <c r="F28" i="9796"/>
  <c r="C28" i="9796"/>
  <c r="V27" i="9796"/>
  <c r="L27" i="9796"/>
  <c r="K27" i="9796"/>
  <c r="I27" i="9796"/>
  <c r="H27" i="9796"/>
  <c r="G27" i="9796"/>
  <c r="F27" i="9796"/>
  <c r="C27" i="9796"/>
  <c r="V24" i="9796"/>
  <c r="L24" i="9796"/>
  <c r="K24" i="9796"/>
  <c r="I24" i="9796"/>
  <c r="H24" i="9796"/>
  <c r="F24" i="9796"/>
  <c r="G24" i="9796" s="1"/>
  <c r="C24" i="9796"/>
  <c r="V23" i="9796"/>
  <c r="L23" i="9796"/>
  <c r="K23" i="9796"/>
  <c r="I23" i="9796"/>
  <c r="H23" i="9796"/>
  <c r="F23" i="9796"/>
  <c r="G23" i="9796" s="1"/>
  <c r="C23" i="9796"/>
  <c r="V22" i="9796"/>
  <c r="L22" i="9796"/>
  <c r="K22" i="9796"/>
  <c r="I22" i="9796"/>
  <c r="H22" i="9796"/>
  <c r="F22" i="9796"/>
  <c r="G22" i="9796" s="1"/>
  <c r="C22" i="9796"/>
  <c r="V21" i="9796"/>
  <c r="L21" i="9796"/>
  <c r="K21" i="9796"/>
  <c r="I21" i="9796"/>
  <c r="H21" i="9796"/>
  <c r="G21" i="9796"/>
  <c r="F21" i="9796"/>
  <c r="C21" i="9796"/>
  <c r="V20" i="9796"/>
  <c r="L20" i="9796"/>
  <c r="K20" i="9796"/>
  <c r="I20" i="9796"/>
  <c r="H20" i="9796"/>
  <c r="F20" i="9796"/>
  <c r="G20" i="9796" s="1"/>
  <c r="C20" i="9796"/>
  <c r="V18" i="9796"/>
  <c r="L18" i="9796"/>
  <c r="K18" i="9796"/>
  <c r="I18" i="9796"/>
  <c r="H18" i="9796"/>
  <c r="F18" i="9796"/>
  <c r="C18" i="9796"/>
  <c r="I5" i="9796"/>
  <c r="U40" i="9794"/>
  <c r="S40" i="9794"/>
  <c r="R40" i="9794"/>
  <c r="Q40" i="9794"/>
  <c r="P40" i="9794"/>
  <c r="O40" i="9794"/>
  <c r="N40" i="9794"/>
  <c r="M40" i="9794"/>
  <c r="D40" i="9794"/>
  <c r="V39" i="9794"/>
  <c r="L39" i="9794"/>
  <c r="K39" i="9794"/>
  <c r="I39" i="9794"/>
  <c r="H39" i="9794"/>
  <c r="G39" i="9794"/>
  <c r="F39" i="9794"/>
  <c r="C39" i="9794"/>
  <c r="V38" i="9794"/>
  <c r="L38" i="9794"/>
  <c r="K38" i="9794"/>
  <c r="I38" i="9794"/>
  <c r="H38" i="9794"/>
  <c r="G38" i="9794"/>
  <c r="F38" i="9794"/>
  <c r="C38" i="9794"/>
  <c r="V37" i="9794"/>
  <c r="L37" i="9794"/>
  <c r="K37" i="9794"/>
  <c r="I37" i="9794"/>
  <c r="H37" i="9794"/>
  <c r="F37" i="9794"/>
  <c r="G37" i="9794" s="1"/>
  <c r="C37" i="9794"/>
  <c r="V36" i="9794"/>
  <c r="L36" i="9794"/>
  <c r="K36" i="9794"/>
  <c r="I36" i="9794"/>
  <c r="H36" i="9794"/>
  <c r="F36" i="9794"/>
  <c r="G36" i="9794" s="1"/>
  <c r="C36" i="9794"/>
  <c r="V35" i="9794"/>
  <c r="L35" i="9794"/>
  <c r="K35" i="9794"/>
  <c r="I35" i="9794"/>
  <c r="H35" i="9794"/>
  <c r="F35" i="9794"/>
  <c r="G35" i="9794" s="1"/>
  <c r="C35" i="9794"/>
  <c r="V34" i="9794"/>
  <c r="L34" i="9794"/>
  <c r="K34" i="9794"/>
  <c r="I34" i="9794"/>
  <c r="H34" i="9794"/>
  <c r="F34" i="9794"/>
  <c r="G34" i="9794" s="1"/>
  <c r="C34" i="9794"/>
  <c r="V33" i="9794"/>
  <c r="L33" i="9794"/>
  <c r="K33" i="9794"/>
  <c r="I33" i="9794"/>
  <c r="H33" i="9794"/>
  <c r="F33" i="9794"/>
  <c r="G33" i="9794" s="1"/>
  <c r="C33" i="9794"/>
  <c r="V32" i="9794"/>
  <c r="L32" i="9794"/>
  <c r="K32" i="9794"/>
  <c r="I32" i="9794"/>
  <c r="H32" i="9794"/>
  <c r="F32" i="9794"/>
  <c r="G32" i="9794" s="1"/>
  <c r="C32" i="9794"/>
  <c r="V31" i="9794"/>
  <c r="L31" i="9794"/>
  <c r="K31" i="9794"/>
  <c r="I31" i="9794"/>
  <c r="H31" i="9794"/>
  <c r="F31" i="9794"/>
  <c r="G31" i="9794" s="1"/>
  <c r="C31" i="9794"/>
  <c r="V30" i="9794"/>
  <c r="L30" i="9794"/>
  <c r="K30" i="9794"/>
  <c r="I30" i="9794"/>
  <c r="H30" i="9794"/>
  <c r="F30" i="9794"/>
  <c r="G30" i="9794" s="1"/>
  <c r="C30" i="9794"/>
  <c r="V29" i="9794"/>
  <c r="L29" i="9794"/>
  <c r="K29" i="9794"/>
  <c r="I29" i="9794"/>
  <c r="H29" i="9794"/>
  <c r="F29" i="9794"/>
  <c r="G29" i="9794" s="1"/>
  <c r="C29" i="9794"/>
  <c r="V28" i="9794"/>
  <c r="L28" i="9794"/>
  <c r="K28" i="9794"/>
  <c r="I28" i="9794"/>
  <c r="H28" i="9794"/>
  <c r="F28" i="9794"/>
  <c r="G28" i="9794" s="1"/>
  <c r="C28" i="9794"/>
  <c r="V27" i="9794"/>
  <c r="L27" i="9794"/>
  <c r="K27" i="9794"/>
  <c r="I27" i="9794"/>
  <c r="H27" i="9794"/>
  <c r="F27" i="9794"/>
  <c r="G27" i="9794" s="1"/>
  <c r="C27" i="9794"/>
  <c r="V26" i="9794"/>
  <c r="L26" i="9794"/>
  <c r="K26" i="9794"/>
  <c r="I26" i="9794"/>
  <c r="H26" i="9794"/>
  <c r="F26" i="9794"/>
  <c r="G26" i="9794" s="1"/>
  <c r="C26" i="9794"/>
  <c r="V25" i="9794"/>
  <c r="L25" i="9794"/>
  <c r="K25" i="9794"/>
  <c r="I25" i="9794"/>
  <c r="H25" i="9794"/>
  <c r="F25" i="9794"/>
  <c r="G25" i="9794" s="1"/>
  <c r="C25" i="9794"/>
  <c r="V24" i="9794"/>
  <c r="L24" i="9794"/>
  <c r="K24" i="9794"/>
  <c r="I24" i="9794"/>
  <c r="H24" i="9794"/>
  <c r="F24" i="9794"/>
  <c r="G24" i="9794" s="1"/>
  <c r="C24" i="9794"/>
  <c r="V23" i="9794"/>
  <c r="L23" i="9794"/>
  <c r="K23" i="9794"/>
  <c r="I23" i="9794"/>
  <c r="H23" i="9794"/>
  <c r="F23" i="9794"/>
  <c r="G23" i="9794" s="1"/>
  <c r="C23" i="9794"/>
  <c r="V22" i="9794"/>
  <c r="L22" i="9794"/>
  <c r="K22" i="9794"/>
  <c r="I22" i="9794"/>
  <c r="H22" i="9794"/>
  <c r="F22" i="9794"/>
  <c r="G22" i="9794" s="1"/>
  <c r="C22" i="9794"/>
  <c r="V21" i="9794"/>
  <c r="L21" i="9794"/>
  <c r="K21" i="9794"/>
  <c r="I21" i="9794"/>
  <c r="H21" i="9794"/>
  <c r="G21" i="9794"/>
  <c r="F21" i="9794"/>
  <c r="C21" i="9794"/>
  <c r="V20" i="9794"/>
  <c r="L20" i="9794"/>
  <c r="K20" i="9794"/>
  <c r="I20" i="9794"/>
  <c r="H20" i="9794"/>
  <c r="F20" i="9794"/>
  <c r="G20" i="9794" s="1"/>
  <c r="C20" i="9794"/>
  <c r="V19" i="9794"/>
  <c r="L19" i="9794"/>
  <c r="K19" i="9794"/>
  <c r="I19" i="9794"/>
  <c r="H19" i="9794"/>
  <c r="F19" i="9794"/>
  <c r="G19" i="9794" s="1"/>
  <c r="C19" i="9794"/>
  <c r="V18" i="9794"/>
  <c r="L18" i="9794"/>
  <c r="K18" i="9794"/>
  <c r="I18" i="9794"/>
  <c r="H18" i="9794"/>
  <c r="F18" i="9794"/>
  <c r="C18" i="9794"/>
  <c r="I5" i="9794"/>
  <c r="U28" i="9793"/>
  <c r="S28" i="9793"/>
  <c r="R28" i="9793"/>
  <c r="Q28" i="9793"/>
  <c r="P28" i="9793"/>
  <c r="O28" i="9793"/>
  <c r="N28" i="9793"/>
  <c r="M28" i="9793"/>
  <c r="D28" i="9793"/>
  <c r="V27" i="9793"/>
  <c r="L27" i="9793"/>
  <c r="K27" i="9793"/>
  <c r="I27" i="9793"/>
  <c r="H27" i="9793"/>
  <c r="G27" i="9793"/>
  <c r="F27" i="9793"/>
  <c r="C27" i="9793"/>
  <c r="V26" i="9793"/>
  <c r="L26" i="9793"/>
  <c r="K26" i="9793"/>
  <c r="I26" i="9793"/>
  <c r="H26" i="9793"/>
  <c r="G26" i="9793"/>
  <c r="F26" i="9793"/>
  <c r="C26" i="9793"/>
  <c r="V25" i="9793"/>
  <c r="L25" i="9793"/>
  <c r="K25" i="9793"/>
  <c r="I25" i="9793"/>
  <c r="H25" i="9793"/>
  <c r="G25" i="9793"/>
  <c r="F25" i="9793"/>
  <c r="C25" i="9793"/>
  <c r="V24" i="9793"/>
  <c r="L24" i="9793"/>
  <c r="K24" i="9793"/>
  <c r="I24" i="9793"/>
  <c r="H24" i="9793"/>
  <c r="G24" i="9793"/>
  <c r="F24" i="9793"/>
  <c r="C24" i="9793"/>
  <c r="V23" i="9793"/>
  <c r="L23" i="9793"/>
  <c r="K23" i="9793"/>
  <c r="I23" i="9793"/>
  <c r="H23" i="9793"/>
  <c r="G23" i="9793"/>
  <c r="F23" i="9793"/>
  <c r="C23" i="9793"/>
  <c r="V22" i="9793"/>
  <c r="L22" i="9793"/>
  <c r="K22" i="9793"/>
  <c r="I22" i="9793"/>
  <c r="H22" i="9793"/>
  <c r="F22" i="9793"/>
  <c r="G22" i="9793" s="1"/>
  <c r="C22" i="9793"/>
  <c r="V21" i="9793"/>
  <c r="L21" i="9793"/>
  <c r="K21" i="9793"/>
  <c r="I21" i="9793"/>
  <c r="H21" i="9793"/>
  <c r="F21" i="9793"/>
  <c r="G21" i="9793" s="1"/>
  <c r="C21" i="9793"/>
  <c r="V20" i="9793"/>
  <c r="L20" i="9793"/>
  <c r="K20" i="9793"/>
  <c r="I20" i="9793"/>
  <c r="H20" i="9793"/>
  <c r="F20" i="9793"/>
  <c r="G20" i="9793" s="1"/>
  <c r="C20" i="9793"/>
  <c r="V19" i="9793"/>
  <c r="L19" i="9793"/>
  <c r="K19" i="9793"/>
  <c r="I19" i="9793"/>
  <c r="H19" i="9793"/>
  <c r="F19" i="9793"/>
  <c r="G19" i="9793" s="1"/>
  <c r="C19" i="9793"/>
  <c r="V18" i="9793"/>
  <c r="V28" i="9793" s="1"/>
  <c r="L18" i="9793"/>
  <c r="L28" i="9793" s="1"/>
  <c r="K18" i="9793"/>
  <c r="K28" i="9793" s="1"/>
  <c r="I18" i="9793"/>
  <c r="H18" i="9793"/>
  <c r="F18" i="9793"/>
  <c r="C18" i="9793"/>
  <c r="I5" i="9793"/>
  <c r="U39" i="9792"/>
  <c r="S39" i="9792"/>
  <c r="R39" i="9792"/>
  <c r="Q39" i="9792"/>
  <c r="P39" i="9792"/>
  <c r="O39" i="9792"/>
  <c r="N39" i="9792"/>
  <c r="M39" i="9792"/>
  <c r="D39" i="9792"/>
  <c r="V38" i="9792"/>
  <c r="L38" i="9792"/>
  <c r="K38" i="9792"/>
  <c r="I38" i="9792"/>
  <c r="H38" i="9792"/>
  <c r="G38" i="9792"/>
  <c r="F38" i="9792"/>
  <c r="C38" i="9792"/>
  <c r="V37" i="9792"/>
  <c r="L37" i="9792"/>
  <c r="K37" i="9792"/>
  <c r="I37" i="9792"/>
  <c r="H37" i="9792"/>
  <c r="G37" i="9792"/>
  <c r="F37" i="9792"/>
  <c r="C37" i="9792"/>
  <c r="V36" i="9792"/>
  <c r="L36" i="9792"/>
  <c r="K36" i="9792"/>
  <c r="I36" i="9792"/>
  <c r="H36" i="9792"/>
  <c r="G36" i="9792"/>
  <c r="F36" i="9792"/>
  <c r="C36" i="9792"/>
  <c r="V35" i="9792"/>
  <c r="L35" i="9792"/>
  <c r="K35" i="9792"/>
  <c r="I35" i="9792"/>
  <c r="H35" i="9792"/>
  <c r="G35" i="9792"/>
  <c r="F35" i="9792"/>
  <c r="C35" i="9792"/>
  <c r="V34" i="9792"/>
  <c r="L34" i="9792"/>
  <c r="K34" i="9792"/>
  <c r="I34" i="9792"/>
  <c r="H34" i="9792"/>
  <c r="G34" i="9792"/>
  <c r="F34" i="9792"/>
  <c r="C34" i="9792"/>
  <c r="V33" i="9792"/>
  <c r="L33" i="9792"/>
  <c r="K33" i="9792"/>
  <c r="I33" i="9792"/>
  <c r="H33" i="9792"/>
  <c r="G33" i="9792"/>
  <c r="F33" i="9792"/>
  <c r="C33" i="9792"/>
  <c r="V32" i="9792"/>
  <c r="L32" i="9792"/>
  <c r="K32" i="9792"/>
  <c r="I32" i="9792"/>
  <c r="H32" i="9792"/>
  <c r="G32" i="9792"/>
  <c r="F32" i="9792"/>
  <c r="C32" i="9792"/>
  <c r="V31" i="9792"/>
  <c r="L31" i="9792"/>
  <c r="K31" i="9792"/>
  <c r="I31" i="9792"/>
  <c r="H31" i="9792"/>
  <c r="F31" i="9792"/>
  <c r="G31" i="9792" s="1"/>
  <c r="C31" i="9792"/>
  <c r="V30" i="9792"/>
  <c r="L30" i="9792"/>
  <c r="K30" i="9792"/>
  <c r="I30" i="9792"/>
  <c r="H30" i="9792"/>
  <c r="G30" i="9792"/>
  <c r="F30" i="9792"/>
  <c r="C30" i="9792"/>
  <c r="V29" i="9792"/>
  <c r="L29" i="9792"/>
  <c r="K29" i="9792"/>
  <c r="I29" i="9792"/>
  <c r="H29" i="9792"/>
  <c r="F29" i="9792"/>
  <c r="G29" i="9792" s="1"/>
  <c r="C29" i="9792"/>
  <c r="V28" i="9792"/>
  <c r="L28" i="9792"/>
  <c r="K28" i="9792"/>
  <c r="I28" i="9792"/>
  <c r="H28" i="9792"/>
  <c r="F28" i="9792"/>
  <c r="G28" i="9792" s="1"/>
  <c r="C28" i="9792"/>
  <c r="V27" i="9792"/>
  <c r="L27" i="9792"/>
  <c r="K27" i="9792"/>
  <c r="I27" i="9792"/>
  <c r="H27" i="9792"/>
  <c r="F27" i="9792"/>
  <c r="G27" i="9792" s="1"/>
  <c r="C27" i="9792"/>
  <c r="V26" i="9792"/>
  <c r="L26" i="9792"/>
  <c r="K26" i="9792"/>
  <c r="I26" i="9792"/>
  <c r="H26" i="9792"/>
  <c r="F26" i="9792"/>
  <c r="G26" i="9792" s="1"/>
  <c r="C26" i="9792"/>
  <c r="V25" i="9792"/>
  <c r="L25" i="9792"/>
  <c r="K25" i="9792"/>
  <c r="I25" i="9792"/>
  <c r="H25" i="9792"/>
  <c r="F25" i="9792"/>
  <c r="G25" i="9792" s="1"/>
  <c r="C25" i="9792"/>
  <c r="V24" i="9792"/>
  <c r="L24" i="9792"/>
  <c r="K24" i="9792"/>
  <c r="I24" i="9792"/>
  <c r="H24" i="9792"/>
  <c r="F24" i="9792"/>
  <c r="G24" i="9792" s="1"/>
  <c r="C24" i="9792"/>
  <c r="V23" i="9792"/>
  <c r="L23" i="9792"/>
  <c r="K23" i="9792"/>
  <c r="I23" i="9792"/>
  <c r="H23" i="9792"/>
  <c r="F23" i="9792"/>
  <c r="G23" i="9792" s="1"/>
  <c r="C23" i="9792"/>
  <c r="V22" i="9792"/>
  <c r="L22" i="9792"/>
  <c r="K22" i="9792"/>
  <c r="I22" i="9792"/>
  <c r="H22" i="9792"/>
  <c r="F22" i="9792"/>
  <c r="C22" i="9792"/>
  <c r="V21" i="9792"/>
  <c r="L21" i="9792"/>
  <c r="K21" i="9792"/>
  <c r="I21" i="9792"/>
  <c r="H21" i="9792"/>
  <c r="G21" i="9792"/>
  <c r="F21" i="9792"/>
  <c r="C21" i="9792"/>
  <c r="V20" i="9792"/>
  <c r="L20" i="9792"/>
  <c r="K20" i="9792"/>
  <c r="I20" i="9792"/>
  <c r="H20" i="9792"/>
  <c r="G20" i="9792"/>
  <c r="F20" i="9792"/>
  <c r="C20" i="9792"/>
  <c r="V19" i="9792"/>
  <c r="L19" i="9792"/>
  <c r="K19" i="9792"/>
  <c r="I19" i="9792"/>
  <c r="H19" i="9792"/>
  <c r="F19" i="9792"/>
  <c r="G19" i="9792" s="1"/>
  <c r="C19" i="9792"/>
  <c r="V18" i="9792"/>
  <c r="L18" i="9792"/>
  <c r="K18" i="9792"/>
  <c r="I18" i="9792"/>
  <c r="H18" i="9792"/>
  <c r="F18" i="9792"/>
  <c r="C18" i="9792"/>
  <c r="I5" i="9792"/>
  <c r="U27" i="9791"/>
  <c r="S27" i="9791"/>
  <c r="R27" i="9791"/>
  <c r="Q27" i="9791"/>
  <c r="P27" i="9791"/>
  <c r="O27" i="9791"/>
  <c r="N27" i="9791"/>
  <c r="M27" i="9791"/>
  <c r="D27" i="9791"/>
  <c r="V26" i="9791"/>
  <c r="L26" i="9791"/>
  <c r="K26" i="9791"/>
  <c r="I26" i="9791"/>
  <c r="H26" i="9791"/>
  <c r="G26" i="9791"/>
  <c r="F26" i="9791"/>
  <c r="C26" i="9791"/>
  <c r="V25" i="9791"/>
  <c r="L25" i="9791"/>
  <c r="K25" i="9791"/>
  <c r="I25" i="9791"/>
  <c r="H25" i="9791"/>
  <c r="F25" i="9791"/>
  <c r="G25" i="9791" s="1"/>
  <c r="C25" i="9791"/>
  <c r="V24" i="9791"/>
  <c r="L24" i="9791"/>
  <c r="K24" i="9791"/>
  <c r="I24" i="9791"/>
  <c r="H24" i="9791"/>
  <c r="F24" i="9791"/>
  <c r="G24" i="9791" s="1"/>
  <c r="C24" i="9791"/>
  <c r="V23" i="9791"/>
  <c r="L23" i="9791"/>
  <c r="K23" i="9791"/>
  <c r="I23" i="9791"/>
  <c r="H23" i="9791"/>
  <c r="G23" i="9791"/>
  <c r="F23" i="9791"/>
  <c r="C23" i="9791"/>
  <c r="V22" i="9791"/>
  <c r="L22" i="9791"/>
  <c r="K22" i="9791"/>
  <c r="I22" i="9791"/>
  <c r="H22" i="9791"/>
  <c r="F22" i="9791"/>
  <c r="G22" i="9791" s="1"/>
  <c r="C22" i="9791"/>
  <c r="V21" i="9791"/>
  <c r="L21" i="9791"/>
  <c r="K21" i="9791"/>
  <c r="I21" i="9791"/>
  <c r="H21" i="9791"/>
  <c r="F21" i="9791"/>
  <c r="G21" i="9791" s="1"/>
  <c r="C21" i="9791"/>
  <c r="V20" i="9791"/>
  <c r="L20" i="9791"/>
  <c r="K20" i="9791"/>
  <c r="I20" i="9791"/>
  <c r="H20" i="9791"/>
  <c r="F20" i="9791"/>
  <c r="C20" i="9791"/>
  <c r="V19" i="9791"/>
  <c r="L19" i="9791"/>
  <c r="K19" i="9791"/>
  <c r="I19" i="9791"/>
  <c r="H19" i="9791"/>
  <c r="F19" i="9791"/>
  <c r="G19" i="9791" s="1"/>
  <c r="G27" i="9791" s="1"/>
  <c r="C19" i="9791"/>
  <c r="V18" i="9791"/>
  <c r="L18" i="9791"/>
  <c r="K18" i="9791"/>
  <c r="I18" i="9791"/>
  <c r="H18" i="9791"/>
  <c r="F18" i="9791"/>
  <c r="C18" i="9791"/>
  <c r="I5" i="9791"/>
  <c r="U26" i="9789"/>
  <c r="S26" i="9789"/>
  <c r="R26" i="9789"/>
  <c r="Q26" i="9789"/>
  <c r="P26" i="9789"/>
  <c r="O26" i="9789"/>
  <c r="N26" i="9789"/>
  <c r="M26" i="9789"/>
  <c r="D26" i="9789"/>
  <c r="V25" i="9789"/>
  <c r="L25" i="9789"/>
  <c r="K25" i="9789"/>
  <c r="I25" i="9789"/>
  <c r="H25" i="9789"/>
  <c r="G25" i="9789"/>
  <c r="F25" i="9789"/>
  <c r="C25" i="9789"/>
  <c r="V24" i="9789"/>
  <c r="L24" i="9789"/>
  <c r="K24" i="9789"/>
  <c r="I24" i="9789"/>
  <c r="H24" i="9789"/>
  <c r="G24" i="9789"/>
  <c r="F24" i="9789"/>
  <c r="C24" i="9789"/>
  <c r="V23" i="9789"/>
  <c r="L23" i="9789"/>
  <c r="K23" i="9789"/>
  <c r="I23" i="9789"/>
  <c r="H23" i="9789"/>
  <c r="G23" i="9789"/>
  <c r="F23" i="9789"/>
  <c r="C23" i="9789"/>
  <c r="V22" i="9789"/>
  <c r="L22" i="9789"/>
  <c r="K22" i="9789"/>
  <c r="I22" i="9789"/>
  <c r="H22" i="9789"/>
  <c r="G22" i="9789"/>
  <c r="F22" i="9789"/>
  <c r="C22" i="9789"/>
  <c r="V21" i="9789"/>
  <c r="L21" i="9789"/>
  <c r="K21" i="9789"/>
  <c r="I21" i="9789"/>
  <c r="H21" i="9789"/>
  <c r="G21" i="9789"/>
  <c r="F21" i="9789"/>
  <c r="C21" i="9789"/>
  <c r="V20" i="9789"/>
  <c r="L20" i="9789"/>
  <c r="K20" i="9789"/>
  <c r="I20" i="9789"/>
  <c r="H20" i="9789"/>
  <c r="F20" i="9789"/>
  <c r="G20" i="9789" s="1"/>
  <c r="C20" i="9789"/>
  <c r="V19" i="9789"/>
  <c r="L19" i="9789"/>
  <c r="K19" i="9789"/>
  <c r="I19" i="9789"/>
  <c r="H19" i="9789"/>
  <c r="F19" i="9789"/>
  <c r="G19" i="9789" s="1"/>
  <c r="C19" i="9789"/>
  <c r="V18" i="9789"/>
  <c r="L18" i="9789"/>
  <c r="L26" i="9789" s="1"/>
  <c r="K18" i="9789"/>
  <c r="I18" i="9789"/>
  <c r="H18" i="9789"/>
  <c r="G18" i="9789"/>
  <c r="F18" i="9789"/>
  <c r="C18" i="9789"/>
  <c r="I5" i="9789"/>
  <c r="U34" i="9790"/>
  <c r="S34" i="9790"/>
  <c r="R34" i="9790"/>
  <c r="Q34" i="9790"/>
  <c r="P34" i="9790"/>
  <c r="O34" i="9790"/>
  <c r="N34" i="9790"/>
  <c r="M34" i="9790"/>
  <c r="D34" i="9790"/>
  <c r="V33" i="9790"/>
  <c r="L33" i="9790"/>
  <c r="K33" i="9790"/>
  <c r="I33" i="9790"/>
  <c r="H33" i="9790"/>
  <c r="G33" i="9790"/>
  <c r="F33" i="9790"/>
  <c r="C33" i="9790"/>
  <c r="V32" i="9790"/>
  <c r="L32" i="9790"/>
  <c r="K32" i="9790"/>
  <c r="I32" i="9790"/>
  <c r="H32" i="9790"/>
  <c r="G32" i="9790"/>
  <c r="F32" i="9790"/>
  <c r="C32" i="9790"/>
  <c r="V31" i="9790"/>
  <c r="L31" i="9790"/>
  <c r="K31" i="9790"/>
  <c r="I31" i="9790"/>
  <c r="H31" i="9790"/>
  <c r="G31" i="9790"/>
  <c r="F31" i="9790"/>
  <c r="C31" i="9790"/>
  <c r="V30" i="9790"/>
  <c r="L30" i="9790"/>
  <c r="K30" i="9790"/>
  <c r="I30" i="9790"/>
  <c r="H30" i="9790"/>
  <c r="G30" i="9790"/>
  <c r="F30" i="9790"/>
  <c r="C30" i="9790"/>
  <c r="V29" i="9790"/>
  <c r="L29" i="9790"/>
  <c r="K29" i="9790"/>
  <c r="I29" i="9790"/>
  <c r="H29" i="9790"/>
  <c r="G29" i="9790"/>
  <c r="F29" i="9790"/>
  <c r="C29" i="9790"/>
  <c r="V28" i="9790"/>
  <c r="L28" i="9790"/>
  <c r="K28" i="9790"/>
  <c r="I28" i="9790"/>
  <c r="H28" i="9790"/>
  <c r="G28" i="9790"/>
  <c r="F28" i="9790"/>
  <c r="C28" i="9790"/>
  <c r="V27" i="9790"/>
  <c r="L27" i="9790"/>
  <c r="K27" i="9790"/>
  <c r="I27" i="9790"/>
  <c r="H27" i="9790"/>
  <c r="G27" i="9790"/>
  <c r="F27" i="9790"/>
  <c r="C27" i="9790"/>
  <c r="V26" i="9790"/>
  <c r="L26" i="9790"/>
  <c r="K26" i="9790"/>
  <c r="I26" i="9790"/>
  <c r="H26" i="9790"/>
  <c r="G26" i="9790"/>
  <c r="F26" i="9790"/>
  <c r="C26" i="9790"/>
  <c r="V25" i="9790"/>
  <c r="L25" i="9790"/>
  <c r="K25" i="9790"/>
  <c r="I25" i="9790"/>
  <c r="H25" i="9790"/>
  <c r="G25" i="9790"/>
  <c r="F25" i="9790"/>
  <c r="C25" i="9790"/>
  <c r="V24" i="9790"/>
  <c r="L24" i="9790"/>
  <c r="K24" i="9790"/>
  <c r="I24" i="9790"/>
  <c r="H24" i="9790"/>
  <c r="G24" i="9790"/>
  <c r="F24" i="9790"/>
  <c r="C24" i="9790"/>
  <c r="V23" i="9790"/>
  <c r="L23" i="9790"/>
  <c r="K23" i="9790"/>
  <c r="I23" i="9790"/>
  <c r="H23" i="9790"/>
  <c r="G23" i="9790"/>
  <c r="F23" i="9790"/>
  <c r="C23" i="9790"/>
  <c r="V22" i="9790"/>
  <c r="L22" i="9790"/>
  <c r="K22" i="9790"/>
  <c r="I22" i="9790"/>
  <c r="H22" i="9790"/>
  <c r="G22" i="9790"/>
  <c r="F22" i="9790"/>
  <c r="C22" i="9790"/>
  <c r="V21" i="9790"/>
  <c r="L21" i="9790"/>
  <c r="K21" i="9790"/>
  <c r="I21" i="9790"/>
  <c r="H21" i="9790"/>
  <c r="G21" i="9790"/>
  <c r="F21" i="9790"/>
  <c r="C21" i="9790"/>
  <c r="V20" i="9790"/>
  <c r="L20" i="9790"/>
  <c r="K20" i="9790"/>
  <c r="I20" i="9790"/>
  <c r="H20" i="9790"/>
  <c r="G20" i="9790"/>
  <c r="F20" i="9790"/>
  <c r="C20" i="9790"/>
  <c r="V19" i="9790"/>
  <c r="L19" i="9790"/>
  <c r="K19" i="9790"/>
  <c r="I19" i="9790"/>
  <c r="H19" i="9790"/>
  <c r="G19" i="9790"/>
  <c r="F19" i="9790"/>
  <c r="C19" i="9790"/>
  <c r="V18" i="9790"/>
  <c r="V34" i="9790" s="1"/>
  <c r="L18" i="9790"/>
  <c r="L34" i="9790" s="1"/>
  <c r="K18" i="9790"/>
  <c r="K34" i="9790" s="1"/>
  <c r="I18" i="9790"/>
  <c r="H18" i="9790"/>
  <c r="G18" i="9790"/>
  <c r="G34" i="9790" s="1"/>
  <c r="F18" i="9790"/>
  <c r="C18" i="9790"/>
  <c r="I5" i="9790"/>
  <c r="U38" i="9788"/>
  <c r="S38" i="9788"/>
  <c r="R38" i="9788"/>
  <c r="Q38" i="9788"/>
  <c r="P38" i="9788"/>
  <c r="O38" i="9788"/>
  <c r="N38" i="9788"/>
  <c r="M38" i="9788"/>
  <c r="D38" i="9788"/>
  <c r="V37" i="9788"/>
  <c r="L37" i="9788"/>
  <c r="K37" i="9788"/>
  <c r="I37" i="9788"/>
  <c r="H37" i="9788"/>
  <c r="G37" i="9788"/>
  <c r="F37" i="9788"/>
  <c r="C37" i="9788"/>
  <c r="V36" i="9788"/>
  <c r="L36" i="9788"/>
  <c r="K36" i="9788"/>
  <c r="I36" i="9788"/>
  <c r="H36" i="9788"/>
  <c r="G36" i="9788"/>
  <c r="F36" i="9788"/>
  <c r="C36" i="9788"/>
  <c r="V35" i="9788"/>
  <c r="L35" i="9788"/>
  <c r="K35" i="9788"/>
  <c r="I35" i="9788"/>
  <c r="H35" i="9788"/>
  <c r="F35" i="9788"/>
  <c r="G35" i="9788" s="1"/>
  <c r="C35" i="9788"/>
  <c r="V34" i="9788"/>
  <c r="L34" i="9788"/>
  <c r="K34" i="9788"/>
  <c r="I34" i="9788"/>
  <c r="H34" i="9788"/>
  <c r="F34" i="9788"/>
  <c r="G34" i="9788" s="1"/>
  <c r="C34" i="9788"/>
  <c r="V33" i="9788"/>
  <c r="L33" i="9788"/>
  <c r="K33" i="9788"/>
  <c r="I33" i="9788"/>
  <c r="H33" i="9788"/>
  <c r="F33" i="9788"/>
  <c r="G33" i="9788" s="1"/>
  <c r="C33" i="9788"/>
  <c r="V32" i="9788"/>
  <c r="L32" i="9788"/>
  <c r="K32" i="9788"/>
  <c r="I32" i="9788"/>
  <c r="H32" i="9788"/>
  <c r="F32" i="9788"/>
  <c r="G32" i="9788" s="1"/>
  <c r="C32" i="9788"/>
  <c r="V31" i="9788"/>
  <c r="L31" i="9788"/>
  <c r="K31" i="9788"/>
  <c r="I31" i="9788"/>
  <c r="H31" i="9788"/>
  <c r="F31" i="9788"/>
  <c r="G31" i="9788" s="1"/>
  <c r="C31" i="9788"/>
  <c r="V30" i="9788"/>
  <c r="L30" i="9788"/>
  <c r="K30" i="9788"/>
  <c r="I30" i="9788"/>
  <c r="H30" i="9788"/>
  <c r="F30" i="9788"/>
  <c r="G30" i="9788" s="1"/>
  <c r="C30" i="9788"/>
  <c r="V29" i="9788"/>
  <c r="L29" i="9788"/>
  <c r="K29" i="9788"/>
  <c r="I29" i="9788"/>
  <c r="H29" i="9788"/>
  <c r="F29" i="9788"/>
  <c r="G29" i="9788" s="1"/>
  <c r="C29" i="9788"/>
  <c r="V28" i="9788"/>
  <c r="L28" i="9788"/>
  <c r="K28" i="9788"/>
  <c r="I28" i="9788"/>
  <c r="H28" i="9788"/>
  <c r="F28" i="9788"/>
  <c r="G28" i="9788" s="1"/>
  <c r="C28" i="9788"/>
  <c r="V27" i="9788"/>
  <c r="L27" i="9788"/>
  <c r="K27" i="9788"/>
  <c r="I27" i="9788"/>
  <c r="H27" i="9788"/>
  <c r="F27" i="9788"/>
  <c r="G27" i="9788" s="1"/>
  <c r="C27" i="9788"/>
  <c r="V26" i="9788"/>
  <c r="L26" i="9788"/>
  <c r="K26" i="9788"/>
  <c r="I26" i="9788"/>
  <c r="H26" i="9788"/>
  <c r="F26" i="9788"/>
  <c r="G26" i="9788" s="1"/>
  <c r="C26" i="9788"/>
  <c r="V25" i="9788"/>
  <c r="L25" i="9788"/>
  <c r="K25" i="9788"/>
  <c r="I25" i="9788"/>
  <c r="H25" i="9788"/>
  <c r="F25" i="9788"/>
  <c r="G25" i="9788" s="1"/>
  <c r="C25" i="9788"/>
  <c r="V24" i="9788"/>
  <c r="L24" i="9788"/>
  <c r="K24" i="9788"/>
  <c r="I24" i="9788"/>
  <c r="H24" i="9788"/>
  <c r="F24" i="9788"/>
  <c r="G24" i="9788" s="1"/>
  <c r="C24" i="9788"/>
  <c r="V23" i="9788"/>
  <c r="L23" i="9788"/>
  <c r="K23" i="9788"/>
  <c r="I23" i="9788"/>
  <c r="H23" i="9788"/>
  <c r="G23" i="9788"/>
  <c r="F23" i="9788"/>
  <c r="C23" i="9788"/>
  <c r="V22" i="9788"/>
  <c r="L22" i="9788"/>
  <c r="K22" i="9788"/>
  <c r="I22" i="9788"/>
  <c r="H22" i="9788"/>
  <c r="F22" i="9788"/>
  <c r="G22" i="9788" s="1"/>
  <c r="C22" i="9788"/>
  <c r="V21" i="9788"/>
  <c r="L21" i="9788"/>
  <c r="K21" i="9788"/>
  <c r="I21" i="9788"/>
  <c r="H21" i="9788"/>
  <c r="F21" i="9788"/>
  <c r="G21" i="9788" s="1"/>
  <c r="C21" i="9788"/>
  <c r="V20" i="9788"/>
  <c r="L20" i="9788"/>
  <c r="K20" i="9788"/>
  <c r="I20" i="9788"/>
  <c r="H20" i="9788"/>
  <c r="F20" i="9788"/>
  <c r="G20" i="9788" s="1"/>
  <c r="C20" i="9788"/>
  <c r="V19" i="9788"/>
  <c r="L19" i="9788"/>
  <c r="K19" i="9788"/>
  <c r="I19" i="9788"/>
  <c r="H19" i="9788"/>
  <c r="F19" i="9788"/>
  <c r="G19" i="9788" s="1"/>
  <c r="C19" i="9788"/>
  <c r="V18" i="9788"/>
  <c r="L18" i="9788"/>
  <c r="L38" i="9788" s="1"/>
  <c r="K18" i="9788"/>
  <c r="I18" i="9788"/>
  <c r="H18" i="9788"/>
  <c r="G18" i="9788"/>
  <c r="F18" i="9788"/>
  <c r="C18" i="9788"/>
  <c r="I5" i="9788"/>
  <c r="U42" i="9787"/>
  <c r="S42" i="9787"/>
  <c r="R42" i="9787"/>
  <c r="Q42" i="9787"/>
  <c r="P42" i="9787"/>
  <c r="O42" i="9787"/>
  <c r="N42" i="9787"/>
  <c r="M42" i="9787"/>
  <c r="D42" i="9787"/>
  <c r="V41" i="9787"/>
  <c r="L41" i="9787"/>
  <c r="K41" i="9787"/>
  <c r="I41" i="9787"/>
  <c r="H41" i="9787"/>
  <c r="G41" i="9787"/>
  <c r="F41" i="9787"/>
  <c r="C41" i="9787"/>
  <c r="V40" i="9787"/>
  <c r="L40" i="9787"/>
  <c r="K40" i="9787"/>
  <c r="I40" i="9787"/>
  <c r="H40" i="9787"/>
  <c r="G40" i="9787"/>
  <c r="F40" i="9787"/>
  <c r="C40" i="9787"/>
  <c r="V39" i="9787"/>
  <c r="L39" i="9787"/>
  <c r="K39" i="9787"/>
  <c r="I39" i="9787"/>
  <c r="H39" i="9787"/>
  <c r="G39" i="9787"/>
  <c r="F39" i="9787"/>
  <c r="C39" i="9787"/>
  <c r="V38" i="9787"/>
  <c r="L38" i="9787"/>
  <c r="K38" i="9787"/>
  <c r="I38" i="9787"/>
  <c r="H38" i="9787"/>
  <c r="G38" i="9787"/>
  <c r="F38" i="9787"/>
  <c r="C38" i="9787"/>
  <c r="V37" i="9787"/>
  <c r="L37" i="9787"/>
  <c r="K37" i="9787"/>
  <c r="I37" i="9787"/>
  <c r="H37" i="9787"/>
  <c r="G37" i="9787"/>
  <c r="F37" i="9787"/>
  <c r="C37" i="9787"/>
  <c r="V36" i="9787"/>
  <c r="L36" i="9787"/>
  <c r="K36" i="9787"/>
  <c r="I36" i="9787"/>
  <c r="H36" i="9787"/>
  <c r="G36" i="9787"/>
  <c r="F36" i="9787"/>
  <c r="C36" i="9787"/>
  <c r="V35" i="9787"/>
  <c r="L35" i="9787"/>
  <c r="K35" i="9787"/>
  <c r="I35" i="9787"/>
  <c r="H35" i="9787"/>
  <c r="G35" i="9787"/>
  <c r="F35" i="9787"/>
  <c r="C35" i="9787"/>
  <c r="V34" i="9787"/>
  <c r="L34" i="9787"/>
  <c r="K34" i="9787"/>
  <c r="I34" i="9787"/>
  <c r="H34" i="9787"/>
  <c r="G34" i="9787"/>
  <c r="F34" i="9787"/>
  <c r="C34" i="9787"/>
  <c r="V33" i="9787"/>
  <c r="L33" i="9787"/>
  <c r="K33" i="9787"/>
  <c r="I33" i="9787"/>
  <c r="H33" i="9787"/>
  <c r="G33" i="9787"/>
  <c r="F33" i="9787"/>
  <c r="C33" i="9787"/>
  <c r="V32" i="9787"/>
  <c r="L32" i="9787"/>
  <c r="K32" i="9787"/>
  <c r="I32" i="9787"/>
  <c r="H32" i="9787"/>
  <c r="G32" i="9787"/>
  <c r="F32" i="9787"/>
  <c r="C32" i="9787"/>
  <c r="V31" i="9787"/>
  <c r="L31" i="9787"/>
  <c r="K31" i="9787"/>
  <c r="I31" i="9787"/>
  <c r="H31" i="9787"/>
  <c r="F31" i="9787"/>
  <c r="G31" i="9787" s="1"/>
  <c r="C31" i="9787"/>
  <c r="V30" i="9787"/>
  <c r="L30" i="9787"/>
  <c r="K30" i="9787"/>
  <c r="I30" i="9787"/>
  <c r="H30" i="9787"/>
  <c r="F30" i="9787"/>
  <c r="G30" i="9787" s="1"/>
  <c r="C30" i="9787"/>
  <c r="V29" i="9787"/>
  <c r="L29" i="9787"/>
  <c r="K29" i="9787"/>
  <c r="I29" i="9787"/>
  <c r="H29" i="9787"/>
  <c r="F29" i="9787"/>
  <c r="G29" i="9787" s="1"/>
  <c r="C29" i="9787"/>
  <c r="V28" i="9787"/>
  <c r="L28" i="9787"/>
  <c r="K28" i="9787"/>
  <c r="I28" i="9787"/>
  <c r="H28" i="9787"/>
  <c r="F28" i="9787"/>
  <c r="G28" i="9787" s="1"/>
  <c r="C28" i="9787"/>
  <c r="V27" i="9787"/>
  <c r="L27" i="9787"/>
  <c r="K27" i="9787"/>
  <c r="I27" i="9787"/>
  <c r="H27" i="9787"/>
  <c r="F27" i="9787"/>
  <c r="G27" i="9787" s="1"/>
  <c r="C27" i="9787"/>
  <c r="V26" i="9787"/>
  <c r="L26" i="9787"/>
  <c r="K26" i="9787"/>
  <c r="I26" i="9787"/>
  <c r="H26" i="9787"/>
  <c r="F26" i="9787"/>
  <c r="G26" i="9787" s="1"/>
  <c r="C26" i="9787"/>
  <c r="V25" i="9787"/>
  <c r="L25" i="9787"/>
  <c r="K25" i="9787"/>
  <c r="I25" i="9787"/>
  <c r="H25" i="9787"/>
  <c r="G25" i="9787"/>
  <c r="F25" i="9787"/>
  <c r="C25" i="9787"/>
  <c r="V24" i="9787"/>
  <c r="L24" i="9787"/>
  <c r="K24" i="9787"/>
  <c r="I24" i="9787"/>
  <c r="H24" i="9787"/>
  <c r="F24" i="9787"/>
  <c r="G24" i="9787" s="1"/>
  <c r="C24" i="9787"/>
  <c r="V23" i="9787"/>
  <c r="L23" i="9787"/>
  <c r="K23" i="9787"/>
  <c r="I23" i="9787"/>
  <c r="H23" i="9787"/>
  <c r="F23" i="9787"/>
  <c r="G23" i="9787" s="1"/>
  <c r="C23" i="9787"/>
  <c r="V22" i="9787"/>
  <c r="L22" i="9787"/>
  <c r="K22" i="9787"/>
  <c r="I22" i="9787"/>
  <c r="H22" i="9787"/>
  <c r="F22" i="9787"/>
  <c r="G22" i="9787" s="1"/>
  <c r="C22" i="9787"/>
  <c r="V21" i="9787"/>
  <c r="L21" i="9787"/>
  <c r="K21" i="9787"/>
  <c r="I21" i="9787"/>
  <c r="H21" i="9787"/>
  <c r="F21" i="9787"/>
  <c r="G21" i="9787" s="1"/>
  <c r="C21" i="9787"/>
  <c r="V20" i="9787"/>
  <c r="L20" i="9787"/>
  <c r="K20" i="9787"/>
  <c r="I20" i="9787"/>
  <c r="H20" i="9787"/>
  <c r="F20" i="9787"/>
  <c r="G20" i="9787" s="1"/>
  <c r="C20" i="9787"/>
  <c r="V19" i="9787"/>
  <c r="L19" i="9787"/>
  <c r="K19" i="9787"/>
  <c r="I19" i="9787"/>
  <c r="H19" i="9787"/>
  <c r="F19" i="9787"/>
  <c r="G19" i="9787" s="1"/>
  <c r="C19" i="9787"/>
  <c r="V18" i="9787"/>
  <c r="L18" i="9787"/>
  <c r="K18" i="9787"/>
  <c r="I18" i="9787"/>
  <c r="H18" i="9787"/>
  <c r="G18" i="9787"/>
  <c r="F18" i="9787"/>
  <c r="C18" i="9787"/>
  <c r="I5" i="9787"/>
  <c r="U43" i="9786"/>
  <c r="S43" i="9786"/>
  <c r="R43" i="9786"/>
  <c r="Q43" i="9786"/>
  <c r="P43" i="9786"/>
  <c r="O43" i="9786"/>
  <c r="N43" i="9786"/>
  <c r="M43" i="9786"/>
  <c r="D43" i="9786"/>
  <c r="V42" i="9786"/>
  <c r="L42" i="9786"/>
  <c r="K42" i="9786"/>
  <c r="I42" i="9786"/>
  <c r="H42" i="9786"/>
  <c r="G42" i="9786"/>
  <c r="F42" i="9786"/>
  <c r="C42" i="9786"/>
  <c r="V41" i="9786"/>
  <c r="L41" i="9786"/>
  <c r="K41" i="9786"/>
  <c r="I41" i="9786"/>
  <c r="H41" i="9786"/>
  <c r="G41" i="9786"/>
  <c r="F41" i="9786"/>
  <c r="C41" i="9786"/>
  <c r="V40" i="9786"/>
  <c r="L40" i="9786"/>
  <c r="K40" i="9786"/>
  <c r="I40" i="9786"/>
  <c r="H40" i="9786"/>
  <c r="F40" i="9786"/>
  <c r="G40" i="9786" s="1"/>
  <c r="C40" i="9786"/>
  <c r="V39" i="9786"/>
  <c r="L39" i="9786"/>
  <c r="K39" i="9786"/>
  <c r="I39" i="9786"/>
  <c r="H39" i="9786"/>
  <c r="F39" i="9786"/>
  <c r="G39" i="9786" s="1"/>
  <c r="C39" i="9786"/>
  <c r="V38" i="9786"/>
  <c r="L38" i="9786"/>
  <c r="K38" i="9786"/>
  <c r="I38" i="9786"/>
  <c r="H38" i="9786"/>
  <c r="F38" i="9786"/>
  <c r="G38" i="9786" s="1"/>
  <c r="C38" i="9786"/>
  <c r="V37" i="9786"/>
  <c r="L37" i="9786"/>
  <c r="K37" i="9786"/>
  <c r="I37" i="9786"/>
  <c r="H37" i="9786"/>
  <c r="F37" i="9786"/>
  <c r="G37" i="9786" s="1"/>
  <c r="C37" i="9786"/>
  <c r="V36" i="9786"/>
  <c r="L36" i="9786"/>
  <c r="K36" i="9786"/>
  <c r="I36" i="9786"/>
  <c r="H36" i="9786"/>
  <c r="F36" i="9786"/>
  <c r="G36" i="9786" s="1"/>
  <c r="C36" i="9786"/>
  <c r="V35" i="9786"/>
  <c r="L35" i="9786"/>
  <c r="K35" i="9786"/>
  <c r="I35" i="9786"/>
  <c r="H35" i="9786"/>
  <c r="F35" i="9786"/>
  <c r="G35" i="9786" s="1"/>
  <c r="C35" i="9786"/>
  <c r="V34" i="9786"/>
  <c r="L34" i="9786"/>
  <c r="K34" i="9786"/>
  <c r="I34" i="9786"/>
  <c r="H34" i="9786"/>
  <c r="F34" i="9786"/>
  <c r="G34" i="9786" s="1"/>
  <c r="C34" i="9786"/>
  <c r="V33" i="9786"/>
  <c r="L33" i="9786"/>
  <c r="K33" i="9786"/>
  <c r="I33" i="9786"/>
  <c r="H33" i="9786"/>
  <c r="F33" i="9786"/>
  <c r="G33" i="9786" s="1"/>
  <c r="C33" i="9786"/>
  <c r="V32" i="9786"/>
  <c r="L32" i="9786"/>
  <c r="K32" i="9786"/>
  <c r="I32" i="9786"/>
  <c r="H32" i="9786"/>
  <c r="F32" i="9786"/>
  <c r="G32" i="9786" s="1"/>
  <c r="C32" i="9786"/>
  <c r="V31" i="9786"/>
  <c r="L31" i="9786"/>
  <c r="K31" i="9786"/>
  <c r="I31" i="9786"/>
  <c r="H31" i="9786"/>
  <c r="F31" i="9786"/>
  <c r="G31" i="9786" s="1"/>
  <c r="C31" i="9786"/>
  <c r="V30" i="9786"/>
  <c r="L30" i="9786"/>
  <c r="K30" i="9786"/>
  <c r="I30" i="9786"/>
  <c r="H30" i="9786"/>
  <c r="G30" i="9786"/>
  <c r="F30" i="9786"/>
  <c r="C30" i="9786"/>
  <c r="V29" i="9786"/>
  <c r="L29" i="9786"/>
  <c r="K29" i="9786"/>
  <c r="I29" i="9786"/>
  <c r="H29" i="9786"/>
  <c r="F29" i="9786"/>
  <c r="G29" i="9786" s="1"/>
  <c r="C29" i="9786"/>
  <c r="V28" i="9786"/>
  <c r="L28" i="9786"/>
  <c r="K28" i="9786"/>
  <c r="I28" i="9786"/>
  <c r="H28" i="9786"/>
  <c r="F28" i="9786"/>
  <c r="G28" i="9786" s="1"/>
  <c r="C28" i="9786"/>
  <c r="V27" i="9786"/>
  <c r="L27" i="9786"/>
  <c r="K27" i="9786"/>
  <c r="I27" i="9786"/>
  <c r="H27" i="9786"/>
  <c r="F27" i="9786"/>
  <c r="G27" i="9786" s="1"/>
  <c r="C27" i="9786"/>
  <c r="V26" i="9786"/>
  <c r="L26" i="9786"/>
  <c r="K26" i="9786"/>
  <c r="I26" i="9786"/>
  <c r="H26" i="9786"/>
  <c r="F26" i="9786"/>
  <c r="G26" i="9786" s="1"/>
  <c r="C26" i="9786"/>
  <c r="V25" i="9786"/>
  <c r="L25" i="9786"/>
  <c r="K25" i="9786"/>
  <c r="I25" i="9786"/>
  <c r="H25" i="9786"/>
  <c r="F25" i="9786"/>
  <c r="G25" i="9786" s="1"/>
  <c r="C25" i="9786"/>
  <c r="V24" i="9786"/>
  <c r="L24" i="9786"/>
  <c r="K24" i="9786"/>
  <c r="I24" i="9786"/>
  <c r="H24" i="9786"/>
  <c r="F24" i="9786"/>
  <c r="G24" i="9786" s="1"/>
  <c r="C24" i="9786"/>
  <c r="V23" i="9786"/>
  <c r="L23" i="9786"/>
  <c r="K23" i="9786"/>
  <c r="I23" i="9786"/>
  <c r="H23" i="9786"/>
  <c r="F23" i="9786"/>
  <c r="G23" i="9786" s="1"/>
  <c r="C23" i="9786"/>
  <c r="V22" i="9786"/>
  <c r="L22" i="9786"/>
  <c r="K22" i="9786"/>
  <c r="I22" i="9786"/>
  <c r="H22" i="9786"/>
  <c r="F22" i="9786"/>
  <c r="G22" i="9786" s="1"/>
  <c r="C22" i="9786"/>
  <c r="V21" i="9786"/>
  <c r="L21" i="9786"/>
  <c r="K21" i="9786"/>
  <c r="I21" i="9786"/>
  <c r="H21" i="9786"/>
  <c r="F21" i="9786"/>
  <c r="G21" i="9786" s="1"/>
  <c r="C21" i="9786"/>
  <c r="V20" i="9786"/>
  <c r="L20" i="9786"/>
  <c r="K20" i="9786"/>
  <c r="I20" i="9786"/>
  <c r="H20" i="9786"/>
  <c r="G20" i="9786"/>
  <c r="F20" i="9786"/>
  <c r="C20" i="9786"/>
  <c r="V19" i="9786"/>
  <c r="L19" i="9786"/>
  <c r="K19" i="9786"/>
  <c r="I19" i="9786"/>
  <c r="H19" i="9786"/>
  <c r="F19" i="9786"/>
  <c r="G19" i="9786" s="1"/>
  <c r="C19" i="9786"/>
  <c r="V18" i="9786"/>
  <c r="L18" i="9786"/>
  <c r="L43" i="9786" s="1"/>
  <c r="K18" i="9786"/>
  <c r="I18" i="9786"/>
  <c r="H18" i="9786"/>
  <c r="G18" i="9786"/>
  <c r="F18" i="9786"/>
  <c r="C18" i="9786"/>
  <c r="I5" i="9786"/>
  <c r="U35" i="9785"/>
  <c r="S35" i="9785"/>
  <c r="R35" i="9785"/>
  <c r="Q35" i="9785"/>
  <c r="P35" i="9785"/>
  <c r="O35" i="9785"/>
  <c r="N35" i="9785"/>
  <c r="M35" i="9785"/>
  <c r="D35" i="9785"/>
  <c r="V34" i="9785"/>
  <c r="L34" i="9785"/>
  <c r="K34" i="9785"/>
  <c r="I34" i="9785"/>
  <c r="H34" i="9785"/>
  <c r="G34" i="9785"/>
  <c r="F34" i="9785"/>
  <c r="C34" i="9785"/>
  <c r="V33" i="9785"/>
  <c r="L33" i="9785"/>
  <c r="K33" i="9785"/>
  <c r="I33" i="9785"/>
  <c r="H33" i="9785"/>
  <c r="G33" i="9785"/>
  <c r="F33" i="9785"/>
  <c r="C33" i="9785"/>
  <c r="V32" i="9785"/>
  <c r="L32" i="9785"/>
  <c r="K32" i="9785"/>
  <c r="I32" i="9785"/>
  <c r="H32" i="9785"/>
  <c r="G32" i="9785"/>
  <c r="F32" i="9785"/>
  <c r="C32" i="9785"/>
  <c r="V31" i="9785"/>
  <c r="L31" i="9785"/>
  <c r="K31" i="9785"/>
  <c r="I31" i="9785"/>
  <c r="H31" i="9785"/>
  <c r="F31" i="9785"/>
  <c r="G31" i="9785" s="1"/>
  <c r="C31" i="9785"/>
  <c r="V30" i="9785"/>
  <c r="L30" i="9785"/>
  <c r="K30" i="9785"/>
  <c r="I30" i="9785"/>
  <c r="H30" i="9785"/>
  <c r="F30" i="9785"/>
  <c r="G30" i="9785" s="1"/>
  <c r="C30" i="9785"/>
  <c r="V29" i="9785"/>
  <c r="L29" i="9785"/>
  <c r="K29" i="9785"/>
  <c r="I29" i="9785"/>
  <c r="H29" i="9785"/>
  <c r="F29" i="9785"/>
  <c r="G29" i="9785" s="1"/>
  <c r="C29" i="9785"/>
  <c r="V28" i="9785"/>
  <c r="L28" i="9785"/>
  <c r="K28" i="9785"/>
  <c r="I28" i="9785"/>
  <c r="H28" i="9785"/>
  <c r="F28" i="9785"/>
  <c r="G28" i="9785" s="1"/>
  <c r="C28" i="9785"/>
  <c r="V27" i="9785"/>
  <c r="L27" i="9785"/>
  <c r="K27" i="9785"/>
  <c r="I27" i="9785"/>
  <c r="H27" i="9785"/>
  <c r="F27" i="9785"/>
  <c r="G27" i="9785" s="1"/>
  <c r="C27" i="9785"/>
  <c r="V26" i="9785"/>
  <c r="L26" i="9785"/>
  <c r="K26" i="9785"/>
  <c r="I26" i="9785"/>
  <c r="H26" i="9785"/>
  <c r="F26" i="9785"/>
  <c r="G26" i="9785" s="1"/>
  <c r="C26" i="9785"/>
  <c r="V25" i="9785"/>
  <c r="L25" i="9785"/>
  <c r="K25" i="9785"/>
  <c r="I25" i="9785"/>
  <c r="H25" i="9785"/>
  <c r="G25" i="9785"/>
  <c r="F25" i="9785"/>
  <c r="C25" i="9785"/>
  <c r="V24" i="9785"/>
  <c r="L24" i="9785"/>
  <c r="K24" i="9785"/>
  <c r="I24" i="9785"/>
  <c r="H24" i="9785"/>
  <c r="F24" i="9785"/>
  <c r="G24" i="9785" s="1"/>
  <c r="C24" i="9785"/>
  <c r="V23" i="9785"/>
  <c r="L23" i="9785"/>
  <c r="K23" i="9785"/>
  <c r="I23" i="9785"/>
  <c r="H23" i="9785"/>
  <c r="F23" i="9785"/>
  <c r="G23" i="9785" s="1"/>
  <c r="C23" i="9785"/>
  <c r="V22" i="9785"/>
  <c r="L22" i="9785"/>
  <c r="K22" i="9785"/>
  <c r="I22" i="9785"/>
  <c r="H22" i="9785"/>
  <c r="F22" i="9785"/>
  <c r="G22" i="9785" s="1"/>
  <c r="C22" i="9785"/>
  <c r="V21" i="9785"/>
  <c r="L21" i="9785"/>
  <c r="K21" i="9785"/>
  <c r="I21" i="9785"/>
  <c r="H21" i="9785"/>
  <c r="F21" i="9785"/>
  <c r="G21" i="9785" s="1"/>
  <c r="C21" i="9785"/>
  <c r="V20" i="9785"/>
  <c r="L20" i="9785"/>
  <c r="K20" i="9785"/>
  <c r="I20" i="9785"/>
  <c r="H20" i="9785"/>
  <c r="F20" i="9785"/>
  <c r="G20" i="9785" s="1"/>
  <c r="C20" i="9785"/>
  <c r="V19" i="9785"/>
  <c r="L19" i="9785"/>
  <c r="K19" i="9785"/>
  <c r="I19" i="9785"/>
  <c r="H19" i="9785"/>
  <c r="F19" i="9785"/>
  <c r="G19" i="9785" s="1"/>
  <c r="C19" i="9785"/>
  <c r="V18" i="9785"/>
  <c r="L18" i="9785"/>
  <c r="K18" i="9785"/>
  <c r="K35" i="9785" s="1"/>
  <c r="I18" i="9785"/>
  <c r="H18" i="9785"/>
  <c r="G18" i="9785"/>
  <c r="F18" i="9785"/>
  <c r="C18" i="9785"/>
  <c r="I5" i="9785"/>
  <c r="U39" i="9784"/>
  <c r="S39" i="9784"/>
  <c r="R39" i="9784"/>
  <c r="Q39" i="9784"/>
  <c r="P39" i="9784"/>
  <c r="O39" i="9784"/>
  <c r="N39" i="9784"/>
  <c r="M39" i="9784"/>
  <c r="D39" i="9784"/>
  <c r="V38" i="9784"/>
  <c r="L38" i="9784"/>
  <c r="K38" i="9784"/>
  <c r="I38" i="9784"/>
  <c r="H38" i="9784"/>
  <c r="G38" i="9784"/>
  <c r="F38" i="9784"/>
  <c r="C38" i="9784"/>
  <c r="V37" i="9784"/>
  <c r="L37" i="9784"/>
  <c r="K37" i="9784"/>
  <c r="I37" i="9784"/>
  <c r="H37" i="9784"/>
  <c r="G37" i="9784"/>
  <c r="F37" i="9784"/>
  <c r="C37" i="9784"/>
  <c r="V36" i="9784"/>
  <c r="L36" i="9784"/>
  <c r="K36" i="9784"/>
  <c r="I36" i="9784"/>
  <c r="H36" i="9784"/>
  <c r="G36" i="9784"/>
  <c r="F36" i="9784"/>
  <c r="C36" i="9784"/>
  <c r="V35" i="9784"/>
  <c r="L35" i="9784"/>
  <c r="K35" i="9784"/>
  <c r="I35" i="9784"/>
  <c r="H35" i="9784"/>
  <c r="F35" i="9784"/>
  <c r="G35" i="9784" s="1"/>
  <c r="C35" i="9784"/>
  <c r="V34" i="9784"/>
  <c r="L34" i="9784"/>
  <c r="K34" i="9784"/>
  <c r="I34" i="9784"/>
  <c r="H34" i="9784"/>
  <c r="F34" i="9784"/>
  <c r="G34" i="9784" s="1"/>
  <c r="C34" i="9784"/>
  <c r="V33" i="9784"/>
  <c r="L33" i="9784"/>
  <c r="K33" i="9784"/>
  <c r="I33" i="9784"/>
  <c r="H33" i="9784"/>
  <c r="F33" i="9784"/>
  <c r="G33" i="9784" s="1"/>
  <c r="C33" i="9784"/>
  <c r="V32" i="9784"/>
  <c r="L32" i="9784"/>
  <c r="K32" i="9784"/>
  <c r="I32" i="9784"/>
  <c r="H32" i="9784"/>
  <c r="G32" i="9784"/>
  <c r="F32" i="9784"/>
  <c r="C32" i="9784"/>
  <c r="V31" i="9784"/>
  <c r="L31" i="9784"/>
  <c r="K31" i="9784"/>
  <c r="I31" i="9784"/>
  <c r="H31" i="9784"/>
  <c r="F31" i="9784"/>
  <c r="G31" i="9784" s="1"/>
  <c r="C31" i="9784"/>
  <c r="V30" i="9784"/>
  <c r="L30" i="9784"/>
  <c r="K30" i="9784"/>
  <c r="I30" i="9784"/>
  <c r="H30" i="9784"/>
  <c r="F30" i="9784"/>
  <c r="G30" i="9784" s="1"/>
  <c r="C30" i="9784"/>
  <c r="V29" i="9784"/>
  <c r="L29" i="9784"/>
  <c r="K29" i="9784"/>
  <c r="I29" i="9784"/>
  <c r="H29" i="9784"/>
  <c r="F29" i="9784"/>
  <c r="G29" i="9784" s="1"/>
  <c r="C29" i="9784"/>
  <c r="V28" i="9784"/>
  <c r="L28" i="9784"/>
  <c r="K28" i="9784"/>
  <c r="I28" i="9784"/>
  <c r="H28" i="9784"/>
  <c r="F28" i="9784"/>
  <c r="G28" i="9784" s="1"/>
  <c r="C28" i="9784"/>
  <c r="V27" i="9784"/>
  <c r="L27" i="9784"/>
  <c r="K27" i="9784"/>
  <c r="I27" i="9784"/>
  <c r="H27" i="9784"/>
  <c r="F27" i="9784"/>
  <c r="G27" i="9784" s="1"/>
  <c r="C27" i="9784"/>
  <c r="V26" i="9784"/>
  <c r="L26" i="9784"/>
  <c r="K26" i="9784"/>
  <c r="I26" i="9784"/>
  <c r="H26" i="9784"/>
  <c r="F26" i="9784"/>
  <c r="G26" i="9784" s="1"/>
  <c r="C26" i="9784"/>
  <c r="V25" i="9784"/>
  <c r="L25" i="9784"/>
  <c r="K25" i="9784"/>
  <c r="I25" i="9784"/>
  <c r="H25" i="9784"/>
  <c r="F25" i="9784"/>
  <c r="G25" i="9784" s="1"/>
  <c r="C25" i="9784"/>
  <c r="V24" i="9784"/>
  <c r="L24" i="9784"/>
  <c r="K24" i="9784"/>
  <c r="I24" i="9784"/>
  <c r="H24" i="9784"/>
  <c r="F24" i="9784"/>
  <c r="G24" i="9784" s="1"/>
  <c r="C24" i="9784"/>
  <c r="V23" i="9784"/>
  <c r="L23" i="9784"/>
  <c r="K23" i="9784"/>
  <c r="I23" i="9784"/>
  <c r="H23" i="9784"/>
  <c r="F23" i="9784"/>
  <c r="G23" i="9784" s="1"/>
  <c r="C23" i="9784"/>
  <c r="V22" i="9784"/>
  <c r="L22" i="9784"/>
  <c r="K22" i="9784"/>
  <c r="I22" i="9784"/>
  <c r="H22" i="9784"/>
  <c r="F22" i="9784"/>
  <c r="G22" i="9784" s="1"/>
  <c r="C22" i="9784"/>
  <c r="V21" i="9784"/>
  <c r="L21" i="9784"/>
  <c r="K21" i="9784"/>
  <c r="I21" i="9784"/>
  <c r="H21" i="9784"/>
  <c r="F21" i="9784"/>
  <c r="G21" i="9784" s="1"/>
  <c r="C21" i="9784"/>
  <c r="V20" i="9784"/>
  <c r="L20" i="9784"/>
  <c r="K20" i="9784"/>
  <c r="I20" i="9784"/>
  <c r="H20" i="9784"/>
  <c r="F20" i="9784"/>
  <c r="G20" i="9784" s="1"/>
  <c r="C20" i="9784"/>
  <c r="V19" i="9784"/>
  <c r="L19" i="9784"/>
  <c r="K19" i="9784"/>
  <c r="I19" i="9784"/>
  <c r="H19" i="9784"/>
  <c r="F19" i="9784"/>
  <c r="G19" i="9784" s="1"/>
  <c r="C19" i="9784"/>
  <c r="V18" i="9784"/>
  <c r="L18" i="9784"/>
  <c r="L39" i="9784" s="1"/>
  <c r="K18" i="9784"/>
  <c r="I18" i="9784"/>
  <c r="H18" i="9784"/>
  <c r="G18" i="9784"/>
  <c r="F18" i="9784"/>
  <c r="C18" i="9784"/>
  <c r="I5" i="9784"/>
  <c r="U38" i="9783"/>
  <c r="S38" i="9783"/>
  <c r="R38" i="9783"/>
  <c r="Q38" i="9783"/>
  <c r="P38" i="9783"/>
  <c r="O38" i="9783"/>
  <c r="N38" i="9783"/>
  <c r="M38" i="9783"/>
  <c r="D38" i="9783"/>
  <c r="V37" i="9783"/>
  <c r="L37" i="9783"/>
  <c r="K37" i="9783"/>
  <c r="I37" i="9783"/>
  <c r="H37" i="9783"/>
  <c r="G37" i="9783"/>
  <c r="F37" i="9783"/>
  <c r="C37" i="9783"/>
  <c r="V36" i="9783"/>
  <c r="L36" i="9783"/>
  <c r="K36" i="9783"/>
  <c r="I36" i="9783"/>
  <c r="H36" i="9783"/>
  <c r="F36" i="9783"/>
  <c r="G36" i="9783" s="1"/>
  <c r="C36" i="9783"/>
  <c r="V35" i="9783"/>
  <c r="L35" i="9783"/>
  <c r="K35" i="9783"/>
  <c r="I35" i="9783"/>
  <c r="H35" i="9783"/>
  <c r="G35" i="9783"/>
  <c r="F35" i="9783"/>
  <c r="C35" i="9783"/>
  <c r="V34" i="9783"/>
  <c r="L34" i="9783"/>
  <c r="K34" i="9783"/>
  <c r="I34" i="9783"/>
  <c r="H34" i="9783"/>
  <c r="F34" i="9783"/>
  <c r="G34" i="9783" s="1"/>
  <c r="C34" i="9783"/>
  <c r="V33" i="9783"/>
  <c r="L33" i="9783"/>
  <c r="K33" i="9783"/>
  <c r="I33" i="9783"/>
  <c r="H33" i="9783"/>
  <c r="F33" i="9783"/>
  <c r="G33" i="9783" s="1"/>
  <c r="C33" i="9783"/>
  <c r="V32" i="9783"/>
  <c r="L32" i="9783"/>
  <c r="K32" i="9783"/>
  <c r="I32" i="9783"/>
  <c r="H32" i="9783"/>
  <c r="F32" i="9783"/>
  <c r="G32" i="9783" s="1"/>
  <c r="C32" i="9783"/>
  <c r="V31" i="9783"/>
  <c r="L31" i="9783"/>
  <c r="K31" i="9783"/>
  <c r="I31" i="9783"/>
  <c r="H31" i="9783"/>
  <c r="F31" i="9783"/>
  <c r="G31" i="9783" s="1"/>
  <c r="C31" i="9783"/>
  <c r="V30" i="9783"/>
  <c r="L30" i="9783"/>
  <c r="K30" i="9783"/>
  <c r="I30" i="9783"/>
  <c r="H30" i="9783"/>
  <c r="F30" i="9783"/>
  <c r="G30" i="9783" s="1"/>
  <c r="C30" i="9783"/>
  <c r="V29" i="9783"/>
  <c r="L29" i="9783"/>
  <c r="K29" i="9783"/>
  <c r="I29" i="9783"/>
  <c r="H29" i="9783"/>
  <c r="F29" i="9783"/>
  <c r="G29" i="9783" s="1"/>
  <c r="C29" i="9783"/>
  <c r="V28" i="9783"/>
  <c r="L28" i="9783"/>
  <c r="K28" i="9783"/>
  <c r="I28" i="9783"/>
  <c r="H28" i="9783"/>
  <c r="F28" i="9783"/>
  <c r="G28" i="9783" s="1"/>
  <c r="C28" i="9783"/>
  <c r="V27" i="9783"/>
  <c r="L27" i="9783"/>
  <c r="K27" i="9783"/>
  <c r="I27" i="9783"/>
  <c r="H27" i="9783"/>
  <c r="F27" i="9783"/>
  <c r="G27" i="9783" s="1"/>
  <c r="C27" i="9783"/>
  <c r="V26" i="9783"/>
  <c r="L26" i="9783"/>
  <c r="K26" i="9783"/>
  <c r="I26" i="9783"/>
  <c r="H26" i="9783"/>
  <c r="F26" i="9783"/>
  <c r="G26" i="9783" s="1"/>
  <c r="C26" i="9783"/>
  <c r="V25" i="9783"/>
  <c r="L25" i="9783"/>
  <c r="K25" i="9783"/>
  <c r="I25" i="9783"/>
  <c r="H25" i="9783"/>
  <c r="F25" i="9783"/>
  <c r="G25" i="9783" s="1"/>
  <c r="C25" i="9783"/>
  <c r="V24" i="9783"/>
  <c r="L24" i="9783"/>
  <c r="K24" i="9783"/>
  <c r="I24" i="9783"/>
  <c r="H24" i="9783"/>
  <c r="F24" i="9783"/>
  <c r="G24" i="9783" s="1"/>
  <c r="C24" i="9783"/>
  <c r="V23" i="9783"/>
  <c r="L23" i="9783"/>
  <c r="K23" i="9783"/>
  <c r="I23" i="9783"/>
  <c r="H23" i="9783"/>
  <c r="F23" i="9783"/>
  <c r="G23" i="9783" s="1"/>
  <c r="C23" i="9783"/>
  <c r="V22" i="9783"/>
  <c r="L22" i="9783"/>
  <c r="K22" i="9783"/>
  <c r="I22" i="9783"/>
  <c r="H22" i="9783"/>
  <c r="F22" i="9783"/>
  <c r="G22" i="9783" s="1"/>
  <c r="C22" i="9783"/>
  <c r="V21" i="9783"/>
  <c r="L21" i="9783"/>
  <c r="K21" i="9783"/>
  <c r="I21" i="9783"/>
  <c r="H21" i="9783"/>
  <c r="G21" i="9783"/>
  <c r="F21" i="9783"/>
  <c r="C21" i="9783"/>
  <c r="V20" i="9783"/>
  <c r="L20" i="9783"/>
  <c r="K20" i="9783"/>
  <c r="I20" i="9783"/>
  <c r="H20" i="9783"/>
  <c r="F20" i="9783"/>
  <c r="G20" i="9783" s="1"/>
  <c r="C20" i="9783"/>
  <c r="V19" i="9783"/>
  <c r="L19" i="9783"/>
  <c r="K19" i="9783"/>
  <c r="I19" i="9783"/>
  <c r="H19" i="9783"/>
  <c r="F19" i="9783"/>
  <c r="G19" i="9783" s="1"/>
  <c r="C19" i="9783"/>
  <c r="V18" i="9783"/>
  <c r="L18" i="9783"/>
  <c r="L38" i="9783" s="1"/>
  <c r="K18" i="9783"/>
  <c r="I18" i="9783"/>
  <c r="H18" i="9783"/>
  <c r="G18" i="9783"/>
  <c r="F18" i="9783"/>
  <c r="C18" i="9783"/>
  <c r="I5" i="9783"/>
  <c r="U30" i="9782"/>
  <c r="S30" i="9782"/>
  <c r="R30" i="9782"/>
  <c r="Q30" i="9782"/>
  <c r="P30" i="9782"/>
  <c r="O30" i="9782"/>
  <c r="N30" i="9782"/>
  <c r="M30" i="9782"/>
  <c r="D30" i="9782"/>
  <c r="V29" i="9782"/>
  <c r="L29" i="9782"/>
  <c r="K29" i="9782"/>
  <c r="I29" i="9782"/>
  <c r="H29" i="9782"/>
  <c r="G29" i="9782"/>
  <c r="F29" i="9782"/>
  <c r="C29" i="9782"/>
  <c r="V28" i="9782"/>
  <c r="L28" i="9782"/>
  <c r="K28" i="9782"/>
  <c r="I28" i="9782"/>
  <c r="H28" i="9782"/>
  <c r="F28" i="9782"/>
  <c r="G28" i="9782" s="1"/>
  <c r="C28" i="9782"/>
  <c r="V27" i="9782"/>
  <c r="L27" i="9782"/>
  <c r="K27" i="9782"/>
  <c r="I27" i="9782"/>
  <c r="H27" i="9782"/>
  <c r="F27" i="9782"/>
  <c r="G27" i="9782" s="1"/>
  <c r="C27" i="9782"/>
  <c r="V26" i="9782"/>
  <c r="L26" i="9782"/>
  <c r="K26" i="9782"/>
  <c r="I26" i="9782"/>
  <c r="H26" i="9782"/>
  <c r="F26" i="9782"/>
  <c r="G26" i="9782" s="1"/>
  <c r="C26" i="9782"/>
  <c r="V25" i="9782"/>
  <c r="L25" i="9782"/>
  <c r="K25" i="9782"/>
  <c r="I25" i="9782"/>
  <c r="H25" i="9782"/>
  <c r="F25" i="9782"/>
  <c r="G25" i="9782" s="1"/>
  <c r="C25" i="9782"/>
  <c r="V24" i="9782"/>
  <c r="L24" i="9782"/>
  <c r="K24" i="9782"/>
  <c r="I24" i="9782"/>
  <c r="H24" i="9782"/>
  <c r="F24" i="9782"/>
  <c r="G24" i="9782" s="1"/>
  <c r="C24" i="9782"/>
  <c r="V23" i="9782"/>
  <c r="L23" i="9782"/>
  <c r="K23" i="9782"/>
  <c r="I23" i="9782"/>
  <c r="H23" i="9782"/>
  <c r="F23" i="9782"/>
  <c r="G23" i="9782" s="1"/>
  <c r="C23" i="9782"/>
  <c r="V22" i="9782"/>
  <c r="L22" i="9782"/>
  <c r="K22" i="9782"/>
  <c r="I22" i="9782"/>
  <c r="H22" i="9782"/>
  <c r="F22" i="9782"/>
  <c r="G22" i="9782" s="1"/>
  <c r="C22" i="9782"/>
  <c r="V21" i="9782"/>
  <c r="L21" i="9782"/>
  <c r="L30" i="9782" s="1"/>
  <c r="K21" i="9782"/>
  <c r="I21" i="9782"/>
  <c r="H21" i="9782"/>
  <c r="F21" i="9782"/>
  <c r="G21" i="9782" s="1"/>
  <c r="G30" i="9782" s="1"/>
  <c r="C21" i="9782"/>
  <c r="V20" i="9782"/>
  <c r="L20" i="9782"/>
  <c r="K20" i="9782"/>
  <c r="I20" i="9782"/>
  <c r="H20" i="9782"/>
  <c r="F20" i="9782"/>
  <c r="G20" i="9782" s="1"/>
  <c r="C20" i="9782"/>
  <c r="V19" i="9782"/>
  <c r="L19" i="9782"/>
  <c r="K19" i="9782"/>
  <c r="I19" i="9782"/>
  <c r="H19" i="9782"/>
  <c r="F19" i="9782"/>
  <c r="G19" i="9782" s="1"/>
  <c r="C19" i="9782"/>
  <c r="V18" i="9782"/>
  <c r="V30" i="9782" s="1"/>
  <c r="L18" i="9782"/>
  <c r="K18" i="9782"/>
  <c r="I18" i="9782"/>
  <c r="H18" i="9782"/>
  <c r="G18" i="9782"/>
  <c r="F18" i="9782"/>
  <c r="C18" i="9782"/>
  <c r="I5" i="9782"/>
  <c r="U45" i="9781"/>
  <c r="S45" i="9781"/>
  <c r="R45" i="9781"/>
  <c r="Q45" i="9781"/>
  <c r="P45" i="9781"/>
  <c r="O45" i="9781"/>
  <c r="N45" i="9781"/>
  <c r="M45" i="9781"/>
  <c r="D45" i="9781"/>
  <c r="V44" i="9781"/>
  <c r="L44" i="9781"/>
  <c r="K44" i="9781"/>
  <c r="I44" i="9781"/>
  <c r="H44" i="9781"/>
  <c r="G44" i="9781"/>
  <c r="F44" i="9781"/>
  <c r="C44" i="9781"/>
  <c r="V43" i="9781"/>
  <c r="L43" i="9781"/>
  <c r="K43" i="9781"/>
  <c r="I43" i="9781"/>
  <c r="H43" i="9781"/>
  <c r="F43" i="9781"/>
  <c r="G43" i="9781" s="1"/>
  <c r="C43" i="9781"/>
  <c r="V42" i="9781"/>
  <c r="L42" i="9781"/>
  <c r="K42" i="9781"/>
  <c r="I42" i="9781"/>
  <c r="H42" i="9781"/>
  <c r="F42" i="9781"/>
  <c r="G42" i="9781" s="1"/>
  <c r="C42" i="9781"/>
  <c r="V41" i="9781"/>
  <c r="L41" i="9781"/>
  <c r="K41" i="9781"/>
  <c r="I41" i="9781"/>
  <c r="H41" i="9781"/>
  <c r="F41" i="9781"/>
  <c r="G41" i="9781" s="1"/>
  <c r="C41" i="9781"/>
  <c r="V40" i="9781"/>
  <c r="L40" i="9781"/>
  <c r="K40" i="9781"/>
  <c r="I40" i="9781"/>
  <c r="H40" i="9781"/>
  <c r="F40" i="9781"/>
  <c r="G40" i="9781" s="1"/>
  <c r="C40" i="9781"/>
  <c r="V39" i="9781"/>
  <c r="L39" i="9781"/>
  <c r="K39" i="9781"/>
  <c r="I39" i="9781"/>
  <c r="H39" i="9781"/>
  <c r="F39" i="9781"/>
  <c r="G39" i="9781" s="1"/>
  <c r="C39" i="9781"/>
  <c r="V38" i="9781"/>
  <c r="L38" i="9781"/>
  <c r="K38" i="9781"/>
  <c r="I38" i="9781"/>
  <c r="H38" i="9781"/>
  <c r="F38" i="9781"/>
  <c r="G38" i="9781" s="1"/>
  <c r="C38" i="9781"/>
  <c r="V37" i="9781"/>
  <c r="L37" i="9781"/>
  <c r="K37" i="9781"/>
  <c r="I37" i="9781"/>
  <c r="H37" i="9781"/>
  <c r="F37" i="9781"/>
  <c r="G37" i="9781" s="1"/>
  <c r="C37" i="9781"/>
  <c r="V36" i="9781"/>
  <c r="L36" i="9781"/>
  <c r="K36" i="9781"/>
  <c r="I36" i="9781"/>
  <c r="H36" i="9781"/>
  <c r="F36" i="9781"/>
  <c r="G36" i="9781" s="1"/>
  <c r="C36" i="9781"/>
  <c r="V35" i="9781"/>
  <c r="L35" i="9781"/>
  <c r="K35" i="9781"/>
  <c r="I35" i="9781"/>
  <c r="H35" i="9781"/>
  <c r="F35" i="9781"/>
  <c r="G35" i="9781" s="1"/>
  <c r="C35" i="9781"/>
  <c r="V34" i="9781"/>
  <c r="L34" i="9781"/>
  <c r="K34" i="9781"/>
  <c r="I34" i="9781"/>
  <c r="H34" i="9781"/>
  <c r="F34" i="9781"/>
  <c r="G34" i="9781" s="1"/>
  <c r="C34" i="9781"/>
  <c r="V33" i="9781"/>
  <c r="L33" i="9781"/>
  <c r="K33" i="9781"/>
  <c r="I33" i="9781"/>
  <c r="H33" i="9781"/>
  <c r="F33" i="9781"/>
  <c r="G33" i="9781" s="1"/>
  <c r="C33" i="9781"/>
  <c r="V32" i="9781"/>
  <c r="L32" i="9781"/>
  <c r="K32" i="9781"/>
  <c r="I32" i="9781"/>
  <c r="H32" i="9781"/>
  <c r="F32" i="9781"/>
  <c r="G32" i="9781" s="1"/>
  <c r="C32" i="9781"/>
  <c r="V31" i="9781"/>
  <c r="L31" i="9781"/>
  <c r="K31" i="9781"/>
  <c r="I31" i="9781"/>
  <c r="H31" i="9781"/>
  <c r="F31" i="9781"/>
  <c r="G31" i="9781" s="1"/>
  <c r="C31" i="9781"/>
  <c r="V30" i="9781"/>
  <c r="L30" i="9781"/>
  <c r="K30" i="9781"/>
  <c r="I30" i="9781"/>
  <c r="H30" i="9781"/>
  <c r="F30" i="9781"/>
  <c r="G30" i="9781" s="1"/>
  <c r="C30" i="9781"/>
  <c r="V29" i="9781"/>
  <c r="L29" i="9781"/>
  <c r="K29" i="9781"/>
  <c r="I29" i="9781"/>
  <c r="H29" i="9781"/>
  <c r="F29" i="9781"/>
  <c r="G29" i="9781" s="1"/>
  <c r="C29" i="9781"/>
  <c r="V28" i="9781"/>
  <c r="L28" i="9781"/>
  <c r="K28" i="9781"/>
  <c r="I28" i="9781"/>
  <c r="H28" i="9781"/>
  <c r="F28" i="9781"/>
  <c r="G28" i="9781" s="1"/>
  <c r="C28" i="9781"/>
  <c r="V27" i="9781"/>
  <c r="L27" i="9781"/>
  <c r="K27" i="9781"/>
  <c r="I27" i="9781"/>
  <c r="H27" i="9781"/>
  <c r="F27" i="9781"/>
  <c r="G27" i="9781" s="1"/>
  <c r="C27" i="9781"/>
  <c r="V26" i="9781"/>
  <c r="L26" i="9781"/>
  <c r="K26" i="9781"/>
  <c r="I26" i="9781"/>
  <c r="H26" i="9781"/>
  <c r="F26" i="9781"/>
  <c r="G26" i="9781" s="1"/>
  <c r="C26" i="9781"/>
  <c r="V25" i="9781"/>
  <c r="L25" i="9781"/>
  <c r="K25" i="9781"/>
  <c r="I25" i="9781"/>
  <c r="H25" i="9781"/>
  <c r="F25" i="9781"/>
  <c r="G25" i="9781" s="1"/>
  <c r="C25" i="9781"/>
  <c r="V24" i="9781"/>
  <c r="L24" i="9781"/>
  <c r="K24" i="9781"/>
  <c r="I24" i="9781"/>
  <c r="H24" i="9781"/>
  <c r="F24" i="9781"/>
  <c r="G24" i="9781" s="1"/>
  <c r="C24" i="9781"/>
  <c r="V23" i="9781"/>
  <c r="L23" i="9781"/>
  <c r="K23" i="9781"/>
  <c r="I23" i="9781"/>
  <c r="H23" i="9781"/>
  <c r="F23" i="9781"/>
  <c r="G23" i="9781" s="1"/>
  <c r="C23" i="9781"/>
  <c r="V22" i="9781"/>
  <c r="L22" i="9781"/>
  <c r="K22" i="9781"/>
  <c r="I22" i="9781"/>
  <c r="H22" i="9781"/>
  <c r="G22" i="9781"/>
  <c r="F22" i="9781"/>
  <c r="C22" i="9781"/>
  <c r="V21" i="9781"/>
  <c r="L21" i="9781"/>
  <c r="K21" i="9781"/>
  <c r="I21" i="9781"/>
  <c r="H21" i="9781"/>
  <c r="F21" i="9781"/>
  <c r="G21" i="9781" s="1"/>
  <c r="C21" i="9781"/>
  <c r="V20" i="9781"/>
  <c r="L20" i="9781"/>
  <c r="K20" i="9781"/>
  <c r="I20" i="9781"/>
  <c r="H20" i="9781"/>
  <c r="F20" i="9781"/>
  <c r="G20" i="9781" s="1"/>
  <c r="C20" i="9781"/>
  <c r="V19" i="9781"/>
  <c r="L19" i="9781"/>
  <c r="K19" i="9781"/>
  <c r="I19" i="9781"/>
  <c r="H19" i="9781"/>
  <c r="F19" i="9781"/>
  <c r="G19" i="9781" s="1"/>
  <c r="C19" i="9781"/>
  <c r="V18" i="9781"/>
  <c r="V45" i="9781" s="1"/>
  <c r="L18" i="9781"/>
  <c r="K18" i="9781"/>
  <c r="I18" i="9781"/>
  <c r="H18" i="9781"/>
  <c r="G18" i="9781"/>
  <c r="F18" i="9781"/>
  <c r="C18" i="9781"/>
  <c r="I5" i="9781"/>
  <c r="U34" i="9780"/>
  <c r="S34" i="9780"/>
  <c r="R34" i="9780"/>
  <c r="Q34" i="9780"/>
  <c r="P34" i="9780"/>
  <c r="O34" i="9780"/>
  <c r="N34" i="9780"/>
  <c r="M34" i="9780"/>
  <c r="D34" i="9780"/>
  <c r="V33" i="9780"/>
  <c r="L33" i="9780"/>
  <c r="K33" i="9780"/>
  <c r="I33" i="9780"/>
  <c r="H33" i="9780"/>
  <c r="G33" i="9780"/>
  <c r="F33" i="9780"/>
  <c r="C33" i="9780"/>
  <c r="V32" i="9780"/>
  <c r="L32" i="9780"/>
  <c r="K32" i="9780"/>
  <c r="I32" i="9780"/>
  <c r="H32" i="9780"/>
  <c r="F32" i="9780"/>
  <c r="G32" i="9780" s="1"/>
  <c r="C32" i="9780"/>
  <c r="V31" i="9780"/>
  <c r="L31" i="9780"/>
  <c r="K31" i="9780"/>
  <c r="I31" i="9780"/>
  <c r="H31" i="9780"/>
  <c r="F31" i="9780"/>
  <c r="G31" i="9780" s="1"/>
  <c r="C31" i="9780"/>
  <c r="V30" i="9780"/>
  <c r="L30" i="9780"/>
  <c r="K30" i="9780"/>
  <c r="I30" i="9780"/>
  <c r="H30" i="9780"/>
  <c r="F30" i="9780"/>
  <c r="G30" i="9780" s="1"/>
  <c r="C30" i="9780"/>
  <c r="V29" i="9780"/>
  <c r="L29" i="9780"/>
  <c r="K29" i="9780"/>
  <c r="I29" i="9780"/>
  <c r="H29" i="9780"/>
  <c r="F29" i="9780"/>
  <c r="G29" i="9780" s="1"/>
  <c r="C29" i="9780"/>
  <c r="V28" i="9780"/>
  <c r="L28" i="9780"/>
  <c r="K28" i="9780"/>
  <c r="I28" i="9780"/>
  <c r="H28" i="9780"/>
  <c r="F28" i="9780"/>
  <c r="G28" i="9780" s="1"/>
  <c r="C28" i="9780"/>
  <c r="V27" i="9780"/>
  <c r="L27" i="9780"/>
  <c r="K27" i="9780"/>
  <c r="I27" i="9780"/>
  <c r="H27" i="9780"/>
  <c r="F27" i="9780"/>
  <c r="G27" i="9780" s="1"/>
  <c r="C27" i="9780"/>
  <c r="V26" i="9780"/>
  <c r="L26" i="9780"/>
  <c r="K26" i="9780"/>
  <c r="I26" i="9780"/>
  <c r="H26" i="9780"/>
  <c r="F26" i="9780"/>
  <c r="G26" i="9780" s="1"/>
  <c r="C26" i="9780"/>
  <c r="V25" i="9780"/>
  <c r="L25" i="9780"/>
  <c r="K25" i="9780"/>
  <c r="I25" i="9780"/>
  <c r="H25" i="9780"/>
  <c r="F25" i="9780"/>
  <c r="G25" i="9780" s="1"/>
  <c r="C25" i="9780"/>
  <c r="V24" i="9780"/>
  <c r="L24" i="9780"/>
  <c r="K24" i="9780"/>
  <c r="I24" i="9780"/>
  <c r="H24" i="9780"/>
  <c r="F24" i="9780"/>
  <c r="G24" i="9780" s="1"/>
  <c r="C24" i="9780"/>
  <c r="V23" i="9780"/>
  <c r="L23" i="9780"/>
  <c r="K23" i="9780"/>
  <c r="I23" i="9780"/>
  <c r="H23" i="9780"/>
  <c r="F23" i="9780"/>
  <c r="G23" i="9780" s="1"/>
  <c r="C23" i="9780"/>
  <c r="V22" i="9780"/>
  <c r="L22" i="9780"/>
  <c r="K22" i="9780"/>
  <c r="I22" i="9780"/>
  <c r="H22" i="9780"/>
  <c r="F22" i="9780"/>
  <c r="G22" i="9780" s="1"/>
  <c r="C22" i="9780"/>
  <c r="V21" i="9780"/>
  <c r="L21" i="9780"/>
  <c r="K21" i="9780"/>
  <c r="I21" i="9780"/>
  <c r="H21" i="9780"/>
  <c r="G21" i="9780"/>
  <c r="F21" i="9780"/>
  <c r="C21" i="9780"/>
  <c r="V20" i="9780"/>
  <c r="L20" i="9780"/>
  <c r="K20" i="9780"/>
  <c r="I20" i="9780"/>
  <c r="H20" i="9780"/>
  <c r="F20" i="9780"/>
  <c r="G20" i="9780" s="1"/>
  <c r="C20" i="9780"/>
  <c r="V19" i="9780"/>
  <c r="L19" i="9780"/>
  <c r="K19" i="9780"/>
  <c r="I19" i="9780"/>
  <c r="H19" i="9780"/>
  <c r="F19" i="9780"/>
  <c r="G19" i="9780" s="1"/>
  <c r="C19" i="9780"/>
  <c r="V18" i="9780"/>
  <c r="L18" i="9780"/>
  <c r="K18" i="9780"/>
  <c r="I18" i="9780"/>
  <c r="H18" i="9780"/>
  <c r="G18" i="9780"/>
  <c r="F18" i="9780"/>
  <c r="C18" i="9780"/>
  <c r="I5" i="9780"/>
  <c r="U33" i="9779"/>
  <c r="S33" i="9779"/>
  <c r="R33" i="9779"/>
  <c r="Q33" i="9779"/>
  <c r="P33" i="9779"/>
  <c r="O33" i="9779"/>
  <c r="N33" i="9779"/>
  <c r="M33" i="9779"/>
  <c r="D33" i="9779"/>
  <c r="V32" i="9779"/>
  <c r="L32" i="9779"/>
  <c r="K32" i="9779"/>
  <c r="I32" i="9779"/>
  <c r="H32" i="9779"/>
  <c r="G32" i="9779"/>
  <c r="F32" i="9779"/>
  <c r="C32" i="9779"/>
  <c r="V31" i="9779"/>
  <c r="L31" i="9779"/>
  <c r="K31" i="9779"/>
  <c r="I31" i="9779"/>
  <c r="H31" i="9779"/>
  <c r="F31" i="9779"/>
  <c r="G31" i="9779" s="1"/>
  <c r="C31" i="9779"/>
  <c r="V30" i="9779"/>
  <c r="L30" i="9779"/>
  <c r="K30" i="9779"/>
  <c r="I30" i="9779"/>
  <c r="H30" i="9779"/>
  <c r="F30" i="9779"/>
  <c r="G30" i="9779" s="1"/>
  <c r="C30" i="9779"/>
  <c r="V29" i="9779"/>
  <c r="L29" i="9779"/>
  <c r="K29" i="9779"/>
  <c r="I29" i="9779"/>
  <c r="H29" i="9779"/>
  <c r="F29" i="9779"/>
  <c r="G29" i="9779" s="1"/>
  <c r="C29" i="9779"/>
  <c r="V28" i="9779"/>
  <c r="L28" i="9779"/>
  <c r="K28" i="9779"/>
  <c r="I28" i="9779"/>
  <c r="H28" i="9779"/>
  <c r="F28" i="9779"/>
  <c r="G28" i="9779" s="1"/>
  <c r="C28" i="9779"/>
  <c r="V27" i="9779"/>
  <c r="L27" i="9779"/>
  <c r="K27" i="9779"/>
  <c r="I27" i="9779"/>
  <c r="H27" i="9779"/>
  <c r="F27" i="9779"/>
  <c r="G27" i="9779" s="1"/>
  <c r="C27" i="9779"/>
  <c r="V26" i="9779"/>
  <c r="L26" i="9779"/>
  <c r="K26" i="9779"/>
  <c r="I26" i="9779"/>
  <c r="H26" i="9779"/>
  <c r="F26" i="9779"/>
  <c r="G26" i="9779" s="1"/>
  <c r="C26" i="9779"/>
  <c r="V25" i="9779"/>
  <c r="L25" i="9779"/>
  <c r="K25" i="9779"/>
  <c r="I25" i="9779"/>
  <c r="H25" i="9779"/>
  <c r="F25" i="9779"/>
  <c r="G25" i="9779" s="1"/>
  <c r="C25" i="9779"/>
  <c r="V24" i="9779"/>
  <c r="L24" i="9779"/>
  <c r="K24" i="9779"/>
  <c r="I24" i="9779"/>
  <c r="H24" i="9779"/>
  <c r="F24" i="9779"/>
  <c r="G24" i="9779" s="1"/>
  <c r="C24" i="9779"/>
  <c r="V23" i="9779"/>
  <c r="L23" i="9779"/>
  <c r="K23" i="9779"/>
  <c r="I23" i="9779"/>
  <c r="H23" i="9779"/>
  <c r="F23" i="9779"/>
  <c r="G23" i="9779" s="1"/>
  <c r="C23" i="9779"/>
  <c r="V22" i="9779"/>
  <c r="L22" i="9779"/>
  <c r="K22" i="9779"/>
  <c r="I22" i="9779"/>
  <c r="H22" i="9779"/>
  <c r="F22" i="9779"/>
  <c r="G22" i="9779" s="1"/>
  <c r="C22" i="9779"/>
  <c r="V21" i="9779"/>
  <c r="L21" i="9779"/>
  <c r="K21" i="9779"/>
  <c r="I21" i="9779"/>
  <c r="H21" i="9779"/>
  <c r="F21" i="9779"/>
  <c r="G21" i="9779" s="1"/>
  <c r="C21" i="9779"/>
  <c r="V20" i="9779"/>
  <c r="L20" i="9779"/>
  <c r="K20" i="9779"/>
  <c r="I20" i="9779"/>
  <c r="H20" i="9779"/>
  <c r="G20" i="9779"/>
  <c r="F20" i="9779"/>
  <c r="C20" i="9779"/>
  <c r="V19" i="9779"/>
  <c r="L19" i="9779"/>
  <c r="K19" i="9779"/>
  <c r="I19" i="9779"/>
  <c r="H19" i="9779"/>
  <c r="F19" i="9779"/>
  <c r="G19" i="9779" s="1"/>
  <c r="C19" i="9779"/>
  <c r="V18" i="9779"/>
  <c r="V33" i="9779" s="1"/>
  <c r="L18" i="9779"/>
  <c r="L33" i="9779" s="1"/>
  <c r="K18" i="9779"/>
  <c r="K33" i="9779" s="1"/>
  <c r="I18" i="9779"/>
  <c r="H18" i="9779"/>
  <c r="G18" i="9779"/>
  <c r="F18" i="9779"/>
  <c r="C18" i="9779"/>
  <c r="I5" i="9779"/>
  <c r="U28" i="9777"/>
  <c r="S28" i="9777"/>
  <c r="R28" i="9777"/>
  <c r="Q28" i="9777"/>
  <c r="P28" i="9777"/>
  <c r="O28" i="9777"/>
  <c r="N28" i="9777"/>
  <c r="M28" i="9777"/>
  <c r="D28" i="9777"/>
  <c r="V27" i="9777"/>
  <c r="L27" i="9777"/>
  <c r="K27" i="9777"/>
  <c r="I27" i="9777"/>
  <c r="H27" i="9777"/>
  <c r="G27" i="9777"/>
  <c r="F27" i="9777"/>
  <c r="C27" i="9777"/>
  <c r="V26" i="9777"/>
  <c r="L26" i="9777"/>
  <c r="K26" i="9777"/>
  <c r="I26" i="9777"/>
  <c r="H26" i="9777"/>
  <c r="G26" i="9777"/>
  <c r="F26" i="9777"/>
  <c r="C26" i="9777"/>
  <c r="V25" i="9777"/>
  <c r="L25" i="9777"/>
  <c r="K25" i="9777"/>
  <c r="I25" i="9777"/>
  <c r="H25" i="9777"/>
  <c r="G25" i="9777"/>
  <c r="F25" i="9777"/>
  <c r="C25" i="9777"/>
  <c r="V24" i="9777"/>
  <c r="L24" i="9777"/>
  <c r="K24" i="9777"/>
  <c r="I24" i="9777"/>
  <c r="H24" i="9777"/>
  <c r="G24" i="9777"/>
  <c r="F24" i="9777"/>
  <c r="C24" i="9777"/>
  <c r="V23" i="9777"/>
  <c r="L23" i="9777"/>
  <c r="K23" i="9777"/>
  <c r="I23" i="9777"/>
  <c r="H23" i="9777"/>
  <c r="G23" i="9777"/>
  <c r="F23" i="9777"/>
  <c r="C23" i="9777"/>
  <c r="V22" i="9777"/>
  <c r="L22" i="9777"/>
  <c r="K22" i="9777"/>
  <c r="I22" i="9777"/>
  <c r="H22" i="9777"/>
  <c r="G22" i="9777"/>
  <c r="F22" i="9777"/>
  <c r="C22" i="9777"/>
  <c r="V21" i="9777"/>
  <c r="L21" i="9777"/>
  <c r="K21" i="9777"/>
  <c r="I21" i="9777"/>
  <c r="H21" i="9777"/>
  <c r="G21" i="9777"/>
  <c r="F21" i="9777"/>
  <c r="C21" i="9777"/>
  <c r="V20" i="9777"/>
  <c r="L20" i="9777"/>
  <c r="K20" i="9777"/>
  <c r="I20" i="9777"/>
  <c r="H20" i="9777"/>
  <c r="G20" i="9777"/>
  <c r="F20" i="9777"/>
  <c r="C20" i="9777"/>
  <c r="V19" i="9777"/>
  <c r="L19" i="9777"/>
  <c r="K19" i="9777"/>
  <c r="I19" i="9777"/>
  <c r="H19" i="9777"/>
  <c r="F19" i="9777"/>
  <c r="G19" i="9777" s="1"/>
  <c r="G28" i="9777" s="1"/>
  <c r="C19" i="9777"/>
  <c r="V18" i="9777"/>
  <c r="V28" i="9777" s="1"/>
  <c r="L18" i="9777"/>
  <c r="K18" i="9777"/>
  <c r="K28" i="9777" s="1"/>
  <c r="I18" i="9777"/>
  <c r="H18" i="9777"/>
  <c r="G18" i="9777"/>
  <c r="F18" i="9777"/>
  <c r="C18" i="9777"/>
  <c r="I5" i="9777"/>
  <c r="U29" i="9778"/>
  <c r="S29" i="9778"/>
  <c r="R29" i="9778"/>
  <c r="Q29" i="9778"/>
  <c r="P29" i="9778"/>
  <c r="O29" i="9778"/>
  <c r="N29" i="9778"/>
  <c r="M29" i="9778"/>
  <c r="D29" i="9778"/>
  <c r="V28" i="9778"/>
  <c r="L28" i="9778"/>
  <c r="K28" i="9778"/>
  <c r="I28" i="9778"/>
  <c r="H28" i="9778"/>
  <c r="G28" i="9778"/>
  <c r="F28" i="9778"/>
  <c r="C28" i="9778"/>
  <c r="V27" i="9778"/>
  <c r="L27" i="9778"/>
  <c r="K27" i="9778"/>
  <c r="I27" i="9778"/>
  <c r="H27" i="9778"/>
  <c r="G27" i="9778"/>
  <c r="F27" i="9778"/>
  <c r="C27" i="9778"/>
  <c r="V26" i="9778"/>
  <c r="L26" i="9778"/>
  <c r="K26" i="9778"/>
  <c r="I26" i="9778"/>
  <c r="H26" i="9778"/>
  <c r="G26" i="9778"/>
  <c r="F26" i="9778"/>
  <c r="C26" i="9778"/>
  <c r="V25" i="9778"/>
  <c r="L25" i="9778"/>
  <c r="K25" i="9778"/>
  <c r="I25" i="9778"/>
  <c r="H25" i="9778"/>
  <c r="G25" i="9778"/>
  <c r="F25" i="9778"/>
  <c r="C25" i="9778"/>
  <c r="V24" i="9778"/>
  <c r="L24" i="9778"/>
  <c r="K24" i="9778"/>
  <c r="I24" i="9778"/>
  <c r="H24" i="9778"/>
  <c r="G24" i="9778"/>
  <c r="F24" i="9778"/>
  <c r="C24" i="9778"/>
  <c r="V23" i="9778"/>
  <c r="L23" i="9778"/>
  <c r="K23" i="9778"/>
  <c r="I23" i="9778"/>
  <c r="H23" i="9778"/>
  <c r="G23" i="9778"/>
  <c r="F23" i="9778"/>
  <c r="C23" i="9778"/>
  <c r="V22" i="9778"/>
  <c r="L22" i="9778"/>
  <c r="K22" i="9778"/>
  <c r="I22" i="9778"/>
  <c r="H22" i="9778"/>
  <c r="G22" i="9778"/>
  <c r="F22" i="9778"/>
  <c r="C22" i="9778"/>
  <c r="V21" i="9778"/>
  <c r="L21" i="9778"/>
  <c r="K21" i="9778"/>
  <c r="I21" i="9778"/>
  <c r="H21" i="9778"/>
  <c r="G21" i="9778"/>
  <c r="F21" i="9778"/>
  <c r="C21" i="9778"/>
  <c r="V20" i="9778"/>
  <c r="L20" i="9778"/>
  <c r="K20" i="9778"/>
  <c r="I20" i="9778"/>
  <c r="H20" i="9778"/>
  <c r="G20" i="9778"/>
  <c r="F20" i="9778"/>
  <c r="C20" i="9778"/>
  <c r="V19" i="9778"/>
  <c r="L19" i="9778"/>
  <c r="K19" i="9778"/>
  <c r="I19" i="9778"/>
  <c r="H19" i="9778"/>
  <c r="G19" i="9778"/>
  <c r="F19" i="9778"/>
  <c r="C19" i="9778"/>
  <c r="V18" i="9778"/>
  <c r="V29" i="9778" s="1"/>
  <c r="L18" i="9778"/>
  <c r="L29" i="9778" s="1"/>
  <c r="K18" i="9778"/>
  <c r="K29" i="9778" s="1"/>
  <c r="I18" i="9778"/>
  <c r="H18" i="9778"/>
  <c r="G18" i="9778"/>
  <c r="G29" i="9778" s="1"/>
  <c r="F18" i="9778"/>
  <c r="C18" i="9778"/>
  <c r="I5" i="9778"/>
  <c r="U29" i="9775"/>
  <c r="S29" i="9775"/>
  <c r="R29" i="9775"/>
  <c r="Q29" i="9775"/>
  <c r="P29" i="9775"/>
  <c r="O29" i="9775"/>
  <c r="N29" i="9775"/>
  <c r="M29" i="9775"/>
  <c r="D29" i="9775"/>
  <c r="V28" i="9775"/>
  <c r="L28" i="9775"/>
  <c r="K28" i="9775"/>
  <c r="I28" i="9775"/>
  <c r="H28" i="9775"/>
  <c r="G28" i="9775"/>
  <c r="F28" i="9775"/>
  <c r="C28" i="9775"/>
  <c r="V27" i="9775"/>
  <c r="L27" i="9775"/>
  <c r="K27" i="9775"/>
  <c r="I27" i="9775"/>
  <c r="H27" i="9775"/>
  <c r="G27" i="9775"/>
  <c r="F27" i="9775"/>
  <c r="C27" i="9775"/>
  <c r="V26" i="9775"/>
  <c r="L26" i="9775"/>
  <c r="K26" i="9775"/>
  <c r="I26" i="9775"/>
  <c r="H26" i="9775"/>
  <c r="F26" i="9775"/>
  <c r="G26" i="9775" s="1"/>
  <c r="C26" i="9775"/>
  <c r="V25" i="9775"/>
  <c r="L25" i="9775"/>
  <c r="K25" i="9775"/>
  <c r="I25" i="9775"/>
  <c r="H25" i="9775"/>
  <c r="F25" i="9775"/>
  <c r="G25" i="9775" s="1"/>
  <c r="C25" i="9775"/>
  <c r="V24" i="9775"/>
  <c r="L24" i="9775"/>
  <c r="K24" i="9775"/>
  <c r="I24" i="9775"/>
  <c r="H24" i="9775"/>
  <c r="F24" i="9775"/>
  <c r="G24" i="9775" s="1"/>
  <c r="C24" i="9775"/>
  <c r="V23" i="9775"/>
  <c r="L23" i="9775"/>
  <c r="K23" i="9775"/>
  <c r="I23" i="9775"/>
  <c r="H23" i="9775"/>
  <c r="G23" i="9775"/>
  <c r="F23" i="9775"/>
  <c r="C23" i="9775"/>
  <c r="V22" i="9775"/>
  <c r="L22" i="9775"/>
  <c r="K22" i="9775"/>
  <c r="I22" i="9775"/>
  <c r="H22" i="9775"/>
  <c r="F22" i="9775"/>
  <c r="G22" i="9775" s="1"/>
  <c r="C22" i="9775"/>
  <c r="V21" i="9775"/>
  <c r="L21" i="9775"/>
  <c r="K21" i="9775"/>
  <c r="I21" i="9775"/>
  <c r="H21" i="9775"/>
  <c r="F21" i="9775"/>
  <c r="G21" i="9775" s="1"/>
  <c r="C21" i="9775"/>
  <c r="V20" i="9775"/>
  <c r="L20" i="9775"/>
  <c r="K20" i="9775"/>
  <c r="I20" i="9775"/>
  <c r="H20" i="9775"/>
  <c r="F20" i="9775"/>
  <c r="G20" i="9775" s="1"/>
  <c r="C20" i="9775"/>
  <c r="V19" i="9775"/>
  <c r="V29" i="9775" s="1"/>
  <c r="L19" i="9775"/>
  <c r="K19" i="9775"/>
  <c r="I19" i="9775"/>
  <c r="H19" i="9775"/>
  <c r="F19" i="9775"/>
  <c r="G19" i="9775" s="1"/>
  <c r="C19" i="9775"/>
  <c r="V18" i="9775"/>
  <c r="L18" i="9775"/>
  <c r="K18" i="9775"/>
  <c r="I18" i="9775"/>
  <c r="H18" i="9775"/>
  <c r="G18" i="9775"/>
  <c r="F18" i="9775"/>
  <c r="C18" i="9775"/>
  <c r="I5" i="9775"/>
  <c r="V31" i="9776"/>
  <c r="T31" i="9776"/>
  <c r="S31" i="9776"/>
  <c r="R31" i="9776"/>
  <c r="Q31" i="9776"/>
  <c r="P31" i="9776"/>
  <c r="O31" i="9776"/>
  <c r="N31" i="9776"/>
  <c r="D31" i="9776"/>
  <c r="W30" i="9776"/>
  <c r="M30" i="9776"/>
  <c r="L30" i="9776"/>
  <c r="J30" i="9776"/>
  <c r="I30" i="9776"/>
  <c r="H30" i="9776"/>
  <c r="G30" i="9776"/>
  <c r="C30" i="9776"/>
  <c r="W29" i="9776"/>
  <c r="M29" i="9776"/>
  <c r="L29" i="9776"/>
  <c r="J29" i="9776"/>
  <c r="I29" i="9776"/>
  <c r="H29" i="9776"/>
  <c r="G29" i="9776"/>
  <c r="C29" i="9776"/>
  <c r="W28" i="9776"/>
  <c r="M28" i="9776"/>
  <c r="L28" i="9776"/>
  <c r="J28" i="9776"/>
  <c r="I28" i="9776"/>
  <c r="G28" i="9776"/>
  <c r="H28" i="9776" s="1"/>
  <c r="C28" i="9776"/>
  <c r="W27" i="9776"/>
  <c r="M27" i="9776"/>
  <c r="L27" i="9776"/>
  <c r="J27" i="9776"/>
  <c r="I27" i="9776"/>
  <c r="G27" i="9776"/>
  <c r="H27" i="9776" s="1"/>
  <c r="C27" i="9776"/>
  <c r="W26" i="9776"/>
  <c r="M26" i="9776"/>
  <c r="L26" i="9776"/>
  <c r="J26" i="9776"/>
  <c r="I26" i="9776"/>
  <c r="G26" i="9776"/>
  <c r="H26" i="9776" s="1"/>
  <c r="C26" i="9776"/>
  <c r="W25" i="9776"/>
  <c r="M25" i="9776"/>
  <c r="L25" i="9776"/>
  <c r="J25" i="9776"/>
  <c r="I25" i="9776"/>
  <c r="G25" i="9776"/>
  <c r="H25" i="9776" s="1"/>
  <c r="C25" i="9776"/>
  <c r="W24" i="9776"/>
  <c r="M24" i="9776"/>
  <c r="L24" i="9776"/>
  <c r="J24" i="9776"/>
  <c r="I24" i="9776"/>
  <c r="G24" i="9776"/>
  <c r="H24" i="9776" s="1"/>
  <c r="C24" i="9776"/>
  <c r="W23" i="9776"/>
  <c r="M23" i="9776"/>
  <c r="L23" i="9776"/>
  <c r="J23" i="9776"/>
  <c r="I23" i="9776"/>
  <c r="G23" i="9776"/>
  <c r="H23" i="9776" s="1"/>
  <c r="C23" i="9776"/>
  <c r="W22" i="9776"/>
  <c r="M22" i="9776"/>
  <c r="L22" i="9776"/>
  <c r="J22" i="9776"/>
  <c r="I22" i="9776"/>
  <c r="G22" i="9776"/>
  <c r="H22" i="9776" s="1"/>
  <c r="C22" i="9776"/>
  <c r="W21" i="9776"/>
  <c r="M21" i="9776"/>
  <c r="L21" i="9776"/>
  <c r="J21" i="9776"/>
  <c r="I21" i="9776"/>
  <c r="G21" i="9776"/>
  <c r="H21" i="9776" s="1"/>
  <c r="C21" i="9776"/>
  <c r="W20" i="9776"/>
  <c r="M20" i="9776"/>
  <c r="L20" i="9776"/>
  <c r="J20" i="9776"/>
  <c r="I20" i="9776"/>
  <c r="G20" i="9776"/>
  <c r="H20" i="9776" s="1"/>
  <c r="C20" i="9776"/>
  <c r="W19" i="9776"/>
  <c r="M19" i="9776"/>
  <c r="L19" i="9776"/>
  <c r="J19" i="9776"/>
  <c r="I19" i="9776"/>
  <c r="G19" i="9776"/>
  <c r="H19" i="9776" s="1"/>
  <c r="C19" i="9776"/>
  <c r="W18" i="9776"/>
  <c r="W31" i="9776" s="1"/>
  <c r="M18" i="9776"/>
  <c r="M31" i="9776" s="1"/>
  <c r="L18" i="9776"/>
  <c r="L31" i="9776" s="1"/>
  <c r="J18" i="9776"/>
  <c r="I18" i="9776"/>
  <c r="H18" i="9776"/>
  <c r="G18" i="9776"/>
  <c r="C18" i="9776"/>
  <c r="J5" i="9776"/>
  <c r="V36" i="9774"/>
  <c r="T36" i="9774"/>
  <c r="S36" i="9774"/>
  <c r="R36" i="9774"/>
  <c r="Q36" i="9774"/>
  <c r="P36" i="9774"/>
  <c r="O36" i="9774"/>
  <c r="N36" i="9774"/>
  <c r="D36" i="9774"/>
  <c r="W35" i="9774"/>
  <c r="M35" i="9774"/>
  <c r="L35" i="9774"/>
  <c r="J35" i="9774"/>
  <c r="I35" i="9774"/>
  <c r="H35" i="9774"/>
  <c r="G35" i="9774"/>
  <c r="C35" i="9774"/>
  <c r="W34" i="9774"/>
  <c r="M34" i="9774"/>
  <c r="L34" i="9774"/>
  <c r="J34" i="9774"/>
  <c r="I34" i="9774"/>
  <c r="H34" i="9774"/>
  <c r="G34" i="9774"/>
  <c r="C34" i="9774"/>
  <c r="W33" i="9774"/>
  <c r="M33" i="9774"/>
  <c r="L33" i="9774"/>
  <c r="J33" i="9774"/>
  <c r="I33" i="9774"/>
  <c r="G33" i="9774"/>
  <c r="H33" i="9774" s="1"/>
  <c r="C33" i="9774"/>
  <c r="W32" i="9774"/>
  <c r="M32" i="9774"/>
  <c r="L32" i="9774"/>
  <c r="J32" i="9774"/>
  <c r="I32" i="9774"/>
  <c r="G32" i="9774"/>
  <c r="H32" i="9774" s="1"/>
  <c r="C32" i="9774"/>
  <c r="W31" i="9774"/>
  <c r="M31" i="9774"/>
  <c r="L31" i="9774"/>
  <c r="J31" i="9774"/>
  <c r="I31" i="9774"/>
  <c r="G31" i="9774"/>
  <c r="H31" i="9774" s="1"/>
  <c r="C31" i="9774"/>
  <c r="W30" i="9774"/>
  <c r="M30" i="9774"/>
  <c r="L30" i="9774"/>
  <c r="J30" i="9774"/>
  <c r="I30" i="9774"/>
  <c r="G30" i="9774"/>
  <c r="H30" i="9774" s="1"/>
  <c r="C30" i="9774"/>
  <c r="W29" i="9774"/>
  <c r="M29" i="9774"/>
  <c r="L29" i="9774"/>
  <c r="J29" i="9774"/>
  <c r="I29" i="9774"/>
  <c r="G29" i="9774"/>
  <c r="H29" i="9774" s="1"/>
  <c r="C29" i="9774"/>
  <c r="W28" i="9774"/>
  <c r="M28" i="9774"/>
  <c r="L28" i="9774"/>
  <c r="J28" i="9774"/>
  <c r="I28" i="9774"/>
  <c r="G28" i="9774"/>
  <c r="H28" i="9774" s="1"/>
  <c r="C28" i="9774"/>
  <c r="W27" i="9774"/>
  <c r="M27" i="9774"/>
  <c r="L27" i="9774"/>
  <c r="J27" i="9774"/>
  <c r="I27" i="9774"/>
  <c r="G27" i="9774"/>
  <c r="H27" i="9774" s="1"/>
  <c r="C27" i="9774"/>
  <c r="W26" i="9774"/>
  <c r="M26" i="9774"/>
  <c r="L26" i="9774"/>
  <c r="J26" i="9774"/>
  <c r="I26" i="9774"/>
  <c r="G26" i="9774"/>
  <c r="H26" i="9774" s="1"/>
  <c r="C26" i="9774"/>
  <c r="W25" i="9774"/>
  <c r="M25" i="9774"/>
  <c r="L25" i="9774"/>
  <c r="J25" i="9774"/>
  <c r="I25" i="9774"/>
  <c r="G25" i="9774"/>
  <c r="H25" i="9774" s="1"/>
  <c r="C25" i="9774"/>
  <c r="W24" i="9774"/>
  <c r="M24" i="9774"/>
  <c r="L24" i="9774"/>
  <c r="J24" i="9774"/>
  <c r="I24" i="9774"/>
  <c r="G24" i="9774"/>
  <c r="H24" i="9774" s="1"/>
  <c r="C24" i="9774"/>
  <c r="W23" i="9774"/>
  <c r="M23" i="9774"/>
  <c r="L23" i="9774"/>
  <c r="J23" i="9774"/>
  <c r="I23" i="9774"/>
  <c r="H23" i="9774"/>
  <c r="G23" i="9774"/>
  <c r="C23" i="9774"/>
  <c r="W22" i="9774"/>
  <c r="M22" i="9774"/>
  <c r="L22" i="9774"/>
  <c r="J22" i="9774"/>
  <c r="I22" i="9774"/>
  <c r="G22" i="9774"/>
  <c r="H22" i="9774" s="1"/>
  <c r="C22" i="9774"/>
  <c r="W21" i="9774"/>
  <c r="M21" i="9774"/>
  <c r="L21" i="9774"/>
  <c r="J21" i="9774"/>
  <c r="I21" i="9774"/>
  <c r="G21" i="9774"/>
  <c r="H21" i="9774" s="1"/>
  <c r="C21" i="9774"/>
  <c r="W20" i="9774"/>
  <c r="M20" i="9774"/>
  <c r="L20" i="9774"/>
  <c r="J20" i="9774"/>
  <c r="I20" i="9774"/>
  <c r="G20" i="9774"/>
  <c r="H20" i="9774" s="1"/>
  <c r="C20" i="9774"/>
  <c r="W19" i="9774"/>
  <c r="M19" i="9774"/>
  <c r="L19" i="9774"/>
  <c r="J19" i="9774"/>
  <c r="I19" i="9774"/>
  <c r="G19" i="9774"/>
  <c r="H19" i="9774" s="1"/>
  <c r="C19" i="9774"/>
  <c r="W18" i="9774"/>
  <c r="W36" i="9774" s="1"/>
  <c r="M18" i="9774"/>
  <c r="L18" i="9774"/>
  <c r="J18" i="9774"/>
  <c r="I18" i="9774"/>
  <c r="H18" i="9774"/>
  <c r="G18" i="9774"/>
  <c r="C18" i="9774"/>
  <c r="J5" i="9774"/>
  <c r="W27" i="9773"/>
  <c r="U27" i="9773"/>
  <c r="T27" i="9773"/>
  <c r="S27" i="9773"/>
  <c r="R27" i="9773"/>
  <c r="Q27" i="9773"/>
  <c r="P27" i="9773"/>
  <c r="O27" i="9773"/>
  <c r="D27" i="9773"/>
  <c r="X26" i="9773"/>
  <c r="N26" i="9773"/>
  <c r="M26" i="9773"/>
  <c r="K26" i="9773"/>
  <c r="J26" i="9773"/>
  <c r="I26" i="9773"/>
  <c r="H26" i="9773"/>
  <c r="C26" i="9773"/>
  <c r="X25" i="9773"/>
  <c r="N25" i="9773"/>
  <c r="M25" i="9773"/>
  <c r="K25" i="9773"/>
  <c r="J25" i="9773"/>
  <c r="I25" i="9773"/>
  <c r="H25" i="9773"/>
  <c r="C25" i="9773"/>
  <c r="X24" i="9773"/>
  <c r="N24" i="9773"/>
  <c r="M24" i="9773"/>
  <c r="K24" i="9773"/>
  <c r="J24" i="9773"/>
  <c r="I24" i="9773"/>
  <c r="H24" i="9773"/>
  <c r="C24" i="9773"/>
  <c r="X23" i="9773"/>
  <c r="N23" i="9773"/>
  <c r="M23" i="9773"/>
  <c r="K23" i="9773"/>
  <c r="J23" i="9773"/>
  <c r="I23" i="9773"/>
  <c r="H23" i="9773"/>
  <c r="C23" i="9773"/>
  <c r="X22" i="9773"/>
  <c r="N22" i="9773"/>
  <c r="M22" i="9773"/>
  <c r="K22" i="9773"/>
  <c r="J22" i="9773"/>
  <c r="H22" i="9773"/>
  <c r="I22" i="9773" s="1"/>
  <c r="C22" i="9773"/>
  <c r="X21" i="9773"/>
  <c r="N21" i="9773"/>
  <c r="M21" i="9773"/>
  <c r="K21" i="9773"/>
  <c r="J21" i="9773"/>
  <c r="H21" i="9773"/>
  <c r="I21" i="9773" s="1"/>
  <c r="C21" i="9773"/>
  <c r="X20" i="9773"/>
  <c r="N20" i="9773"/>
  <c r="M20" i="9773"/>
  <c r="K20" i="9773"/>
  <c r="J20" i="9773"/>
  <c r="H20" i="9773"/>
  <c r="I20" i="9773" s="1"/>
  <c r="C20" i="9773"/>
  <c r="X19" i="9773"/>
  <c r="N19" i="9773"/>
  <c r="M19" i="9773"/>
  <c r="K19" i="9773"/>
  <c r="J19" i="9773"/>
  <c r="H19" i="9773"/>
  <c r="I19" i="9773" s="1"/>
  <c r="C19" i="9773"/>
  <c r="X18" i="9773"/>
  <c r="X27" i="9773" s="1"/>
  <c r="N18" i="9773"/>
  <c r="N27" i="9773" s="1"/>
  <c r="M18" i="9773"/>
  <c r="M27" i="9773" s="1"/>
  <c r="K18" i="9773"/>
  <c r="J18" i="9773"/>
  <c r="I18" i="9773"/>
  <c r="H18" i="9773"/>
  <c r="C18" i="9773"/>
  <c r="K5" i="9773"/>
  <c r="W39" i="9772"/>
  <c r="U39" i="9772"/>
  <c r="T39" i="9772"/>
  <c r="S39" i="9772"/>
  <c r="R39" i="9772"/>
  <c r="Q39" i="9772"/>
  <c r="P39" i="9772"/>
  <c r="O39" i="9772"/>
  <c r="D39" i="9772"/>
  <c r="X38" i="9772"/>
  <c r="N38" i="9772"/>
  <c r="M38" i="9772"/>
  <c r="K38" i="9772"/>
  <c r="J38" i="9772"/>
  <c r="I38" i="9772"/>
  <c r="H38" i="9772"/>
  <c r="C38" i="9772"/>
  <c r="X37" i="9772"/>
  <c r="N37" i="9772"/>
  <c r="M37" i="9772"/>
  <c r="K37" i="9772"/>
  <c r="J37" i="9772"/>
  <c r="I37" i="9772"/>
  <c r="H37" i="9772"/>
  <c r="C37" i="9772"/>
  <c r="X36" i="9772"/>
  <c r="N36" i="9772"/>
  <c r="M36" i="9772"/>
  <c r="K36" i="9772"/>
  <c r="J36" i="9772"/>
  <c r="H36" i="9772"/>
  <c r="I36" i="9772" s="1"/>
  <c r="C36" i="9772"/>
  <c r="X35" i="9772"/>
  <c r="N35" i="9772"/>
  <c r="M35" i="9772"/>
  <c r="K35" i="9772"/>
  <c r="J35" i="9772"/>
  <c r="H35" i="9772"/>
  <c r="I35" i="9772" s="1"/>
  <c r="C35" i="9772"/>
  <c r="X34" i="9772"/>
  <c r="N34" i="9772"/>
  <c r="M34" i="9772"/>
  <c r="K34" i="9772"/>
  <c r="J34" i="9772"/>
  <c r="H34" i="9772"/>
  <c r="I34" i="9772" s="1"/>
  <c r="C34" i="9772"/>
  <c r="X33" i="9772"/>
  <c r="N33" i="9772"/>
  <c r="M33" i="9772"/>
  <c r="K33" i="9772"/>
  <c r="J33" i="9772"/>
  <c r="H33" i="9772"/>
  <c r="I33" i="9772" s="1"/>
  <c r="C33" i="9772"/>
  <c r="X32" i="9772"/>
  <c r="N32" i="9772"/>
  <c r="M32" i="9772"/>
  <c r="K32" i="9772"/>
  <c r="J32" i="9772"/>
  <c r="H32" i="9772"/>
  <c r="I32" i="9772" s="1"/>
  <c r="C32" i="9772"/>
  <c r="X31" i="9772"/>
  <c r="N31" i="9772"/>
  <c r="M31" i="9772"/>
  <c r="K31" i="9772"/>
  <c r="J31" i="9772"/>
  <c r="H31" i="9772"/>
  <c r="I31" i="9772" s="1"/>
  <c r="C31" i="9772"/>
  <c r="X30" i="9772"/>
  <c r="N30" i="9772"/>
  <c r="M30" i="9772"/>
  <c r="K30" i="9772"/>
  <c r="J30" i="9772"/>
  <c r="H30" i="9772"/>
  <c r="I30" i="9772" s="1"/>
  <c r="C30" i="9772"/>
  <c r="X29" i="9772"/>
  <c r="N29" i="9772"/>
  <c r="M29" i="9772"/>
  <c r="K29" i="9772"/>
  <c r="J29" i="9772"/>
  <c r="H29" i="9772"/>
  <c r="I29" i="9772" s="1"/>
  <c r="C29" i="9772"/>
  <c r="X28" i="9772"/>
  <c r="N28" i="9772"/>
  <c r="M28" i="9772"/>
  <c r="K28" i="9772"/>
  <c r="J28" i="9772"/>
  <c r="H28" i="9772"/>
  <c r="I28" i="9772" s="1"/>
  <c r="C28" i="9772"/>
  <c r="X27" i="9772"/>
  <c r="N27" i="9772"/>
  <c r="M27" i="9772"/>
  <c r="K27" i="9772"/>
  <c r="J27" i="9772"/>
  <c r="H27" i="9772"/>
  <c r="I27" i="9772" s="1"/>
  <c r="C27" i="9772"/>
  <c r="X26" i="9772"/>
  <c r="N26" i="9772"/>
  <c r="M26" i="9772"/>
  <c r="K26" i="9772"/>
  <c r="J26" i="9772"/>
  <c r="H26" i="9772"/>
  <c r="I26" i="9772" s="1"/>
  <c r="C26" i="9772"/>
  <c r="X25" i="9772"/>
  <c r="N25" i="9772"/>
  <c r="M25" i="9772"/>
  <c r="K25" i="9772"/>
  <c r="J25" i="9772"/>
  <c r="H25" i="9772"/>
  <c r="I25" i="9772" s="1"/>
  <c r="C25" i="9772"/>
  <c r="X24" i="9772"/>
  <c r="N24" i="9772"/>
  <c r="M24" i="9772"/>
  <c r="K24" i="9772"/>
  <c r="J24" i="9772"/>
  <c r="H24" i="9772"/>
  <c r="I24" i="9772" s="1"/>
  <c r="C24" i="9772"/>
  <c r="X23" i="9772"/>
  <c r="N23" i="9772"/>
  <c r="M23" i="9772"/>
  <c r="K23" i="9772"/>
  <c r="J23" i="9772"/>
  <c r="H23" i="9772"/>
  <c r="I23" i="9772" s="1"/>
  <c r="C23" i="9772"/>
  <c r="X22" i="9772"/>
  <c r="N22" i="9772"/>
  <c r="M22" i="9772"/>
  <c r="K22" i="9772"/>
  <c r="J22" i="9772"/>
  <c r="H22" i="9772"/>
  <c r="I22" i="9772" s="1"/>
  <c r="C22" i="9772"/>
  <c r="X21" i="9772"/>
  <c r="N21" i="9772"/>
  <c r="M21" i="9772"/>
  <c r="K21" i="9772"/>
  <c r="J21" i="9772"/>
  <c r="H21" i="9772"/>
  <c r="I21" i="9772" s="1"/>
  <c r="I39" i="9772" s="1"/>
  <c r="C21" i="9772"/>
  <c r="X20" i="9772"/>
  <c r="N20" i="9772"/>
  <c r="M20" i="9772"/>
  <c r="K20" i="9772"/>
  <c r="J20" i="9772"/>
  <c r="H20" i="9772"/>
  <c r="I20" i="9772" s="1"/>
  <c r="C20" i="9772"/>
  <c r="X19" i="9772"/>
  <c r="N19" i="9772"/>
  <c r="M19" i="9772"/>
  <c r="K19" i="9772"/>
  <c r="J19" i="9772"/>
  <c r="H19" i="9772"/>
  <c r="I19" i="9772" s="1"/>
  <c r="C19" i="9772"/>
  <c r="X18" i="9772"/>
  <c r="X39" i="9772" s="1"/>
  <c r="N18" i="9772"/>
  <c r="M18" i="9772"/>
  <c r="K18" i="9772"/>
  <c r="J18" i="9772"/>
  <c r="I18" i="9772"/>
  <c r="H18" i="9772"/>
  <c r="C18" i="9772"/>
  <c r="K5" i="9772"/>
  <c r="V30" i="9771"/>
  <c r="T30" i="9771"/>
  <c r="S30" i="9771"/>
  <c r="R30" i="9771"/>
  <c r="Q30" i="9771"/>
  <c r="P30" i="9771"/>
  <c r="O30" i="9771"/>
  <c r="N30" i="9771"/>
  <c r="D30" i="9771"/>
  <c r="W29" i="9771"/>
  <c r="M29" i="9771"/>
  <c r="L29" i="9771"/>
  <c r="J29" i="9771"/>
  <c r="I29" i="9771"/>
  <c r="H29" i="9771"/>
  <c r="G29" i="9771"/>
  <c r="C29" i="9771"/>
  <c r="W28" i="9771"/>
  <c r="M28" i="9771"/>
  <c r="L28" i="9771"/>
  <c r="J28" i="9771"/>
  <c r="I28" i="9771"/>
  <c r="H28" i="9771"/>
  <c r="G28" i="9771"/>
  <c r="C28" i="9771"/>
  <c r="W27" i="9771"/>
  <c r="M27" i="9771"/>
  <c r="L27" i="9771"/>
  <c r="J27" i="9771"/>
  <c r="I27" i="9771"/>
  <c r="H27" i="9771"/>
  <c r="G27" i="9771"/>
  <c r="C27" i="9771"/>
  <c r="W26" i="9771"/>
  <c r="M26" i="9771"/>
  <c r="L26" i="9771"/>
  <c r="J26" i="9771"/>
  <c r="I26" i="9771"/>
  <c r="G26" i="9771"/>
  <c r="H26" i="9771" s="1"/>
  <c r="C26" i="9771"/>
  <c r="W25" i="9771"/>
  <c r="M25" i="9771"/>
  <c r="L25" i="9771"/>
  <c r="J25" i="9771"/>
  <c r="I25" i="9771"/>
  <c r="H25" i="9771"/>
  <c r="G25" i="9771"/>
  <c r="C25" i="9771"/>
  <c r="W24" i="9771"/>
  <c r="M24" i="9771"/>
  <c r="L24" i="9771"/>
  <c r="J24" i="9771"/>
  <c r="I24" i="9771"/>
  <c r="G24" i="9771"/>
  <c r="H24" i="9771" s="1"/>
  <c r="C24" i="9771"/>
  <c r="W23" i="9771"/>
  <c r="M23" i="9771"/>
  <c r="L23" i="9771"/>
  <c r="J23" i="9771"/>
  <c r="I23" i="9771"/>
  <c r="G23" i="9771"/>
  <c r="H23" i="9771" s="1"/>
  <c r="C23" i="9771"/>
  <c r="W22" i="9771"/>
  <c r="M22" i="9771"/>
  <c r="L22" i="9771"/>
  <c r="J22" i="9771"/>
  <c r="I22" i="9771"/>
  <c r="G22" i="9771"/>
  <c r="H22" i="9771" s="1"/>
  <c r="C22" i="9771"/>
  <c r="W21" i="9771"/>
  <c r="M21" i="9771"/>
  <c r="L21" i="9771"/>
  <c r="J21" i="9771"/>
  <c r="I21" i="9771"/>
  <c r="G21" i="9771"/>
  <c r="H21" i="9771" s="1"/>
  <c r="C21" i="9771"/>
  <c r="W20" i="9771"/>
  <c r="M20" i="9771"/>
  <c r="L20" i="9771"/>
  <c r="J20" i="9771"/>
  <c r="I20" i="9771"/>
  <c r="G20" i="9771"/>
  <c r="H20" i="9771" s="1"/>
  <c r="C20" i="9771"/>
  <c r="W19" i="9771"/>
  <c r="M19" i="9771"/>
  <c r="L19" i="9771"/>
  <c r="J19" i="9771"/>
  <c r="I19" i="9771"/>
  <c r="G19" i="9771"/>
  <c r="H19" i="9771" s="1"/>
  <c r="C19" i="9771"/>
  <c r="W18" i="9771"/>
  <c r="W30" i="9771" s="1"/>
  <c r="M18" i="9771"/>
  <c r="M30" i="9771" s="1"/>
  <c r="L18" i="9771"/>
  <c r="J18" i="9771"/>
  <c r="I18" i="9771"/>
  <c r="H18" i="9771"/>
  <c r="G18" i="9771"/>
  <c r="C18" i="9771"/>
  <c r="J5" i="9771"/>
  <c r="V32" i="9770"/>
  <c r="T32" i="9770"/>
  <c r="S32" i="9770"/>
  <c r="R32" i="9770"/>
  <c r="Q32" i="9770"/>
  <c r="P32" i="9770"/>
  <c r="O32" i="9770"/>
  <c r="N32" i="9770"/>
  <c r="D32" i="9770"/>
  <c r="W31" i="9770"/>
  <c r="M31" i="9770"/>
  <c r="L31" i="9770"/>
  <c r="J31" i="9770"/>
  <c r="I31" i="9770"/>
  <c r="H31" i="9770"/>
  <c r="G31" i="9770"/>
  <c r="C31" i="9770"/>
  <c r="W30" i="9770"/>
  <c r="M30" i="9770"/>
  <c r="L30" i="9770"/>
  <c r="J30" i="9770"/>
  <c r="I30" i="9770"/>
  <c r="H30" i="9770"/>
  <c r="G30" i="9770"/>
  <c r="C30" i="9770"/>
  <c r="W29" i="9770"/>
  <c r="M29" i="9770"/>
  <c r="L29" i="9770"/>
  <c r="J29" i="9770"/>
  <c r="I29" i="9770"/>
  <c r="G29" i="9770"/>
  <c r="H29" i="9770" s="1"/>
  <c r="C29" i="9770"/>
  <c r="W28" i="9770"/>
  <c r="M28" i="9770"/>
  <c r="L28" i="9770"/>
  <c r="J28" i="9770"/>
  <c r="I28" i="9770"/>
  <c r="G28" i="9770"/>
  <c r="H28" i="9770" s="1"/>
  <c r="C28" i="9770"/>
  <c r="W27" i="9770"/>
  <c r="M27" i="9770"/>
  <c r="L27" i="9770"/>
  <c r="J27" i="9770"/>
  <c r="I27" i="9770"/>
  <c r="G27" i="9770"/>
  <c r="H27" i="9770" s="1"/>
  <c r="C27" i="9770"/>
  <c r="W26" i="9770"/>
  <c r="M26" i="9770"/>
  <c r="L26" i="9770"/>
  <c r="J26" i="9770"/>
  <c r="I26" i="9770"/>
  <c r="G26" i="9770"/>
  <c r="H26" i="9770" s="1"/>
  <c r="C26" i="9770"/>
  <c r="W25" i="9770"/>
  <c r="M25" i="9770"/>
  <c r="L25" i="9770"/>
  <c r="J25" i="9770"/>
  <c r="I25" i="9770"/>
  <c r="G25" i="9770"/>
  <c r="H25" i="9770" s="1"/>
  <c r="C25" i="9770"/>
  <c r="W24" i="9770"/>
  <c r="M24" i="9770"/>
  <c r="L24" i="9770"/>
  <c r="J24" i="9770"/>
  <c r="I24" i="9770"/>
  <c r="G24" i="9770"/>
  <c r="H24" i="9770" s="1"/>
  <c r="C24" i="9770"/>
  <c r="W23" i="9770"/>
  <c r="M23" i="9770"/>
  <c r="L23" i="9770"/>
  <c r="J23" i="9770"/>
  <c r="I23" i="9770"/>
  <c r="G23" i="9770"/>
  <c r="H23" i="9770" s="1"/>
  <c r="C23" i="9770"/>
  <c r="W22" i="9770"/>
  <c r="M22" i="9770"/>
  <c r="L22" i="9770"/>
  <c r="J22" i="9770"/>
  <c r="I22" i="9770"/>
  <c r="H22" i="9770"/>
  <c r="G22" i="9770"/>
  <c r="C22" i="9770"/>
  <c r="W21" i="9770"/>
  <c r="M21" i="9770"/>
  <c r="L21" i="9770"/>
  <c r="J21" i="9770"/>
  <c r="I21" i="9770"/>
  <c r="G21" i="9770"/>
  <c r="H21" i="9770" s="1"/>
  <c r="C21" i="9770"/>
  <c r="W20" i="9770"/>
  <c r="M20" i="9770"/>
  <c r="L20" i="9770"/>
  <c r="J20" i="9770"/>
  <c r="I20" i="9770"/>
  <c r="G20" i="9770"/>
  <c r="H20" i="9770" s="1"/>
  <c r="C20" i="9770"/>
  <c r="W19" i="9770"/>
  <c r="M19" i="9770"/>
  <c r="L19" i="9770"/>
  <c r="J19" i="9770"/>
  <c r="I19" i="9770"/>
  <c r="G19" i="9770"/>
  <c r="H19" i="9770" s="1"/>
  <c r="C19" i="9770"/>
  <c r="W18" i="9770"/>
  <c r="W32" i="9770" s="1"/>
  <c r="M18" i="9770"/>
  <c r="L18" i="9770"/>
  <c r="J18" i="9770"/>
  <c r="I18" i="9770"/>
  <c r="H18" i="9770"/>
  <c r="G18" i="9770"/>
  <c r="C18" i="9770"/>
  <c r="J5" i="9770"/>
  <c r="U34" i="9769"/>
  <c r="S34" i="9769"/>
  <c r="R34" i="9769"/>
  <c r="Q34" i="9769"/>
  <c r="P34" i="9769"/>
  <c r="O34" i="9769"/>
  <c r="N34" i="9769"/>
  <c r="M34" i="9769"/>
  <c r="D34" i="9769"/>
  <c r="V33" i="9769"/>
  <c r="L33" i="9769"/>
  <c r="K33" i="9769"/>
  <c r="I33" i="9769"/>
  <c r="H33" i="9769"/>
  <c r="G33" i="9769"/>
  <c r="F33" i="9769"/>
  <c r="C33" i="9769"/>
  <c r="V32" i="9769"/>
  <c r="L32" i="9769"/>
  <c r="K32" i="9769"/>
  <c r="I32" i="9769"/>
  <c r="H32" i="9769"/>
  <c r="G32" i="9769"/>
  <c r="F32" i="9769"/>
  <c r="C32" i="9769"/>
  <c r="V31" i="9769"/>
  <c r="L31" i="9769"/>
  <c r="K31" i="9769"/>
  <c r="I31" i="9769"/>
  <c r="H31" i="9769"/>
  <c r="F31" i="9769"/>
  <c r="G31" i="9769" s="1"/>
  <c r="C31" i="9769"/>
  <c r="V30" i="9769"/>
  <c r="L30" i="9769"/>
  <c r="K30" i="9769"/>
  <c r="I30" i="9769"/>
  <c r="H30" i="9769"/>
  <c r="F30" i="9769"/>
  <c r="G30" i="9769" s="1"/>
  <c r="C30" i="9769"/>
  <c r="V29" i="9769"/>
  <c r="L29" i="9769"/>
  <c r="K29" i="9769"/>
  <c r="I29" i="9769"/>
  <c r="H29" i="9769"/>
  <c r="F29" i="9769"/>
  <c r="G29" i="9769" s="1"/>
  <c r="C29" i="9769"/>
  <c r="V28" i="9769"/>
  <c r="L28" i="9769"/>
  <c r="K28" i="9769"/>
  <c r="I28" i="9769"/>
  <c r="H28" i="9769"/>
  <c r="F28" i="9769"/>
  <c r="G28" i="9769" s="1"/>
  <c r="C28" i="9769"/>
  <c r="V27" i="9769"/>
  <c r="L27" i="9769"/>
  <c r="K27" i="9769"/>
  <c r="I27" i="9769"/>
  <c r="H27" i="9769"/>
  <c r="F27" i="9769"/>
  <c r="G27" i="9769" s="1"/>
  <c r="C27" i="9769"/>
  <c r="V26" i="9769"/>
  <c r="L26" i="9769"/>
  <c r="K26" i="9769"/>
  <c r="I26" i="9769"/>
  <c r="H26" i="9769"/>
  <c r="F26" i="9769"/>
  <c r="G26" i="9769" s="1"/>
  <c r="C26" i="9769"/>
  <c r="V25" i="9769"/>
  <c r="L25" i="9769"/>
  <c r="K25" i="9769"/>
  <c r="I25" i="9769"/>
  <c r="H25" i="9769"/>
  <c r="F25" i="9769"/>
  <c r="G25" i="9769" s="1"/>
  <c r="C25" i="9769"/>
  <c r="V24" i="9769"/>
  <c r="L24" i="9769"/>
  <c r="K24" i="9769"/>
  <c r="I24" i="9769"/>
  <c r="H24" i="9769"/>
  <c r="F24" i="9769"/>
  <c r="G24" i="9769" s="1"/>
  <c r="C24" i="9769"/>
  <c r="V23" i="9769"/>
  <c r="L23" i="9769"/>
  <c r="K23" i="9769"/>
  <c r="I23" i="9769"/>
  <c r="H23" i="9769"/>
  <c r="F23" i="9769"/>
  <c r="G23" i="9769" s="1"/>
  <c r="C23" i="9769"/>
  <c r="V22" i="9769"/>
  <c r="L22" i="9769"/>
  <c r="K22" i="9769"/>
  <c r="I22" i="9769"/>
  <c r="H22" i="9769"/>
  <c r="F22" i="9769"/>
  <c r="G22" i="9769" s="1"/>
  <c r="C22" i="9769"/>
  <c r="V21" i="9769"/>
  <c r="L21" i="9769"/>
  <c r="K21" i="9769"/>
  <c r="I21" i="9769"/>
  <c r="H21" i="9769"/>
  <c r="G21" i="9769"/>
  <c r="F21" i="9769"/>
  <c r="C21" i="9769"/>
  <c r="V20" i="9769"/>
  <c r="L20" i="9769"/>
  <c r="K20" i="9769"/>
  <c r="I20" i="9769"/>
  <c r="H20" i="9769"/>
  <c r="F20" i="9769"/>
  <c r="G20" i="9769" s="1"/>
  <c r="C20" i="9769"/>
  <c r="V19" i="9769"/>
  <c r="L19" i="9769"/>
  <c r="K19" i="9769"/>
  <c r="I19" i="9769"/>
  <c r="H19" i="9769"/>
  <c r="F19" i="9769"/>
  <c r="G19" i="9769" s="1"/>
  <c r="C19" i="9769"/>
  <c r="V18" i="9769"/>
  <c r="L18" i="9769"/>
  <c r="L34" i="9769" s="1"/>
  <c r="K18" i="9769"/>
  <c r="I18" i="9769"/>
  <c r="H18" i="9769"/>
  <c r="G18" i="9769"/>
  <c r="F18" i="9769"/>
  <c r="C18" i="9769"/>
  <c r="I5" i="9769"/>
  <c r="U28" i="9768"/>
  <c r="S28" i="9768"/>
  <c r="R28" i="9768"/>
  <c r="Q28" i="9768"/>
  <c r="P28" i="9768"/>
  <c r="O28" i="9768"/>
  <c r="N28" i="9768"/>
  <c r="M28" i="9768"/>
  <c r="D28" i="9768"/>
  <c r="V27" i="9768"/>
  <c r="L27" i="9768"/>
  <c r="K27" i="9768"/>
  <c r="I27" i="9768"/>
  <c r="H27" i="9768"/>
  <c r="G27" i="9768"/>
  <c r="F27" i="9768"/>
  <c r="C27" i="9768"/>
  <c r="V26" i="9768"/>
  <c r="L26" i="9768"/>
  <c r="K26" i="9768"/>
  <c r="I26" i="9768"/>
  <c r="H26" i="9768"/>
  <c r="G26" i="9768"/>
  <c r="F26" i="9768"/>
  <c r="C26" i="9768"/>
  <c r="V25" i="9768"/>
  <c r="L25" i="9768"/>
  <c r="K25" i="9768"/>
  <c r="I25" i="9768"/>
  <c r="H25" i="9768"/>
  <c r="G25" i="9768"/>
  <c r="F25" i="9768"/>
  <c r="C25" i="9768"/>
  <c r="V24" i="9768"/>
  <c r="L24" i="9768"/>
  <c r="K24" i="9768"/>
  <c r="I24" i="9768"/>
  <c r="H24" i="9768"/>
  <c r="F24" i="9768"/>
  <c r="G24" i="9768" s="1"/>
  <c r="C24" i="9768"/>
  <c r="V23" i="9768"/>
  <c r="L23" i="9768"/>
  <c r="K23" i="9768"/>
  <c r="I23" i="9768"/>
  <c r="H23" i="9768"/>
  <c r="G23" i="9768"/>
  <c r="F23" i="9768"/>
  <c r="C23" i="9768"/>
  <c r="V22" i="9768"/>
  <c r="L22" i="9768"/>
  <c r="K22" i="9768"/>
  <c r="I22" i="9768"/>
  <c r="H22" i="9768"/>
  <c r="F22" i="9768"/>
  <c r="G22" i="9768" s="1"/>
  <c r="C22" i="9768"/>
  <c r="V21" i="9768"/>
  <c r="L21" i="9768"/>
  <c r="K21" i="9768"/>
  <c r="I21" i="9768"/>
  <c r="H21" i="9768"/>
  <c r="F21" i="9768"/>
  <c r="G21" i="9768" s="1"/>
  <c r="C21" i="9768"/>
  <c r="V20" i="9768"/>
  <c r="L20" i="9768"/>
  <c r="K20" i="9768"/>
  <c r="I20" i="9768"/>
  <c r="H20" i="9768"/>
  <c r="F20" i="9768"/>
  <c r="G20" i="9768" s="1"/>
  <c r="C20" i="9768"/>
  <c r="V19" i="9768"/>
  <c r="L19" i="9768"/>
  <c r="K19" i="9768"/>
  <c r="I19" i="9768"/>
  <c r="H19" i="9768"/>
  <c r="F19" i="9768"/>
  <c r="G19" i="9768" s="1"/>
  <c r="C19" i="9768"/>
  <c r="V18" i="9768"/>
  <c r="V28" i="9768" s="1"/>
  <c r="L18" i="9768"/>
  <c r="K18" i="9768"/>
  <c r="I18" i="9768"/>
  <c r="H18" i="9768"/>
  <c r="G18" i="9768"/>
  <c r="F18" i="9768"/>
  <c r="C18" i="9768"/>
  <c r="I5" i="9768"/>
  <c r="U28" i="9767"/>
  <c r="S28" i="9767"/>
  <c r="R28" i="9767"/>
  <c r="Q28" i="9767"/>
  <c r="P28" i="9767"/>
  <c r="O28" i="9767"/>
  <c r="N28" i="9767"/>
  <c r="M28" i="9767"/>
  <c r="D28" i="9767"/>
  <c r="V27" i="9767"/>
  <c r="L27" i="9767"/>
  <c r="K27" i="9767"/>
  <c r="I27" i="9767"/>
  <c r="H27" i="9767"/>
  <c r="G27" i="9767"/>
  <c r="F27" i="9767"/>
  <c r="C27" i="9767"/>
  <c r="V26" i="9767"/>
  <c r="L26" i="9767"/>
  <c r="K26" i="9767"/>
  <c r="I26" i="9767"/>
  <c r="H26" i="9767"/>
  <c r="G26" i="9767"/>
  <c r="F26" i="9767"/>
  <c r="C26" i="9767"/>
  <c r="V25" i="9767"/>
  <c r="L25" i="9767"/>
  <c r="K25" i="9767"/>
  <c r="I25" i="9767"/>
  <c r="H25" i="9767"/>
  <c r="G25" i="9767"/>
  <c r="F25" i="9767"/>
  <c r="C25" i="9767"/>
  <c r="V24" i="9767"/>
  <c r="L24" i="9767"/>
  <c r="K24" i="9767"/>
  <c r="I24" i="9767"/>
  <c r="H24" i="9767"/>
  <c r="F24" i="9767"/>
  <c r="G24" i="9767" s="1"/>
  <c r="C24" i="9767"/>
  <c r="V23" i="9767"/>
  <c r="L23" i="9767"/>
  <c r="K23" i="9767"/>
  <c r="I23" i="9767"/>
  <c r="H23" i="9767"/>
  <c r="F23" i="9767"/>
  <c r="G23" i="9767" s="1"/>
  <c r="C23" i="9767"/>
  <c r="V22" i="9767"/>
  <c r="L22" i="9767"/>
  <c r="K22" i="9767"/>
  <c r="I22" i="9767"/>
  <c r="H22" i="9767"/>
  <c r="F22" i="9767"/>
  <c r="G22" i="9767" s="1"/>
  <c r="C22" i="9767"/>
  <c r="V21" i="9767"/>
  <c r="L21" i="9767"/>
  <c r="K21" i="9767"/>
  <c r="I21" i="9767"/>
  <c r="H21" i="9767"/>
  <c r="F21" i="9767"/>
  <c r="G21" i="9767" s="1"/>
  <c r="C21" i="9767"/>
  <c r="V20" i="9767"/>
  <c r="L20" i="9767"/>
  <c r="K20" i="9767"/>
  <c r="I20" i="9767"/>
  <c r="H20" i="9767"/>
  <c r="F20" i="9767"/>
  <c r="G20" i="9767" s="1"/>
  <c r="C20" i="9767"/>
  <c r="V19" i="9767"/>
  <c r="L19" i="9767"/>
  <c r="K19" i="9767"/>
  <c r="I19" i="9767"/>
  <c r="H19" i="9767"/>
  <c r="F19" i="9767"/>
  <c r="G19" i="9767" s="1"/>
  <c r="C19" i="9767"/>
  <c r="V18" i="9767"/>
  <c r="L18" i="9767"/>
  <c r="L28" i="9767" s="1"/>
  <c r="K18" i="9767"/>
  <c r="I18" i="9767"/>
  <c r="H18" i="9767"/>
  <c r="G18" i="9767"/>
  <c r="F18" i="9767"/>
  <c r="C18" i="9767"/>
  <c r="I5" i="9767"/>
  <c r="U33" i="9766"/>
  <c r="S33" i="9766"/>
  <c r="R33" i="9766"/>
  <c r="Q33" i="9766"/>
  <c r="P33" i="9766"/>
  <c r="O33" i="9766"/>
  <c r="N33" i="9766"/>
  <c r="M33" i="9766"/>
  <c r="D33" i="9766"/>
  <c r="V32" i="9766"/>
  <c r="L32" i="9766"/>
  <c r="K32" i="9766"/>
  <c r="I32" i="9766"/>
  <c r="H32" i="9766"/>
  <c r="G32" i="9766"/>
  <c r="F32" i="9766"/>
  <c r="C32" i="9766"/>
  <c r="V31" i="9766"/>
  <c r="L31" i="9766"/>
  <c r="K31" i="9766"/>
  <c r="I31" i="9766"/>
  <c r="H31" i="9766"/>
  <c r="F31" i="9766"/>
  <c r="G31" i="9766" s="1"/>
  <c r="C31" i="9766"/>
  <c r="V30" i="9766"/>
  <c r="L30" i="9766"/>
  <c r="K30" i="9766"/>
  <c r="I30" i="9766"/>
  <c r="H30" i="9766"/>
  <c r="F30" i="9766"/>
  <c r="G30" i="9766" s="1"/>
  <c r="C30" i="9766"/>
  <c r="V29" i="9766"/>
  <c r="L29" i="9766"/>
  <c r="K29" i="9766"/>
  <c r="I29" i="9766"/>
  <c r="H29" i="9766"/>
  <c r="F29" i="9766"/>
  <c r="G29" i="9766" s="1"/>
  <c r="C29" i="9766"/>
  <c r="V28" i="9766"/>
  <c r="L28" i="9766"/>
  <c r="K28" i="9766"/>
  <c r="I28" i="9766"/>
  <c r="H28" i="9766"/>
  <c r="F28" i="9766"/>
  <c r="G28" i="9766" s="1"/>
  <c r="C28" i="9766"/>
  <c r="V27" i="9766"/>
  <c r="L27" i="9766"/>
  <c r="K27" i="9766"/>
  <c r="I27" i="9766"/>
  <c r="H27" i="9766"/>
  <c r="F27" i="9766"/>
  <c r="G27" i="9766" s="1"/>
  <c r="C27" i="9766"/>
  <c r="V26" i="9766"/>
  <c r="L26" i="9766"/>
  <c r="K26" i="9766"/>
  <c r="I26" i="9766"/>
  <c r="H26" i="9766"/>
  <c r="F26" i="9766"/>
  <c r="G26" i="9766" s="1"/>
  <c r="C26" i="9766"/>
  <c r="V25" i="9766"/>
  <c r="L25" i="9766"/>
  <c r="K25" i="9766"/>
  <c r="I25" i="9766"/>
  <c r="H25" i="9766"/>
  <c r="F25" i="9766"/>
  <c r="G25" i="9766" s="1"/>
  <c r="C25" i="9766"/>
  <c r="V24" i="9766"/>
  <c r="L24" i="9766"/>
  <c r="K24" i="9766"/>
  <c r="I24" i="9766"/>
  <c r="H24" i="9766"/>
  <c r="F24" i="9766"/>
  <c r="G24" i="9766" s="1"/>
  <c r="C24" i="9766"/>
  <c r="V23" i="9766"/>
  <c r="L23" i="9766"/>
  <c r="K23" i="9766"/>
  <c r="I23" i="9766"/>
  <c r="H23" i="9766"/>
  <c r="F23" i="9766"/>
  <c r="G23" i="9766" s="1"/>
  <c r="C23" i="9766"/>
  <c r="V22" i="9766"/>
  <c r="L22" i="9766"/>
  <c r="K22" i="9766"/>
  <c r="I22" i="9766"/>
  <c r="H22" i="9766"/>
  <c r="F22" i="9766"/>
  <c r="G22" i="9766" s="1"/>
  <c r="C22" i="9766"/>
  <c r="V21" i="9766"/>
  <c r="L21" i="9766"/>
  <c r="K21" i="9766"/>
  <c r="I21" i="9766"/>
  <c r="H21" i="9766"/>
  <c r="F21" i="9766"/>
  <c r="G21" i="9766" s="1"/>
  <c r="C21" i="9766"/>
  <c r="V20" i="9766"/>
  <c r="L20" i="9766"/>
  <c r="K20" i="9766"/>
  <c r="I20" i="9766"/>
  <c r="H20" i="9766"/>
  <c r="F20" i="9766"/>
  <c r="G20" i="9766" s="1"/>
  <c r="C20" i="9766"/>
  <c r="V19" i="9766"/>
  <c r="L19" i="9766"/>
  <c r="K19" i="9766"/>
  <c r="I19" i="9766"/>
  <c r="H19" i="9766"/>
  <c r="F19" i="9766"/>
  <c r="G19" i="9766" s="1"/>
  <c r="G33" i="9766" s="1"/>
  <c r="C19" i="9766"/>
  <c r="V18" i="9766"/>
  <c r="L18" i="9766"/>
  <c r="K18" i="9766"/>
  <c r="K33" i="9766" s="1"/>
  <c r="I18" i="9766"/>
  <c r="H18" i="9766"/>
  <c r="G18" i="9766"/>
  <c r="F18" i="9766"/>
  <c r="C18" i="9766"/>
  <c r="I5" i="9766"/>
  <c r="U31" i="9765"/>
  <c r="S31" i="9765"/>
  <c r="R31" i="9765"/>
  <c r="Q31" i="9765"/>
  <c r="P31" i="9765"/>
  <c r="O31" i="9765"/>
  <c r="N31" i="9765"/>
  <c r="M31" i="9765"/>
  <c r="D31" i="9765"/>
  <c r="V30" i="9765"/>
  <c r="L30" i="9765"/>
  <c r="K30" i="9765"/>
  <c r="I30" i="9765"/>
  <c r="H30" i="9765"/>
  <c r="G30" i="9765"/>
  <c r="F30" i="9765"/>
  <c r="C30" i="9765"/>
  <c r="V29" i="9765"/>
  <c r="L29" i="9765"/>
  <c r="K29" i="9765"/>
  <c r="I29" i="9765"/>
  <c r="H29" i="9765"/>
  <c r="F29" i="9765"/>
  <c r="G29" i="9765" s="1"/>
  <c r="C29" i="9765"/>
  <c r="V28" i="9765"/>
  <c r="L28" i="9765"/>
  <c r="K28" i="9765"/>
  <c r="I28" i="9765"/>
  <c r="H28" i="9765"/>
  <c r="F28" i="9765"/>
  <c r="G28" i="9765" s="1"/>
  <c r="C28" i="9765"/>
  <c r="V27" i="9765"/>
  <c r="L27" i="9765"/>
  <c r="K27" i="9765"/>
  <c r="I27" i="9765"/>
  <c r="H27" i="9765"/>
  <c r="F27" i="9765"/>
  <c r="G27" i="9765" s="1"/>
  <c r="C27" i="9765"/>
  <c r="V26" i="9765"/>
  <c r="L26" i="9765"/>
  <c r="K26" i="9765"/>
  <c r="I26" i="9765"/>
  <c r="H26" i="9765"/>
  <c r="F26" i="9765"/>
  <c r="G26" i="9765" s="1"/>
  <c r="C26" i="9765"/>
  <c r="V25" i="9765"/>
  <c r="L25" i="9765"/>
  <c r="K25" i="9765"/>
  <c r="I25" i="9765"/>
  <c r="H25" i="9765"/>
  <c r="F25" i="9765"/>
  <c r="G25" i="9765" s="1"/>
  <c r="C25" i="9765"/>
  <c r="V24" i="9765"/>
  <c r="L24" i="9765"/>
  <c r="K24" i="9765"/>
  <c r="I24" i="9765"/>
  <c r="H24" i="9765"/>
  <c r="F24" i="9765"/>
  <c r="G24" i="9765" s="1"/>
  <c r="C24" i="9765"/>
  <c r="V23" i="9765"/>
  <c r="L23" i="9765"/>
  <c r="K23" i="9765"/>
  <c r="I23" i="9765"/>
  <c r="H23" i="9765"/>
  <c r="F23" i="9765"/>
  <c r="G23" i="9765" s="1"/>
  <c r="C23" i="9765"/>
  <c r="V22" i="9765"/>
  <c r="L22" i="9765"/>
  <c r="K22" i="9765"/>
  <c r="I22" i="9765"/>
  <c r="H22" i="9765"/>
  <c r="F22" i="9765"/>
  <c r="G22" i="9765" s="1"/>
  <c r="C22" i="9765"/>
  <c r="V21" i="9765"/>
  <c r="L21" i="9765"/>
  <c r="K21" i="9765"/>
  <c r="I21" i="9765"/>
  <c r="H21" i="9765"/>
  <c r="F21" i="9765"/>
  <c r="G21" i="9765" s="1"/>
  <c r="C21" i="9765"/>
  <c r="V20" i="9765"/>
  <c r="L20" i="9765"/>
  <c r="K20" i="9765"/>
  <c r="I20" i="9765"/>
  <c r="H20" i="9765"/>
  <c r="F20" i="9765"/>
  <c r="G20" i="9765" s="1"/>
  <c r="C20" i="9765"/>
  <c r="V19" i="9765"/>
  <c r="L19" i="9765"/>
  <c r="K19" i="9765"/>
  <c r="I19" i="9765"/>
  <c r="H19" i="9765"/>
  <c r="F19" i="9765"/>
  <c r="G19" i="9765" s="1"/>
  <c r="G31" i="9765" s="1"/>
  <c r="C19" i="9765"/>
  <c r="V18" i="9765"/>
  <c r="L18" i="9765"/>
  <c r="L31" i="9765" s="1"/>
  <c r="K18" i="9765"/>
  <c r="K31" i="9765" s="1"/>
  <c r="I18" i="9765"/>
  <c r="H18" i="9765"/>
  <c r="G18" i="9765"/>
  <c r="F18" i="9765"/>
  <c r="C18" i="9765"/>
  <c r="I5" i="9765"/>
  <c r="U41" i="9764"/>
  <c r="S41" i="9764"/>
  <c r="R41" i="9764"/>
  <c r="Q41" i="9764"/>
  <c r="P41" i="9764"/>
  <c r="O41" i="9764"/>
  <c r="N41" i="9764"/>
  <c r="M41" i="9764"/>
  <c r="D41" i="9764"/>
  <c r="V40" i="9764"/>
  <c r="L40" i="9764"/>
  <c r="K40" i="9764"/>
  <c r="I40" i="9764"/>
  <c r="H40" i="9764"/>
  <c r="G40" i="9764"/>
  <c r="F40" i="9764"/>
  <c r="C40" i="9764"/>
  <c r="V39" i="9764"/>
  <c r="L39" i="9764"/>
  <c r="K39" i="9764"/>
  <c r="I39" i="9764"/>
  <c r="H39" i="9764"/>
  <c r="G39" i="9764"/>
  <c r="F39" i="9764"/>
  <c r="C39" i="9764"/>
  <c r="V38" i="9764"/>
  <c r="L38" i="9764"/>
  <c r="K38" i="9764"/>
  <c r="I38" i="9764"/>
  <c r="H38" i="9764"/>
  <c r="F38" i="9764"/>
  <c r="G38" i="9764" s="1"/>
  <c r="C38" i="9764"/>
  <c r="V37" i="9764"/>
  <c r="L37" i="9764"/>
  <c r="K37" i="9764"/>
  <c r="I37" i="9764"/>
  <c r="H37" i="9764"/>
  <c r="F37" i="9764"/>
  <c r="G37" i="9764" s="1"/>
  <c r="C37" i="9764"/>
  <c r="V36" i="9764"/>
  <c r="L36" i="9764"/>
  <c r="K36" i="9764"/>
  <c r="I36" i="9764"/>
  <c r="H36" i="9764"/>
  <c r="F36" i="9764"/>
  <c r="G36" i="9764" s="1"/>
  <c r="C36" i="9764"/>
  <c r="V35" i="9764"/>
  <c r="L35" i="9764"/>
  <c r="K35" i="9764"/>
  <c r="I35" i="9764"/>
  <c r="H35" i="9764"/>
  <c r="F35" i="9764"/>
  <c r="G35" i="9764" s="1"/>
  <c r="C35" i="9764"/>
  <c r="V34" i="9764"/>
  <c r="L34" i="9764"/>
  <c r="K34" i="9764"/>
  <c r="I34" i="9764"/>
  <c r="H34" i="9764"/>
  <c r="F34" i="9764"/>
  <c r="G34" i="9764" s="1"/>
  <c r="C34" i="9764"/>
  <c r="V33" i="9764"/>
  <c r="L33" i="9764"/>
  <c r="K33" i="9764"/>
  <c r="I33" i="9764"/>
  <c r="H33" i="9764"/>
  <c r="F33" i="9764"/>
  <c r="G33" i="9764" s="1"/>
  <c r="C33" i="9764"/>
  <c r="V32" i="9764"/>
  <c r="L32" i="9764"/>
  <c r="K32" i="9764"/>
  <c r="I32" i="9764"/>
  <c r="H32" i="9764"/>
  <c r="F32" i="9764"/>
  <c r="G32" i="9764" s="1"/>
  <c r="C32" i="9764"/>
  <c r="V31" i="9764"/>
  <c r="L31" i="9764"/>
  <c r="K31" i="9764"/>
  <c r="I31" i="9764"/>
  <c r="H31" i="9764"/>
  <c r="F31" i="9764"/>
  <c r="G31" i="9764" s="1"/>
  <c r="C31" i="9764"/>
  <c r="V30" i="9764"/>
  <c r="L30" i="9764"/>
  <c r="K30" i="9764"/>
  <c r="I30" i="9764"/>
  <c r="H30" i="9764"/>
  <c r="F30" i="9764"/>
  <c r="G30" i="9764" s="1"/>
  <c r="C30" i="9764"/>
  <c r="V29" i="9764"/>
  <c r="L29" i="9764"/>
  <c r="K29" i="9764"/>
  <c r="I29" i="9764"/>
  <c r="H29" i="9764"/>
  <c r="F29" i="9764"/>
  <c r="G29" i="9764" s="1"/>
  <c r="C29" i="9764"/>
  <c r="V28" i="9764"/>
  <c r="L28" i="9764"/>
  <c r="K28" i="9764"/>
  <c r="I28" i="9764"/>
  <c r="H28" i="9764"/>
  <c r="F28" i="9764"/>
  <c r="G28" i="9764" s="1"/>
  <c r="C28" i="9764"/>
  <c r="V27" i="9764"/>
  <c r="L27" i="9764"/>
  <c r="K27" i="9764"/>
  <c r="I27" i="9764"/>
  <c r="H27" i="9764"/>
  <c r="F27" i="9764"/>
  <c r="G27" i="9764" s="1"/>
  <c r="C27" i="9764"/>
  <c r="V26" i="9764"/>
  <c r="L26" i="9764"/>
  <c r="K26" i="9764"/>
  <c r="I26" i="9764"/>
  <c r="H26" i="9764"/>
  <c r="F26" i="9764"/>
  <c r="G26" i="9764" s="1"/>
  <c r="C26" i="9764"/>
  <c r="V25" i="9764"/>
  <c r="L25" i="9764"/>
  <c r="K25" i="9764"/>
  <c r="I25" i="9764"/>
  <c r="H25" i="9764"/>
  <c r="F25" i="9764"/>
  <c r="G25" i="9764" s="1"/>
  <c r="C25" i="9764"/>
  <c r="V24" i="9764"/>
  <c r="L24" i="9764"/>
  <c r="K24" i="9764"/>
  <c r="I24" i="9764"/>
  <c r="H24" i="9764"/>
  <c r="F24" i="9764"/>
  <c r="G24" i="9764" s="1"/>
  <c r="C24" i="9764"/>
  <c r="V23" i="9764"/>
  <c r="L23" i="9764"/>
  <c r="K23" i="9764"/>
  <c r="I23" i="9764"/>
  <c r="H23" i="9764"/>
  <c r="F23" i="9764"/>
  <c r="G23" i="9764" s="1"/>
  <c r="C23" i="9764"/>
  <c r="V22" i="9764"/>
  <c r="L22" i="9764"/>
  <c r="K22" i="9764"/>
  <c r="I22" i="9764"/>
  <c r="H22" i="9764"/>
  <c r="F22" i="9764"/>
  <c r="G22" i="9764" s="1"/>
  <c r="C22" i="9764"/>
  <c r="V21" i="9764"/>
  <c r="L21" i="9764"/>
  <c r="K21" i="9764"/>
  <c r="I21" i="9764"/>
  <c r="H21" i="9764"/>
  <c r="F21" i="9764"/>
  <c r="G21" i="9764" s="1"/>
  <c r="C21" i="9764"/>
  <c r="V20" i="9764"/>
  <c r="L20" i="9764"/>
  <c r="K20" i="9764"/>
  <c r="I20" i="9764"/>
  <c r="H20" i="9764"/>
  <c r="F20" i="9764"/>
  <c r="G20" i="9764" s="1"/>
  <c r="C20" i="9764"/>
  <c r="V19" i="9764"/>
  <c r="L19" i="9764"/>
  <c r="K19" i="9764"/>
  <c r="I19" i="9764"/>
  <c r="H19" i="9764"/>
  <c r="F19" i="9764"/>
  <c r="G19" i="9764" s="1"/>
  <c r="C19" i="9764"/>
  <c r="V18" i="9764"/>
  <c r="V41" i="9764" s="1"/>
  <c r="L18" i="9764"/>
  <c r="K18" i="9764"/>
  <c r="I18" i="9764"/>
  <c r="H18" i="9764"/>
  <c r="G18" i="9764"/>
  <c r="F18" i="9764"/>
  <c r="C18" i="9764"/>
  <c r="I5" i="9764"/>
  <c r="U34" i="9763"/>
  <c r="S34" i="9763"/>
  <c r="R34" i="9763"/>
  <c r="Q34" i="9763"/>
  <c r="P34" i="9763"/>
  <c r="O34" i="9763"/>
  <c r="N34" i="9763"/>
  <c r="M34" i="9763"/>
  <c r="D34" i="9763"/>
  <c r="V33" i="9763"/>
  <c r="L33" i="9763"/>
  <c r="K33" i="9763"/>
  <c r="I33" i="9763"/>
  <c r="H33" i="9763"/>
  <c r="G33" i="9763"/>
  <c r="F33" i="9763"/>
  <c r="C33" i="9763"/>
  <c r="V32" i="9763"/>
  <c r="L32" i="9763"/>
  <c r="K32" i="9763"/>
  <c r="I32" i="9763"/>
  <c r="H32" i="9763"/>
  <c r="F32" i="9763"/>
  <c r="G32" i="9763" s="1"/>
  <c r="C32" i="9763"/>
  <c r="V31" i="9763"/>
  <c r="L31" i="9763"/>
  <c r="K31" i="9763"/>
  <c r="I31" i="9763"/>
  <c r="H31" i="9763"/>
  <c r="F31" i="9763"/>
  <c r="G31" i="9763" s="1"/>
  <c r="C31" i="9763"/>
  <c r="V30" i="9763"/>
  <c r="L30" i="9763"/>
  <c r="K30" i="9763"/>
  <c r="I30" i="9763"/>
  <c r="H30" i="9763"/>
  <c r="F30" i="9763"/>
  <c r="G30" i="9763" s="1"/>
  <c r="C30" i="9763"/>
  <c r="V29" i="9763"/>
  <c r="L29" i="9763"/>
  <c r="K29" i="9763"/>
  <c r="I29" i="9763"/>
  <c r="H29" i="9763"/>
  <c r="F29" i="9763"/>
  <c r="G29" i="9763" s="1"/>
  <c r="C29" i="9763"/>
  <c r="V28" i="9763"/>
  <c r="L28" i="9763"/>
  <c r="K28" i="9763"/>
  <c r="I28" i="9763"/>
  <c r="H28" i="9763"/>
  <c r="F28" i="9763"/>
  <c r="G28" i="9763" s="1"/>
  <c r="C28" i="9763"/>
  <c r="V27" i="9763"/>
  <c r="L27" i="9763"/>
  <c r="K27" i="9763"/>
  <c r="I27" i="9763"/>
  <c r="H27" i="9763"/>
  <c r="F27" i="9763"/>
  <c r="G27" i="9763" s="1"/>
  <c r="C27" i="9763"/>
  <c r="V26" i="9763"/>
  <c r="L26" i="9763"/>
  <c r="K26" i="9763"/>
  <c r="I26" i="9763"/>
  <c r="H26" i="9763"/>
  <c r="F26" i="9763"/>
  <c r="G26" i="9763" s="1"/>
  <c r="C26" i="9763"/>
  <c r="V25" i="9763"/>
  <c r="L25" i="9763"/>
  <c r="K25" i="9763"/>
  <c r="I25" i="9763"/>
  <c r="H25" i="9763"/>
  <c r="F25" i="9763"/>
  <c r="G25" i="9763" s="1"/>
  <c r="C25" i="9763"/>
  <c r="V24" i="9763"/>
  <c r="L24" i="9763"/>
  <c r="K24" i="9763"/>
  <c r="I24" i="9763"/>
  <c r="H24" i="9763"/>
  <c r="F24" i="9763"/>
  <c r="G24" i="9763" s="1"/>
  <c r="C24" i="9763"/>
  <c r="V23" i="9763"/>
  <c r="L23" i="9763"/>
  <c r="K23" i="9763"/>
  <c r="I23" i="9763"/>
  <c r="H23" i="9763"/>
  <c r="F23" i="9763"/>
  <c r="G23" i="9763" s="1"/>
  <c r="C23" i="9763"/>
  <c r="V22" i="9763"/>
  <c r="L22" i="9763"/>
  <c r="K22" i="9763"/>
  <c r="I22" i="9763"/>
  <c r="H22" i="9763"/>
  <c r="F22" i="9763"/>
  <c r="G22" i="9763" s="1"/>
  <c r="C22" i="9763"/>
  <c r="V21" i="9763"/>
  <c r="L21" i="9763"/>
  <c r="K21" i="9763"/>
  <c r="I21" i="9763"/>
  <c r="H21" i="9763"/>
  <c r="F21" i="9763"/>
  <c r="G21" i="9763" s="1"/>
  <c r="C21" i="9763"/>
  <c r="V20" i="9763"/>
  <c r="L20" i="9763"/>
  <c r="K20" i="9763"/>
  <c r="I20" i="9763"/>
  <c r="H20" i="9763"/>
  <c r="F20" i="9763"/>
  <c r="G20" i="9763" s="1"/>
  <c r="C20" i="9763"/>
  <c r="V19" i="9763"/>
  <c r="L19" i="9763"/>
  <c r="K19" i="9763"/>
  <c r="I19" i="9763"/>
  <c r="H19" i="9763"/>
  <c r="F19" i="9763"/>
  <c r="G19" i="9763" s="1"/>
  <c r="C19" i="9763"/>
  <c r="V18" i="9763"/>
  <c r="L18" i="9763"/>
  <c r="L34" i="9763" s="1"/>
  <c r="K18" i="9763"/>
  <c r="I18" i="9763"/>
  <c r="H18" i="9763"/>
  <c r="G18" i="9763"/>
  <c r="F18" i="9763"/>
  <c r="C18" i="9763"/>
  <c r="I5" i="9763"/>
  <c r="U27" i="9762"/>
  <c r="S27" i="9762"/>
  <c r="R27" i="9762"/>
  <c r="Q27" i="9762"/>
  <c r="P27" i="9762"/>
  <c r="O27" i="9762"/>
  <c r="N27" i="9762"/>
  <c r="M27" i="9762"/>
  <c r="D27" i="9762"/>
  <c r="V26" i="9762"/>
  <c r="L26" i="9762"/>
  <c r="K26" i="9762"/>
  <c r="I26" i="9762"/>
  <c r="H26" i="9762"/>
  <c r="G26" i="9762"/>
  <c r="F26" i="9762"/>
  <c r="C26" i="9762"/>
  <c r="V25" i="9762"/>
  <c r="L25" i="9762"/>
  <c r="K25" i="9762"/>
  <c r="I25" i="9762"/>
  <c r="H25" i="9762"/>
  <c r="G25" i="9762"/>
  <c r="F25" i="9762"/>
  <c r="C25" i="9762"/>
  <c r="V24" i="9762"/>
  <c r="L24" i="9762"/>
  <c r="K24" i="9762"/>
  <c r="I24" i="9762"/>
  <c r="H24" i="9762"/>
  <c r="F24" i="9762"/>
  <c r="G24" i="9762" s="1"/>
  <c r="C24" i="9762"/>
  <c r="V23" i="9762"/>
  <c r="L23" i="9762"/>
  <c r="K23" i="9762"/>
  <c r="I23" i="9762"/>
  <c r="H23" i="9762"/>
  <c r="F23" i="9762"/>
  <c r="G23" i="9762" s="1"/>
  <c r="C23" i="9762"/>
  <c r="V22" i="9762"/>
  <c r="L22" i="9762"/>
  <c r="K22" i="9762"/>
  <c r="I22" i="9762"/>
  <c r="H22" i="9762"/>
  <c r="F22" i="9762"/>
  <c r="G22" i="9762" s="1"/>
  <c r="C22" i="9762"/>
  <c r="V21" i="9762"/>
  <c r="L21" i="9762"/>
  <c r="K21" i="9762"/>
  <c r="I21" i="9762"/>
  <c r="H21" i="9762"/>
  <c r="F21" i="9762"/>
  <c r="G21" i="9762" s="1"/>
  <c r="C21" i="9762"/>
  <c r="V20" i="9762"/>
  <c r="L20" i="9762"/>
  <c r="K20" i="9762"/>
  <c r="I20" i="9762"/>
  <c r="H20" i="9762"/>
  <c r="F20" i="9762"/>
  <c r="G20" i="9762" s="1"/>
  <c r="C20" i="9762"/>
  <c r="V19" i="9762"/>
  <c r="L19" i="9762"/>
  <c r="K19" i="9762"/>
  <c r="I19" i="9762"/>
  <c r="H19" i="9762"/>
  <c r="F19" i="9762"/>
  <c r="G19" i="9762" s="1"/>
  <c r="C19" i="9762"/>
  <c r="V18" i="9762"/>
  <c r="L18" i="9762"/>
  <c r="K18" i="9762"/>
  <c r="I18" i="9762"/>
  <c r="H18" i="9762"/>
  <c r="G18" i="9762"/>
  <c r="F18" i="9762"/>
  <c r="C18" i="9762"/>
  <c r="I5" i="9762"/>
  <c r="U33" i="9761"/>
  <c r="S33" i="9761"/>
  <c r="R33" i="9761"/>
  <c r="Q33" i="9761"/>
  <c r="P33" i="9761"/>
  <c r="O33" i="9761"/>
  <c r="N33" i="9761"/>
  <c r="M33" i="9761"/>
  <c r="D33" i="9761"/>
  <c r="V32" i="9761"/>
  <c r="L32" i="9761"/>
  <c r="K32" i="9761"/>
  <c r="I32" i="9761"/>
  <c r="H32" i="9761"/>
  <c r="G32" i="9761"/>
  <c r="F32" i="9761"/>
  <c r="C32" i="9761"/>
  <c r="V31" i="9761"/>
  <c r="L31" i="9761"/>
  <c r="K31" i="9761"/>
  <c r="I31" i="9761"/>
  <c r="H31" i="9761"/>
  <c r="F31" i="9761"/>
  <c r="G31" i="9761" s="1"/>
  <c r="C31" i="9761"/>
  <c r="V30" i="9761"/>
  <c r="L30" i="9761"/>
  <c r="K30" i="9761"/>
  <c r="I30" i="9761"/>
  <c r="H30" i="9761"/>
  <c r="F30" i="9761"/>
  <c r="G30" i="9761" s="1"/>
  <c r="C30" i="9761"/>
  <c r="V29" i="9761"/>
  <c r="L29" i="9761"/>
  <c r="K29" i="9761"/>
  <c r="I29" i="9761"/>
  <c r="H29" i="9761"/>
  <c r="F29" i="9761"/>
  <c r="G29" i="9761" s="1"/>
  <c r="C29" i="9761"/>
  <c r="V28" i="9761"/>
  <c r="L28" i="9761"/>
  <c r="K28" i="9761"/>
  <c r="I28" i="9761"/>
  <c r="H28" i="9761"/>
  <c r="F28" i="9761"/>
  <c r="G28" i="9761" s="1"/>
  <c r="C28" i="9761"/>
  <c r="V27" i="9761"/>
  <c r="L27" i="9761"/>
  <c r="K27" i="9761"/>
  <c r="I27" i="9761"/>
  <c r="H27" i="9761"/>
  <c r="F27" i="9761"/>
  <c r="G27" i="9761" s="1"/>
  <c r="C27" i="9761"/>
  <c r="V26" i="9761"/>
  <c r="L26" i="9761"/>
  <c r="K26" i="9761"/>
  <c r="I26" i="9761"/>
  <c r="H26" i="9761"/>
  <c r="F26" i="9761"/>
  <c r="G26" i="9761" s="1"/>
  <c r="C26" i="9761"/>
  <c r="V25" i="9761"/>
  <c r="L25" i="9761"/>
  <c r="K25" i="9761"/>
  <c r="I25" i="9761"/>
  <c r="H25" i="9761"/>
  <c r="F25" i="9761"/>
  <c r="G25" i="9761" s="1"/>
  <c r="C25" i="9761"/>
  <c r="V24" i="9761"/>
  <c r="L24" i="9761"/>
  <c r="K24" i="9761"/>
  <c r="I24" i="9761"/>
  <c r="H24" i="9761"/>
  <c r="F24" i="9761"/>
  <c r="G24" i="9761" s="1"/>
  <c r="C24" i="9761"/>
  <c r="V23" i="9761"/>
  <c r="L23" i="9761"/>
  <c r="K23" i="9761"/>
  <c r="I23" i="9761"/>
  <c r="H23" i="9761"/>
  <c r="F23" i="9761"/>
  <c r="G23" i="9761" s="1"/>
  <c r="C23" i="9761"/>
  <c r="V22" i="9761"/>
  <c r="L22" i="9761"/>
  <c r="K22" i="9761"/>
  <c r="I22" i="9761"/>
  <c r="H22" i="9761"/>
  <c r="F22" i="9761"/>
  <c r="G22" i="9761" s="1"/>
  <c r="C22" i="9761"/>
  <c r="V21" i="9761"/>
  <c r="L21" i="9761"/>
  <c r="K21" i="9761"/>
  <c r="I21" i="9761"/>
  <c r="H21" i="9761"/>
  <c r="F21" i="9761"/>
  <c r="G21" i="9761" s="1"/>
  <c r="C21" i="9761"/>
  <c r="V20" i="9761"/>
  <c r="L20" i="9761"/>
  <c r="K20" i="9761"/>
  <c r="I20" i="9761"/>
  <c r="H20" i="9761"/>
  <c r="F20" i="9761"/>
  <c r="G20" i="9761" s="1"/>
  <c r="C20" i="9761"/>
  <c r="V19" i="9761"/>
  <c r="L19" i="9761"/>
  <c r="K19" i="9761"/>
  <c r="I19" i="9761"/>
  <c r="H19" i="9761"/>
  <c r="F19" i="9761"/>
  <c r="G19" i="9761" s="1"/>
  <c r="C19" i="9761"/>
  <c r="V18" i="9761"/>
  <c r="L18" i="9761"/>
  <c r="L33" i="9761" s="1"/>
  <c r="K18" i="9761"/>
  <c r="I18" i="9761"/>
  <c r="H18" i="9761"/>
  <c r="G18" i="9761"/>
  <c r="F18" i="9761"/>
  <c r="C18" i="9761"/>
  <c r="I5" i="9761"/>
  <c r="U25" i="9760"/>
  <c r="S25" i="9760"/>
  <c r="R25" i="9760"/>
  <c r="Q25" i="9760"/>
  <c r="P25" i="9760"/>
  <c r="O25" i="9760"/>
  <c r="N25" i="9760"/>
  <c r="M25" i="9760"/>
  <c r="D25" i="9760"/>
  <c r="V24" i="9760"/>
  <c r="L24" i="9760"/>
  <c r="K24" i="9760"/>
  <c r="I24" i="9760"/>
  <c r="H24" i="9760"/>
  <c r="G24" i="9760"/>
  <c r="F24" i="9760"/>
  <c r="C24" i="9760"/>
  <c r="V23" i="9760"/>
  <c r="L23" i="9760"/>
  <c r="K23" i="9760"/>
  <c r="I23" i="9760"/>
  <c r="H23" i="9760"/>
  <c r="F23" i="9760"/>
  <c r="G23" i="9760" s="1"/>
  <c r="C23" i="9760"/>
  <c r="V22" i="9760"/>
  <c r="L22" i="9760"/>
  <c r="K22" i="9760"/>
  <c r="I22" i="9760"/>
  <c r="H22" i="9760"/>
  <c r="F22" i="9760"/>
  <c r="G22" i="9760" s="1"/>
  <c r="C22" i="9760"/>
  <c r="V21" i="9760"/>
  <c r="L21" i="9760"/>
  <c r="K21" i="9760"/>
  <c r="I21" i="9760"/>
  <c r="H21" i="9760"/>
  <c r="F21" i="9760"/>
  <c r="G21" i="9760" s="1"/>
  <c r="C21" i="9760"/>
  <c r="V20" i="9760"/>
  <c r="L20" i="9760"/>
  <c r="K20" i="9760"/>
  <c r="I20" i="9760"/>
  <c r="H20" i="9760"/>
  <c r="F20" i="9760"/>
  <c r="G20" i="9760" s="1"/>
  <c r="C20" i="9760"/>
  <c r="V19" i="9760"/>
  <c r="L19" i="9760"/>
  <c r="K19" i="9760"/>
  <c r="I19" i="9760"/>
  <c r="H19" i="9760"/>
  <c r="F19" i="9760"/>
  <c r="G19" i="9760" s="1"/>
  <c r="C19" i="9760"/>
  <c r="V18" i="9760"/>
  <c r="V25" i="9760" s="1"/>
  <c r="L18" i="9760"/>
  <c r="L25" i="9760" s="1"/>
  <c r="K18" i="9760"/>
  <c r="K25" i="9760" s="1"/>
  <c r="I18" i="9760"/>
  <c r="H18" i="9760"/>
  <c r="G18" i="9760"/>
  <c r="F18" i="9760"/>
  <c r="C18" i="9760"/>
  <c r="I5" i="9760"/>
  <c r="U38" i="9759"/>
  <c r="S38" i="9759"/>
  <c r="R38" i="9759"/>
  <c r="Q38" i="9759"/>
  <c r="P38" i="9759"/>
  <c r="O38" i="9759"/>
  <c r="N38" i="9759"/>
  <c r="M38" i="9759"/>
  <c r="D38" i="9759"/>
  <c r="V37" i="9759"/>
  <c r="L37" i="9759"/>
  <c r="K37" i="9759"/>
  <c r="I37" i="9759"/>
  <c r="H37" i="9759"/>
  <c r="G37" i="9759"/>
  <c r="F37" i="9759"/>
  <c r="C37" i="9759"/>
  <c r="V36" i="9759"/>
  <c r="L36" i="9759"/>
  <c r="K36" i="9759"/>
  <c r="I36" i="9759"/>
  <c r="H36" i="9759"/>
  <c r="F36" i="9759"/>
  <c r="G36" i="9759" s="1"/>
  <c r="C36" i="9759"/>
  <c r="V35" i="9759"/>
  <c r="L35" i="9759"/>
  <c r="K35" i="9759"/>
  <c r="I35" i="9759"/>
  <c r="H35" i="9759"/>
  <c r="F35" i="9759"/>
  <c r="G35" i="9759" s="1"/>
  <c r="C35" i="9759"/>
  <c r="V34" i="9759"/>
  <c r="L34" i="9759"/>
  <c r="K34" i="9759"/>
  <c r="I34" i="9759"/>
  <c r="H34" i="9759"/>
  <c r="F34" i="9759"/>
  <c r="G34" i="9759" s="1"/>
  <c r="C34" i="9759"/>
  <c r="V33" i="9759"/>
  <c r="L33" i="9759"/>
  <c r="K33" i="9759"/>
  <c r="I33" i="9759"/>
  <c r="H33" i="9759"/>
  <c r="F33" i="9759"/>
  <c r="G33" i="9759" s="1"/>
  <c r="C33" i="9759"/>
  <c r="V32" i="9759"/>
  <c r="L32" i="9759"/>
  <c r="K32" i="9759"/>
  <c r="I32" i="9759"/>
  <c r="H32" i="9759"/>
  <c r="F32" i="9759"/>
  <c r="G32" i="9759" s="1"/>
  <c r="C32" i="9759"/>
  <c r="V31" i="9759"/>
  <c r="L31" i="9759"/>
  <c r="K31" i="9759"/>
  <c r="I31" i="9759"/>
  <c r="H31" i="9759"/>
  <c r="F31" i="9759"/>
  <c r="G31" i="9759" s="1"/>
  <c r="C31" i="9759"/>
  <c r="V30" i="9759"/>
  <c r="L30" i="9759"/>
  <c r="K30" i="9759"/>
  <c r="I30" i="9759"/>
  <c r="H30" i="9759"/>
  <c r="F30" i="9759"/>
  <c r="G30" i="9759" s="1"/>
  <c r="C30" i="9759"/>
  <c r="V29" i="9759"/>
  <c r="L29" i="9759"/>
  <c r="K29" i="9759"/>
  <c r="I29" i="9759"/>
  <c r="H29" i="9759"/>
  <c r="F29" i="9759"/>
  <c r="G29" i="9759" s="1"/>
  <c r="C29" i="9759"/>
  <c r="V28" i="9759"/>
  <c r="L28" i="9759"/>
  <c r="K28" i="9759"/>
  <c r="I28" i="9759"/>
  <c r="H28" i="9759"/>
  <c r="F28" i="9759"/>
  <c r="G28" i="9759" s="1"/>
  <c r="C28" i="9759"/>
  <c r="V27" i="9759"/>
  <c r="L27" i="9759"/>
  <c r="K27" i="9759"/>
  <c r="I27" i="9759"/>
  <c r="H27" i="9759"/>
  <c r="F27" i="9759"/>
  <c r="G27" i="9759" s="1"/>
  <c r="C27" i="9759"/>
  <c r="V26" i="9759"/>
  <c r="L26" i="9759"/>
  <c r="K26" i="9759"/>
  <c r="I26" i="9759"/>
  <c r="H26" i="9759"/>
  <c r="F26" i="9759"/>
  <c r="G26" i="9759" s="1"/>
  <c r="C26" i="9759"/>
  <c r="V25" i="9759"/>
  <c r="L25" i="9759"/>
  <c r="K25" i="9759"/>
  <c r="I25" i="9759"/>
  <c r="H25" i="9759"/>
  <c r="F25" i="9759"/>
  <c r="G25" i="9759" s="1"/>
  <c r="C25" i="9759"/>
  <c r="V24" i="9759"/>
  <c r="L24" i="9759"/>
  <c r="K24" i="9759"/>
  <c r="I24" i="9759"/>
  <c r="H24" i="9759"/>
  <c r="F24" i="9759"/>
  <c r="G24" i="9759" s="1"/>
  <c r="C24" i="9759"/>
  <c r="V23" i="9759"/>
  <c r="L23" i="9759"/>
  <c r="K23" i="9759"/>
  <c r="I23" i="9759"/>
  <c r="H23" i="9759"/>
  <c r="F23" i="9759"/>
  <c r="G23" i="9759" s="1"/>
  <c r="C23" i="9759"/>
  <c r="V22" i="9759"/>
  <c r="L22" i="9759"/>
  <c r="K22" i="9759"/>
  <c r="I22" i="9759"/>
  <c r="H22" i="9759"/>
  <c r="F22" i="9759"/>
  <c r="G22" i="9759" s="1"/>
  <c r="C22" i="9759"/>
  <c r="V21" i="9759"/>
  <c r="L21" i="9759"/>
  <c r="K21" i="9759"/>
  <c r="I21" i="9759"/>
  <c r="H21" i="9759"/>
  <c r="F21" i="9759"/>
  <c r="G21" i="9759" s="1"/>
  <c r="C21" i="9759"/>
  <c r="V20" i="9759"/>
  <c r="L20" i="9759"/>
  <c r="K20" i="9759"/>
  <c r="I20" i="9759"/>
  <c r="H20" i="9759"/>
  <c r="G20" i="9759"/>
  <c r="F20" i="9759"/>
  <c r="C20" i="9759"/>
  <c r="V19" i="9759"/>
  <c r="L19" i="9759"/>
  <c r="K19" i="9759"/>
  <c r="I19" i="9759"/>
  <c r="H19" i="9759"/>
  <c r="F19" i="9759"/>
  <c r="G19" i="9759" s="1"/>
  <c r="C19" i="9759"/>
  <c r="V18" i="9759"/>
  <c r="V38" i="9759" s="1"/>
  <c r="L18" i="9759"/>
  <c r="L38" i="9759" s="1"/>
  <c r="K18" i="9759"/>
  <c r="I18" i="9759"/>
  <c r="H18" i="9759"/>
  <c r="G18" i="9759"/>
  <c r="F18" i="9759"/>
  <c r="C18" i="9759"/>
  <c r="I5" i="9759"/>
  <c r="U31" i="9758"/>
  <c r="S31" i="9758"/>
  <c r="R31" i="9758"/>
  <c r="Q31" i="9758"/>
  <c r="P31" i="9758"/>
  <c r="O31" i="9758"/>
  <c r="N31" i="9758"/>
  <c r="M31" i="9758"/>
  <c r="D31" i="9758"/>
  <c r="V30" i="9758"/>
  <c r="L30" i="9758"/>
  <c r="K30" i="9758"/>
  <c r="I30" i="9758"/>
  <c r="H30" i="9758"/>
  <c r="G30" i="9758"/>
  <c r="F30" i="9758"/>
  <c r="C30" i="9758"/>
  <c r="V29" i="9758"/>
  <c r="L29" i="9758"/>
  <c r="K29" i="9758"/>
  <c r="I29" i="9758"/>
  <c r="H29" i="9758"/>
  <c r="G29" i="9758"/>
  <c r="F29" i="9758"/>
  <c r="C29" i="9758"/>
  <c r="V28" i="9758"/>
  <c r="L28" i="9758"/>
  <c r="K28" i="9758"/>
  <c r="I28" i="9758"/>
  <c r="H28" i="9758"/>
  <c r="G28" i="9758"/>
  <c r="F28" i="9758"/>
  <c r="C28" i="9758"/>
  <c r="V27" i="9758"/>
  <c r="L27" i="9758"/>
  <c r="K27" i="9758"/>
  <c r="I27" i="9758"/>
  <c r="H27" i="9758"/>
  <c r="G27" i="9758"/>
  <c r="F27" i="9758"/>
  <c r="C27" i="9758"/>
  <c r="V26" i="9758"/>
  <c r="L26" i="9758"/>
  <c r="K26" i="9758"/>
  <c r="I26" i="9758"/>
  <c r="H26" i="9758"/>
  <c r="G26" i="9758"/>
  <c r="F26" i="9758"/>
  <c r="C26" i="9758"/>
  <c r="V25" i="9758"/>
  <c r="L25" i="9758"/>
  <c r="K25" i="9758"/>
  <c r="I25" i="9758"/>
  <c r="H25" i="9758"/>
  <c r="G25" i="9758"/>
  <c r="F25" i="9758"/>
  <c r="C25" i="9758"/>
  <c r="V24" i="9758"/>
  <c r="L24" i="9758"/>
  <c r="K24" i="9758"/>
  <c r="I24" i="9758"/>
  <c r="H24" i="9758"/>
  <c r="G24" i="9758"/>
  <c r="F24" i="9758"/>
  <c r="C24" i="9758"/>
  <c r="V23" i="9758"/>
  <c r="L23" i="9758"/>
  <c r="K23" i="9758"/>
  <c r="I23" i="9758"/>
  <c r="H23" i="9758"/>
  <c r="G23" i="9758"/>
  <c r="F23" i="9758"/>
  <c r="C23" i="9758"/>
  <c r="V22" i="9758"/>
  <c r="L22" i="9758"/>
  <c r="K22" i="9758"/>
  <c r="I22" i="9758"/>
  <c r="H22" i="9758"/>
  <c r="G22" i="9758"/>
  <c r="F22" i="9758"/>
  <c r="C22" i="9758"/>
  <c r="V21" i="9758"/>
  <c r="L21" i="9758"/>
  <c r="K21" i="9758"/>
  <c r="I21" i="9758"/>
  <c r="H21" i="9758"/>
  <c r="G21" i="9758"/>
  <c r="F21" i="9758"/>
  <c r="C21" i="9758"/>
  <c r="V20" i="9758"/>
  <c r="L20" i="9758"/>
  <c r="K20" i="9758"/>
  <c r="I20" i="9758"/>
  <c r="H20" i="9758"/>
  <c r="G20" i="9758"/>
  <c r="F20" i="9758"/>
  <c r="C20" i="9758"/>
  <c r="V19" i="9758"/>
  <c r="L19" i="9758"/>
  <c r="K19" i="9758"/>
  <c r="I19" i="9758"/>
  <c r="H19" i="9758"/>
  <c r="G19" i="9758"/>
  <c r="F19" i="9758"/>
  <c r="C19" i="9758"/>
  <c r="V18" i="9758"/>
  <c r="V31" i="9758" s="1"/>
  <c r="L18" i="9758"/>
  <c r="L31" i="9758" s="1"/>
  <c r="K18" i="9758"/>
  <c r="K31" i="9758" s="1"/>
  <c r="I18" i="9758"/>
  <c r="H18" i="9758"/>
  <c r="G18" i="9758"/>
  <c r="G31" i="9758" s="1"/>
  <c r="F18" i="9758"/>
  <c r="C18" i="9758"/>
  <c r="I5" i="9758"/>
  <c r="U27" i="9757"/>
  <c r="S27" i="9757"/>
  <c r="R27" i="9757"/>
  <c r="Q27" i="9757"/>
  <c r="P27" i="9757"/>
  <c r="O27" i="9757"/>
  <c r="N27" i="9757"/>
  <c r="M27" i="9757"/>
  <c r="D27" i="9757"/>
  <c r="V26" i="9757"/>
  <c r="L26" i="9757"/>
  <c r="K26" i="9757"/>
  <c r="I26" i="9757"/>
  <c r="H26" i="9757"/>
  <c r="G26" i="9757"/>
  <c r="F26" i="9757"/>
  <c r="C26" i="9757"/>
  <c r="V25" i="9757"/>
  <c r="L25" i="9757"/>
  <c r="K25" i="9757"/>
  <c r="I25" i="9757"/>
  <c r="H25" i="9757"/>
  <c r="G25" i="9757"/>
  <c r="F25" i="9757"/>
  <c r="C25" i="9757"/>
  <c r="V24" i="9757"/>
  <c r="L24" i="9757"/>
  <c r="K24" i="9757"/>
  <c r="I24" i="9757"/>
  <c r="H24" i="9757"/>
  <c r="F24" i="9757"/>
  <c r="G24" i="9757" s="1"/>
  <c r="C24" i="9757"/>
  <c r="V23" i="9757"/>
  <c r="L23" i="9757"/>
  <c r="K23" i="9757"/>
  <c r="I23" i="9757"/>
  <c r="H23" i="9757"/>
  <c r="F23" i="9757"/>
  <c r="G23" i="9757" s="1"/>
  <c r="C23" i="9757"/>
  <c r="V22" i="9757"/>
  <c r="L22" i="9757"/>
  <c r="K22" i="9757"/>
  <c r="I22" i="9757"/>
  <c r="H22" i="9757"/>
  <c r="F22" i="9757"/>
  <c r="G22" i="9757" s="1"/>
  <c r="C22" i="9757"/>
  <c r="V21" i="9757"/>
  <c r="L21" i="9757"/>
  <c r="L27" i="9757" s="1"/>
  <c r="K21" i="9757"/>
  <c r="I21" i="9757"/>
  <c r="H21" i="9757"/>
  <c r="F21" i="9757"/>
  <c r="G21" i="9757" s="1"/>
  <c r="C21" i="9757"/>
  <c r="V20" i="9757"/>
  <c r="L20" i="9757"/>
  <c r="K20" i="9757"/>
  <c r="I20" i="9757"/>
  <c r="H20" i="9757"/>
  <c r="G20" i="9757"/>
  <c r="F20" i="9757"/>
  <c r="C20" i="9757"/>
  <c r="V19" i="9757"/>
  <c r="L19" i="9757"/>
  <c r="K19" i="9757"/>
  <c r="I19" i="9757"/>
  <c r="H19" i="9757"/>
  <c r="F19" i="9757"/>
  <c r="G19" i="9757" s="1"/>
  <c r="C19" i="9757"/>
  <c r="V18" i="9757"/>
  <c r="L18" i="9757"/>
  <c r="K18" i="9757"/>
  <c r="I18" i="9757"/>
  <c r="H18" i="9757"/>
  <c r="G18" i="9757"/>
  <c r="F18" i="9757"/>
  <c r="C18" i="9757"/>
  <c r="I5" i="9757"/>
  <c r="U32" i="9756"/>
  <c r="S32" i="9756"/>
  <c r="R32" i="9756"/>
  <c r="Q32" i="9756"/>
  <c r="P32" i="9756"/>
  <c r="O32" i="9756"/>
  <c r="N32" i="9756"/>
  <c r="M32" i="9756"/>
  <c r="D32" i="9756"/>
  <c r="V31" i="9756"/>
  <c r="L31" i="9756"/>
  <c r="K31" i="9756"/>
  <c r="I31" i="9756"/>
  <c r="H31" i="9756"/>
  <c r="G31" i="9756"/>
  <c r="F31" i="9756"/>
  <c r="C31" i="9756"/>
  <c r="V30" i="9756"/>
  <c r="L30" i="9756"/>
  <c r="K30" i="9756"/>
  <c r="I30" i="9756"/>
  <c r="H30" i="9756"/>
  <c r="F30" i="9756"/>
  <c r="G30" i="9756" s="1"/>
  <c r="C30" i="9756"/>
  <c r="V29" i="9756"/>
  <c r="L29" i="9756"/>
  <c r="K29" i="9756"/>
  <c r="I29" i="9756"/>
  <c r="H29" i="9756"/>
  <c r="F29" i="9756"/>
  <c r="G29" i="9756" s="1"/>
  <c r="C29" i="9756"/>
  <c r="V28" i="9756"/>
  <c r="L28" i="9756"/>
  <c r="K28" i="9756"/>
  <c r="I28" i="9756"/>
  <c r="H28" i="9756"/>
  <c r="F28" i="9756"/>
  <c r="G28" i="9756" s="1"/>
  <c r="C28" i="9756"/>
  <c r="V27" i="9756"/>
  <c r="L27" i="9756"/>
  <c r="K27" i="9756"/>
  <c r="I27" i="9756"/>
  <c r="H27" i="9756"/>
  <c r="F27" i="9756"/>
  <c r="G27" i="9756" s="1"/>
  <c r="C27" i="9756"/>
  <c r="V26" i="9756"/>
  <c r="L26" i="9756"/>
  <c r="K26" i="9756"/>
  <c r="I26" i="9756"/>
  <c r="H26" i="9756"/>
  <c r="F26" i="9756"/>
  <c r="G26" i="9756" s="1"/>
  <c r="C26" i="9756"/>
  <c r="V25" i="9756"/>
  <c r="L25" i="9756"/>
  <c r="K25" i="9756"/>
  <c r="I25" i="9756"/>
  <c r="H25" i="9756"/>
  <c r="F25" i="9756"/>
  <c r="G25" i="9756" s="1"/>
  <c r="C25" i="9756"/>
  <c r="V24" i="9756"/>
  <c r="L24" i="9756"/>
  <c r="K24" i="9756"/>
  <c r="I24" i="9756"/>
  <c r="H24" i="9756"/>
  <c r="F24" i="9756"/>
  <c r="G24" i="9756" s="1"/>
  <c r="C24" i="9756"/>
  <c r="V23" i="9756"/>
  <c r="L23" i="9756"/>
  <c r="K23" i="9756"/>
  <c r="I23" i="9756"/>
  <c r="H23" i="9756"/>
  <c r="F23" i="9756"/>
  <c r="G23" i="9756" s="1"/>
  <c r="C23" i="9756"/>
  <c r="V22" i="9756"/>
  <c r="L22" i="9756"/>
  <c r="K22" i="9756"/>
  <c r="I22" i="9756"/>
  <c r="H22" i="9756"/>
  <c r="F22" i="9756"/>
  <c r="G22" i="9756" s="1"/>
  <c r="C22" i="9756"/>
  <c r="V21" i="9756"/>
  <c r="L21" i="9756"/>
  <c r="K21" i="9756"/>
  <c r="I21" i="9756"/>
  <c r="H21" i="9756"/>
  <c r="F21" i="9756"/>
  <c r="G21" i="9756" s="1"/>
  <c r="C21" i="9756"/>
  <c r="V20" i="9756"/>
  <c r="L20" i="9756"/>
  <c r="K20" i="9756"/>
  <c r="I20" i="9756"/>
  <c r="H20" i="9756"/>
  <c r="G20" i="9756"/>
  <c r="F20" i="9756"/>
  <c r="C20" i="9756"/>
  <c r="V19" i="9756"/>
  <c r="L19" i="9756"/>
  <c r="K19" i="9756"/>
  <c r="I19" i="9756"/>
  <c r="H19" i="9756"/>
  <c r="F19" i="9756"/>
  <c r="G19" i="9756" s="1"/>
  <c r="C19" i="9756"/>
  <c r="V18" i="9756"/>
  <c r="V32" i="9756" s="1"/>
  <c r="L18" i="9756"/>
  <c r="K18" i="9756"/>
  <c r="I18" i="9756"/>
  <c r="H18" i="9756"/>
  <c r="G18" i="9756"/>
  <c r="F18" i="9756"/>
  <c r="C18" i="9756"/>
  <c r="I5" i="9756"/>
  <c r="U37" i="9755"/>
  <c r="S37" i="9755"/>
  <c r="R37" i="9755"/>
  <c r="Q37" i="9755"/>
  <c r="P37" i="9755"/>
  <c r="O37" i="9755"/>
  <c r="N37" i="9755"/>
  <c r="M37" i="9755"/>
  <c r="D37" i="9755"/>
  <c r="V36" i="9755"/>
  <c r="L36" i="9755"/>
  <c r="K36" i="9755"/>
  <c r="I36" i="9755"/>
  <c r="H36" i="9755"/>
  <c r="G36" i="9755"/>
  <c r="F36" i="9755"/>
  <c r="C36" i="9755"/>
  <c r="V35" i="9755"/>
  <c r="L35" i="9755"/>
  <c r="K35" i="9755"/>
  <c r="I35" i="9755"/>
  <c r="H35" i="9755"/>
  <c r="F35" i="9755"/>
  <c r="G35" i="9755" s="1"/>
  <c r="C35" i="9755"/>
  <c r="V34" i="9755"/>
  <c r="L34" i="9755"/>
  <c r="K34" i="9755"/>
  <c r="I34" i="9755"/>
  <c r="H34" i="9755"/>
  <c r="F34" i="9755"/>
  <c r="G34" i="9755" s="1"/>
  <c r="C34" i="9755"/>
  <c r="V33" i="9755"/>
  <c r="L33" i="9755"/>
  <c r="K33" i="9755"/>
  <c r="I33" i="9755"/>
  <c r="H33" i="9755"/>
  <c r="F33" i="9755"/>
  <c r="G33" i="9755" s="1"/>
  <c r="C33" i="9755"/>
  <c r="V32" i="9755"/>
  <c r="L32" i="9755"/>
  <c r="K32" i="9755"/>
  <c r="I32" i="9755"/>
  <c r="H32" i="9755"/>
  <c r="F32" i="9755"/>
  <c r="G32" i="9755" s="1"/>
  <c r="C32" i="9755"/>
  <c r="V31" i="9755"/>
  <c r="L31" i="9755"/>
  <c r="K31" i="9755"/>
  <c r="I31" i="9755"/>
  <c r="H31" i="9755"/>
  <c r="F31" i="9755"/>
  <c r="G31" i="9755" s="1"/>
  <c r="C31" i="9755"/>
  <c r="V30" i="9755"/>
  <c r="L30" i="9755"/>
  <c r="K30" i="9755"/>
  <c r="I30" i="9755"/>
  <c r="H30" i="9755"/>
  <c r="F30" i="9755"/>
  <c r="G30" i="9755" s="1"/>
  <c r="C30" i="9755"/>
  <c r="V29" i="9755"/>
  <c r="L29" i="9755"/>
  <c r="K29" i="9755"/>
  <c r="I29" i="9755"/>
  <c r="H29" i="9755"/>
  <c r="F29" i="9755"/>
  <c r="G29" i="9755" s="1"/>
  <c r="C29" i="9755"/>
  <c r="V28" i="9755"/>
  <c r="L28" i="9755"/>
  <c r="K28" i="9755"/>
  <c r="I28" i="9755"/>
  <c r="H28" i="9755"/>
  <c r="F28" i="9755"/>
  <c r="G28" i="9755" s="1"/>
  <c r="C28" i="9755"/>
  <c r="V27" i="9755"/>
  <c r="L27" i="9755"/>
  <c r="K27" i="9755"/>
  <c r="I27" i="9755"/>
  <c r="H27" i="9755"/>
  <c r="F27" i="9755"/>
  <c r="G27" i="9755" s="1"/>
  <c r="C27" i="9755"/>
  <c r="V26" i="9755"/>
  <c r="L26" i="9755"/>
  <c r="K26" i="9755"/>
  <c r="I26" i="9755"/>
  <c r="H26" i="9755"/>
  <c r="F26" i="9755"/>
  <c r="G26" i="9755" s="1"/>
  <c r="C26" i="9755"/>
  <c r="V25" i="9755"/>
  <c r="L25" i="9755"/>
  <c r="K25" i="9755"/>
  <c r="I25" i="9755"/>
  <c r="H25" i="9755"/>
  <c r="F25" i="9755"/>
  <c r="G25" i="9755" s="1"/>
  <c r="C25" i="9755"/>
  <c r="V24" i="9755"/>
  <c r="L24" i="9755"/>
  <c r="K24" i="9755"/>
  <c r="I24" i="9755"/>
  <c r="H24" i="9755"/>
  <c r="F24" i="9755"/>
  <c r="G24" i="9755" s="1"/>
  <c r="C24" i="9755"/>
  <c r="V23" i="9755"/>
  <c r="L23" i="9755"/>
  <c r="K23" i="9755"/>
  <c r="I23" i="9755"/>
  <c r="H23" i="9755"/>
  <c r="F23" i="9755"/>
  <c r="G23" i="9755" s="1"/>
  <c r="C23" i="9755"/>
  <c r="V22" i="9755"/>
  <c r="L22" i="9755"/>
  <c r="K22" i="9755"/>
  <c r="I22" i="9755"/>
  <c r="H22" i="9755"/>
  <c r="F22" i="9755"/>
  <c r="G22" i="9755" s="1"/>
  <c r="C22" i="9755"/>
  <c r="V21" i="9755"/>
  <c r="L21" i="9755"/>
  <c r="K21" i="9755"/>
  <c r="I21" i="9755"/>
  <c r="H21" i="9755"/>
  <c r="F21" i="9755"/>
  <c r="G21" i="9755" s="1"/>
  <c r="C21" i="9755"/>
  <c r="V20" i="9755"/>
  <c r="L20" i="9755"/>
  <c r="K20" i="9755"/>
  <c r="I20" i="9755"/>
  <c r="H20" i="9755"/>
  <c r="F20" i="9755"/>
  <c r="G20" i="9755" s="1"/>
  <c r="C20" i="9755"/>
  <c r="V19" i="9755"/>
  <c r="L19" i="9755"/>
  <c r="L37" i="9755" s="1"/>
  <c r="K19" i="9755"/>
  <c r="I19" i="9755"/>
  <c r="H19" i="9755"/>
  <c r="F19" i="9755"/>
  <c r="G19" i="9755" s="1"/>
  <c r="C19" i="9755"/>
  <c r="V18" i="9755"/>
  <c r="L18" i="9755"/>
  <c r="K18" i="9755"/>
  <c r="I18" i="9755"/>
  <c r="H18" i="9755"/>
  <c r="G18" i="9755"/>
  <c r="F18" i="9755"/>
  <c r="C18" i="9755"/>
  <c r="I5" i="9755"/>
  <c r="U28" i="9754"/>
  <c r="S28" i="9754"/>
  <c r="R28" i="9754"/>
  <c r="Q28" i="9754"/>
  <c r="P28" i="9754"/>
  <c r="O28" i="9754"/>
  <c r="N28" i="9754"/>
  <c r="M28" i="9754"/>
  <c r="D28" i="9754"/>
  <c r="V27" i="9754"/>
  <c r="L27" i="9754"/>
  <c r="K27" i="9754"/>
  <c r="I27" i="9754"/>
  <c r="H27" i="9754"/>
  <c r="G27" i="9754"/>
  <c r="F27" i="9754"/>
  <c r="C27" i="9754"/>
  <c r="V26" i="9754"/>
  <c r="L26" i="9754"/>
  <c r="K26" i="9754"/>
  <c r="I26" i="9754"/>
  <c r="H26" i="9754"/>
  <c r="G26" i="9754"/>
  <c r="F26" i="9754"/>
  <c r="C26" i="9754"/>
  <c r="V25" i="9754"/>
  <c r="L25" i="9754"/>
  <c r="K25" i="9754"/>
  <c r="I25" i="9754"/>
  <c r="H25" i="9754"/>
  <c r="G25" i="9754"/>
  <c r="F25" i="9754"/>
  <c r="C25" i="9754"/>
  <c r="V24" i="9754"/>
  <c r="L24" i="9754"/>
  <c r="K24" i="9754"/>
  <c r="I24" i="9754"/>
  <c r="H24" i="9754"/>
  <c r="F24" i="9754"/>
  <c r="G24" i="9754" s="1"/>
  <c r="C24" i="9754"/>
  <c r="V23" i="9754"/>
  <c r="L23" i="9754"/>
  <c r="K23" i="9754"/>
  <c r="I23" i="9754"/>
  <c r="H23" i="9754"/>
  <c r="F23" i="9754"/>
  <c r="G23" i="9754" s="1"/>
  <c r="C23" i="9754"/>
  <c r="V22" i="9754"/>
  <c r="L22" i="9754"/>
  <c r="K22" i="9754"/>
  <c r="I22" i="9754"/>
  <c r="H22" i="9754"/>
  <c r="F22" i="9754"/>
  <c r="G22" i="9754" s="1"/>
  <c r="C22" i="9754"/>
  <c r="V21" i="9754"/>
  <c r="L21" i="9754"/>
  <c r="K21" i="9754"/>
  <c r="I21" i="9754"/>
  <c r="H21" i="9754"/>
  <c r="F21" i="9754"/>
  <c r="G21" i="9754" s="1"/>
  <c r="C21" i="9754"/>
  <c r="V20" i="9754"/>
  <c r="L20" i="9754"/>
  <c r="K20" i="9754"/>
  <c r="I20" i="9754"/>
  <c r="H20" i="9754"/>
  <c r="F20" i="9754"/>
  <c r="G20" i="9754" s="1"/>
  <c r="C20" i="9754"/>
  <c r="V19" i="9754"/>
  <c r="L19" i="9754"/>
  <c r="K19" i="9754"/>
  <c r="I19" i="9754"/>
  <c r="H19" i="9754"/>
  <c r="F19" i="9754"/>
  <c r="G19" i="9754" s="1"/>
  <c r="C19" i="9754"/>
  <c r="V18" i="9754"/>
  <c r="L18" i="9754"/>
  <c r="K18" i="9754"/>
  <c r="K28" i="9754" s="1"/>
  <c r="I18" i="9754"/>
  <c r="H18" i="9754"/>
  <c r="G18" i="9754"/>
  <c r="F18" i="9754"/>
  <c r="C18" i="9754"/>
  <c r="I5" i="9754"/>
  <c r="U35" i="9753"/>
  <c r="S35" i="9753"/>
  <c r="R35" i="9753"/>
  <c r="Q35" i="9753"/>
  <c r="P35" i="9753"/>
  <c r="O35" i="9753"/>
  <c r="N35" i="9753"/>
  <c r="M35" i="9753"/>
  <c r="D35" i="9753"/>
  <c r="V34" i="9753"/>
  <c r="L34" i="9753"/>
  <c r="K34" i="9753"/>
  <c r="I34" i="9753"/>
  <c r="H34" i="9753"/>
  <c r="G34" i="9753"/>
  <c r="F34" i="9753"/>
  <c r="C34" i="9753"/>
  <c r="V33" i="9753"/>
  <c r="L33" i="9753"/>
  <c r="K33" i="9753"/>
  <c r="I33" i="9753"/>
  <c r="H33" i="9753"/>
  <c r="F33" i="9753"/>
  <c r="G33" i="9753" s="1"/>
  <c r="C33" i="9753"/>
  <c r="V32" i="9753"/>
  <c r="L32" i="9753"/>
  <c r="K32" i="9753"/>
  <c r="I32" i="9753"/>
  <c r="H32" i="9753"/>
  <c r="F32" i="9753"/>
  <c r="G32" i="9753" s="1"/>
  <c r="C32" i="9753"/>
  <c r="V31" i="9753"/>
  <c r="L31" i="9753"/>
  <c r="K31" i="9753"/>
  <c r="I31" i="9753"/>
  <c r="H31" i="9753"/>
  <c r="F31" i="9753"/>
  <c r="G31" i="9753" s="1"/>
  <c r="C31" i="9753"/>
  <c r="V30" i="9753"/>
  <c r="L30" i="9753"/>
  <c r="K30" i="9753"/>
  <c r="I30" i="9753"/>
  <c r="H30" i="9753"/>
  <c r="F30" i="9753"/>
  <c r="G30" i="9753" s="1"/>
  <c r="C30" i="9753"/>
  <c r="V29" i="9753"/>
  <c r="L29" i="9753"/>
  <c r="K29" i="9753"/>
  <c r="I29" i="9753"/>
  <c r="H29" i="9753"/>
  <c r="F29" i="9753"/>
  <c r="G29" i="9753" s="1"/>
  <c r="C29" i="9753"/>
  <c r="V28" i="9753"/>
  <c r="L28" i="9753"/>
  <c r="K28" i="9753"/>
  <c r="I28" i="9753"/>
  <c r="H28" i="9753"/>
  <c r="F28" i="9753"/>
  <c r="G28" i="9753" s="1"/>
  <c r="C28" i="9753"/>
  <c r="V27" i="9753"/>
  <c r="L27" i="9753"/>
  <c r="K27" i="9753"/>
  <c r="I27" i="9753"/>
  <c r="H27" i="9753"/>
  <c r="F27" i="9753"/>
  <c r="G27" i="9753" s="1"/>
  <c r="C27" i="9753"/>
  <c r="V26" i="9753"/>
  <c r="L26" i="9753"/>
  <c r="K26" i="9753"/>
  <c r="I26" i="9753"/>
  <c r="H26" i="9753"/>
  <c r="F26" i="9753"/>
  <c r="G26" i="9753" s="1"/>
  <c r="C26" i="9753"/>
  <c r="V25" i="9753"/>
  <c r="L25" i="9753"/>
  <c r="K25" i="9753"/>
  <c r="I25" i="9753"/>
  <c r="H25" i="9753"/>
  <c r="F25" i="9753"/>
  <c r="G25" i="9753" s="1"/>
  <c r="C25" i="9753"/>
  <c r="V24" i="9753"/>
  <c r="L24" i="9753"/>
  <c r="K24" i="9753"/>
  <c r="I24" i="9753"/>
  <c r="H24" i="9753"/>
  <c r="F24" i="9753"/>
  <c r="G24" i="9753" s="1"/>
  <c r="C24" i="9753"/>
  <c r="V23" i="9753"/>
  <c r="L23" i="9753"/>
  <c r="K23" i="9753"/>
  <c r="I23" i="9753"/>
  <c r="H23" i="9753"/>
  <c r="F23" i="9753"/>
  <c r="G23" i="9753" s="1"/>
  <c r="C23" i="9753"/>
  <c r="V22" i="9753"/>
  <c r="L22" i="9753"/>
  <c r="K22" i="9753"/>
  <c r="I22" i="9753"/>
  <c r="H22" i="9753"/>
  <c r="F22" i="9753"/>
  <c r="G22" i="9753" s="1"/>
  <c r="C22" i="9753"/>
  <c r="V21" i="9753"/>
  <c r="L21" i="9753"/>
  <c r="K21" i="9753"/>
  <c r="I21" i="9753"/>
  <c r="H21" i="9753"/>
  <c r="G21" i="9753"/>
  <c r="F21" i="9753"/>
  <c r="C21" i="9753"/>
  <c r="V20" i="9753"/>
  <c r="L20" i="9753"/>
  <c r="K20" i="9753"/>
  <c r="I20" i="9753"/>
  <c r="H20" i="9753"/>
  <c r="F20" i="9753"/>
  <c r="G20" i="9753" s="1"/>
  <c r="C20" i="9753"/>
  <c r="V19" i="9753"/>
  <c r="L19" i="9753"/>
  <c r="K19" i="9753"/>
  <c r="I19" i="9753"/>
  <c r="H19" i="9753"/>
  <c r="F19" i="9753"/>
  <c r="G19" i="9753" s="1"/>
  <c r="C19" i="9753"/>
  <c r="V18" i="9753"/>
  <c r="L18" i="9753"/>
  <c r="L35" i="9753" s="1"/>
  <c r="K18" i="9753"/>
  <c r="I18" i="9753"/>
  <c r="H18" i="9753"/>
  <c r="G18" i="9753"/>
  <c r="F18" i="9753"/>
  <c r="C18" i="9753"/>
  <c r="I5" i="9753"/>
  <c r="U37" i="9752"/>
  <c r="S37" i="9752"/>
  <c r="R37" i="9752"/>
  <c r="Q37" i="9752"/>
  <c r="P37" i="9752"/>
  <c r="O37" i="9752"/>
  <c r="N37" i="9752"/>
  <c r="M37" i="9752"/>
  <c r="D37" i="9752"/>
  <c r="V36" i="9752"/>
  <c r="L36" i="9752"/>
  <c r="K36" i="9752"/>
  <c r="I36" i="9752"/>
  <c r="H36" i="9752"/>
  <c r="G36" i="9752"/>
  <c r="F36" i="9752"/>
  <c r="C36" i="9752"/>
  <c r="V35" i="9752"/>
  <c r="L35" i="9752"/>
  <c r="K35" i="9752"/>
  <c r="I35" i="9752"/>
  <c r="H35" i="9752"/>
  <c r="F35" i="9752"/>
  <c r="G35" i="9752" s="1"/>
  <c r="C35" i="9752"/>
  <c r="V34" i="9752"/>
  <c r="L34" i="9752"/>
  <c r="K34" i="9752"/>
  <c r="I34" i="9752"/>
  <c r="H34" i="9752"/>
  <c r="F34" i="9752"/>
  <c r="G34" i="9752" s="1"/>
  <c r="C34" i="9752"/>
  <c r="V33" i="9752"/>
  <c r="L33" i="9752"/>
  <c r="K33" i="9752"/>
  <c r="I33" i="9752"/>
  <c r="H33" i="9752"/>
  <c r="F33" i="9752"/>
  <c r="G33" i="9752" s="1"/>
  <c r="C33" i="9752"/>
  <c r="V32" i="9752"/>
  <c r="L32" i="9752"/>
  <c r="K32" i="9752"/>
  <c r="I32" i="9752"/>
  <c r="H32" i="9752"/>
  <c r="F32" i="9752"/>
  <c r="G32" i="9752" s="1"/>
  <c r="C32" i="9752"/>
  <c r="V31" i="9752"/>
  <c r="L31" i="9752"/>
  <c r="K31" i="9752"/>
  <c r="I31" i="9752"/>
  <c r="H31" i="9752"/>
  <c r="F31" i="9752"/>
  <c r="G31" i="9752" s="1"/>
  <c r="C31" i="9752"/>
  <c r="V30" i="9752"/>
  <c r="L30" i="9752"/>
  <c r="K30" i="9752"/>
  <c r="I30" i="9752"/>
  <c r="H30" i="9752"/>
  <c r="F30" i="9752"/>
  <c r="G30" i="9752" s="1"/>
  <c r="C30" i="9752"/>
  <c r="V29" i="9752"/>
  <c r="L29" i="9752"/>
  <c r="K29" i="9752"/>
  <c r="I29" i="9752"/>
  <c r="H29" i="9752"/>
  <c r="F29" i="9752"/>
  <c r="G29" i="9752" s="1"/>
  <c r="C29" i="9752"/>
  <c r="V28" i="9752"/>
  <c r="L28" i="9752"/>
  <c r="K28" i="9752"/>
  <c r="I28" i="9752"/>
  <c r="H28" i="9752"/>
  <c r="F28" i="9752"/>
  <c r="G28" i="9752" s="1"/>
  <c r="C28" i="9752"/>
  <c r="V27" i="9752"/>
  <c r="L27" i="9752"/>
  <c r="K27" i="9752"/>
  <c r="I27" i="9752"/>
  <c r="H27" i="9752"/>
  <c r="F27" i="9752"/>
  <c r="G27" i="9752" s="1"/>
  <c r="C27" i="9752"/>
  <c r="V26" i="9752"/>
  <c r="L26" i="9752"/>
  <c r="K26" i="9752"/>
  <c r="I26" i="9752"/>
  <c r="H26" i="9752"/>
  <c r="F26" i="9752"/>
  <c r="G26" i="9752" s="1"/>
  <c r="C26" i="9752"/>
  <c r="V25" i="9752"/>
  <c r="L25" i="9752"/>
  <c r="K25" i="9752"/>
  <c r="I25" i="9752"/>
  <c r="H25" i="9752"/>
  <c r="F25" i="9752"/>
  <c r="G25" i="9752" s="1"/>
  <c r="C25" i="9752"/>
  <c r="V24" i="9752"/>
  <c r="L24" i="9752"/>
  <c r="K24" i="9752"/>
  <c r="I24" i="9752"/>
  <c r="H24" i="9752"/>
  <c r="G24" i="9752"/>
  <c r="F24" i="9752"/>
  <c r="C24" i="9752"/>
  <c r="V23" i="9752"/>
  <c r="L23" i="9752"/>
  <c r="K23" i="9752"/>
  <c r="I23" i="9752"/>
  <c r="H23" i="9752"/>
  <c r="F23" i="9752"/>
  <c r="G23" i="9752" s="1"/>
  <c r="C23" i="9752"/>
  <c r="V22" i="9752"/>
  <c r="L22" i="9752"/>
  <c r="K22" i="9752"/>
  <c r="I22" i="9752"/>
  <c r="H22" i="9752"/>
  <c r="F22" i="9752"/>
  <c r="G22" i="9752" s="1"/>
  <c r="C22" i="9752"/>
  <c r="V21" i="9752"/>
  <c r="L21" i="9752"/>
  <c r="K21" i="9752"/>
  <c r="I21" i="9752"/>
  <c r="H21" i="9752"/>
  <c r="F21" i="9752"/>
  <c r="G21" i="9752" s="1"/>
  <c r="C21" i="9752"/>
  <c r="V20" i="9752"/>
  <c r="L20" i="9752"/>
  <c r="K20" i="9752"/>
  <c r="I20" i="9752"/>
  <c r="H20" i="9752"/>
  <c r="F20" i="9752"/>
  <c r="G20" i="9752" s="1"/>
  <c r="C20" i="9752"/>
  <c r="V19" i="9752"/>
  <c r="L19" i="9752"/>
  <c r="K19" i="9752"/>
  <c r="I19" i="9752"/>
  <c r="H19" i="9752"/>
  <c r="F19" i="9752"/>
  <c r="G19" i="9752" s="1"/>
  <c r="C19" i="9752"/>
  <c r="V18" i="9752"/>
  <c r="L18" i="9752"/>
  <c r="K18" i="9752"/>
  <c r="I18" i="9752"/>
  <c r="H18" i="9752"/>
  <c r="G18" i="9752"/>
  <c r="F18" i="9752"/>
  <c r="C18" i="9752"/>
  <c r="I5" i="9752"/>
  <c r="U44" i="9751"/>
  <c r="S44" i="9751"/>
  <c r="R44" i="9751"/>
  <c r="Q44" i="9751"/>
  <c r="P44" i="9751"/>
  <c r="O44" i="9751"/>
  <c r="N44" i="9751"/>
  <c r="M44" i="9751"/>
  <c r="D44" i="9751"/>
  <c r="V43" i="9751"/>
  <c r="L43" i="9751"/>
  <c r="K43" i="9751"/>
  <c r="I43" i="9751"/>
  <c r="H43" i="9751"/>
  <c r="G43" i="9751"/>
  <c r="F43" i="9751"/>
  <c r="C43" i="9751"/>
  <c r="V42" i="9751"/>
  <c r="L42" i="9751"/>
  <c r="K42" i="9751"/>
  <c r="I42" i="9751"/>
  <c r="H42" i="9751"/>
  <c r="F42" i="9751"/>
  <c r="G42" i="9751" s="1"/>
  <c r="C42" i="9751"/>
  <c r="V41" i="9751"/>
  <c r="L41" i="9751"/>
  <c r="K41" i="9751"/>
  <c r="I41" i="9751"/>
  <c r="H41" i="9751"/>
  <c r="F41" i="9751"/>
  <c r="G41" i="9751" s="1"/>
  <c r="C41" i="9751"/>
  <c r="V40" i="9751"/>
  <c r="L40" i="9751"/>
  <c r="K40" i="9751"/>
  <c r="I40" i="9751"/>
  <c r="H40" i="9751"/>
  <c r="F40" i="9751"/>
  <c r="G40" i="9751" s="1"/>
  <c r="C40" i="9751"/>
  <c r="V39" i="9751"/>
  <c r="L39" i="9751"/>
  <c r="K39" i="9751"/>
  <c r="I39" i="9751"/>
  <c r="H39" i="9751"/>
  <c r="F39" i="9751"/>
  <c r="G39" i="9751" s="1"/>
  <c r="C39" i="9751"/>
  <c r="V38" i="9751"/>
  <c r="L38" i="9751"/>
  <c r="K38" i="9751"/>
  <c r="I38" i="9751"/>
  <c r="H38" i="9751"/>
  <c r="F38" i="9751"/>
  <c r="G38" i="9751" s="1"/>
  <c r="C38" i="9751"/>
  <c r="V37" i="9751"/>
  <c r="L37" i="9751"/>
  <c r="K37" i="9751"/>
  <c r="I37" i="9751"/>
  <c r="H37" i="9751"/>
  <c r="F37" i="9751"/>
  <c r="G37" i="9751" s="1"/>
  <c r="C37" i="9751"/>
  <c r="V36" i="9751"/>
  <c r="L36" i="9751"/>
  <c r="K36" i="9751"/>
  <c r="I36" i="9751"/>
  <c r="H36" i="9751"/>
  <c r="F36" i="9751"/>
  <c r="G36" i="9751" s="1"/>
  <c r="C36" i="9751"/>
  <c r="V35" i="9751"/>
  <c r="L35" i="9751"/>
  <c r="K35" i="9751"/>
  <c r="I35" i="9751"/>
  <c r="H35" i="9751"/>
  <c r="F35" i="9751"/>
  <c r="G35" i="9751" s="1"/>
  <c r="C35" i="9751"/>
  <c r="V34" i="9751"/>
  <c r="L34" i="9751"/>
  <c r="K34" i="9751"/>
  <c r="I34" i="9751"/>
  <c r="H34" i="9751"/>
  <c r="F34" i="9751"/>
  <c r="G34" i="9751" s="1"/>
  <c r="C34" i="9751"/>
  <c r="V33" i="9751"/>
  <c r="L33" i="9751"/>
  <c r="K33" i="9751"/>
  <c r="I33" i="9751"/>
  <c r="H33" i="9751"/>
  <c r="F33" i="9751"/>
  <c r="G33" i="9751" s="1"/>
  <c r="C33" i="9751"/>
  <c r="V32" i="9751"/>
  <c r="L32" i="9751"/>
  <c r="K32" i="9751"/>
  <c r="I32" i="9751"/>
  <c r="H32" i="9751"/>
  <c r="F32" i="9751"/>
  <c r="G32" i="9751" s="1"/>
  <c r="C32" i="9751"/>
  <c r="V31" i="9751"/>
  <c r="L31" i="9751"/>
  <c r="K31" i="9751"/>
  <c r="I31" i="9751"/>
  <c r="H31" i="9751"/>
  <c r="F31" i="9751"/>
  <c r="G31" i="9751" s="1"/>
  <c r="C31" i="9751"/>
  <c r="V30" i="9751"/>
  <c r="L30" i="9751"/>
  <c r="K30" i="9751"/>
  <c r="I30" i="9751"/>
  <c r="H30" i="9751"/>
  <c r="F30" i="9751"/>
  <c r="G30" i="9751" s="1"/>
  <c r="C30" i="9751"/>
  <c r="V29" i="9751"/>
  <c r="L29" i="9751"/>
  <c r="K29" i="9751"/>
  <c r="I29" i="9751"/>
  <c r="H29" i="9751"/>
  <c r="F29" i="9751"/>
  <c r="G29" i="9751" s="1"/>
  <c r="C29" i="9751"/>
  <c r="V28" i="9751"/>
  <c r="L28" i="9751"/>
  <c r="K28" i="9751"/>
  <c r="I28" i="9751"/>
  <c r="H28" i="9751"/>
  <c r="G28" i="9751"/>
  <c r="F28" i="9751"/>
  <c r="C28" i="9751"/>
  <c r="V27" i="9751"/>
  <c r="L27" i="9751"/>
  <c r="K27" i="9751"/>
  <c r="I27" i="9751"/>
  <c r="H27" i="9751"/>
  <c r="F27" i="9751"/>
  <c r="G27" i="9751" s="1"/>
  <c r="C27" i="9751"/>
  <c r="V26" i="9751"/>
  <c r="L26" i="9751"/>
  <c r="K26" i="9751"/>
  <c r="I26" i="9751"/>
  <c r="H26" i="9751"/>
  <c r="F26" i="9751"/>
  <c r="G26" i="9751" s="1"/>
  <c r="C26" i="9751"/>
  <c r="V25" i="9751"/>
  <c r="L25" i="9751"/>
  <c r="K25" i="9751"/>
  <c r="I25" i="9751"/>
  <c r="H25" i="9751"/>
  <c r="F25" i="9751"/>
  <c r="G25" i="9751" s="1"/>
  <c r="C25" i="9751"/>
  <c r="V24" i="9751"/>
  <c r="L24" i="9751"/>
  <c r="K24" i="9751"/>
  <c r="I24" i="9751"/>
  <c r="H24" i="9751"/>
  <c r="F24" i="9751"/>
  <c r="G24" i="9751" s="1"/>
  <c r="C24" i="9751"/>
  <c r="V23" i="9751"/>
  <c r="L23" i="9751"/>
  <c r="K23" i="9751"/>
  <c r="I23" i="9751"/>
  <c r="H23" i="9751"/>
  <c r="F23" i="9751"/>
  <c r="G23" i="9751" s="1"/>
  <c r="C23" i="9751"/>
  <c r="V22" i="9751"/>
  <c r="L22" i="9751"/>
  <c r="K22" i="9751"/>
  <c r="I22" i="9751"/>
  <c r="H22" i="9751"/>
  <c r="F22" i="9751"/>
  <c r="G22" i="9751" s="1"/>
  <c r="C22" i="9751"/>
  <c r="V21" i="9751"/>
  <c r="L21" i="9751"/>
  <c r="K21" i="9751"/>
  <c r="I21" i="9751"/>
  <c r="H21" i="9751"/>
  <c r="F21" i="9751"/>
  <c r="G21" i="9751" s="1"/>
  <c r="C21" i="9751"/>
  <c r="V20" i="9751"/>
  <c r="L20" i="9751"/>
  <c r="K20" i="9751"/>
  <c r="I20" i="9751"/>
  <c r="H20" i="9751"/>
  <c r="G20" i="9751"/>
  <c r="F20" i="9751"/>
  <c r="C20" i="9751"/>
  <c r="V19" i="9751"/>
  <c r="L19" i="9751"/>
  <c r="K19" i="9751"/>
  <c r="I19" i="9751"/>
  <c r="H19" i="9751"/>
  <c r="F19" i="9751"/>
  <c r="G19" i="9751" s="1"/>
  <c r="C19" i="9751"/>
  <c r="V18" i="9751"/>
  <c r="V44" i="9751" s="1"/>
  <c r="L18" i="9751"/>
  <c r="K18" i="9751"/>
  <c r="I18" i="9751"/>
  <c r="H18" i="9751"/>
  <c r="G18" i="9751"/>
  <c r="F18" i="9751"/>
  <c r="C18" i="9751"/>
  <c r="I5" i="9751"/>
  <c r="U29" i="9750"/>
  <c r="S29" i="9750"/>
  <c r="R29" i="9750"/>
  <c r="Q29" i="9750"/>
  <c r="P29" i="9750"/>
  <c r="O29" i="9750"/>
  <c r="N29" i="9750"/>
  <c r="M29" i="9750"/>
  <c r="D29" i="9750"/>
  <c r="V28" i="9750"/>
  <c r="L28" i="9750"/>
  <c r="K28" i="9750"/>
  <c r="I28" i="9750"/>
  <c r="H28" i="9750"/>
  <c r="G28" i="9750"/>
  <c r="F28" i="9750"/>
  <c r="C28" i="9750"/>
  <c r="V27" i="9750"/>
  <c r="L27" i="9750"/>
  <c r="K27" i="9750"/>
  <c r="I27" i="9750"/>
  <c r="H27" i="9750"/>
  <c r="F27" i="9750"/>
  <c r="G27" i="9750" s="1"/>
  <c r="C27" i="9750"/>
  <c r="V26" i="9750"/>
  <c r="L26" i="9750"/>
  <c r="K26" i="9750"/>
  <c r="I26" i="9750"/>
  <c r="H26" i="9750"/>
  <c r="F26" i="9750"/>
  <c r="G26" i="9750" s="1"/>
  <c r="C26" i="9750"/>
  <c r="V25" i="9750"/>
  <c r="L25" i="9750"/>
  <c r="K25" i="9750"/>
  <c r="I25" i="9750"/>
  <c r="H25" i="9750"/>
  <c r="F25" i="9750"/>
  <c r="G25" i="9750" s="1"/>
  <c r="C25" i="9750"/>
  <c r="V24" i="9750"/>
  <c r="L24" i="9750"/>
  <c r="K24" i="9750"/>
  <c r="I24" i="9750"/>
  <c r="H24" i="9750"/>
  <c r="F24" i="9750"/>
  <c r="G24" i="9750" s="1"/>
  <c r="C24" i="9750"/>
  <c r="V23" i="9750"/>
  <c r="L23" i="9750"/>
  <c r="K23" i="9750"/>
  <c r="I23" i="9750"/>
  <c r="H23" i="9750"/>
  <c r="F23" i="9750"/>
  <c r="G23" i="9750" s="1"/>
  <c r="C23" i="9750"/>
  <c r="V22" i="9750"/>
  <c r="L22" i="9750"/>
  <c r="K22" i="9750"/>
  <c r="I22" i="9750"/>
  <c r="H22" i="9750"/>
  <c r="F22" i="9750"/>
  <c r="G22" i="9750" s="1"/>
  <c r="C22" i="9750"/>
  <c r="V21" i="9750"/>
  <c r="L21" i="9750"/>
  <c r="K21" i="9750"/>
  <c r="I21" i="9750"/>
  <c r="H21" i="9750"/>
  <c r="G21" i="9750"/>
  <c r="F21" i="9750"/>
  <c r="C21" i="9750"/>
  <c r="V20" i="9750"/>
  <c r="L20" i="9750"/>
  <c r="K20" i="9750"/>
  <c r="I20" i="9750"/>
  <c r="H20" i="9750"/>
  <c r="F20" i="9750"/>
  <c r="G20" i="9750" s="1"/>
  <c r="C20" i="9750"/>
  <c r="V19" i="9750"/>
  <c r="L19" i="9750"/>
  <c r="K19" i="9750"/>
  <c r="I19" i="9750"/>
  <c r="H19" i="9750"/>
  <c r="F19" i="9750"/>
  <c r="G19" i="9750" s="1"/>
  <c r="C19" i="9750"/>
  <c r="V18" i="9750"/>
  <c r="L18" i="9750"/>
  <c r="L29" i="9750" s="1"/>
  <c r="K18" i="9750"/>
  <c r="I18" i="9750"/>
  <c r="H18" i="9750"/>
  <c r="G18" i="9750"/>
  <c r="F18" i="9750"/>
  <c r="C18" i="9750"/>
  <c r="I5" i="9750"/>
  <c r="U38" i="9749"/>
  <c r="S38" i="9749"/>
  <c r="R38" i="9749"/>
  <c r="Q38" i="9749"/>
  <c r="P38" i="9749"/>
  <c r="O38" i="9749"/>
  <c r="N38" i="9749"/>
  <c r="M38" i="9749"/>
  <c r="D38" i="9749"/>
  <c r="V37" i="9749"/>
  <c r="L37" i="9749"/>
  <c r="K37" i="9749"/>
  <c r="I37" i="9749"/>
  <c r="H37" i="9749"/>
  <c r="G37" i="9749"/>
  <c r="F37" i="9749"/>
  <c r="C37" i="9749"/>
  <c r="V36" i="9749"/>
  <c r="L36" i="9749"/>
  <c r="K36" i="9749"/>
  <c r="I36" i="9749"/>
  <c r="H36" i="9749"/>
  <c r="F36" i="9749"/>
  <c r="G36" i="9749" s="1"/>
  <c r="C36" i="9749"/>
  <c r="V35" i="9749"/>
  <c r="L35" i="9749"/>
  <c r="K35" i="9749"/>
  <c r="I35" i="9749"/>
  <c r="H35" i="9749"/>
  <c r="F35" i="9749"/>
  <c r="G35" i="9749" s="1"/>
  <c r="C35" i="9749"/>
  <c r="V34" i="9749"/>
  <c r="L34" i="9749"/>
  <c r="K34" i="9749"/>
  <c r="I34" i="9749"/>
  <c r="H34" i="9749"/>
  <c r="F34" i="9749"/>
  <c r="G34" i="9749" s="1"/>
  <c r="C34" i="9749"/>
  <c r="V33" i="9749"/>
  <c r="L33" i="9749"/>
  <c r="K33" i="9749"/>
  <c r="I33" i="9749"/>
  <c r="H33" i="9749"/>
  <c r="F33" i="9749"/>
  <c r="G33" i="9749" s="1"/>
  <c r="C33" i="9749"/>
  <c r="V32" i="9749"/>
  <c r="L32" i="9749"/>
  <c r="K32" i="9749"/>
  <c r="I32" i="9749"/>
  <c r="H32" i="9749"/>
  <c r="F32" i="9749"/>
  <c r="G32" i="9749" s="1"/>
  <c r="C32" i="9749"/>
  <c r="V31" i="9749"/>
  <c r="L31" i="9749"/>
  <c r="K31" i="9749"/>
  <c r="I31" i="9749"/>
  <c r="H31" i="9749"/>
  <c r="F31" i="9749"/>
  <c r="G31" i="9749" s="1"/>
  <c r="C31" i="9749"/>
  <c r="V30" i="9749"/>
  <c r="L30" i="9749"/>
  <c r="K30" i="9749"/>
  <c r="I30" i="9749"/>
  <c r="H30" i="9749"/>
  <c r="F30" i="9749"/>
  <c r="G30" i="9749" s="1"/>
  <c r="C30" i="9749"/>
  <c r="V29" i="9749"/>
  <c r="L29" i="9749"/>
  <c r="K29" i="9749"/>
  <c r="I29" i="9749"/>
  <c r="H29" i="9749"/>
  <c r="F29" i="9749"/>
  <c r="G29" i="9749" s="1"/>
  <c r="C29" i="9749"/>
  <c r="V28" i="9749"/>
  <c r="L28" i="9749"/>
  <c r="K28" i="9749"/>
  <c r="I28" i="9749"/>
  <c r="H28" i="9749"/>
  <c r="F28" i="9749"/>
  <c r="G28" i="9749" s="1"/>
  <c r="C28" i="9749"/>
  <c r="V27" i="9749"/>
  <c r="L27" i="9749"/>
  <c r="K27" i="9749"/>
  <c r="I27" i="9749"/>
  <c r="H27" i="9749"/>
  <c r="F27" i="9749"/>
  <c r="G27" i="9749" s="1"/>
  <c r="C27" i="9749"/>
  <c r="V26" i="9749"/>
  <c r="L26" i="9749"/>
  <c r="K26" i="9749"/>
  <c r="I26" i="9749"/>
  <c r="H26" i="9749"/>
  <c r="F26" i="9749"/>
  <c r="G26" i="9749" s="1"/>
  <c r="C26" i="9749"/>
  <c r="V25" i="9749"/>
  <c r="L25" i="9749"/>
  <c r="K25" i="9749"/>
  <c r="I25" i="9749"/>
  <c r="H25" i="9749"/>
  <c r="F25" i="9749"/>
  <c r="G25" i="9749" s="1"/>
  <c r="C25" i="9749"/>
  <c r="V24" i="9749"/>
  <c r="L24" i="9749"/>
  <c r="K24" i="9749"/>
  <c r="I24" i="9749"/>
  <c r="H24" i="9749"/>
  <c r="F24" i="9749"/>
  <c r="G24" i="9749" s="1"/>
  <c r="C24" i="9749"/>
  <c r="V23" i="9749"/>
  <c r="L23" i="9749"/>
  <c r="K23" i="9749"/>
  <c r="I23" i="9749"/>
  <c r="H23" i="9749"/>
  <c r="G23" i="9749"/>
  <c r="F23" i="9749"/>
  <c r="C23" i="9749"/>
  <c r="V22" i="9749"/>
  <c r="L22" i="9749"/>
  <c r="K22" i="9749"/>
  <c r="I22" i="9749"/>
  <c r="H22" i="9749"/>
  <c r="F22" i="9749"/>
  <c r="G22" i="9749" s="1"/>
  <c r="C22" i="9749"/>
  <c r="V21" i="9749"/>
  <c r="L21" i="9749"/>
  <c r="K21" i="9749"/>
  <c r="I21" i="9749"/>
  <c r="H21" i="9749"/>
  <c r="F21" i="9749"/>
  <c r="G21" i="9749" s="1"/>
  <c r="C21" i="9749"/>
  <c r="V20" i="9749"/>
  <c r="L20" i="9749"/>
  <c r="L38" i="9749" s="1"/>
  <c r="K20" i="9749"/>
  <c r="I20" i="9749"/>
  <c r="H20" i="9749"/>
  <c r="F20" i="9749"/>
  <c r="G20" i="9749" s="1"/>
  <c r="C20" i="9749"/>
  <c r="V19" i="9749"/>
  <c r="L19" i="9749"/>
  <c r="K19" i="9749"/>
  <c r="I19" i="9749"/>
  <c r="H19" i="9749"/>
  <c r="F19" i="9749"/>
  <c r="G19" i="9749" s="1"/>
  <c r="C19" i="9749"/>
  <c r="V18" i="9749"/>
  <c r="L18" i="9749"/>
  <c r="K18" i="9749"/>
  <c r="I18" i="9749"/>
  <c r="H18" i="9749"/>
  <c r="G18" i="9749"/>
  <c r="F18" i="9749"/>
  <c r="C18" i="9749"/>
  <c r="I5" i="9749"/>
  <c r="U39" i="9748"/>
  <c r="S39" i="9748"/>
  <c r="R39" i="9748"/>
  <c r="Q39" i="9748"/>
  <c r="P39" i="9748"/>
  <c r="O39" i="9748"/>
  <c r="N39" i="9748"/>
  <c r="M39" i="9748"/>
  <c r="D39" i="9748"/>
  <c r="V38" i="9748"/>
  <c r="L38" i="9748"/>
  <c r="K38" i="9748"/>
  <c r="I38" i="9748"/>
  <c r="H38" i="9748"/>
  <c r="G38" i="9748"/>
  <c r="F38" i="9748"/>
  <c r="C38" i="9748"/>
  <c r="V37" i="9748"/>
  <c r="L37" i="9748"/>
  <c r="K37" i="9748"/>
  <c r="I37" i="9748"/>
  <c r="H37" i="9748"/>
  <c r="G37" i="9748"/>
  <c r="F37" i="9748"/>
  <c r="C37" i="9748"/>
  <c r="V36" i="9748"/>
  <c r="L36" i="9748"/>
  <c r="K36" i="9748"/>
  <c r="I36" i="9748"/>
  <c r="H36" i="9748"/>
  <c r="F36" i="9748"/>
  <c r="G36" i="9748" s="1"/>
  <c r="C36" i="9748"/>
  <c r="V35" i="9748"/>
  <c r="L35" i="9748"/>
  <c r="K35" i="9748"/>
  <c r="I35" i="9748"/>
  <c r="H35" i="9748"/>
  <c r="F35" i="9748"/>
  <c r="G35" i="9748" s="1"/>
  <c r="C35" i="9748"/>
  <c r="V34" i="9748"/>
  <c r="L34" i="9748"/>
  <c r="K34" i="9748"/>
  <c r="I34" i="9748"/>
  <c r="H34" i="9748"/>
  <c r="F34" i="9748"/>
  <c r="G34" i="9748" s="1"/>
  <c r="C34" i="9748"/>
  <c r="V33" i="9748"/>
  <c r="L33" i="9748"/>
  <c r="K33" i="9748"/>
  <c r="I33" i="9748"/>
  <c r="H33" i="9748"/>
  <c r="F33" i="9748"/>
  <c r="G33" i="9748" s="1"/>
  <c r="C33" i="9748"/>
  <c r="V32" i="9748"/>
  <c r="L32" i="9748"/>
  <c r="K32" i="9748"/>
  <c r="I32" i="9748"/>
  <c r="H32" i="9748"/>
  <c r="F32" i="9748"/>
  <c r="G32" i="9748" s="1"/>
  <c r="C32" i="9748"/>
  <c r="V31" i="9748"/>
  <c r="L31" i="9748"/>
  <c r="K31" i="9748"/>
  <c r="I31" i="9748"/>
  <c r="H31" i="9748"/>
  <c r="F31" i="9748"/>
  <c r="G31" i="9748" s="1"/>
  <c r="C31" i="9748"/>
  <c r="V30" i="9748"/>
  <c r="L30" i="9748"/>
  <c r="K30" i="9748"/>
  <c r="I30" i="9748"/>
  <c r="H30" i="9748"/>
  <c r="F30" i="9748"/>
  <c r="G30" i="9748" s="1"/>
  <c r="C30" i="9748"/>
  <c r="V29" i="9748"/>
  <c r="L29" i="9748"/>
  <c r="K29" i="9748"/>
  <c r="I29" i="9748"/>
  <c r="H29" i="9748"/>
  <c r="F29" i="9748"/>
  <c r="G29" i="9748" s="1"/>
  <c r="C29" i="9748"/>
  <c r="V28" i="9748"/>
  <c r="L28" i="9748"/>
  <c r="K28" i="9748"/>
  <c r="I28" i="9748"/>
  <c r="H28" i="9748"/>
  <c r="F28" i="9748"/>
  <c r="G28" i="9748" s="1"/>
  <c r="C28" i="9748"/>
  <c r="V27" i="9748"/>
  <c r="L27" i="9748"/>
  <c r="K27" i="9748"/>
  <c r="I27" i="9748"/>
  <c r="H27" i="9748"/>
  <c r="F27" i="9748"/>
  <c r="G27" i="9748" s="1"/>
  <c r="C27" i="9748"/>
  <c r="V26" i="9748"/>
  <c r="L26" i="9748"/>
  <c r="K26" i="9748"/>
  <c r="I26" i="9748"/>
  <c r="H26" i="9748"/>
  <c r="F26" i="9748"/>
  <c r="G26" i="9748" s="1"/>
  <c r="C26" i="9748"/>
  <c r="V25" i="9748"/>
  <c r="L25" i="9748"/>
  <c r="K25" i="9748"/>
  <c r="I25" i="9748"/>
  <c r="H25" i="9748"/>
  <c r="F25" i="9748"/>
  <c r="G25" i="9748" s="1"/>
  <c r="C25" i="9748"/>
  <c r="V24" i="9748"/>
  <c r="L24" i="9748"/>
  <c r="K24" i="9748"/>
  <c r="I24" i="9748"/>
  <c r="H24" i="9748"/>
  <c r="F24" i="9748"/>
  <c r="G24" i="9748" s="1"/>
  <c r="C24" i="9748"/>
  <c r="V23" i="9748"/>
  <c r="L23" i="9748"/>
  <c r="K23" i="9748"/>
  <c r="I23" i="9748"/>
  <c r="H23" i="9748"/>
  <c r="F23" i="9748"/>
  <c r="G23" i="9748" s="1"/>
  <c r="C23" i="9748"/>
  <c r="V22" i="9748"/>
  <c r="L22" i="9748"/>
  <c r="K22" i="9748"/>
  <c r="I22" i="9748"/>
  <c r="H22" i="9748"/>
  <c r="F22" i="9748"/>
  <c r="G22" i="9748" s="1"/>
  <c r="C22" i="9748"/>
  <c r="V21" i="9748"/>
  <c r="L21" i="9748"/>
  <c r="K21" i="9748"/>
  <c r="I21" i="9748"/>
  <c r="H21" i="9748"/>
  <c r="F21" i="9748"/>
  <c r="G21" i="9748" s="1"/>
  <c r="C21" i="9748"/>
  <c r="V20" i="9748"/>
  <c r="L20" i="9748"/>
  <c r="K20" i="9748"/>
  <c r="I20" i="9748"/>
  <c r="H20" i="9748"/>
  <c r="G20" i="9748"/>
  <c r="F20" i="9748"/>
  <c r="C20" i="9748"/>
  <c r="V19" i="9748"/>
  <c r="L19" i="9748"/>
  <c r="K19" i="9748"/>
  <c r="I19" i="9748"/>
  <c r="H19" i="9748"/>
  <c r="F19" i="9748"/>
  <c r="G19" i="9748" s="1"/>
  <c r="C19" i="9748"/>
  <c r="V18" i="9748"/>
  <c r="L18" i="9748"/>
  <c r="L39" i="9748" s="1"/>
  <c r="K18" i="9748"/>
  <c r="I18" i="9748"/>
  <c r="H18" i="9748"/>
  <c r="G18" i="9748"/>
  <c r="F18" i="9748"/>
  <c r="C18" i="9748"/>
  <c r="I5" i="9748"/>
  <c r="U32" i="9747"/>
  <c r="R32" i="9747"/>
  <c r="Q32" i="9747"/>
  <c r="P32" i="9747"/>
  <c r="O32" i="9747"/>
  <c r="N32" i="9747"/>
  <c r="D32" i="9747"/>
  <c r="V31" i="9747"/>
  <c r="L31" i="9747"/>
  <c r="K31" i="9747"/>
  <c r="I31" i="9747"/>
  <c r="H31" i="9747"/>
  <c r="G31" i="9747"/>
  <c r="F31" i="9747"/>
  <c r="C31" i="9747"/>
  <c r="V30" i="9747"/>
  <c r="L30" i="9747"/>
  <c r="K30" i="9747"/>
  <c r="I30" i="9747"/>
  <c r="H30" i="9747"/>
  <c r="G30" i="9747"/>
  <c r="F30" i="9747"/>
  <c r="C30" i="9747"/>
  <c r="V29" i="9747"/>
  <c r="L29" i="9747"/>
  <c r="K29" i="9747"/>
  <c r="I29" i="9747"/>
  <c r="H29" i="9747"/>
  <c r="G29" i="9747"/>
  <c r="F29" i="9747"/>
  <c r="C29" i="9747"/>
  <c r="V28" i="9747"/>
  <c r="L28" i="9747"/>
  <c r="K28" i="9747"/>
  <c r="I28" i="9747"/>
  <c r="H28" i="9747"/>
  <c r="G28" i="9747"/>
  <c r="F28" i="9747"/>
  <c r="C28" i="9747"/>
  <c r="V27" i="9747"/>
  <c r="L27" i="9747"/>
  <c r="K27" i="9747"/>
  <c r="I27" i="9747"/>
  <c r="H27" i="9747"/>
  <c r="G27" i="9747"/>
  <c r="F27" i="9747"/>
  <c r="C27" i="9747"/>
  <c r="V26" i="9747"/>
  <c r="L26" i="9747"/>
  <c r="K26" i="9747"/>
  <c r="I26" i="9747"/>
  <c r="H26" i="9747"/>
  <c r="G26" i="9747"/>
  <c r="F26" i="9747"/>
  <c r="C26" i="9747"/>
  <c r="V25" i="9747"/>
  <c r="L25" i="9747"/>
  <c r="K25" i="9747"/>
  <c r="I25" i="9747"/>
  <c r="H25" i="9747"/>
  <c r="G25" i="9747"/>
  <c r="F25" i="9747"/>
  <c r="C25" i="9747"/>
  <c r="V24" i="9747"/>
  <c r="L24" i="9747"/>
  <c r="K24" i="9747"/>
  <c r="I24" i="9747"/>
  <c r="H24" i="9747"/>
  <c r="G24" i="9747"/>
  <c r="F24" i="9747"/>
  <c r="C24" i="9747"/>
  <c r="V23" i="9747"/>
  <c r="L23" i="9747"/>
  <c r="K23" i="9747"/>
  <c r="I23" i="9747"/>
  <c r="H23" i="9747"/>
  <c r="G23" i="9747"/>
  <c r="F23" i="9747"/>
  <c r="C23" i="9747"/>
  <c r="V22" i="9747"/>
  <c r="L22" i="9747"/>
  <c r="K22" i="9747"/>
  <c r="I22" i="9747"/>
  <c r="H22" i="9747"/>
  <c r="F22" i="9747"/>
  <c r="G22" i="9747" s="1"/>
  <c r="C22" i="9747"/>
  <c r="V21" i="9747"/>
  <c r="L21" i="9747"/>
  <c r="K21" i="9747"/>
  <c r="I21" i="9747"/>
  <c r="H21" i="9747"/>
  <c r="G21" i="9747"/>
  <c r="F21" i="9747"/>
  <c r="C21" i="9747"/>
  <c r="V20" i="9747"/>
  <c r="L20" i="9747"/>
  <c r="L32" i="9747" s="1"/>
  <c r="K20" i="9747"/>
  <c r="I20" i="9747"/>
  <c r="H20" i="9747"/>
  <c r="F20" i="9747"/>
  <c r="G20" i="9747" s="1"/>
  <c r="C20" i="9747"/>
  <c r="V19" i="9747"/>
  <c r="L19" i="9747"/>
  <c r="K19" i="9747"/>
  <c r="I19" i="9747"/>
  <c r="H19" i="9747"/>
  <c r="G19" i="9747"/>
  <c r="F19" i="9747"/>
  <c r="C19" i="9747"/>
  <c r="V18" i="9747"/>
  <c r="U18" i="9747"/>
  <c r="S18" i="9747"/>
  <c r="S32" i="9747" s="1"/>
  <c r="P18" i="9747"/>
  <c r="M18" i="9747"/>
  <c r="M32" i="9747" s="1"/>
  <c r="L18" i="9747"/>
  <c r="K18" i="9747"/>
  <c r="K32" i="9747" s="1"/>
  <c r="I18" i="9747"/>
  <c r="H18" i="9747"/>
  <c r="G18" i="9747"/>
  <c r="F18" i="9747"/>
  <c r="C18" i="9747"/>
  <c r="I5" i="9747"/>
  <c r="U28" i="9746"/>
  <c r="S28" i="9746"/>
  <c r="R28" i="9746"/>
  <c r="Q28" i="9746"/>
  <c r="P28" i="9746"/>
  <c r="O28" i="9746"/>
  <c r="N28" i="9746"/>
  <c r="M28" i="9746"/>
  <c r="D28" i="9746"/>
  <c r="V27" i="9746"/>
  <c r="L27" i="9746"/>
  <c r="K27" i="9746"/>
  <c r="I27" i="9746"/>
  <c r="H27" i="9746"/>
  <c r="G27" i="9746"/>
  <c r="F27" i="9746"/>
  <c r="C27" i="9746"/>
  <c r="V26" i="9746"/>
  <c r="L26" i="9746"/>
  <c r="K26" i="9746"/>
  <c r="I26" i="9746"/>
  <c r="H26" i="9746"/>
  <c r="G26" i="9746"/>
  <c r="F26" i="9746"/>
  <c r="C26" i="9746"/>
  <c r="V25" i="9746"/>
  <c r="L25" i="9746"/>
  <c r="K25" i="9746"/>
  <c r="I25" i="9746"/>
  <c r="H25" i="9746"/>
  <c r="F25" i="9746"/>
  <c r="G25" i="9746" s="1"/>
  <c r="C25" i="9746"/>
  <c r="V24" i="9746"/>
  <c r="L24" i="9746"/>
  <c r="K24" i="9746"/>
  <c r="I24" i="9746"/>
  <c r="H24" i="9746"/>
  <c r="G24" i="9746"/>
  <c r="F24" i="9746"/>
  <c r="C24" i="9746"/>
  <c r="V23" i="9746"/>
  <c r="L23" i="9746"/>
  <c r="K23" i="9746"/>
  <c r="I23" i="9746"/>
  <c r="H23" i="9746"/>
  <c r="F23" i="9746"/>
  <c r="G23" i="9746" s="1"/>
  <c r="C23" i="9746"/>
  <c r="V22" i="9746"/>
  <c r="L22" i="9746"/>
  <c r="K22" i="9746"/>
  <c r="I22" i="9746"/>
  <c r="H22" i="9746"/>
  <c r="F22" i="9746"/>
  <c r="G22" i="9746" s="1"/>
  <c r="C22" i="9746"/>
  <c r="V21" i="9746"/>
  <c r="L21" i="9746"/>
  <c r="K21" i="9746"/>
  <c r="I21" i="9746"/>
  <c r="H21" i="9746"/>
  <c r="F21" i="9746"/>
  <c r="G21" i="9746" s="1"/>
  <c r="C21" i="9746"/>
  <c r="V20" i="9746"/>
  <c r="L20" i="9746"/>
  <c r="K20" i="9746"/>
  <c r="I20" i="9746"/>
  <c r="H20" i="9746"/>
  <c r="F20" i="9746"/>
  <c r="G20" i="9746" s="1"/>
  <c r="C20" i="9746"/>
  <c r="V19" i="9746"/>
  <c r="L19" i="9746"/>
  <c r="K19" i="9746"/>
  <c r="I19" i="9746"/>
  <c r="H19" i="9746"/>
  <c r="F19" i="9746"/>
  <c r="G19" i="9746" s="1"/>
  <c r="C19" i="9746"/>
  <c r="V18" i="9746"/>
  <c r="L18" i="9746"/>
  <c r="K18" i="9746"/>
  <c r="I18" i="9746"/>
  <c r="H18" i="9746"/>
  <c r="G18" i="9746"/>
  <c r="F18" i="9746"/>
  <c r="C18" i="9746"/>
  <c r="I5" i="9746"/>
  <c r="U28" i="9745"/>
  <c r="S28" i="9745"/>
  <c r="R28" i="9745"/>
  <c r="Q28" i="9745"/>
  <c r="P28" i="9745"/>
  <c r="O28" i="9745"/>
  <c r="N28" i="9745"/>
  <c r="M28" i="9745"/>
  <c r="D28" i="9745"/>
  <c r="V27" i="9745"/>
  <c r="L27" i="9745"/>
  <c r="K27" i="9745"/>
  <c r="I27" i="9745"/>
  <c r="H27" i="9745"/>
  <c r="G27" i="9745"/>
  <c r="F27" i="9745"/>
  <c r="C27" i="9745"/>
  <c r="V26" i="9745"/>
  <c r="L26" i="9745"/>
  <c r="K26" i="9745"/>
  <c r="I26" i="9745"/>
  <c r="H26" i="9745"/>
  <c r="G26" i="9745"/>
  <c r="F26" i="9745"/>
  <c r="C26" i="9745"/>
  <c r="V25" i="9745"/>
  <c r="L25" i="9745"/>
  <c r="K25" i="9745"/>
  <c r="I25" i="9745"/>
  <c r="H25" i="9745"/>
  <c r="G25" i="9745"/>
  <c r="F25" i="9745"/>
  <c r="C25" i="9745"/>
  <c r="V24" i="9745"/>
  <c r="L24" i="9745"/>
  <c r="K24" i="9745"/>
  <c r="I24" i="9745"/>
  <c r="H24" i="9745"/>
  <c r="G24" i="9745"/>
  <c r="F24" i="9745"/>
  <c r="C24" i="9745"/>
  <c r="V23" i="9745"/>
  <c r="L23" i="9745"/>
  <c r="K23" i="9745"/>
  <c r="I23" i="9745"/>
  <c r="H23" i="9745"/>
  <c r="G23" i="9745"/>
  <c r="F23" i="9745"/>
  <c r="C23" i="9745"/>
  <c r="V22" i="9745"/>
  <c r="L22" i="9745"/>
  <c r="K22" i="9745"/>
  <c r="I22" i="9745"/>
  <c r="H22" i="9745"/>
  <c r="G22" i="9745"/>
  <c r="F22" i="9745"/>
  <c r="C22" i="9745"/>
  <c r="V21" i="9745"/>
  <c r="L21" i="9745"/>
  <c r="K21" i="9745"/>
  <c r="I21" i="9745"/>
  <c r="H21" i="9745"/>
  <c r="F21" i="9745"/>
  <c r="G21" i="9745" s="1"/>
  <c r="C21" i="9745"/>
  <c r="V20" i="9745"/>
  <c r="L20" i="9745"/>
  <c r="K20" i="9745"/>
  <c r="I20" i="9745"/>
  <c r="H20" i="9745"/>
  <c r="G20" i="9745"/>
  <c r="F20" i="9745"/>
  <c r="C20" i="9745"/>
  <c r="V19" i="9745"/>
  <c r="L19" i="9745"/>
  <c r="L28" i="9745" s="1"/>
  <c r="K19" i="9745"/>
  <c r="I19" i="9745"/>
  <c r="H19" i="9745"/>
  <c r="F19" i="9745"/>
  <c r="G19" i="9745" s="1"/>
  <c r="G28" i="9745" s="1"/>
  <c r="C19" i="9745"/>
  <c r="V18" i="9745"/>
  <c r="L18" i="9745"/>
  <c r="K18" i="9745"/>
  <c r="K28" i="9745" s="1"/>
  <c r="I18" i="9745"/>
  <c r="H18" i="9745"/>
  <c r="G18" i="9745"/>
  <c r="F18" i="9745"/>
  <c r="C18" i="9745"/>
  <c r="I5" i="9745"/>
  <c r="U51" i="9744"/>
  <c r="S51" i="9744"/>
  <c r="R51" i="9744"/>
  <c r="Q51" i="9744"/>
  <c r="P51" i="9744"/>
  <c r="O51" i="9744"/>
  <c r="N51" i="9744"/>
  <c r="M51" i="9744"/>
  <c r="D51" i="9744"/>
  <c r="V50" i="9744"/>
  <c r="L50" i="9744"/>
  <c r="K50" i="9744"/>
  <c r="I50" i="9744"/>
  <c r="H50" i="9744"/>
  <c r="G50" i="9744"/>
  <c r="F50" i="9744"/>
  <c r="C50" i="9744"/>
  <c r="V49" i="9744"/>
  <c r="L49" i="9744"/>
  <c r="K49" i="9744"/>
  <c r="I49" i="9744"/>
  <c r="H49" i="9744"/>
  <c r="G49" i="9744"/>
  <c r="F49" i="9744"/>
  <c r="C49" i="9744"/>
  <c r="V48" i="9744"/>
  <c r="L48" i="9744"/>
  <c r="K48" i="9744"/>
  <c r="I48" i="9744"/>
  <c r="H48" i="9744"/>
  <c r="F48" i="9744"/>
  <c r="G48" i="9744" s="1"/>
  <c r="C48" i="9744"/>
  <c r="V47" i="9744"/>
  <c r="L47" i="9744"/>
  <c r="K47" i="9744"/>
  <c r="I47" i="9744"/>
  <c r="H47" i="9744"/>
  <c r="F47" i="9744"/>
  <c r="G47" i="9744" s="1"/>
  <c r="C47" i="9744"/>
  <c r="V46" i="9744"/>
  <c r="L46" i="9744"/>
  <c r="K46" i="9744"/>
  <c r="I46" i="9744"/>
  <c r="H46" i="9744"/>
  <c r="G46" i="9744"/>
  <c r="F46" i="9744"/>
  <c r="C46" i="9744"/>
  <c r="V45" i="9744"/>
  <c r="L45" i="9744"/>
  <c r="K45" i="9744"/>
  <c r="I45" i="9744"/>
  <c r="H45" i="9744"/>
  <c r="F45" i="9744"/>
  <c r="G45" i="9744" s="1"/>
  <c r="C45" i="9744"/>
  <c r="V44" i="9744"/>
  <c r="L44" i="9744"/>
  <c r="K44" i="9744"/>
  <c r="I44" i="9744"/>
  <c r="H44" i="9744"/>
  <c r="F44" i="9744"/>
  <c r="G44" i="9744" s="1"/>
  <c r="C44" i="9744"/>
  <c r="V43" i="9744"/>
  <c r="L43" i="9744"/>
  <c r="K43" i="9744"/>
  <c r="I43" i="9744"/>
  <c r="H43" i="9744"/>
  <c r="F43" i="9744"/>
  <c r="G43" i="9744" s="1"/>
  <c r="C43" i="9744"/>
  <c r="V42" i="9744"/>
  <c r="L42" i="9744"/>
  <c r="K42" i="9744"/>
  <c r="I42" i="9744"/>
  <c r="H42" i="9744"/>
  <c r="F42" i="9744"/>
  <c r="G42" i="9744" s="1"/>
  <c r="C42" i="9744"/>
  <c r="V41" i="9744"/>
  <c r="L41" i="9744"/>
  <c r="K41" i="9744"/>
  <c r="I41" i="9744"/>
  <c r="H41" i="9744"/>
  <c r="F41" i="9744"/>
  <c r="G41" i="9744" s="1"/>
  <c r="C41" i="9744"/>
  <c r="V40" i="9744"/>
  <c r="L40" i="9744"/>
  <c r="K40" i="9744"/>
  <c r="I40" i="9744"/>
  <c r="H40" i="9744"/>
  <c r="F40" i="9744"/>
  <c r="G40" i="9744" s="1"/>
  <c r="C40" i="9744"/>
  <c r="V39" i="9744"/>
  <c r="L39" i="9744"/>
  <c r="K39" i="9744"/>
  <c r="I39" i="9744"/>
  <c r="H39" i="9744"/>
  <c r="F39" i="9744"/>
  <c r="G39" i="9744" s="1"/>
  <c r="C39" i="9744"/>
  <c r="V38" i="9744"/>
  <c r="L38" i="9744"/>
  <c r="K38" i="9744"/>
  <c r="I38" i="9744"/>
  <c r="H38" i="9744"/>
  <c r="F38" i="9744"/>
  <c r="G38" i="9744" s="1"/>
  <c r="C38" i="9744"/>
  <c r="V37" i="9744"/>
  <c r="L37" i="9744"/>
  <c r="K37" i="9744"/>
  <c r="I37" i="9744"/>
  <c r="H37" i="9744"/>
  <c r="F37" i="9744"/>
  <c r="G37" i="9744" s="1"/>
  <c r="C37" i="9744"/>
  <c r="V36" i="9744"/>
  <c r="L36" i="9744"/>
  <c r="K36" i="9744"/>
  <c r="I36" i="9744"/>
  <c r="H36" i="9744"/>
  <c r="F36" i="9744"/>
  <c r="G36" i="9744" s="1"/>
  <c r="C36" i="9744"/>
  <c r="V35" i="9744"/>
  <c r="L35" i="9744"/>
  <c r="K35" i="9744"/>
  <c r="I35" i="9744"/>
  <c r="H35" i="9744"/>
  <c r="F35" i="9744"/>
  <c r="G35" i="9744" s="1"/>
  <c r="C35" i="9744"/>
  <c r="V34" i="9744"/>
  <c r="L34" i="9744"/>
  <c r="K34" i="9744"/>
  <c r="I34" i="9744"/>
  <c r="H34" i="9744"/>
  <c r="F34" i="9744"/>
  <c r="G34" i="9744" s="1"/>
  <c r="C34" i="9744"/>
  <c r="V33" i="9744"/>
  <c r="L33" i="9744"/>
  <c r="K33" i="9744"/>
  <c r="I33" i="9744"/>
  <c r="H33" i="9744"/>
  <c r="F33" i="9744"/>
  <c r="G33" i="9744" s="1"/>
  <c r="C33" i="9744"/>
  <c r="V32" i="9744"/>
  <c r="L32" i="9744"/>
  <c r="K32" i="9744"/>
  <c r="I32" i="9744"/>
  <c r="H32" i="9744"/>
  <c r="F32" i="9744"/>
  <c r="G32" i="9744" s="1"/>
  <c r="C32" i="9744"/>
  <c r="V31" i="9744"/>
  <c r="L31" i="9744"/>
  <c r="K31" i="9744"/>
  <c r="I31" i="9744"/>
  <c r="H31" i="9744"/>
  <c r="F31" i="9744"/>
  <c r="G31" i="9744" s="1"/>
  <c r="C31" i="9744"/>
  <c r="V30" i="9744"/>
  <c r="L30" i="9744"/>
  <c r="K30" i="9744"/>
  <c r="I30" i="9744"/>
  <c r="H30" i="9744"/>
  <c r="F30" i="9744"/>
  <c r="G30" i="9744" s="1"/>
  <c r="C30" i="9744"/>
  <c r="V29" i="9744"/>
  <c r="L29" i="9744"/>
  <c r="K29" i="9744"/>
  <c r="I29" i="9744"/>
  <c r="H29" i="9744"/>
  <c r="F29" i="9744"/>
  <c r="G29" i="9744" s="1"/>
  <c r="C29" i="9744"/>
  <c r="V28" i="9744"/>
  <c r="L28" i="9744"/>
  <c r="K28" i="9744"/>
  <c r="I28" i="9744"/>
  <c r="H28" i="9744"/>
  <c r="F28" i="9744"/>
  <c r="G28" i="9744" s="1"/>
  <c r="C28" i="9744"/>
  <c r="V27" i="9744"/>
  <c r="L27" i="9744"/>
  <c r="K27" i="9744"/>
  <c r="I27" i="9744"/>
  <c r="H27" i="9744"/>
  <c r="F27" i="9744"/>
  <c r="G27" i="9744" s="1"/>
  <c r="C27" i="9744"/>
  <c r="V26" i="9744"/>
  <c r="L26" i="9744"/>
  <c r="K26" i="9744"/>
  <c r="I26" i="9744"/>
  <c r="H26" i="9744"/>
  <c r="F26" i="9744"/>
  <c r="G26" i="9744" s="1"/>
  <c r="C26" i="9744"/>
  <c r="V25" i="9744"/>
  <c r="L25" i="9744"/>
  <c r="K25" i="9744"/>
  <c r="I25" i="9744"/>
  <c r="H25" i="9744"/>
  <c r="F25" i="9744"/>
  <c r="G25" i="9744" s="1"/>
  <c r="C25" i="9744"/>
  <c r="V24" i="9744"/>
  <c r="L24" i="9744"/>
  <c r="K24" i="9744"/>
  <c r="I24" i="9744"/>
  <c r="H24" i="9744"/>
  <c r="F24" i="9744"/>
  <c r="G24" i="9744" s="1"/>
  <c r="C24" i="9744"/>
  <c r="V23" i="9744"/>
  <c r="L23" i="9744"/>
  <c r="K23" i="9744"/>
  <c r="I23" i="9744"/>
  <c r="H23" i="9744"/>
  <c r="F23" i="9744"/>
  <c r="G23" i="9744" s="1"/>
  <c r="C23" i="9744"/>
  <c r="V22" i="9744"/>
  <c r="L22" i="9744"/>
  <c r="K22" i="9744"/>
  <c r="I22" i="9744"/>
  <c r="H22" i="9744"/>
  <c r="F22" i="9744"/>
  <c r="G22" i="9744" s="1"/>
  <c r="C22" i="9744"/>
  <c r="V21" i="9744"/>
  <c r="L21" i="9744"/>
  <c r="K21" i="9744"/>
  <c r="I21" i="9744"/>
  <c r="H21" i="9744"/>
  <c r="F21" i="9744"/>
  <c r="G21" i="9744" s="1"/>
  <c r="C21" i="9744"/>
  <c r="V20" i="9744"/>
  <c r="L20" i="9744"/>
  <c r="K20" i="9744"/>
  <c r="I20" i="9744"/>
  <c r="H20" i="9744"/>
  <c r="G20" i="9744"/>
  <c r="F20" i="9744"/>
  <c r="C20" i="9744"/>
  <c r="V19" i="9744"/>
  <c r="L19" i="9744"/>
  <c r="K19" i="9744"/>
  <c r="I19" i="9744"/>
  <c r="H19" i="9744"/>
  <c r="F19" i="9744"/>
  <c r="G19" i="9744" s="1"/>
  <c r="C19" i="9744"/>
  <c r="V18" i="9744"/>
  <c r="L18" i="9744"/>
  <c r="K18" i="9744"/>
  <c r="I18" i="9744"/>
  <c r="H18" i="9744"/>
  <c r="G18" i="9744"/>
  <c r="F18" i="9744"/>
  <c r="C18" i="9744"/>
  <c r="I5" i="9744"/>
  <c r="U30" i="9743"/>
  <c r="S30" i="9743"/>
  <c r="R30" i="9743"/>
  <c r="Q30" i="9743"/>
  <c r="P30" i="9743"/>
  <c r="O30" i="9743"/>
  <c r="N30" i="9743"/>
  <c r="M30" i="9743"/>
  <c r="D30" i="9743"/>
  <c r="V29" i="9743"/>
  <c r="L29" i="9743"/>
  <c r="K29" i="9743"/>
  <c r="I29" i="9743"/>
  <c r="H29" i="9743"/>
  <c r="G29" i="9743"/>
  <c r="F29" i="9743"/>
  <c r="C29" i="9743"/>
  <c r="V28" i="9743"/>
  <c r="L28" i="9743"/>
  <c r="K28" i="9743"/>
  <c r="I28" i="9743"/>
  <c r="H28" i="9743"/>
  <c r="G28" i="9743"/>
  <c r="F28" i="9743"/>
  <c r="C28" i="9743"/>
  <c r="V27" i="9743"/>
  <c r="L27" i="9743"/>
  <c r="K27" i="9743"/>
  <c r="I27" i="9743"/>
  <c r="H27" i="9743"/>
  <c r="F27" i="9743"/>
  <c r="G27" i="9743" s="1"/>
  <c r="C27" i="9743"/>
  <c r="V26" i="9743"/>
  <c r="L26" i="9743"/>
  <c r="L30" i="9743" s="1"/>
  <c r="K26" i="9743"/>
  <c r="I26" i="9743"/>
  <c r="H26" i="9743"/>
  <c r="F26" i="9743"/>
  <c r="G26" i="9743" s="1"/>
  <c r="C26" i="9743"/>
  <c r="V25" i="9743"/>
  <c r="L25" i="9743"/>
  <c r="K25" i="9743"/>
  <c r="I25" i="9743"/>
  <c r="H25" i="9743"/>
  <c r="F25" i="9743"/>
  <c r="G25" i="9743" s="1"/>
  <c r="C25" i="9743"/>
  <c r="X24" i="9743"/>
  <c r="V24" i="9743"/>
  <c r="L24" i="9743"/>
  <c r="K24" i="9743"/>
  <c r="I24" i="9743"/>
  <c r="H24" i="9743"/>
  <c r="F24" i="9743"/>
  <c r="G24" i="9743" s="1"/>
  <c r="C24" i="9743"/>
  <c r="V23" i="9743"/>
  <c r="L23" i="9743"/>
  <c r="K23" i="9743"/>
  <c r="I23" i="9743"/>
  <c r="H23" i="9743"/>
  <c r="F23" i="9743"/>
  <c r="G23" i="9743" s="1"/>
  <c r="C23" i="9743"/>
  <c r="V22" i="9743"/>
  <c r="L22" i="9743"/>
  <c r="K22" i="9743"/>
  <c r="I22" i="9743"/>
  <c r="H22" i="9743"/>
  <c r="G22" i="9743"/>
  <c r="F22" i="9743"/>
  <c r="C22" i="9743"/>
  <c r="V21" i="9743"/>
  <c r="L21" i="9743"/>
  <c r="K21" i="9743"/>
  <c r="I21" i="9743"/>
  <c r="H21" i="9743"/>
  <c r="F21" i="9743"/>
  <c r="G21" i="9743" s="1"/>
  <c r="C21" i="9743"/>
  <c r="V20" i="9743"/>
  <c r="L20" i="9743"/>
  <c r="K20" i="9743"/>
  <c r="I20" i="9743"/>
  <c r="H20" i="9743"/>
  <c r="F20" i="9743"/>
  <c r="G20" i="9743" s="1"/>
  <c r="C20" i="9743"/>
  <c r="V19" i="9743"/>
  <c r="L19" i="9743"/>
  <c r="K19" i="9743"/>
  <c r="I19" i="9743"/>
  <c r="H19" i="9743"/>
  <c r="F19" i="9743"/>
  <c r="G19" i="9743" s="1"/>
  <c r="C19" i="9743"/>
  <c r="V18" i="9743"/>
  <c r="L18" i="9743"/>
  <c r="K18" i="9743"/>
  <c r="I18" i="9743"/>
  <c r="H18" i="9743"/>
  <c r="G18" i="9743"/>
  <c r="F18" i="9743"/>
  <c r="C18" i="9743"/>
  <c r="I5" i="9743"/>
  <c r="U32" i="9739"/>
  <c r="S32" i="9739"/>
  <c r="R32" i="9739"/>
  <c r="Q32" i="9739"/>
  <c r="P32" i="9739"/>
  <c r="O32" i="9739"/>
  <c r="N32" i="9739"/>
  <c r="M32" i="9739"/>
  <c r="D32" i="9739"/>
  <c r="V31" i="9739"/>
  <c r="L31" i="9739"/>
  <c r="K31" i="9739"/>
  <c r="I31" i="9739"/>
  <c r="H31" i="9739"/>
  <c r="G31" i="9739"/>
  <c r="F31" i="9739"/>
  <c r="C31" i="9739"/>
  <c r="V30" i="9739"/>
  <c r="L30" i="9739"/>
  <c r="K30" i="9739"/>
  <c r="I30" i="9739"/>
  <c r="H30" i="9739"/>
  <c r="F30" i="9739"/>
  <c r="G30" i="9739" s="1"/>
  <c r="C30" i="9739"/>
  <c r="V29" i="9739"/>
  <c r="L29" i="9739"/>
  <c r="K29" i="9739"/>
  <c r="I29" i="9739"/>
  <c r="H29" i="9739"/>
  <c r="F29" i="9739"/>
  <c r="G29" i="9739" s="1"/>
  <c r="C29" i="9739"/>
  <c r="V28" i="9739"/>
  <c r="L28" i="9739"/>
  <c r="K28" i="9739"/>
  <c r="I28" i="9739"/>
  <c r="H28" i="9739"/>
  <c r="F28" i="9739"/>
  <c r="G28" i="9739" s="1"/>
  <c r="C28" i="9739"/>
  <c r="V27" i="9739"/>
  <c r="L27" i="9739"/>
  <c r="K27" i="9739"/>
  <c r="I27" i="9739"/>
  <c r="H27" i="9739"/>
  <c r="F27" i="9739"/>
  <c r="G27" i="9739" s="1"/>
  <c r="C27" i="9739"/>
  <c r="V26" i="9739"/>
  <c r="L26" i="9739"/>
  <c r="K26" i="9739"/>
  <c r="I26" i="9739"/>
  <c r="H26" i="9739"/>
  <c r="F26" i="9739"/>
  <c r="G26" i="9739" s="1"/>
  <c r="C26" i="9739"/>
  <c r="V25" i="9739"/>
  <c r="L25" i="9739"/>
  <c r="K25" i="9739"/>
  <c r="I25" i="9739"/>
  <c r="H25" i="9739"/>
  <c r="F25" i="9739"/>
  <c r="G25" i="9739" s="1"/>
  <c r="C25" i="9739"/>
  <c r="V24" i="9739"/>
  <c r="L24" i="9739"/>
  <c r="K24" i="9739"/>
  <c r="I24" i="9739"/>
  <c r="H24" i="9739"/>
  <c r="F24" i="9739"/>
  <c r="G24" i="9739" s="1"/>
  <c r="C24" i="9739"/>
  <c r="V23" i="9739"/>
  <c r="L23" i="9739"/>
  <c r="K23" i="9739"/>
  <c r="I23" i="9739"/>
  <c r="H23" i="9739"/>
  <c r="G23" i="9739"/>
  <c r="F23" i="9739"/>
  <c r="C23" i="9739"/>
  <c r="V22" i="9739"/>
  <c r="L22" i="9739"/>
  <c r="K22" i="9739"/>
  <c r="I22" i="9739"/>
  <c r="H22" i="9739"/>
  <c r="F22" i="9739"/>
  <c r="G22" i="9739" s="1"/>
  <c r="C22" i="9739"/>
  <c r="V21" i="9739"/>
  <c r="L21" i="9739"/>
  <c r="K21" i="9739"/>
  <c r="I21" i="9739"/>
  <c r="H21" i="9739"/>
  <c r="F21" i="9739"/>
  <c r="G21" i="9739" s="1"/>
  <c r="C21" i="9739"/>
  <c r="V20" i="9739"/>
  <c r="L20" i="9739"/>
  <c r="K20" i="9739"/>
  <c r="I20" i="9739"/>
  <c r="H20" i="9739"/>
  <c r="F20" i="9739"/>
  <c r="G20" i="9739" s="1"/>
  <c r="C20" i="9739"/>
  <c r="V19" i="9739"/>
  <c r="L19" i="9739"/>
  <c r="K19" i="9739"/>
  <c r="K32" i="9739" s="1"/>
  <c r="I19" i="9739"/>
  <c r="H19" i="9739"/>
  <c r="F19" i="9739"/>
  <c r="G19" i="9739" s="1"/>
  <c r="C19" i="9739"/>
  <c r="V18" i="9739"/>
  <c r="L18" i="9739"/>
  <c r="L32" i="9739" s="1"/>
  <c r="K18" i="9739"/>
  <c r="I18" i="9739"/>
  <c r="H18" i="9739"/>
  <c r="G18" i="9739"/>
  <c r="F18" i="9739"/>
  <c r="C18" i="9739"/>
  <c r="I5" i="9739"/>
  <c r="R30" i="9729"/>
  <c r="Q30" i="9729"/>
  <c r="O30" i="9729"/>
  <c r="N30" i="9729"/>
  <c r="D30" i="9729"/>
  <c r="V29" i="9729"/>
  <c r="L29" i="9729"/>
  <c r="K29" i="9729"/>
  <c r="I29" i="9729"/>
  <c r="H29" i="9729"/>
  <c r="G29" i="9729"/>
  <c r="F29" i="9729"/>
  <c r="C29" i="9729"/>
  <c r="V28" i="9729"/>
  <c r="L28" i="9729"/>
  <c r="K28" i="9729"/>
  <c r="I28" i="9729"/>
  <c r="H28" i="9729"/>
  <c r="G28" i="9729"/>
  <c r="F28" i="9729"/>
  <c r="C28" i="9729"/>
  <c r="V27" i="9729"/>
  <c r="L27" i="9729"/>
  <c r="K27" i="9729"/>
  <c r="I27" i="9729"/>
  <c r="H27" i="9729"/>
  <c r="G27" i="9729"/>
  <c r="F27" i="9729"/>
  <c r="C27" i="9729"/>
  <c r="V26" i="9729"/>
  <c r="L26" i="9729"/>
  <c r="K26" i="9729"/>
  <c r="I26" i="9729"/>
  <c r="H26" i="9729"/>
  <c r="G26" i="9729"/>
  <c r="F26" i="9729"/>
  <c r="C26" i="9729"/>
  <c r="V25" i="9729"/>
  <c r="L25" i="9729"/>
  <c r="K25" i="9729"/>
  <c r="I25" i="9729"/>
  <c r="H25" i="9729"/>
  <c r="G25" i="9729"/>
  <c r="F25" i="9729"/>
  <c r="C25" i="9729"/>
  <c r="V24" i="9729"/>
  <c r="L24" i="9729"/>
  <c r="K24" i="9729"/>
  <c r="I24" i="9729"/>
  <c r="H24" i="9729"/>
  <c r="G24" i="9729"/>
  <c r="F24" i="9729"/>
  <c r="C24" i="9729"/>
  <c r="V23" i="9729"/>
  <c r="L23" i="9729"/>
  <c r="K23" i="9729"/>
  <c r="I23" i="9729"/>
  <c r="H23" i="9729"/>
  <c r="G23" i="9729"/>
  <c r="F23" i="9729"/>
  <c r="C23" i="9729"/>
  <c r="V22" i="9729"/>
  <c r="L22" i="9729"/>
  <c r="K22" i="9729"/>
  <c r="I22" i="9729"/>
  <c r="H22" i="9729"/>
  <c r="G22" i="9729"/>
  <c r="F22" i="9729"/>
  <c r="C22" i="9729"/>
  <c r="V21" i="9729"/>
  <c r="L21" i="9729"/>
  <c r="K21" i="9729"/>
  <c r="I21" i="9729"/>
  <c r="H21" i="9729"/>
  <c r="G21" i="9729"/>
  <c r="F21" i="9729"/>
  <c r="C21" i="9729"/>
  <c r="V20" i="9729"/>
  <c r="L20" i="9729"/>
  <c r="K20" i="9729"/>
  <c r="I20" i="9729"/>
  <c r="H20" i="9729"/>
  <c r="F20" i="9729"/>
  <c r="G20" i="9729" s="1"/>
  <c r="C20" i="9729"/>
  <c r="V19" i="9729"/>
  <c r="L19" i="9729"/>
  <c r="K19" i="9729"/>
  <c r="I19" i="9729"/>
  <c r="H19" i="9729"/>
  <c r="G19" i="9729"/>
  <c r="F19" i="9729"/>
  <c r="C19" i="9729"/>
  <c r="V18" i="9729"/>
  <c r="V30" i="9729" s="1"/>
  <c r="U18" i="9729"/>
  <c r="U30" i="9729" s="1"/>
  <c r="S18" i="9729"/>
  <c r="S30" i="9729" s="1"/>
  <c r="P18" i="9729"/>
  <c r="P30" i="9729" s="1"/>
  <c r="M18" i="9729"/>
  <c r="M30" i="9729" s="1"/>
  <c r="L18" i="9729"/>
  <c r="L30" i="9729" s="1"/>
  <c r="K18" i="9729"/>
  <c r="K30" i="9729" s="1"/>
  <c r="I18" i="9729"/>
  <c r="H18" i="9729"/>
  <c r="G18" i="9729"/>
  <c r="F18" i="9729"/>
  <c r="C18" i="9729"/>
  <c r="I5" i="9729"/>
  <c r="U39" i="9742"/>
  <c r="S39" i="9742"/>
  <c r="R39" i="9742"/>
  <c r="Q39" i="9742"/>
  <c r="P39" i="9742"/>
  <c r="O39" i="9742"/>
  <c r="N39" i="9742"/>
  <c r="M39" i="9742"/>
  <c r="D39" i="9742"/>
  <c r="V38" i="9742"/>
  <c r="L38" i="9742"/>
  <c r="K38" i="9742"/>
  <c r="I38" i="9742"/>
  <c r="H38" i="9742"/>
  <c r="F38" i="9742"/>
  <c r="G38" i="9742" s="1"/>
  <c r="C38" i="9742"/>
  <c r="V37" i="9742"/>
  <c r="L37" i="9742"/>
  <c r="K37" i="9742"/>
  <c r="I37" i="9742"/>
  <c r="H37" i="9742"/>
  <c r="F37" i="9742"/>
  <c r="G37" i="9742" s="1"/>
  <c r="C37" i="9742"/>
  <c r="V36" i="9742"/>
  <c r="L36" i="9742"/>
  <c r="K36" i="9742"/>
  <c r="I36" i="9742"/>
  <c r="H36" i="9742"/>
  <c r="F36" i="9742"/>
  <c r="G36" i="9742" s="1"/>
  <c r="C36" i="9742"/>
  <c r="V35" i="9742"/>
  <c r="L35" i="9742"/>
  <c r="K35" i="9742"/>
  <c r="I35" i="9742"/>
  <c r="H35" i="9742"/>
  <c r="F35" i="9742"/>
  <c r="G35" i="9742" s="1"/>
  <c r="C35" i="9742"/>
  <c r="V34" i="9742"/>
  <c r="L34" i="9742"/>
  <c r="K34" i="9742"/>
  <c r="I34" i="9742"/>
  <c r="H34" i="9742"/>
  <c r="G34" i="9742"/>
  <c r="F34" i="9742"/>
  <c r="C34" i="9742"/>
  <c r="V33" i="9742"/>
  <c r="L33" i="9742"/>
  <c r="K33" i="9742"/>
  <c r="I33" i="9742"/>
  <c r="H33" i="9742"/>
  <c r="G33" i="9742"/>
  <c r="F33" i="9742"/>
  <c r="C33" i="9742"/>
  <c r="V32" i="9742"/>
  <c r="L32" i="9742"/>
  <c r="K32" i="9742"/>
  <c r="I32" i="9742"/>
  <c r="H32" i="9742"/>
  <c r="G32" i="9742"/>
  <c r="F32" i="9742"/>
  <c r="C32" i="9742"/>
  <c r="V31" i="9742"/>
  <c r="L31" i="9742"/>
  <c r="K31" i="9742"/>
  <c r="I31" i="9742"/>
  <c r="H31" i="9742"/>
  <c r="G31" i="9742"/>
  <c r="F31" i="9742"/>
  <c r="C31" i="9742"/>
  <c r="V30" i="9742"/>
  <c r="L30" i="9742"/>
  <c r="K30" i="9742"/>
  <c r="I30" i="9742"/>
  <c r="H30" i="9742"/>
  <c r="G30" i="9742"/>
  <c r="F30" i="9742"/>
  <c r="C30" i="9742"/>
  <c r="V29" i="9742"/>
  <c r="L29" i="9742"/>
  <c r="K29" i="9742"/>
  <c r="I29" i="9742"/>
  <c r="H29" i="9742"/>
  <c r="G29" i="9742"/>
  <c r="F29" i="9742"/>
  <c r="C29" i="9742"/>
  <c r="V28" i="9742"/>
  <c r="L28" i="9742"/>
  <c r="K28" i="9742"/>
  <c r="I28" i="9742"/>
  <c r="H28" i="9742"/>
  <c r="G28" i="9742"/>
  <c r="F28" i="9742"/>
  <c r="C28" i="9742"/>
  <c r="V27" i="9742"/>
  <c r="L27" i="9742"/>
  <c r="K27" i="9742"/>
  <c r="I27" i="9742"/>
  <c r="H27" i="9742"/>
  <c r="G27" i="9742"/>
  <c r="F27" i="9742"/>
  <c r="C27" i="9742"/>
  <c r="V26" i="9742"/>
  <c r="L26" i="9742"/>
  <c r="K26" i="9742"/>
  <c r="I26" i="9742"/>
  <c r="H26" i="9742"/>
  <c r="G26" i="9742"/>
  <c r="F26" i="9742"/>
  <c r="C26" i="9742"/>
  <c r="V25" i="9742"/>
  <c r="L25" i="9742"/>
  <c r="K25" i="9742"/>
  <c r="I25" i="9742"/>
  <c r="H25" i="9742"/>
  <c r="G25" i="9742"/>
  <c r="F25" i="9742"/>
  <c r="C25" i="9742"/>
  <c r="V24" i="9742"/>
  <c r="L24" i="9742"/>
  <c r="K24" i="9742"/>
  <c r="I24" i="9742"/>
  <c r="H24" i="9742"/>
  <c r="G24" i="9742"/>
  <c r="F24" i="9742"/>
  <c r="C24" i="9742"/>
  <c r="V23" i="9742"/>
  <c r="L23" i="9742"/>
  <c r="K23" i="9742"/>
  <c r="I23" i="9742"/>
  <c r="H23" i="9742"/>
  <c r="G23" i="9742"/>
  <c r="F23" i="9742"/>
  <c r="C23" i="9742"/>
  <c r="V22" i="9742"/>
  <c r="L22" i="9742"/>
  <c r="K22" i="9742"/>
  <c r="I22" i="9742"/>
  <c r="H22" i="9742"/>
  <c r="G22" i="9742"/>
  <c r="F22" i="9742"/>
  <c r="C22" i="9742"/>
  <c r="V21" i="9742"/>
  <c r="L21" i="9742"/>
  <c r="K21" i="9742"/>
  <c r="I21" i="9742"/>
  <c r="H21" i="9742"/>
  <c r="G21" i="9742"/>
  <c r="F21" i="9742"/>
  <c r="C21" i="9742"/>
  <c r="V20" i="9742"/>
  <c r="L20" i="9742"/>
  <c r="K20" i="9742"/>
  <c r="I20" i="9742"/>
  <c r="H20" i="9742"/>
  <c r="G20" i="9742"/>
  <c r="F20" i="9742"/>
  <c r="C20" i="9742"/>
  <c r="V19" i="9742"/>
  <c r="L19" i="9742"/>
  <c r="K19" i="9742"/>
  <c r="I19" i="9742"/>
  <c r="H19" i="9742"/>
  <c r="G19" i="9742"/>
  <c r="F19" i="9742"/>
  <c r="C19" i="9742"/>
  <c r="V18" i="9742"/>
  <c r="L18" i="9742"/>
  <c r="K18" i="9742"/>
  <c r="K39" i="9742" s="1"/>
  <c r="I18" i="9742"/>
  <c r="H18" i="9742"/>
  <c r="G18" i="9742"/>
  <c r="G39" i="9742" s="1"/>
  <c r="F18" i="9742"/>
  <c r="C18" i="9742"/>
  <c r="I5" i="9742"/>
  <c r="AB51" i="9223"/>
  <c r="Y48" i="9223"/>
  <c r="W48" i="9223"/>
  <c r="V48" i="9223"/>
  <c r="U48" i="9223"/>
  <c r="T48" i="9223"/>
  <c r="R48" i="9223"/>
  <c r="Q48" i="9223"/>
  <c r="F48" i="9223"/>
  <c r="E48" i="9223"/>
  <c r="X47" i="9223"/>
  <c r="O47" i="9223"/>
  <c r="N47" i="9223"/>
  <c r="M47" i="9223"/>
  <c r="K47" i="9223"/>
  <c r="J47" i="9223"/>
  <c r="I47" i="9223"/>
  <c r="H47" i="9223"/>
  <c r="D47" i="9223"/>
  <c r="X46" i="9223"/>
  <c r="O46" i="9223"/>
  <c r="N46" i="9223"/>
  <c r="M46" i="9223"/>
  <c r="K46" i="9223"/>
  <c r="J46" i="9223"/>
  <c r="I46" i="9223"/>
  <c r="H46" i="9223"/>
  <c r="D46" i="9223"/>
  <c r="X45" i="9223"/>
  <c r="O45" i="9223"/>
  <c r="N45" i="9223"/>
  <c r="M45" i="9223"/>
  <c r="K45" i="9223"/>
  <c r="J45" i="9223"/>
  <c r="I45" i="9223"/>
  <c r="H45" i="9223"/>
  <c r="D45" i="9223"/>
  <c r="X44" i="9223"/>
  <c r="O44" i="9223"/>
  <c r="N44" i="9223"/>
  <c r="M44" i="9223"/>
  <c r="K44" i="9223"/>
  <c r="J44" i="9223"/>
  <c r="H44" i="9223"/>
  <c r="I44" i="9223" s="1"/>
  <c r="D44" i="9223"/>
  <c r="X43" i="9223"/>
  <c r="O43" i="9223"/>
  <c r="N43" i="9223"/>
  <c r="M43" i="9223"/>
  <c r="K43" i="9223"/>
  <c r="J43" i="9223"/>
  <c r="I43" i="9223"/>
  <c r="H43" i="9223"/>
  <c r="D43" i="9223"/>
  <c r="X42" i="9223"/>
  <c r="O42" i="9223"/>
  <c r="N42" i="9223"/>
  <c r="M42" i="9223"/>
  <c r="K42" i="9223"/>
  <c r="J42" i="9223"/>
  <c r="I42" i="9223"/>
  <c r="H42" i="9223"/>
  <c r="D42" i="9223"/>
  <c r="X41" i="9223"/>
  <c r="O41" i="9223"/>
  <c r="N41" i="9223"/>
  <c r="M41" i="9223"/>
  <c r="K41" i="9223"/>
  <c r="J41" i="9223"/>
  <c r="H41" i="9223"/>
  <c r="I41" i="9223" s="1"/>
  <c r="D41" i="9223"/>
  <c r="X40" i="9223"/>
  <c r="O40" i="9223"/>
  <c r="N40" i="9223"/>
  <c r="M40" i="9223"/>
  <c r="K40" i="9223"/>
  <c r="J40" i="9223"/>
  <c r="H40" i="9223"/>
  <c r="I40" i="9223" s="1"/>
  <c r="D40" i="9223"/>
  <c r="X39" i="9223"/>
  <c r="O39" i="9223"/>
  <c r="N39" i="9223"/>
  <c r="M39" i="9223"/>
  <c r="K39" i="9223"/>
  <c r="J39" i="9223"/>
  <c r="H39" i="9223"/>
  <c r="I39" i="9223" s="1"/>
  <c r="D39" i="9223"/>
  <c r="X38" i="9223"/>
  <c r="O38" i="9223"/>
  <c r="N38" i="9223"/>
  <c r="M38" i="9223"/>
  <c r="K38" i="9223"/>
  <c r="J38" i="9223"/>
  <c r="I38" i="9223"/>
  <c r="H38" i="9223"/>
  <c r="D38" i="9223"/>
  <c r="X37" i="9223"/>
  <c r="O37" i="9223"/>
  <c r="N37" i="9223"/>
  <c r="M37" i="9223"/>
  <c r="K37" i="9223"/>
  <c r="J37" i="9223"/>
  <c r="H37" i="9223"/>
  <c r="I37" i="9223" s="1"/>
  <c r="D37" i="9223"/>
  <c r="X36" i="9223"/>
  <c r="O36" i="9223"/>
  <c r="N36" i="9223"/>
  <c r="M36" i="9223"/>
  <c r="K36" i="9223"/>
  <c r="J36" i="9223"/>
  <c r="I36" i="9223"/>
  <c r="H36" i="9223"/>
  <c r="D36" i="9223"/>
  <c r="X35" i="9223"/>
  <c r="O35" i="9223"/>
  <c r="N35" i="9223"/>
  <c r="M35" i="9223"/>
  <c r="K35" i="9223"/>
  <c r="J35" i="9223"/>
  <c r="H35" i="9223"/>
  <c r="I35" i="9223" s="1"/>
  <c r="D35" i="9223"/>
  <c r="X34" i="9223"/>
  <c r="O34" i="9223"/>
  <c r="N34" i="9223"/>
  <c r="M34" i="9223"/>
  <c r="K34" i="9223"/>
  <c r="J34" i="9223"/>
  <c r="I34" i="9223"/>
  <c r="H34" i="9223"/>
  <c r="D34" i="9223"/>
  <c r="X33" i="9223"/>
  <c r="O33" i="9223"/>
  <c r="N33" i="9223"/>
  <c r="M33" i="9223"/>
  <c r="K33" i="9223"/>
  <c r="J33" i="9223"/>
  <c r="H33" i="9223"/>
  <c r="I33" i="9223" s="1"/>
  <c r="D33" i="9223"/>
  <c r="X32" i="9223"/>
  <c r="O32" i="9223"/>
  <c r="N32" i="9223"/>
  <c r="M32" i="9223"/>
  <c r="K32" i="9223"/>
  <c r="J32" i="9223"/>
  <c r="H32" i="9223"/>
  <c r="I32" i="9223" s="1"/>
  <c r="D32" i="9223"/>
  <c r="X31" i="9223"/>
  <c r="O31" i="9223"/>
  <c r="N31" i="9223"/>
  <c r="M31" i="9223"/>
  <c r="K31" i="9223"/>
  <c r="J31" i="9223"/>
  <c r="H31" i="9223"/>
  <c r="I31" i="9223" s="1"/>
  <c r="D31" i="9223"/>
  <c r="X30" i="9223"/>
  <c r="O30" i="9223"/>
  <c r="N30" i="9223"/>
  <c r="M30" i="9223"/>
  <c r="K30" i="9223"/>
  <c r="J30" i="9223"/>
  <c r="H30" i="9223"/>
  <c r="I30" i="9223" s="1"/>
  <c r="D30" i="9223"/>
  <c r="X29" i="9223"/>
  <c r="O29" i="9223"/>
  <c r="N29" i="9223"/>
  <c r="M29" i="9223"/>
  <c r="K29" i="9223"/>
  <c r="J29" i="9223"/>
  <c r="H29" i="9223"/>
  <c r="I29" i="9223" s="1"/>
  <c r="D29" i="9223"/>
  <c r="X28" i="9223"/>
  <c r="O28" i="9223"/>
  <c r="N28" i="9223"/>
  <c r="M28" i="9223"/>
  <c r="K28" i="9223"/>
  <c r="J28" i="9223"/>
  <c r="I28" i="9223"/>
  <c r="H28" i="9223"/>
  <c r="D28" i="9223"/>
  <c r="X27" i="9223"/>
  <c r="O27" i="9223"/>
  <c r="N27" i="9223"/>
  <c r="M27" i="9223"/>
  <c r="K27" i="9223"/>
  <c r="J27" i="9223"/>
  <c r="H27" i="9223"/>
  <c r="I27" i="9223" s="1"/>
  <c r="D27" i="9223"/>
  <c r="X26" i="9223"/>
  <c r="O26" i="9223"/>
  <c r="N26" i="9223"/>
  <c r="M26" i="9223"/>
  <c r="K26" i="9223"/>
  <c r="J26" i="9223"/>
  <c r="I26" i="9223"/>
  <c r="H26" i="9223"/>
  <c r="D26" i="9223"/>
  <c r="X25" i="9223"/>
  <c r="O25" i="9223"/>
  <c r="N25" i="9223"/>
  <c r="M25" i="9223"/>
  <c r="K25" i="9223"/>
  <c r="J25" i="9223"/>
  <c r="H25" i="9223"/>
  <c r="I25" i="9223" s="1"/>
  <c r="D25" i="9223"/>
  <c r="X24" i="9223"/>
  <c r="O24" i="9223"/>
  <c r="N24" i="9223"/>
  <c r="M24" i="9223"/>
  <c r="K24" i="9223"/>
  <c r="J24" i="9223"/>
  <c r="I24" i="9223"/>
  <c r="H24" i="9223"/>
  <c r="D24" i="9223"/>
  <c r="X23" i="9223"/>
  <c r="O23" i="9223"/>
  <c r="N23" i="9223"/>
  <c r="M23" i="9223"/>
  <c r="K23" i="9223"/>
  <c r="J23" i="9223"/>
  <c r="H23" i="9223"/>
  <c r="I23" i="9223" s="1"/>
  <c r="D23" i="9223"/>
  <c r="X22" i="9223"/>
  <c r="O22" i="9223"/>
  <c r="N22" i="9223"/>
  <c r="M22" i="9223"/>
  <c r="K22" i="9223"/>
  <c r="J22" i="9223"/>
  <c r="I22" i="9223"/>
  <c r="H22" i="9223"/>
  <c r="D22" i="9223"/>
  <c r="X21" i="9223"/>
  <c r="O21" i="9223"/>
  <c r="N21" i="9223"/>
  <c r="M21" i="9223"/>
  <c r="K21" i="9223"/>
  <c r="J21" i="9223"/>
  <c r="H21" i="9223"/>
  <c r="I21" i="9223" s="1"/>
  <c r="D21" i="9223"/>
  <c r="X20" i="9223"/>
  <c r="O20" i="9223"/>
  <c r="N20" i="9223"/>
  <c r="M20" i="9223"/>
  <c r="K20" i="9223"/>
  <c r="J20" i="9223"/>
  <c r="I20" i="9223"/>
  <c r="H20" i="9223"/>
  <c r="D20" i="9223"/>
  <c r="X19" i="9223"/>
  <c r="O19" i="9223"/>
  <c r="N19" i="9223"/>
  <c r="M19" i="9223"/>
  <c r="K19" i="9223"/>
  <c r="J19" i="9223"/>
  <c r="H19" i="9223"/>
  <c r="I19" i="9223" s="1"/>
  <c r="D19" i="9223"/>
  <c r="X18" i="9223"/>
  <c r="O18" i="9223"/>
  <c r="O48" i="9223" s="1"/>
  <c r="N18" i="9223"/>
  <c r="M18" i="9223"/>
  <c r="K18" i="9223"/>
  <c r="J18" i="9223"/>
  <c r="I18" i="9223"/>
  <c r="H18" i="9223"/>
  <c r="D18" i="9223"/>
  <c r="K5" i="9223"/>
  <c r="S42" i="9176"/>
  <c r="R42" i="9176"/>
  <c r="Q42" i="9176"/>
  <c r="O42" i="9176"/>
  <c r="N42" i="9176"/>
  <c r="D42" i="9176"/>
  <c r="V41" i="9176"/>
  <c r="L41" i="9176"/>
  <c r="G41" i="9176"/>
  <c r="V40" i="9176"/>
  <c r="L40" i="9176"/>
  <c r="K40" i="9176"/>
  <c r="I40" i="9176"/>
  <c r="H40" i="9176"/>
  <c r="G40" i="9176"/>
  <c r="F40" i="9176"/>
  <c r="C40" i="9176"/>
  <c r="V39" i="9176"/>
  <c r="L39" i="9176"/>
  <c r="K39" i="9176"/>
  <c r="I39" i="9176"/>
  <c r="H39" i="9176"/>
  <c r="G39" i="9176"/>
  <c r="F39" i="9176"/>
  <c r="C39" i="9176"/>
  <c r="V38" i="9176"/>
  <c r="L38" i="9176"/>
  <c r="K38" i="9176"/>
  <c r="I38" i="9176"/>
  <c r="H38" i="9176"/>
  <c r="F38" i="9176"/>
  <c r="G38" i="9176" s="1"/>
  <c r="C38" i="9176"/>
  <c r="V37" i="9176"/>
  <c r="L37" i="9176"/>
  <c r="K37" i="9176"/>
  <c r="I37" i="9176"/>
  <c r="H37" i="9176"/>
  <c r="F37" i="9176"/>
  <c r="G37" i="9176" s="1"/>
  <c r="C37" i="9176"/>
  <c r="V36" i="9176"/>
  <c r="L36" i="9176"/>
  <c r="K36" i="9176"/>
  <c r="I36" i="9176"/>
  <c r="H36" i="9176"/>
  <c r="F36" i="9176"/>
  <c r="G36" i="9176" s="1"/>
  <c r="C36" i="9176"/>
  <c r="V35" i="9176"/>
  <c r="L35" i="9176"/>
  <c r="K35" i="9176"/>
  <c r="I35" i="9176"/>
  <c r="H35" i="9176"/>
  <c r="F35" i="9176"/>
  <c r="G35" i="9176" s="1"/>
  <c r="C35" i="9176"/>
  <c r="V34" i="9176"/>
  <c r="L34" i="9176"/>
  <c r="K34" i="9176"/>
  <c r="I34" i="9176"/>
  <c r="H34" i="9176"/>
  <c r="F34" i="9176"/>
  <c r="G34" i="9176" s="1"/>
  <c r="C34" i="9176"/>
  <c r="V33" i="9176"/>
  <c r="L33" i="9176"/>
  <c r="K33" i="9176"/>
  <c r="I33" i="9176"/>
  <c r="H33" i="9176"/>
  <c r="F33" i="9176"/>
  <c r="G33" i="9176" s="1"/>
  <c r="C33" i="9176"/>
  <c r="V32" i="9176"/>
  <c r="L32" i="9176"/>
  <c r="K32" i="9176"/>
  <c r="I32" i="9176"/>
  <c r="H32" i="9176"/>
  <c r="F32" i="9176"/>
  <c r="G32" i="9176" s="1"/>
  <c r="C32" i="9176"/>
  <c r="V31" i="9176"/>
  <c r="L31" i="9176"/>
  <c r="K31" i="9176"/>
  <c r="I31" i="9176"/>
  <c r="H31" i="9176"/>
  <c r="F31" i="9176"/>
  <c r="G31" i="9176" s="1"/>
  <c r="C31" i="9176"/>
  <c r="V30" i="9176"/>
  <c r="L30" i="9176"/>
  <c r="K30" i="9176"/>
  <c r="I30" i="9176"/>
  <c r="H30" i="9176"/>
  <c r="F30" i="9176"/>
  <c r="G30" i="9176" s="1"/>
  <c r="C30" i="9176"/>
  <c r="V29" i="9176"/>
  <c r="L29" i="9176"/>
  <c r="K29" i="9176"/>
  <c r="I29" i="9176"/>
  <c r="H29" i="9176"/>
  <c r="F29" i="9176"/>
  <c r="G29" i="9176" s="1"/>
  <c r="C29" i="9176"/>
  <c r="V28" i="9176"/>
  <c r="L28" i="9176"/>
  <c r="K28" i="9176"/>
  <c r="I28" i="9176"/>
  <c r="H28" i="9176"/>
  <c r="F28" i="9176"/>
  <c r="G28" i="9176" s="1"/>
  <c r="C28" i="9176"/>
  <c r="V27" i="9176"/>
  <c r="L27" i="9176"/>
  <c r="K27" i="9176"/>
  <c r="I27" i="9176"/>
  <c r="H27" i="9176"/>
  <c r="F27" i="9176"/>
  <c r="G27" i="9176" s="1"/>
  <c r="E27" i="9176"/>
  <c r="C27" i="9176"/>
  <c r="V26" i="9176"/>
  <c r="L26" i="9176"/>
  <c r="K26" i="9176"/>
  <c r="I26" i="9176"/>
  <c r="H26" i="9176"/>
  <c r="G26" i="9176"/>
  <c r="F26" i="9176"/>
  <c r="C26" i="9176"/>
  <c r="V25" i="9176"/>
  <c r="L25" i="9176"/>
  <c r="K25" i="9176"/>
  <c r="I25" i="9176"/>
  <c r="H25" i="9176"/>
  <c r="G25" i="9176"/>
  <c r="F25" i="9176"/>
  <c r="C25" i="9176"/>
  <c r="V24" i="9176"/>
  <c r="L24" i="9176"/>
  <c r="K24" i="9176"/>
  <c r="I24" i="9176"/>
  <c r="H24" i="9176"/>
  <c r="G24" i="9176"/>
  <c r="F24" i="9176"/>
  <c r="C24" i="9176"/>
  <c r="V23" i="9176"/>
  <c r="L23" i="9176"/>
  <c r="K23" i="9176"/>
  <c r="I23" i="9176"/>
  <c r="H23" i="9176"/>
  <c r="G23" i="9176"/>
  <c r="F23" i="9176"/>
  <c r="C23" i="9176"/>
  <c r="V22" i="9176"/>
  <c r="L22" i="9176"/>
  <c r="K22" i="9176"/>
  <c r="I22" i="9176"/>
  <c r="H22" i="9176"/>
  <c r="G22" i="9176"/>
  <c r="F22" i="9176"/>
  <c r="C22" i="9176"/>
  <c r="V21" i="9176"/>
  <c r="L21" i="9176"/>
  <c r="K21" i="9176"/>
  <c r="I21" i="9176"/>
  <c r="H21" i="9176"/>
  <c r="G21" i="9176"/>
  <c r="F21" i="9176"/>
  <c r="C21" i="9176"/>
  <c r="V20" i="9176"/>
  <c r="L20" i="9176"/>
  <c r="K20" i="9176"/>
  <c r="I20" i="9176"/>
  <c r="H20" i="9176"/>
  <c r="G20" i="9176"/>
  <c r="F20" i="9176"/>
  <c r="C20" i="9176"/>
  <c r="V19" i="9176"/>
  <c r="L19" i="9176"/>
  <c r="K19" i="9176"/>
  <c r="I19" i="9176"/>
  <c r="H19" i="9176"/>
  <c r="G19" i="9176"/>
  <c r="F19" i="9176"/>
  <c r="C19" i="9176"/>
  <c r="V18" i="9176"/>
  <c r="U18" i="9176"/>
  <c r="U42" i="9176" s="1"/>
  <c r="S18" i="9176"/>
  <c r="P18" i="9176"/>
  <c r="P42" i="9176" s="1"/>
  <c r="M18" i="9176"/>
  <c r="M42" i="9176" s="1"/>
  <c r="L18" i="9176"/>
  <c r="K18" i="9176"/>
  <c r="I18" i="9176"/>
  <c r="H18" i="9176"/>
  <c r="G18" i="9176"/>
  <c r="F18" i="9176"/>
  <c r="C18" i="9176"/>
  <c r="I5" i="9176"/>
  <c r="E8" i="5589"/>
  <c r="E6" i="5589"/>
  <c r="E4" i="5589"/>
  <c r="T49" i="460"/>
  <c r="S49" i="460"/>
  <c r="Q49" i="460"/>
  <c r="P49" i="460"/>
  <c r="N49" i="460"/>
  <c r="M49" i="460"/>
  <c r="L49" i="460"/>
  <c r="D49" i="460"/>
  <c r="U47" i="460"/>
  <c r="T47" i="460"/>
  <c r="R47" i="460"/>
  <c r="O47" i="460"/>
  <c r="L47" i="460"/>
  <c r="K47" i="460"/>
  <c r="J47" i="460"/>
  <c r="I47" i="460"/>
  <c r="H47" i="460"/>
  <c r="G47" i="460"/>
  <c r="F47" i="460"/>
  <c r="C47" i="460"/>
  <c r="U46" i="460"/>
  <c r="T46" i="460"/>
  <c r="R46" i="460"/>
  <c r="O46" i="460"/>
  <c r="L46" i="460"/>
  <c r="K46" i="460"/>
  <c r="J46" i="460"/>
  <c r="I46" i="460"/>
  <c r="H46" i="460"/>
  <c r="G46" i="460"/>
  <c r="F46" i="460"/>
  <c r="C46" i="460"/>
  <c r="U45" i="460"/>
  <c r="T45" i="460"/>
  <c r="R45" i="460"/>
  <c r="O45" i="460"/>
  <c r="L45" i="460"/>
  <c r="K45" i="460"/>
  <c r="J45" i="460"/>
  <c r="I45" i="460"/>
  <c r="H45" i="460"/>
  <c r="G45" i="460"/>
  <c r="F45" i="460"/>
  <c r="C45" i="460"/>
  <c r="U44" i="460"/>
  <c r="T44" i="460"/>
  <c r="R44" i="460"/>
  <c r="O44" i="460"/>
  <c r="L44" i="460"/>
  <c r="K44" i="460"/>
  <c r="J44" i="460"/>
  <c r="I44" i="460"/>
  <c r="H44" i="460"/>
  <c r="G44" i="460"/>
  <c r="F44" i="460"/>
  <c r="C44" i="460"/>
  <c r="U43" i="460"/>
  <c r="T43" i="460"/>
  <c r="R43" i="460"/>
  <c r="O43" i="460"/>
  <c r="L43" i="460"/>
  <c r="K43" i="460"/>
  <c r="J43" i="460"/>
  <c r="I43" i="460"/>
  <c r="H43" i="460"/>
  <c r="G43" i="460"/>
  <c r="F43" i="460"/>
  <c r="C43" i="460"/>
  <c r="U42" i="460"/>
  <c r="T42" i="460"/>
  <c r="R42" i="460"/>
  <c r="O42" i="460"/>
  <c r="L42" i="460"/>
  <c r="K42" i="460"/>
  <c r="J42" i="460"/>
  <c r="I42" i="460"/>
  <c r="H42" i="460"/>
  <c r="G42" i="460"/>
  <c r="F42" i="460"/>
  <c r="C42" i="460"/>
  <c r="U41" i="460"/>
  <c r="T41" i="460"/>
  <c r="R41" i="460"/>
  <c r="O41" i="460"/>
  <c r="L41" i="460"/>
  <c r="K41" i="460"/>
  <c r="J41" i="460"/>
  <c r="I41" i="460"/>
  <c r="H41" i="460"/>
  <c r="G41" i="460"/>
  <c r="F41" i="460"/>
  <c r="C41" i="460"/>
  <c r="U40" i="460"/>
  <c r="T40" i="460"/>
  <c r="R40" i="460"/>
  <c r="O40" i="460"/>
  <c r="L40" i="460"/>
  <c r="K40" i="460"/>
  <c r="J40" i="460"/>
  <c r="I40" i="460"/>
  <c r="H40" i="460"/>
  <c r="G40" i="460"/>
  <c r="F40" i="460"/>
  <c r="C40" i="460"/>
  <c r="U39" i="460"/>
  <c r="T39" i="460"/>
  <c r="R39" i="460"/>
  <c r="O39" i="460"/>
  <c r="L39" i="460"/>
  <c r="K39" i="460"/>
  <c r="J39" i="460"/>
  <c r="I39" i="460"/>
  <c r="H39" i="460"/>
  <c r="G39" i="460"/>
  <c r="F39" i="460"/>
  <c r="C39" i="460"/>
  <c r="U38" i="460"/>
  <c r="T38" i="460"/>
  <c r="R38" i="460"/>
  <c r="O38" i="460"/>
  <c r="L38" i="460"/>
  <c r="K38" i="460"/>
  <c r="J38" i="460"/>
  <c r="I38" i="460"/>
  <c r="H38" i="460"/>
  <c r="G38" i="460"/>
  <c r="F38" i="460"/>
  <c r="C38" i="460"/>
  <c r="U37" i="460"/>
  <c r="T37" i="460"/>
  <c r="R37" i="460"/>
  <c r="O37" i="460"/>
  <c r="L37" i="460"/>
  <c r="K37" i="460"/>
  <c r="J37" i="460"/>
  <c r="I37" i="460"/>
  <c r="H37" i="460"/>
  <c r="G37" i="460"/>
  <c r="F37" i="460"/>
  <c r="C37" i="460"/>
  <c r="U36" i="460"/>
  <c r="T36" i="460"/>
  <c r="R36" i="460"/>
  <c r="O36" i="460"/>
  <c r="L36" i="460"/>
  <c r="K36" i="460"/>
  <c r="J36" i="460"/>
  <c r="I36" i="460"/>
  <c r="H36" i="460"/>
  <c r="G36" i="460"/>
  <c r="F36" i="460"/>
  <c r="C36" i="460"/>
  <c r="U35" i="460"/>
  <c r="T35" i="460"/>
  <c r="R35" i="460"/>
  <c r="O35" i="460"/>
  <c r="L35" i="460"/>
  <c r="K35" i="460"/>
  <c r="J35" i="460"/>
  <c r="I35" i="460"/>
  <c r="H35" i="460"/>
  <c r="G35" i="460"/>
  <c r="F35" i="460"/>
  <c r="C35" i="460"/>
  <c r="U34" i="460"/>
  <c r="T34" i="460"/>
  <c r="R34" i="460"/>
  <c r="O34" i="460"/>
  <c r="L34" i="460"/>
  <c r="K34" i="460"/>
  <c r="J34" i="460"/>
  <c r="I34" i="460"/>
  <c r="H34" i="460"/>
  <c r="G34" i="460"/>
  <c r="F34" i="460"/>
  <c r="C34" i="460"/>
  <c r="U33" i="460"/>
  <c r="T33" i="460"/>
  <c r="R33" i="460"/>
  <c r="O33" i="460"/>
  <c r="L33" i="460"/>
  <c r="K33" i="460"/>
  <c r="J33" i="460"/>
  <c r="I33" i="460"/>
  <c r="H33" i="460"/>
  <c r="G33" i="460"/>
  <c r="F33" i="460"/>
  <c r="C33" i="460"/>
  <c r="U32" i="460"/>
  <c r="T32" i="460"/>
  <c r="R32" i="460"/>
  <c r="O32" i="460"/>
  <c r="L32" i="460"/>
  <c r="K32" i="460"/>
  <c r="J32" i="460"/>
  <c r="I32" i="460"/>
  <c r="H32" i="460"/>
  <c r="G32" i="460"/>
  <c r="F32" i="460"/>
  <c r="C32" i="460"/>
  <c r="U31" i="460"/>
  <c r="T31" i="460"/>
  <c r="R31" i="460"/>
  <c r="O31" i="460"/>
  <c r="L31" i="460"/>
  <c r="K31" i="460"/>
  <c r="J31" i="460"/>
  <c r="I31" i="460"/>
  <c r="H31" i="460"/>
  <c r="G31" i="460"/>
  <c r="F31" i="460"/>
  <c r="C31" i="460"/>
  <c r="U30" i="460"/>
  <c r="T30" i="460"/>
  <c r="R30" i="460"/>
  <c r="O30" i="460"/>
  <c r="L30" i="460"/>
  <c r="K30" i="460"/>
  <c r="J30" i="460"/>
  <c r="I30" i="460"/>
  <c r="H30" i="460"/>
  <c r="G30" i="460"/>
  <c r="F30" i="460"/>
  <c r="C30" i="460"/>
  <c r="U29" i="460"/>
  <c r="T29" i="460"/>
  <c r="R29" i="460"/>
  <c r="O29" i="460"/>
  <c r="L29" i="460"/>
  <c r="K29" i="460"/>
  <c r="J29" i="460"/>
  <c r="I29" i="460"/>
  <c r="H29" i="460"/>
  <c r="G29" i="460"/>
  <c r="F29" i="460"/>
  <c r="C29" i="460"/>
  <c r="U28" i="460"/>
  <c r="T28" i="460"/>
  <c r="R28" i="460"/>
  <c r="O28" i="460"/>
  <c r="L28" i="460"/>
  <c r="K28" i="460"/>
  <c r="J28" i="460"/>
  <c r="I28" i="460"/>
  <c r="H28" i="460"/>
  <c r="F28" i="460"/>
  <c r="G28" i="460" s="1"/>
  <c r="C28" i="460"/>
  <c r="U27" i="460"/>
  <c r="T27" i="460"/>
  <c r="R27" i="460"/>
  <c r="O27" i="460"/>
  <c r="L27" i="460"/>
  <c r="K27" i="460"/>
  <c r="J27" i="460"/>
  <c r="I27" i="460"/>
  <c r="H27" i="460"/>
  <c r="G27" i="460"/>
  <c r="F27" i="460"/>
  <c r="C27" i="460"/>
  <c r="U26" i="460"/>
  <c r="T26" i="460"/>
  <c r="R26" i="460"/>
  <c r="O26" i="460"/>
  <c r="L26" i="460"/>
  <c r="K26" i="460"/>
  <c r="J26" i="460"/>
  <c r="I26" i="460"/>
  <c r="H26" i="460"/>
  <c r="G26" i="460"/>
  <c r="F26" i="460"/>
  <c r="C26" i="460"/>
  <c r="U25" i="460"/>
  <c r="T25" i="460"/>
  <c r="R25" i="460"/>
  <c r="O25" i="460"/>
  <c r="L25" i="460"/>
  <c r="K25" i="460"/>
  <c r="J25" i="460"/>
  <c r="I25" i="460"/>
  <c r="H25" i="460"/>
  <c r="G25" i="460"/>
  <c r="F25" i="460"/>
  <c r="C25" i="460"/>
  <c r="U24" i="460"/>
  <c r="T24" i="460"/>
  <c r="R24" i="460"/>
  <c r="O24" i="460"/>
  <c r="L24" i="460"/>
  <c r="K24" i="460"/>
  <c r="J24" i="460"/>
  <c r="I24" i="460"/>
  <c r="H24" i="460"/>
  <c r="G24" i="460"/>
  <c r="F24" i="460"/>
  <c r="C24" i="460"/>
  <c r="U23" i="460"/>
  <c r="T23" i="460"/>
  <c r="R23" i="460"/>
  <c r="O23" i="460"/>
  <c r="L23" i="460"/>
  <c r="K23" i="460"/>
  <c r="J23" i="460"/>
  <c r="I23" i="460"/>
  <c r="H23" i="460"/>
  <c r="F23" i="460"/>
  <c r="G23" i="460" s="1"/>
  <c r="C23" i="460"/>
  <c r="U22" i="460"/>
  <c r="T22" i="460"/>
  <c r="R22" i="460"/>
  <c r="O22" i="460"/>
  <c r="L22" i="460"/>
  <c r="K22" i="460"/>
  <c r="J22" i="460"/>
  <c r="I22" i="460"/>
  <c r="H22" i="460"/>
  <c r="G22" i="460"/>
  <c r="F22" i="460"/>
  <c r="C22" i="460"/>
  <c r="U21" i="460"/>
  <c r="T21" i="460"/>
  <c r="R21" i="460"/>
  <c r="O21" i="460"/>
  <c r="L21" i="460"/>
  <c r="K21" i="460"/>
  <c r="J21" i="460"/>
  <c r="I21" i="460"/>
  <c r="H21" i="460"/>
  <c r="G21" i="460"/>
  <c r="F21" i="460"/>
  <c r="C21" i="460"/>
  <c r="U20" i="460"/>
  <c r="T20" i="460"/>
  <c r="R20" i="460"/>
  <c r="O20" i="460"/>
  <c r="L20" i="460"/>
  <c r="K20" i="460"/>
  <c r="J20" i="460"/>
  <c r="I20" i="460"/>
  <c r="H20" i="460"/>
  <c r="G20" i="460"/>
  <c r="F20" i="460"/>
  <c r="C20" i="460"/>
  <c r="U19" i="460"/>
  <c r="T19" i="460"/>
  <c r="R19" i="460"/>
  <c r="O19" i="460"/>
  <c r="L19" i="460"/>
  <c r="K19" i="460"/>
  <c r="J19" i="460"/>
  <c r="I19" i="460"/>
  <c r="H19" i="460"/>
  <c r="G19" i="460"/>
  <c r="F19" i="460"/>
  <c r="C19" i="460"/>
  <c r="U18" i="460"/>
  <c r="U49" i="460" s="1"/>
  <c r="T18" i="460"/>
  <c r="R18" i="460"/>
  <c r="R49" i="460" s="1"/>
  <c r="O18" i="460"/>
  <c r="O49" i="460" s="1"/>
  <c r="L18" i="460"/>
  <c r="K18" i="460"/>
  <c r="K49" i="460" s="1"/>
  <c r="J18" i="460"/>
  <c r="J49" i="460" s="1"/>
  <c r="I18" i="460"/>
  <c r="H18" i="460"/>
  <c r="G18" i="460"/>
  <c r="F18" i="460"/>
  <c r="C18" i="460"/>
  <c r="I5" i="460"/>
  <c r="U29" i="9795"/>
  <c r="S29" i="9795"/>
  <c r="R29" i="9795"/>
  <c r="Q29" i="9795"/>
  <c r="P29" i="9795"/>
  <c r="O29" i="9795"/>
  <c r="N29" i="9795"/>
  <c r="M29" i="9795"/>
  <c r="D29" i="9795"/>
  <c r="V28" i="9795"/>
  <c r="L28" i="9795"/>
  <c r="K28" i="9795"/>
  <c r="I28" i="9795"/>
  <c r="H28" i="9795"/>
  <c r="G28" i="9795"/>
  <c r="F28" i="9795"/>
  <c r="C28" i="9795"/>
  <c r="V27" i="9795"/>
  <c r="L27" i="9795"/>
  <c r="K27" i="9795"/>
  <c r="I27" i="9795"/>
  <c r="H27" i="9795"/>
  <c r="G27" i="9795"/>
  <c r="F27" i="9795"/>
  <c r="C27" i="9795"/>
  <c r="V26" i="9795"/>
  <c r="V29" i="9795" s="1"/>
  <c r="L26" i="9795"/>
  <c r="K26" i="9795"/>
  <c r="I26" i="9795"/>
  <c r="H26" i="9795"/>
  <c r="F26" i="9795"/>
  <c r="G26" i="9795" s="1"/>
  <c r="C26" i="9795"/>
  <c r="V25" i="9795"/>
  <c r="L25" i="9795"/>
  <c r="K25" i="9795"/>
  <c r="I25" i="9795"/>
  <c r="H25" i="9795"/>
  <c r="G25" i="9795"/>
  <c r="F25" i="9795"/>
  <c r="C25" i="9795"/>
  <c r="V24" i="9795"/>
  <c r="L24" i="9795"/>
  <c r="K24" i="9795"/>
  <c r="I24" i="9795"/>
  <c r="H24" i="9795"/>
  <c r="G24" i="9795"/>
  <c r="F24" i="9795"/>
  <c r="C24" i="9795"/>
  <c r="V23" i="9795"/>
  <c r="L23" i="9795"/>
  <c r="K23" i="9795"/>
  <c r="I23" i="9795"/>
  <c r="H23" i="9795"/>
  <c r="G23" i="9795"/>
  <c r="F23" i="9795"/>
  <c r="C23" i="9795"/>
  <c r="V22" i="9795"/>
  <c r="L22" i="9795"/>
  <c r="K22" i="9795"/>
  <c r="I22" i="9795"/>
  <c r="H22" i="9795"/>
  <c r="G22" i="9795"/>
  <c r="F22" i="9795"/>
  <c r="C22" i="9795"/>
  <c r="V21" i="9795"/>
  <c r="L21" i="9795"/>
  <c r="K21" i="9795"/>
  <c r="I21" i="9795"/>
  <c r="H21" i="9795"/>
  <c r="G21" i="9795"/>
  <c r="F21" i="9795"/>
  <c r="C21" i="9795"/>
  <c r="V20" i="9795"/>
  <c r="L20" i="9795"/>
  <c r="K20" i="9795"/>
  <c r="I20" i="9795"/>
  <c r="H20" i="9795"/>
  <c r="G20" i="9795"/>
  <c r="F20" i="9795"/>
  <c r="C20" i="9795"/>
  <c r="V19" i="9795"/>
  <c r="L19" i="9795"/>
  <c r="K19" i="9795"/>
  <c r="I19" i="9795"/>
  <c r="H19" i="9795"/>
  <c r="G19" i="9795"/>
  <c r="F19" i="9795"/>
  <c r="C19" i="9795"/>
  <c r="V18" i="9795"/>
  <c r="L18" i="9795"/>
  <c r="K18" i="9795"/>
  <c r="I18" i="9795"/>
  <c r="H18" i="9795"/>
  <c r="F18" i="9795"/>
  <c r="C18" i="9795"/>
  <c r="I5" i="9795"/>
  <c r="G49" i="460" l="1"/>
  <c r="N48" i="9223"/>
  <c r="I48" i="9223"/>
  <c r="V39" i="9742"/>
  <c r="K30" i="9743"/>
  <c r="V28" i="9745"/>
  <c r="L28" i="9746"/>
  <c r="K44" i="9751"/>
  <c r="L44" i="9751"/>
  <c r="G28" i="9793"/>
  <c r="L29" i="9795"/>
  <c r="G42" i="9176"/>
  <c r="L42" i="9176"/>
  <c r="L51" i="9744"/>
  <c r="V32" i="9747"/>
  <c r="L39" i="9742"/>
  <c r="V42" i="9176"/>
  <c r="X48" i="9223"/>
  <c r="V32" i="9739"/>
  <c r="V30" i="9743"/>
  <c r="V35" i="9785"/>
  <c r="K43" i="9786"/>
  <c r="G42" i="9787"/>
  <c r="L42" i="9787"/>
  <c r="L27" i="9791"/>
  <c r="V27" i="9791"/>
  <c r="L39" i="9792"/>
  <c r="V40" i="9794"/>
  <c r="K29" i="9795"/>
  <c r="K42" i="9176"/>
  <c r="M48" i="9223"/>
  <c r="G32" i="9739"/>
  <c r="G30" i="9743"/>
  <c r="K51" i="9744"/>
  <c r="G51" i="9744"/>
  <c r="K28" i="9746"/>
  <c r="K39" i="9748"/>
  <c r="G39" i="9748"/>
  <c r="V38" i="9749"/>
  <c r="K29" i="9750"/>
  <c r="G29" i="9750"/>
  <c r="G44" i="9751"/>
  <c r="K37" i="9752"/>
  <c r="G37" i="9752"/>
  <c r="V35" i="9753"/>
  <c r="L28" i="9754"/>
  <c r="K27" i="9757"/>
  <c r="G27" i="9757"/>
  <c r="V27" i="9757"/>
  <c r="G25" i="9760"/>
  <c r="V33" i="9761"/>
  <c r="K27" i="9762"/>
  <c r="G27" i="9762"/>
  <c r="K34" i="9763"/>
  <c r="G34" i="9763"/>
  <c r="L33" i="9766"/>
  <c r="K28" i="9767"/>
  <c r="V34" i="9769"/>
  <c r="L36" i="9774"/>
  <c r="L28" i="9777"/>
  <c r="G34" i="9780"/>
  <c r="K38" i="9783"/>
  <c r="V39" i="9784"/>
  <c r="V42" i="9787"/>
  <c r="K38" i="9788"/>
  <c r="V26" i="9789"/>
  <c r="L37" i="9752"/>
  <c r="V28" i="9754"/>
  <c r="V37" i="9755"/>
  <c r="K32" i="9756"/>
  <c r="G32" i="9756"/>
  <c r="K38" i="9759"/>
  <c r="L27" i="9762"/>
  <c r="G41" i="9764"/>
  <c r="V33" i="9766"/>
  <c r="G28" i="9768"/>
  <c r="H32" i="9770"/>
  <c r="L30" i="9771"/>
  <c r="M36" i="9774"/>
  <c r="L29" i="9775"/>
  <c r="L34" i="9780"/>
  <c r="K45" i="9781"/>
  <c r="G30" i="9729"/>
  <c r="V51" i="9744"/>
  <c r="V28" i="9746"/>
  <c r="V39" i="9748"/>
  <c r="K38" i="9749"/>
  <c r="G38" i="9749"/>
  <c r="V29" i="9750"/>
  <c r="V37" i="9752"/>
  <c r="G35" i="9753"/>
  <c r="L32" i="9756"/>
  <c r="K33" i="9761"/>
  <c r="V27" i="9762"/>
  <c r="L41" i="9764"/>
  <c r="V28" i="9767"/>
  <c r="L28" i="9768"/>
  <c r="K34" i="9769"/>
  <c r="M32" i="9770"/>
  <c r="N39" i="9772"/>
  <c r="I27" i="9773"/>
  <c r="H31" i="9776"/>
  <c r="G29" i="9775"/>
  <c r="G33" i="9779"/>
  <c r="V34" i="9780"/>
  <c r="L45" i="9781"/>
  <c r="V38" i="9783"/>
  <c r="K39" i="9784"/>
  <c r="L35" i="9785"/>
  <c r="K42" i="9787"/>
  <c r="K26" i="9789"/>
  <c r="G26" i="9789"/>
  <c r="K27" i="9791"/>
  <c r="K39" i="9792"/>
  <c r="L40" i="9794"/>
  <c r="G28" i="9754"/>
  <c r="G28" i="9746"/>
  <c r="G32" i="9747"/>
  <c r="G29" i="9795"/>
  <c r="G38" i="9759"/>
  <c r="K28" i="9768"/>
  <c r="L32" i="9770"/>
  <c r="K35" i="9753"/>
  <c r="K37" i="9755"/>
  <c r="G37" i="9755"/>
  <c r="K41" i="9764"/>
  <c r="G34" i="9769"/>
  <c r="H30" i="9771"/>
  <c r="M39" i="9772"/>
  <c r="H36" i="9774"/>
  <c r="G33" i="9761"/>
  <c r="V34" i="9763"/>
  <c r="V31" i="9765"/>
  <c r="G28" i="9767"/>
  <c r="K29" i="9775"/>
  <c r="K29" i="9796"/>
  <c r="G45" i="9781"/>
  <c r="G38" i="9783"/>
  <c r="G35" i="9785"/>
  <c r="V43" i="9786"/>
  <c r="G40" i="9794"/>
  <c r="K34" i="9780"/>
  <c r="V38" i="9788"/>
  <c r="G39" i="9784"/>
  <c r="G43" i="9786"/>
  <c r="K40" i="9794"/>
  <c r="K30" i="9782"/>
  <c r="G38" i="9788"/>
  <c r="G39" i="9792"/>
  <c r="V39" i="9792"/>
  <c r="G29" i="9796"/>
  <c r="L29" i="9796"/>
  <c r="V29" i="9796"/>
  <c r="K30" i="9797"/>
  <c r="G30" i="9797"/>
  <c r="L30" i="9797"/>
  <c r="V30" i="9797"/>
</calcChain>
</file>

<file path=xl/sharedStrings.xml><?xml version="1.0" encoding="utf-8"?>
<sst xmlns="http://schemas.openxmlformats.org/spreadsheetml/2006/main" count="21567" uniqueCount="1244">
  <si>
    <t>LEG ROUGH M560H</t>
  </si>
  <si>
    <t>LEG ROUGH P660S</t>
  </si>
  <si>
    <t>LEG ROUGH P660QA</t>
  </si>
  <si>
    <t>LEG  L YU131CP/ LEG U3 CP L</t>
  </si>
  <si>
    <t>LEG  R YU131CP/ LEG U3 CP R</t>
  </si>
  <si>
    <t>WS42700</t>
  </si>
  <si>
    <t>WS23920</t>
  </si>
  <si>
    <t>WY98870</t>
  </si>
  <si>
    <t>WY98880</t>
  </si>
  <si>
    <t>ZJ90820</t>
  </si>
  <si>
    <t>PEDAL ASSY C3TD/C3XST BLAA (YI)</t>
  </si>
  <si>
    <t>FALL BACK UNFINISH.YI YU11</t>
  </si>
  <si>
    <t xml:space="preserve"> </t>
  </si>
  <si>
    <t>Wooden Panel 12x1220x1000 (CARB)</t>
  </si>
  <si>
    <t>PEDAL ASSY A1GC1TD BLAA (YI)</t>
  </si>
  <si>
    <t>ZW26710</t>
  </si>
  <si>
    <t>ZC59790</t>
  </si>
  <si>
    <t>BENCH NO.300 CP-SDW//YI</t>
  </si>
  <si>
    <t>WW08970</t>
  </si>
  <si>
    <t>WW08990</t>
  </si>
  <si>
    <t>ZA34840</t>
  </si>
  <si>
    <t>ZG04870</t>
  </si>
  <si>
    <t>U1J PWHC//EZ</t>
  </si>
  <si>
    <t>ZH02520</t>
  </si>
  <si>
    <t>ZK68010</t>
  </si>
  <si>
    <t>B2 PM//LZ</t>
  </si>
  <si>
    <t>B2 PW//LZ</t>
  </si>
  <si>
    <t>B3 PM//LZ</t>
  </si>
  <si>
    <t>B3 PW//LZ</t>
  </si>
  <si>
    <t>ZJ73720</t>
  </si>
  <si>
    <t>ZJ73730</t>
  </si>
  <si>
    <t>ZJ73750</t>
  </si>
  <si>
    <t>B1 PEC//LZ</t>
  </si>
  <si>
    <t>B2 PEC//LZ</t>
  </si>
  <si>
    <t>B3 PEC//LZ</t>
  </si>
  <si>
    <t>ZQ21280</t>
  </si>
  <si>
    <t>ZQ21300</t>
  </si>
  <si>
    <r>
      <t xml:space="preserve">[        ]  </t>
    </r>
    <r>
      <rPr>
        <b/>
        <sz val="10"/>
        <rFont val="Arial"/>
        <family val="2"/>
      </rPr>
      <t xml:space="preserve"> </t>
    </r>
    <r>
      <rPr>
        <b/>
        <sz val="8"/>
        <rFont val="Arial"/>
        <family val="2"/>
      </rPr>
      <t>AIR</t>
    </r>
    <r>
      <rPr>
        <sz val="8"/>
        <rFont val="Arial"/>
        <family val="2"/>
      </rPr>
      <t xml:space="preserve"> FREIGHT</t>
    </r>
  </si>
  <si>
    <t>ZQ21310</t>
  </si>
  <si>
    <t>ZJ73760</t>
  </si>
  <si>
    <t>GB1K PWH//LZ</t>
  </si>
  <si>
    <t>ZJ54410</t>
  </si>
  <si>
    <t>EXPORT SHIPMENT ORDER</t>
  </si>
  <si>
    <t>To. EXIM MANAGER</t>
  </si>
  <si>
    <t>Date       :</t>
  </si>
  <si>
    <t>Name &amp; Address of the consigne</t>
  </si>
  <si>
    <t>MODE OF</t>
  </si>
  <si>
    <t>FOB</t>
  </si>
  <si>
    <t>FREIGHT TO BE</t>
  </si>
  <si>
    <t>BUYER</t>
  </si>
  <si>
    <t>TRANSPORT</t>
  </si>
  <si>
    <t>AMOUNT</t>
  </si>
  <si>
    <t>BORNE BY</t>
  </si>
  <si>
    <t>TERM OF PAYMENT</t>
  </si>
  <si>
    <t>[ V  ]   YCJ</t>
  </si>
  <si>
    <r>
      <t xml:space="preserve">[  V   ]   </t>
    </r>
    <r>
      <rPr>
        <b/>
        <sz val="8"/>
        <rFont val="Arial"/>
        <family val="2"/>
      </rPr>
      <t>SEA</t>
    </r>
    <r>
      <rPr>
        <sz val="8"/>
        <rFont val="Arial"/>
        <family val="2"/>
      </rPr>
      <t xml:space="preserve"> FREIGHT</t>
    </r>
  </si>
  <si>
    <r>
      <t xml:space="preserve">[ V  ]   </t>
    </r>
    <r>
      <rPr>
        <sz val="8"/>
        <rFont val="Arial"/>
        <family val="2"/>
      </rPr>
      <t>CHARGED</t>
    </r>
  </si>
  <si>
    <r>
      <t xml:space="preserve">[      ]   </t>
    </r>
    <r>
      <rPr>
        <sz val="8"/>
        <rFont val="Arial"/>
        <family val="2"/>
      </rPr>
      <t>Y I</t>
    </r>
  </si>
  <si>
    <t>[    ]   D/P AT SIGHT</t>
  </si>
  <si>
    <r>
      <t xml:space="preserve">[     ]   </t>
    </r>
    <r>
      <rPr>
        <sz val="8"/>
        <rFont val="Arial"/>
        <family val="2"/>
      </rPr>
      <t>SAME AS CONSIGNE</t>
    </r>
  </si>
  <si>
    <r>
      <t xml:space="preserve">[     ]  </t>
    </r>
    <r>
      <rPr>
        <b/>
        <sz val="10"/>
        <rFont val="Arial"/>
        <family val="2"/>
      </rPr>
      <t xml:space="preserve"> </t>
    </r>
    <r>
      <rPr>
        <b/>
        <sz val="8"/>
        <rFont val="Arial"/>
        <family val="2"/>
      </rPr>
      <t>AIR</t>
    </r>
    <r>
      <rPr>
        <sz val="8"/>
        <rFont val="Arial"/>
        <family val="2"/>
      </rPr>
      <t xml:space="preserve"> FREIGHT</t>
    </r>
  </si>
  <si>
    <r>
      <t xml:space="preserve">[      ]   </t>
    </r>
    <r>
      <rPr>
        <sz val="7"/>
        <rFont val="Arial"/>
        <family val="2"/>
      </rPr>
      <t>FREE OF CHARGE</t>
    </r>
  </si>
  <si>
    <r>
      <t xml:space="preserve">[ V   ]   </t>
    </r>
    <r>
      <rPr>
        <sz val="8"/>
        <rFont val="Arial"/>
        <family val="2"/>
      </rPr>
      <t>BUYER/CONSIGNE</t>
    </r>
  </si>
  <si>
    <t>[ V ]   TT</t>
  </si>
  <si>
    <t>Division :</t>
  </si>
  <si>
    <r>
      <t xml:space="preserve">[ V  ]   </t>
    </r>
    <r>
      <rPr>
        <sz val="8"/>
        <rFont val="Arial"/>
        <family val="2"/>
      </rPr>
      <t>DROP</t>
    </r>
  </si>
  <si>
    <t>[     ]   DIRECT</t>
  </si>
  <si>
    <t>Cont No. KKFU7013501</t>
  </si>
  <si>
    <t>Model</t>
  </si>
  <si>
    <t>Serial No</t>
  </si>
  <si>
    <t>QTY</t>
  </si>
  <si>
    <t>Price</t>
  </si>
  <si>
    <t>Amount</t>
  </si>
  <si>
    <t>Type</t>
  </si>
  <si>
    <t>Gross</t>
  </si>
  <si>
    <t>Nett</t>
  </si>
  <si>
    <t>M3</t>
  </si>
  <si>
    <t>DGB1KCD PE//AT</t>
  </si>
  <si>
    <t>DGB1KE3 PM//LP</t>
  </si>
  <si>
    <t>BENCH NO.3 PWH//YI.JZ</t>
  </si>
  <si>
    <t>BENCH NO.110 PM//YI.JZ</t>
  </si>
  <si>
    <t>LPBC REQUIREMENT</t>
  </si>
  <si>
    <t>[     ]   Please Combine</t>
  </si>
  <si>
    <t xml:space="preserve"> REFFERENCE NO.</t>
  </si>
  <si>
    <t>[ V ]  The Cargo wiil be</t>
  </si>
  <si>
    <t>at :</t>
  </si>
  <si>
    <t>Name &amp; Authorized Signature</t>
  </si>
  <si>
    <t>[ V ]    Needed</t>
  </si>
  <si>
    <t xml:space="preserve">        in FCL Shipment</t>
  </si>
  <si>
    <t xml:space="preserve">          ready</t>
  </si>
  <si>
    <t xml:space="preserve">       [    ]    Factory</t>
  </si>
  <si>
    <t>B113 DMC//B.JZ</t>
  </si>
  <si>
    <t>B113 PWH//B.JZ</t>
  </si>
  <si>
    <t>[     ]    Not Needed</t>
  </si>
  <si>
    <t>PT. Yamaha Indonesia</t>
  </si>
  <si>
    <t>[     ]   Do not Combine</t>
  </si>
  <si>
    <t xml:space="preserve">[   ]  The Cargo has been </t>
  </si>
  <si>
    <t>DESTINATION PORT</t>
  </si>
  <si>
    <t xml:space="preserve">        LCL Shipment</t>
  </si>
  <si>
    <t>Request Time of Departure</t>
  </si>
  <si>
    <t xml:space="preserve">       [ V ]    Warehouse</t>
  </si>
  <si>
    <t xml:space="preserve">        OK !!</t>
  </si>
  <si>
    <t xml:space="preserve"> On :     </t>
  </si>
  <si>
    <t>Jl. Rawagelam IV No.6</t>
  </si>
  <si>
    <r>
      <t xml:space="preserve">( </t>
    </r>
    <r>
      <rPr>
        <b/>
        <u/>
        <sz val="10"/>
        <rFont val="Arial"/>
        <family val="2"/>
      </rPr>
      <t>Andik Kusuma</t>
    </r>
    <r>
      <rPr>
        <sz val="10"/>
        <rFont val="Arial"/>
        <family val="2"/>
      </rPr>
      <t xml:space="preserve"> )</t>
    </r>
  </si>
  <si>
    <t xml:space="preserve"> KIP Jaktim</t>
  </si>
  <si>
    <t>Manager</t>
  </si>
  <si>
    <t>A</t>
  </si>
  <si>
    <t>B</t>
  </si>
  <si>
    <t>C</t>
  </si>
  <si>
    <t>D</t>
  </si>
  <si>
    <t>E</t>
  </si>
  <si>
    <t>F</t>
  </si>
  <si>
    <t>G</t>
  </si>
  <si>
    <t>H</t>
  </si>
  <si>
    <t>I</t>
  </si>
  <si>
    <t>J</t>
  </si>
  <si>
    <t>K</t>
  </si>
  <si>
    <t>L</t>
  </si>
  <si>
    <t>M</t>
  </si>
  <si>
    <t>PKG</t>
  </si>
  <si>
    <t>GROSS</t>
  </si>
  <si>
    <t>NET</t>
  </si>
  <si>
    <t>MEASUREMENT ( CM )</t>
  </si>
  <si>
    <t>KET.</t>
  </si>
  <si>
    <t>PRICE LIST</t>
  </si>
  <si>
    <t>Made IN</t>
  </si>
  <si>
    <t>LOWER FRONT BOARD SU7 BLAA</t>
  </si>
  <si>
    <t>LOWER FRONT BOARD YC1SH BLAA</t>
  </si>
  <si>
    <t>LOWER FRONT BOARD U1-YU33 BLAA</t>
  </si>
  <si>
    <t>LOWER FRONT BOARD YUS1-S5 BLAA</t>
  </si>
  <si>
    <t>SIDE ARM BLOCK F SU7 BLAA</t>
  </si>
  <si>
    <t>UPPER FRONT BOARD U1-YU11 BLAA</t>
  </si>
  <si>
    <t>TOP BOARD FRONT U1-YU11 BLAA</t>
  </si>
  <si>
    <t>TOP BOARD REAR U1-YU33 BLAA</t>
  </si>
  <si>
    <t>FALL BOARD W/K U1 BLAA</t>
  </si>
  <si>
    <t>FALL BOARD YU11 BLAA</t>
  </si>
  <si>
    <t>FALL BOARD W/K U3 BLAA</t>
  </si>
  <si>
    <t>FALL BOARD YU33 BLAA</t>
  </si>
  <si>
    <t>FALL BOARD W/K YUS1-S3 BLAA</t>
  </si>
  <si>
    <t>FALL BOARD W/K YUS5 BLAA</t>
  </si>
  <si>
    <t>FALL BOARD W/K SU7 BLAA</t>
  </si>
  <si>
    <t>ZV88160</t>
  </si>
  <si>
    <t>ZV88170</t>
  </si>
  <si>
    <t>ZV88180</t>
  </si>
  <si>
    <t>ZV88190</t>
  </si>
  <si>
    <t>ZV88200</t>
  </si>
  <si>
    <t>ZV88210</t>
  </si>
  <si>
    <t>ZV88230</t>
  </si>
  <si>
    <t>ZV88240</t>
  </si>
  <si>
    <t>ZV88250</t>
  </si>
  <si>
    <t>ZV88260</t>
  </si>
  <si>
    <t>ZV88270</t>
  </si>
  <si>
    <t>ZV88280</t>
  </si>
  <si>
    <t>ZV88290</t>
  </si>
  <si>
    <t>ZV88300</t>
  </si>
  <si>
    <t>ZV88310</t>
  </si>
  <si>
    <t>LOW/FRO BOARD UNFIN U1-YU33 TOKU</t>
  </si>
  <si>
    <t>TOP BOARD F UNFIN U1-YU11 TOKU</t>
  </si>
  <si>
    <t>TOP BOARD R UNFIN U1.U3 TOKU</t>
  </si>
  <si>
    <t>FALL BOARD W/K UNFIN U1 TOKU</t>
  </si>
  <si>
    <t>FALL BOARD UNFIN YU11 TOKU</t>
  </si>
  <si>
    <t>FALL BOARD W/K UNFIN U3 TOKU</t>
  </si>
  <si>
    <t>FALL BOARD UNFIN YU33 TOKU</t>
  </si>
  <si>
    <t>FALL BOARD W/K UNFIN YUS1-S3 TOKU</t>
  </si>
  <si>
    <t>FALL BOARD W/K UNFIN YUS5 TOKU</t>
  </si>
  <si>
    <t>FALL FLAP YC1SH BLAA</t>
  </si>
  <si>
    <t>FALL BOARD FLAT YC1SH BLAA</t>
  </si>
  <si>
    <t>ZV87970</t>
  </si>
  <si>
    <t>ZV87980</t>
  </si>
  <si>
    <t>ZV87990</t>
  </si>
  <si>
    <t>ZV88000</t>
  </si>
  <si>
    <t>ZV88010</t>
  </si>
  <si>
    <t>ZV88060</t>
  </si>
  <si>
    <t>ZV88070</t>
  </si>
  <si>
    <t>ZV88080</t>
  </si>
  <si>
    <t>ZV88090</t>
  </si>
  <si>
    <t>ZV88100</t>
  </si>
  <si>
    <t>ZV88110</t>
  </si>
  <si>
    <t>ZV88120</t>
  </si>
  <si>
    <t>ZV88130</t>
  </si>
  <si>
    <t>ZV88140</t>
  </si>
  <si>
    <t>ZV88150</t>
  </si>
  <si>
    <t>Luas</t>
  </si>
  <si>
    <t>NO.</t>
  </si>
  <si>
    <t>MODEL</t>
  </si>
  <si>
    <t>GMC CODE</t>
  </si>
  <si>
    <t>TYPE</t>
  </si>
  <si>
    <t>P</t>
  </si>
  <si>
    <t>T</t>
  </si>
  <si>
    <t>P x L</t>
  </si>
  <si>
    <t>BENCH NO.3I BLAA</t>
  </si>
  <si>
    <t>C/T</t>
  </si>
  <si>
    <t>Indonesia</t>
  </si>
  <si>
    <t>BENCH NO. 900 PE//YI</t>
  </si>
  <si>
    <t>ZC59730</t>
  </si>
  <si>
    <t>ZC59820</t>
  </si>
  <si>
    <t>ZC59830</t>
  </si>
  <si>
    <t>JU-109 PE//AZ</t>
  </si>
  <si>
    <t>WH50350</t>
  </si>
  <si>
    <t>Ymh</t>
  </si>
  <si>
    <t>JU-109 PE//LZ</t>
  </si>
  <si>
    <t>WH50360</t>
  </si>
  <si>
    <t>JU-109 PM//AZ</t>
  </si>
  <si>
    <t>WH50370</t>
  </si>
  <si>
    <t>JU-109 PM//LZ</t>
  </si>
  <si>
    <t>WH50380</t>
  </si>
  <si>
    <t>JU-109 PW//AZ</t>
  </si>
  <si>
    <t>WH50390</t>
  </si>
  <si>
    <t>JU-109 PW//LZ</t>
  </si>
  <si>
    <t>WH50400</t>
  </si>
  <si>
    <t>JU-109 PWH//LZ</t>
  </si>
  <si>
    <t>WN49700</t>
  </si>
  <si>
    <t>JU-109 OPDW//LZ</t>
  </si>
  <si>
    <t>WK75960</t>
  </si>
  <si>
    <t>JX-113 TPE//AZ</t>
  </si>
  <si>
    <t>WH50410</t>
  </si>
  <si>
    <t>JX-113 TPE//LZ</t>
  </si>
  <si>
    <t>WH50420</t>
  </si>
  <si>
    <t>JX-113 CPPM//AZ</t>
  </si>
  <si>
    <t>WH50430</t>
  </si>
  <si>
    <t>JX-113 CPPM//LZ</t>
  </si>
  <si>
    <t>WH50440</t>
  </si>
  <si>
    <t>B1 PE//EZ</t>
  </si>
  <si>
    <t>AAE6337</t>
  </si>
  <si>
    <t>B1 PEC//EZ</t>
  </si>
  <si>
    <t>WV62290</t>
  </si>
  <si>
    <t>B1 PM//EZ</t>
  </si>
  <si>
    <t>AAE6338</t>
  </si>
  <si>
    <t>B1 PW//EZ</t>
  </si>
  <si>
    <t>AAE6339</t>
  </si>
  <si>
    <t>B1 PWH//EZ</t>
  </si>
  <si>
    <t>DGN1KENCL PE//ACP</t>
  </si>
  <si>
    <t>DGN1KENCL PE//LCP</t>
  </si>
  <si>
    <t>WN49720</t>
  </si>
  <si>
    <t>B1 SNC//EZ</t>
  </si>
  <si>
    <t>AAE6340</t>
  </si>
  <si>
    <t>B1 NBS//EZ</t>
  </si>
  <si>
    <t>AAE6341</t>
  </si>
  <si>
    <t>B1 OPDW//EZ</t>
  </si>
  <si>
    <t>AAE6342</t>
  </si>
  <si>
    <t>U1J PE//AZ</t>
  </si>
  <si>
    <t>AAC7366</t>
  </si>
  <si>
    <t>U1J PE//LZ</t>
  </si>
  <si>
    <t>AAC7368</t>
  </si>
  <si>
    <t>U1J PM//AZ</t>
  </si>
  <si>
    <t>AAC7369</t>
  </si>
  <si>
    <t>U1J PM//LZ</t>
  </si>
  <si>
    <t>AAC7370</t>
  </si>
  <si>
    <t>M2 SM//AZ</t>
  </si>
  <si>
    <t>WN14920</t>
  </si>
  <si>
    <t>M2 SM//LZ</t>
  </si>
  <si>
    <t>WN14910</t>
  </si>
  <si>
    <t>M2 SDW//AZ</t>
  </si>
  <si>
    <t>WN14940</t>
  </si>
  <si>
    <t>M2 SDW//LZ</t>
  </si>
  <si>
    <t>WN14930</t>
  </si>
  <si>
    <t>M2 SBW//AZ</t>
  </si>
  <si>
    <t>WN14890</t>
  </si>
  <si>
    <t>M2 SBW//LZ</t>
  </si>
  <si>
    <t>WN14880</t>
  </si>
  <si>
    <t>M3 SM//AZ</t>
  </si>
  <si>
    <t>WN67650</t>
  </si>
  <si>
    <t>M3 SM//LZ</t>
  </si>
  <si>
    <t>WN67620</t>
  </si>
  <si>
    <t>M3 SDW//AZ</t>
  </si>
  <si>
    <t>WN67660</t>
  </si>
  <si>
    <t>M3 SDW//LZ</t>
  </si>
  <si>
    <r>
      <t xml:space="preserve">[       ]   </t>
    </r>
    <r>
      <rPr>
        <sz val="7"/>
        <rFont val="Arial"/>
        <family val="2"/>
      </rPr>
      <t>FREE OF CHARGE</t>
    </r>
  </si>
  <si>
    <t>WN67630</t>
  </si>
  <si>
    <t>M3 SBW//AZ</t>
  </si>
  <si>
    <t>WN67640</t>
  </si>
  <si>
    <t>M3 SBW//LZ</t>
  </si>
  <si>
    <t>WN67610</t>
  </si>
  <si>
    <t>P121 PE//G.EZ.YI</t>
  </si>
  <si>
    <t>WT58060</t>
  </si>
  <si>
    <t>P121 PEC//G.EZ.YI</t>
  </si>
  <si>
    <t>WT58070</t>
  </si>
  <si>
    <t>P121 PWH//G.EZ.YI</t>
  </si>
  <si>
    <t>WT58080</t>
  </si>
  <si>
    <t>P121 PWHC//G.EZ.YI</t>
  </si>
  <si>
    <t>WV62390</t>
  </si>
  <si>
    <t>P116 PE//G.EZ.YI</t>
  </si>
  <si>
    <t>WT58110</t>
  </si>
  <si>
    <t>P116 PEC//G.EZ.YI</t>
  </si>
  <si>
    <t>WT58120</t>
  </si>
  <si>
    <t>P116 PWH//G.EZ.YI</t>
  </si>
  <si>
    <t>WT58130</t>
  </si>
  <si>
    <t>P116 PWHC//G.EZ.YI</t>
  </si>
  <si>
    <t>WV62380</t>
  </si>
  <si>
    <t>Kmb</t>
  </si>
  <si>
    <t>Fall Board YU121C PM (V/P)</t>
  </si>
  <si>
    <t>WF43400</t>
  </si>
  <si>
    <t>B113 //B.JZ</t>
  </si>
  <si>
    <t>WW86950</t>
  </si>
  <si>
    <t>B121 //B.JZ</t>
  </si>
  <si>
    <t>WW86960</t>
  </si>
  <si>
    <t>U1J PWHC//AZ</t>
  </si>
  <si>
    <t>WY44110</t>
  </si>
  <si>
    <t>U1J PWHC//LZ</t>
  </si>
  <si>
    <t>WY44100</t>
  </si>
  <si>
    <t>U1JCP SDW//AZ</t>
  </si>
  <si>
    <t>WY32280</t>
  </si>
  <si>
    <t>U1JCP SDW//LZ</t>
  </si>
  <si>
    <t>WY50520</t>
  </si>
  <si>
    <t>U1J PE//EZ</t>
  </si>
  <si>
    <t>WZ31810</t>
  </si>
  <si>
    <t>K109 PEC//EZ</t>
  </si>
  <si>
    <t>WZ31830</t>
  </si>
  <si>
    <t>K113 PEC//EZ</t>
  </si>
  <si>
    <t>WZ31840</t>
  </si>
  <si>
    <t>P121H PE//G.EZ.YI</t>
  </si>
  <si>
    <t>WZ31820</t>
  </si>
  <si>
    <t>DGB1KENST PWH//LP</t>
  </si>
  <si>
    <t>ZV78220</t>
  </si>
  <si>
    <t>DGB1KENST PWH//EP</t>
  </si>
  <si>
    <t>ZV78250</t>
  </si>
  <si>
    <t>DGB1KENST PWH//AP</t>
  </si>
  <si>
    <t>ZV78230</t>
  </si>
  <si>
    <t>DGB1KENST PWH//AT</t>
  </si>
  <si>
    <t>ZW10280</t>
  </si>
  <si>
    <t>DGB1KENST PAW//LP</t>
  </si>
  <si>
    <t>ZV78180</t>
  </si>
  <si>
    <t>DGB1KENST PAW//EP</t>
  </si>
  <si>
    <t>ZV78190</t>
  </si>
  <si>
    <t>DGB1KENST PAW//AP</t>
  </si>
  <si>
    <t>ZV78200</t>
  </si>
  <si>
    <t>DGB1KENST PAW//LRP</t>
  </si>
  <si>
    <t>ZV78210</t>
  </si>
  <si>
    <t>ZV78120</t>
  </si>
  <si>
    <t>DGB1KENST PM//LP</t>
  </si>
  <si>
    <t>DGB1KENST PM//EP</t>
  </si>
  <si>
    <t>ZV78130</t>
  </si>
  <si>
    <t>DGB1KENST PM//AP</t>
  </si>
  <si>
    <t>ZV78140</t>
  </si>
  <si>
    <t>DGB1KENST PM//LRP</t>
  </si>
  <si>
    <t>ZV78150</t>
  </si>
  <si>
    <t>DGB1KENST PM//AT</t>
  </si>
  <si>
    <t>ZV78160</t>
  </si>
  <si>
    <t>FALL BOARD YI C1-C5 SURFACER</t>
  </si>
  <si>
    <t>B1 PE//LZ</t>
  </si>
  <si>
    <t>ZE62400</t>
  </si>
  <si>
    <t>P22 SE//LZ</t>
  </si>
  <si>
    <t>ZF08170</t>
  </si>
  <si>
    <t>P22 SW//LZ</t>
  </si>
  <si>
    <t>ZF08190</t>
  </si>
  <si>
    <t>P22 DO//LZ</t>
  </si>
  <si>
    <t>ZF08210</t>
  </si>
  <si>
    <t>MUSIC RACK YC1 KD</t>
  </si>
  <si>
    <t>ZY42470</t>
  </si>
  <si>
    <t>DGB1KENCL PE//LP</t>
  </si>
  <si>
    <t>FALL BOARD YI C6C7S6 SURFACER</t>
  </si>
  <si>
    <t>[ V  ]   YMMJ</t>
  </si>
  <si>
    <t>B2 PE//LZ</t>
  </si>
  <si>
    <t>ZF71250</t>
  </si>
  <si>
    <t>B3 PE//LZ</t>
  </si>
  <si>
    <t>ZF42500</t>
  </si>
  <si>
    <t>GB1K PE//AZ</t>
  </si>
  <si>
    <t>WQ78260</t>
  </si>
  <si>
    <t>GB1K PE//EZ</t>
  </si>
  <si>
    <t>WQ78230</t>
  </si>
  <si>
    <t>GB1K PE//LZ</t>
  </si>
  <si>
    <t>[    ]   TT</t>
  </si>
  <si>
    <r>
      <t xml:space="preserve">[    V   ]   </t>
    </r>
    <r>
      <rPr>
        <b/>
        <sz val="8"/>
        <rFont val="Arial"/>
        <family val="2"/>
      </rPr>
      <t>SEA</t>
    </r>
    <r>
      <rPr>
        <sz val="8"/>
        <rFont val="Arial"/>
        <family val="2"/>
      </rPr>
      <t xml:space="preserve"> FREIGHT</t>
    </r>
  </si>
  <si>
    <r>
      <t xml:space="preserve">[  V   ]   </t>
    </r>
    <r>
      <rPr>
        <sz val="8"/>
        <rFont val="Arial"/>
        <family val="2"/>
      </rPr>
      <t>CHARGED</t>
    </r>
  </si>
  <si>
    <t>WQ78290</t>
  </si>
  <si>
    <t>GB1K PE//JZ</t>
  </si>
  <si>
    <t>WW38330</t>
  </si>
  <si>
    <t>GB1K PM//AZ</t>
  </si>
  <si>
    <t>WQ78250</t>
  </si>
  <si>
    <t>GB1K PM//EZ</t>
  </si>
  <si>
    <t>WQ78220</t>
  </si>
  <si>
    <t>GB1K PM//LZ</t>
  </si>
  <si>
    <t>WQ78280</t>
  </si>
  <si>
    <t>GB1K PAW//AZ</t>
  </si>
  <si>
    <t>WQ78240</t>
  </si>
  <si>
    <t>GB1K PAW//EZ</t>
  </si>
  <si>
    <t>WQ78210</t>
  </si>
  <si>
    <t>GB1K PAW//LZ</t>
  </si>
  <si>
    <t>WQ78270</t>
  </si>
  <si>
    <t>GB1K FP//LZ</t>
  </si>
  <si>
    <t>WQ78300</t>
  </si>
  <si>
    <t>GB1K G//LZ</t>
  </si>
  <si>
    <t>WQ78310</t>
  </si>
  <si>
    <t>GB1K FP//AZ</t>
  </si>
  <si>
    <t>WW02700</t>
  </si>
  <si>
    <t>GB1K G//AZ</t>
  </si>
  <si>
    <t>WW02710</t>
  </si>
  <si>
    <t>ZV07600</t>
  </si>
  <si>
    <t>ZV07610</t>
  </si>
  <si>
    <t>GN1 PE//AZ</t>
  </si>
  <si>
    <t>WW38380</t>
  </si>
  <si>
    <t>GN1 PE//LZ</t>
  </si>
  <si>
    <t>WW38390</t>
  </si>
  <si>
    <t>B1 PWH//LZ</t>
  </si>
  <si>
    <t>ZW44770</t>
  </si>
  <si>
    <t>B2 PWH//LZ</t>
  </si>
  <si>
    <t>ZW44780</t>
  </si>
  <si>
    <t>B3 PWH//LZ</t>
  </si>
  <si>
    <t>ZW44790</t>
  </si>
  <si>
    <t>203 MATSUNOKIJIMA,IWATA,SHIZUOKA</t>
  </si>
  <si>
    <t>GN2 PE//AZ</t>
  </si>
  <si>
    <t>WW38400</t>
  </si>
  <si>
    <t>GN2 PE//LZ</t>
  </si>
  <si>
    <t>WW38410</t>
  </si>
  <si>
    <t>DGB1KENST PE//LRP</t>
  </si>
  <si>
    <t>ZU62700</t>
  </si>
  <si>
    <t>DGB1KENST PWH//LRP</t>
  </si>
  <si>
    <t>ZX32670</t>
  </si>
  <si>
    <t>DGB1KENST PE//LP</t>
  </si>
  <si>
    <t>ZU62650</t>
  </si>
  <si>
    <t>DGB1KENST PE//AP</t>
  </si>
  <si>
    <t>DGB1KENST PE//EP</t>
  </si>
  <si>
    <t>ZU62670</t>
  </si>
  <si>
    <t>ZU62660</t>
  </si>
  <si>
    <t>DGB1KENST PE//AT</t>
  </si>
  <si>
    <t>ZU62690</t>
  </si>
  <si>
    <t>DGB1KENST PE//AB W/O P.CABLE</t>
  </si>
  <si>
    <t>ZU62720</t>
  </si>
  <si>
    <t>U1J PEC//AZ</t>
  </si>
  <si>
    <t>ZH56750</t>
  </si>
  <si>
    <t>U1J PEC//LZ</t>
  </si>
  <si>
    <t>Panjang</t>
  </si>
  <si>
    <t>Lebar</t>
  </si>
  <si>
    <t>Tinggi</t>
  </si>
  <si>
    <t>UKURAN CONT</t>
  </si>
  <si>
    <t>( mm )</t>
  </si>
  <si>
    <t>20'  Standard :</t>
  </si>
  <si>
    <t>40'  Standard :</t>
  </si>
  <si>
    <t>40'  Highcube :</t>
  </si>
  <si>
    <t>KUBIKASI</t>
  </si>
  <si>
    <t>BERAT KONTAINER</t>
  </si>
  <si>
    <t>Dear Customer</t>
  </si>
  <si>
    <t>It always becomes very indebted.</t>
  </si>
  <si>
    <t>For notation, let me UPDATE guidance as follows.</t>
  </si>
  <si>
    <t>Informasi update</t>
  </si>
  <si>
    <t>By the partial revision of the SOLAS Convention (Safety of Life at Sea Convention), from July 1, to SHIPPER, now that the pre-shipment of container total weight Weighing-declaration be required.</t>
  </si>
  <si>
    <t>For the container to carry out international transportation on July 1, 2009 or later, the container total weight that has been weighing and certification by the method stipulated in the treaty, it must be provided prior to shipment to the port authorities, ship company.</t>
  </si>
  <si>
    <t>SOLAS update.</t>
  </si>
  <si>
    <t>Jadi setelah Juli tgl. 1, harus ukur container cara ikut aturan dan harus lapor.</t>
  </si>
  <si>
    <t>,</t>
  </si>
  <si>
    <t>※ container own weight: 1,960 - 2,350 kg / 20 '&amp; 2,850 - 3,900 kg / 40'</t>
  </si>
  <si>
    <t>Container kg: 1,960 - 2,350 kg / 20 '&amp; 2,850 - 3,900 kg / 40'</t>
  </si>
  <si>
    <t>The maximum loading capacity ※: 21,650 - 22,040 kg / 20 '&amp; 26,580 - 27,630 kg / 40'</t>
  </si>
  <si>
    <t>There is a limit on the total weight (= container of its own weight + live load) by destination, so there is a possibility that the maximum loading capacity is different from the above figures, with regard to the actual shipping, you need to make sure to each ship company</t>
  </si>
  <si>
    <t>Container Max kg: 21,650 - 22,040 kg / 20 '&amp; 26,580 - 27,630 kg / 40'</t>
  </si>
  <si>
    <t>Tapi tergantung distinsi, syarat beda.</t>
  </si>
  <si>
    <t>If from TJP port of export, at each terminal, and then measure the weight at the time of container loading.</t>
  </si>
  <si>
    <t>In that case, you will need to pay the following measurement fee, a certificate at the terminal.</t>
  </si>
  <si>
    <t>These will be the burden of the SHIPPER for the cost.</t>
  </si>
  <si>
    <t>Di port TJP, kalau export, akan ukur burat container di terminal.</t>
  </si>
  <si>
    <t>Waktu itu harus bayar harga ukur dan document bukti di terminal.</t>
  </si>
  <si>
    <t>Harga ini semaua harus bayar oleh shipper.</t>
  </si>
  <si>
    <t>Weight measurement cost Rp.25.000, - / container</t>
  </si>
  <si>
    <t>Harga ukur: Rp.25.000, - / container</t>
  </si>
  <si>
    <t>Certificate creation cost Rp.25.000, - / certificate</t>
  </si>
  <si>
    <t>Document fee: Rp.25.000, - / container</t>
  </si>
  <si>
    <t>And numbers that are listed in the shipping documents, the fine in the case of 2,000 kg or more VGM is different Rp.250.000, -</t>
  </si>
  <si>
    <t>Kalau beda di antara P / L dan actual 2000 kg, harus bayar denda Rp.250.000, -</t>
  </si>
  <si>
    <t>Measuring method in the terminal (carrying at the time of the container, track head, all of the weight, etc. chassis) - will be the (track head after unloading the container, the weight of the chassis, etc.).</t>
  </si>
  <si>
    <t>Track will be described VGM to EIR that is issued upon exiting from the terminal.</t>
  </si>
  <si>
    <t>Please note that 'the two containers (40 one of the trailers' 20 because you will not be able to carry put the chassis).</t>
  </si>
  <si>
    <t>Cara ukur di terminal port TJP,</t>
  </si>
  <si>
    <t>Cara calcurate = (burat containner, Track head, selain parts seperti casis) - (track head burat yang setelah turun containner, selain parts seperti casis)</t>
  </si>
  <si>
    <t>Minta tolong informasi dapat supaya bisa ikut aturan.</t>
  </si>
  <si>
    <t>1,960 - 2,350 kg</t>
  </si>
  <si>
    <t xml:space="preserve"> 2,850 - 3,900 kg</t>
  </si>
  <si>
    <t>MAXIMUM CAPACITY</t>
  </si>
  <si>
    <t>21,650 - 22,040 kg</t>
  </si>
  <si>
    <t xml:space="preserve"> 26,580 - 27,630 kg</t>
  </si>
  <si>
    <t>ZH56730</t>
  </si>
  <si>
    <t>B2E PE//EZ</t>
  </si>
  <si>
    <t>ZH66310</t>
  </si>
  <si>
    <t>B2E PEC//EZ</t>
  </si>
  <si>
    <t>ZH66290</t>
  </si>
  <si>
    <t>B2E PM//EZ</t>
  </si>
  <si>
    <t>ZH66340</t>
  </si>
  <si>
    <t>B2E PW//EZ</t>
  </si>
  <si>
    <t>ZH66350</t>
  </si>
  <si>
    <t>B2E PWH//EZ</t>
  </si>
  <si>
    <t>ZH66300</t>
  </si>
  <si>
    <t>B2E SNC//EZ</t>
  </si>
  <si>
    <t>ZH66360</t>
  </si>
  <si>
    <t>B2E NBS//EZ</t>
  </si>
  <si>
    <t>ZH66320</t>
  </si>
  <si>
    <t>B2E OPDW//EZ</t>
  </si>
  <si>
    <t>ZH66330</t>
  </si>
  <si>
    <t/>
  </si>
  <si>
    <t>B3E PE//EZ</t>
  </si>
  <si>
    <t>ZH66250</t>
  </si>
  <si>
    <t>B3E PM//EZ</t>
  </si>
  <si>
    <t>ZH66260</t>
  </si>
  <si>
    <t>B3E PWH//EZ</t>
  </si>
  <si>
    <t>ZH66280</t>
  </si>
  <si>
    <t>B3E SNC//EZ</t>
  </si>
  <si>
    <t>ZH66270</t>
  </si>
  <si>
    <t>B3E OPDW//EZ</t>
  </si>
  <si>
    <t>ZH66240</t>
  </si>
  <si>
    <t>GN1 PWH//AZ</t>
  </si>
  <si>
    <t>ZJ54460</t>
  </si>
  <si>
    <t>GN1 PWH//LZ</t>
  </si>
  <si>
    <t>ZJ54450</t>
  </si>
  <si>
    <t>GN2 PWH//AZ</t>
  </si>
  <si>
    <t>ZJ54480</t>
  </si>
  <si>
    <t>GN2 PWH//LZ</t>
  </si>
  <si>
    <t>ZJ54470</t>
  </si>
  <si>
    <t>To. SCM MANAGER</t>
  </si>
  <si>
    <r>
      <t xml:space="preserve">[ V   ]   </t>
    </r>
    <r>
      <rPr>
        <sz val="8"/>
        <rFont val="Arial"/>
        <family val="2"/>
      </rPr>
      <t>AS Ship. Manual</t>
    </r>
  </si>
  <si>
    <t>PKG/NO.</t>
  </si>
  <si>
    <t>DESCRIPTION OF GOODS</t>
  </si>
  <si>
    <t>Quantity</t>
  </si>
  <si>
    <t>Container</t>
  </si>
  <si>
    <t>Unit price</t>
  </si>
  <si>
    <t>P'kg type</t>
  </si>
  <si>
    <t>Made in</t>
  </si>
  <si>
    <t>Ref. No.</t>
  </si>
  <si>
    <t>Gross Wght</t>
  </si>
  <si>
    <t>Nett Weight</t>
  </si>
  <si>
    <t>LenghtXWidthXHeight/P'kg</t>
  </si>
  <si>
    <t>TOTAL</t>
  </si>
  <si>
    <t>Pc/Unit/Set</t>
  </si>
  <si>
    <t>GB1K PWH//EZ</t>
  </si>
  <si>
    <t>ZJ54440</t>
  </si>
  <si>
    <t>Size</t>
  </si>
  <si>
    <t>USD/JPY/EUR</t>
  </si>
  <si>
    <t>Kg / P'kg</t>
  </si>
  <si>
    <t>Cm</t>
  </si>
  <si>
    <t>YAMAHA PIANO WITH BENCH</t>
  </si>
  <si>
    <t>1 X 20'</t>
  </si>
  <si>
    <t>1 X 40'</t>
  </si>
  <si>
    <t>FACILTY</t>
  </si>
  <si>
    <t>[ V ]    KITE</t>
  </si>
  <si>
    <t>[     ]    NON KITE</t>
  </si>
  <si>
    <t>Jl. Rawagelam I No.5</t>
  </si>
  <si>
    <t xml:space="preserve">  </t>
  </si>
  <si>
    <t>Attn.        :</t>
  </si>
  <si>
    <t>1 X 40'H</t>
  </si>
  <si>
    <t>[ V  ]  FOB      [    ]  C &amp; F</t>
  </si>
  <si>
    <t>[    ]   Please Combine</t>
  </si>
  <si>
    <t>GB1K PWH//AZ</t>
  </si>
  <si>
    <t>ZJ54420</t>
  </si>
  <si>
    <t>YCA, KEYBOARD DIVISION</t>
  </si>
  <si>
    <t>C/O.SCHAFER BROS.DISTRIBUTION CTR</t>
  </si>
  <si>
    <t>1981 E.213TH STREET, CARSON, CA</t>
  </si>
  <si>
    <t>90749 USA</t>
  </si>
  <si>
    <t>Y70001</t>
  </si>
  <si>
    <t>LOS ANGELES</t>
  </si>
  <si>
    <t>JAPAN</t>
  </si>
  <si>
    <t>SHIMIZU</t>
  </si>
  <si>
    <t>ZW44850</t>
  </si>
  <si>
    <t>ZW44840</t>
  </si>
  <si>
    <t>ZW44860</t>
  </si>
  <si>
    <t>ZW44870</t>
  </si>
  <si>
    <t>U. FRONT BOARD BACK YI KURO</t>
  </si>
  <si>
    <t>U. FRONT BOARD BACK YI KIJI</t>
  </si>
  <si>
    <t>Fall Board YU121C PE (V/P)</t>
  </si>
  <si>
    <t>WE94850</t>
  </si>
  <si>
    <t>PERFORMA INV.           :</t>
  </si>
  <si>
    <t>FINAL INV                      :</t>
  </si>
  <si>
    <t>[     ]    KITE</t>
  </si>
  <si>
    <t>M2 SDW//JZ WITH BENCH</t>
  </si>
  <si>
    <t>SHIPMENT ORDER       :</t>
  </si>
  <si>
    <t>ZU05460</t>
  </si>
  <si>
    <t>PEDAL RAIL U1.YUS1 PE UNFINISHED CARB</t>
  </si>
  <si>
    <t>K109 PWHC//EZ</t>
  </si>
  <si>
    <t>K113 PWHC//EZ</t>
  </si>
  <si>
    <t>ZU77200</t>
  </si>
  <si>
    <t>ZU77180</t>
  </si>
  <si>
    <t>Y31404</t>
  </si>
  <si>
    <t>JU-109 PWH//AZ</t>
  </si>
  <si>
    <t>B3E PEC//EZ</t>
  </si>
  <si>
    <t>ZN12160</t>
  </si>
  <si>
    <t>P124 PE//G.EZ</t>
  </si>
  <si>
    <t>ZN12140</t>
  </si>
  <si>
    <t>[ V ]    NON KITE</t>
  </si>
  <si>
    <t>LEG NO.3I</t>
  </si>
  <si>
    <t>ZU14100</t>
  </si>
  <si>
    <t>ZU14120</t>
  </si>
  <si>
    <t>WW08930</t>
  </si>
  <si>
    <t>WW08960</t>
  </si>
  <si>
    <t>WW09120</t>
  </si>
  <si>
    <t>WW09130</t>
  </si>
  <si>
    <t>WY71980</t>
  </si>
  <si>
    <t>WY72000</t>
  </si>
  <si>
    <t>ZA34830</t>
  </si>
  <si>
    <t>ZJ41300</t>
  </si>
  <si>
    <t>ZJ41310</t>
  </si>
  <si>
    <t>Upper Sill YC131D</t>
  </si>
  <si>
    <t>WW08280</t>
  </si>
  <si>
    <t>WW09060</t>
  </si>
  <si>
    <t>WW09070</t>
  </si>
  <si>
    <t>ZG74800</t>
  </si>
  <si>
    <t xml:space="preserve">SALES ORDER   </t>
  </si>
  <si>
    <t xml:space="preserve">DELIVERY ORDER  </t>
  </si>
  <si>
    <t xml:space="preserve">SHIPMENT ORDER  </t>
  </si>
  <si>
    <t xml:space="preserve">PERFORMA INV.    </t>
  </si>
  <si>
    <t xml:space="preserve">FINAL INV         </t>
  </si>
  <si>
    <t>:</t>
  </si>
  <si>
    <t>Fall Board YU118DN PM (V/P)</t>
  </si>
  <si>
    <t>WS36780</t>
  </si>
  <si>
    <t>WS44160</t>
  </si>
  <si>
    <t>WS42690</t>
  </si>
  <si>
    <t>WS23930</t>
  </si>
  <si>
    <t>ZU47130</t>
  </si>
  <si>
    <t>WT49150</t>
  </si>
  <si>
    <t>YAMAHA PIANO PART</t>
  </si>
  <si>
    <t>ZF67080</t>
  </si>
  <si>
    <t>ZF67090</t>
  </si>
  <si>
    <t>WV87770</t>
  </si>
  <si>
    <t>SIDE BASE L YI U1-YUS1,S5</t>
  </si>
  <si>
    <t>SIDE BASE R YI U1-YUS1,S5</t>
  </si>
  <si>
    <t>SIDE BASE R YI U3-YUS3</t>
  </si>
  <si>
    <t>SIDE BASE L YI U3-YUS3</t>
  </si>
  <si>
    <t>LEG L YI YU11-U1-YUS1</t>
  </si>
  <si>
    <t>LEG R YI YU11-U1-YUS1</t>
  </si>
  <si>
    <t>LEG R YI YC1SH</t>
  </si>
  <si>
    <t>LEG L YI YC1SH</t>
  </si>
  <si>
    <t xml:space="preserve">SALES ORDER              :  </t>
  </si>
  <si>
    <t>ZF36340</t>
  </si>
  <si>
    <t>KEY BLOCK GC1 BLAA (YI)</t>
  </si>
  <si>
    <t>ZG74810</t>
  </si>
  <si>
    <t>FALL BOARD C1-C5 SURFACER SILVER</t>
  </si>
  <si>
    <t>ZH87930</t>
  </si>
  <si>
    <t>SIDE BASE R YI YC1-M112T</t>
  </si>
  <si>
    <t>SIDE BASE L YI YC1-M112T</t>
  </si>
  <si>
    <t>BENCH LEG ROUGH M560H</t>
  </si>
  <si>
    <t>BENCH LEG ROUGH M560S/P660S</t>
  </si>
  <si>
    <t>BENCH LEG ROUGH M560QA/P660QA</t>
  </si>
  <si>
    <t>ZC59760</t>
  </si>
  <si>
    <t>KEY SENSOR SH-TA</t>
  </si>
  <si>
    <t>ZX16730</t>
  </si>
  <si>
    <t>YAMAHA MUSIC MANUFACTURING JAPAN CORPORATION PIANO SECTION</t>
  </si>
  <si>
    <t xml:space="preserve">DELIVERY ORDER       :  </t>
  </si>
  <si>
    <t>DGB1KENST PWH//LM</t>
  </si>
  <si>
    <t>ZY77490</t>
  </si>
  <si>
    <t>UPPER FRONT BOARD UNFIN U1-YU11 TOKU</t>
  </si>
  <si>
    <t>ZJ22000</t>
  </si>
  <si>
    <t>BENCH NO. 600 SW</t>
  </si>
  <si>
    <t>LOWER FRONT BOARD UNFIN U1-YU33 TOKU</t>
  </si>
  <si>
    <t>LOWER FRONT BOARD UNFIN YUS1-S5 TOKU</t>
  </si>
  <si>
    <t>SIDE ARM BLOCK F UNFIN YUS5 TOKU</t>
  </si>
  <si>
    <t>SIDE ARM BLOCK F UNFIN YUS1-S3 TOKU</t>
  </si>
  <si>
    <t>VAM4430</t>
  </si>
  <si>
    <t>H SENSOR UNIT GP-SH/TA-C3 KIT</t>
  </si>
  <si>
    <t>H SENSOR UNIT GP-SH/TA-C6 KIT</t>
  </si>
  <si>
    <t>H SENSOR UNIT GP-SH/TA-C1 KIT</t>
  </si>
  <si>
    <t>ZX16710</t>
  </si>
  <si>
    <t>ZX39160</t>
  </si>
  <si>
    <t>ZX39170</t>
  </si>
  <si>
    <t>Fall Board VP 1410 X 196.5 X 69</t>
  </si>
  <si>
    <t>DGB1KENST PWH//AB W/O P.CABLE</t>
  </si>
  <si>
    <t>ZZ49410</t>
  </si>
  <si>
    <t>DCIN KD PACKING 208EX</t>
  </si>
  <si>
    <t>VAH6640</t>
  </si>
  <si>
    <t>B121 PE//B.AZ</t>
  </si>
  <si>
    <t>B121 PE//B.LZ</t>
  </si>
  <si>
    <t>VAN1290</t>
  </si>
  <si>
    <t>VAN1280</t>
  </si>
  <si>
    <t>WB</t>
  </si>
  <si>
    <t>WOB</t>
  </si>
  <si>
    <t>ZU62680</t>
  </si>
  <si>
    <t>ZU62710</t>
  </si>
  <si>
    <t>BENCH NO. 900 PM//YI</t>
  </si>
  <si>
    <t>BENCH NO. 900 PW//YI</t>
  </si>
  <si>
    <t>BENCH NO. 110 PM//YI</t>
  </si>
  <si>
    <t>BENCH NO. 300 SDW//YI</t>
  </si>
  <si>
    <t>BENCH GB1FP//YI</t>
  </si>
  <si>
    <t>BENCH GB1G//YI</t>
  </si>
  <si>
    <t>BENCH NO. 3 PE//YI U1J</t>
  </si>
  <si>
    <t>BENCH NO. 3 PWH//YI U1J</t>
  </si>
  <si>
    <t>BENCH NO.50 SDW//YI</t>
  </si>
  <si>
    <t>BENCH No.300 SM//YI</t>
  </si>
  <si>
    <t>BENCH No.300 SBW//YI</t>
  </si>
  <si>
    <t>BENCH No.600 SE//YI</t>
  </si>
  <si>
    <t>BENCH No.600 DO//YI</t>
  </si>
  <si>
    <t>ZC59740</t>
  </si>
  <si>
    <t>ZC59750</t>
  </si>
  <si>
    <t>ZC59770</t>
  </si>
  <si>
    <t>ZC59800</t>
  </si>
  <si>
    <t>ZC59810</t>
  </si>
  <si>
    <t>ZK82670</t>
  </si>
  <si>
    <t>ZX27800</t>
  </si>
  <si>
    <t>ZX27830</t>
  </si>
  <si>
    <t>ZX27780</t>
  </si>
  <si>
    <t>ZX27790</t>
  </si>
  <si>
    <t>DGB1KENCL PE//LCP</t>
  </si>
  <si>
    <t>DGB1KENCL PE//ACP</t>
  </si>
  <si>
    <t>WV87780</t>
  </si>
  <si>
    <t>WOODEN PANEL FOR PIANO 1430×1220×12mm CARB</t>
  </si>
  <si>
    <t>B1 SC2 PE//EP</t>
  </si>
  <si>
    <t>B2E SC2 PE//EP</t>
  </si>
  <si>
    <t>B3E SC2 PE//EP</t>
  </si>
  <si>
    <t>GB1K SC2 PE//EP</t>
  </si>
  <si>
    <t>VAC9480</t>
  </si>
  <si>
    <t>VAC9530</t>
  </si>
  <si>
    <t>B1 SC2 PWH//EP</t>
  </si>
  <si>
    <t>VAD6640</t>
  </si>
  <si>
    <t>VAC9490</t>
  </si>
  <si>
    <t>B2E SC2 PWH//EP</t>
  </si>
  <si>
    <t>VAD6650</t>
  </si>
  <si>
    <t>VAC9540</t>
  </si>
  <si>
    <t>VAC9500</t>
  </si>
  <si>
    <t>B3E SC2 PWH//EP</t>
  </si>
  <si>
    <t>VAD6660</t>
  </si>
  <si>
    <t>VAC9550</t>
  </si>
  <si>
    <t>VAC9580</t>
  </si>
  <si>
    <t>P116 SH2 PE//EP</t>
  </si>
  <si>
    <t>P116 SH2 PWH//EP</t>
  </si>
  <si>
    <t>P121 SH2 PE//EP</t>
  </si>
  <si>
    <t>P121 SH2 PWH//EP</t>
  </si>
  <si>
    <t>VAC9510</t>
  </si>
  <si>
    <t>VAD6670</t>
  </si>
  <si>
    <t>VAC9520</t>
  </si>
  <si>
    <t>VAD6680</t>
  </si>
  <si>
    <t>VAD6710</t>
  </si>
  <si>
    <t>VAD6770</t>
  </si>
  <si>
    <t>GB1K SC2 PWH//EP</t>
  </si>
  <si>
    <t>VAD6820</t>
  </si>
  <si>
    <t>VAC9590</t>
  </si>
  <si>
    <t>B1 SC2 PE//LP</t>
  </si>
  <si>
    <t>B2 SC2 PE//LP</t>
  </si>
  <si>
    <t>B3 SC2 PE//LP</t>
  </si>
  <si>
    <t>U1J SC2 PE//LM</t>
  </si>
  <si>
    <t>U1J SC2 PE//AP</t>
  </si>
  <si>
    <t>GB1K SC2 PE//LP</t>
  </si>
  <si>
    <t>VAD6750</t>
  </si>
  <si>
    <t>VAD6760</t>
  </si>
  <si>
    <t>JU109 SC2 PE//AP</t>
  </si>
  <si>
    <t>JX113T SC2 PE//AP</t>
  </si>
  <si>
    <t>VAC9570</t>
  </si>
  <si>
    <t>VAC9560</t>
  </si>
  <si>
    <t>JU109 SC2 PE//LRP</t>
  </si>
  <si>
    <t>JU109 SC2 PE//LM</t>
  </si>
  <si>
    <t>VAD6690</t>
  </si>
  <si>
    <t>VAG1080</t>
  </si>
  <si>
    <t>JX113T SC2 PE//LRP</t>
  </si>
  <si>
    <t>VAG1530</t>
  </si>
  <si>
    <t>U1J SC2 PE//LRP</t>
  </si>
  <si>
    <t>GB1K SC2 PE//LRP</t>
  </si>
  <si>
    <t>VAG1550</t>
  </si>
  <si>
    <t>VAG1540</t>
  </si>
  <si>
    <t>P118GC PE//AZ</t>
  </si>
  <si>
    <t>P118GC PE//LZ</t>
  </si>
  <si>
    <t>P121GC PE//AZ</t>
  </si>
  <si>
    <t>P121GC PE//LZ</t>
  </si>
  <si>
    <t>VAR8140</t>
  </si>
  <si>
    <t>VAR8150</t>
  </si>
  <si>
    <t>VAR8160</t>
  </si>
  <si>
    <t>VAR8170</t>
  </si>
  <si>
    <t>B113 SC2//JP</t>
  </si>
  <si>
    <t>B121 SC2//JP</t>
  </si>
  <si>
    <t>P121 SH2 PEC//EP</t>
  </si>
  <si>
    <t>VAW6990</t>
  </si>
  <si>
    <t>P116 SH2 PEC//EP</t>
  </si>
  <si>
    <t>P121H SH2 PE//EP</t>
  </si>
  <si>
    <t>VAW6980</t>
  </si>
  <si>
    <t>VAW7000</t>
  </si>
  <si>
    <t>B1 SC2 PEC//EP</t>
  </si>
  <si>
    <t>VAK6550</t>
  </si>
  <si>
    <t>VAK6640</t>
  </si>
  <si>
    <t>VAK6580</t>
  </si>
  <si>
    <t>VAK6500</t>
  </si>
  <si>
    <t>VAK6530</t>
  </si>
  <si>
    <t>VAK6610</t>
  </si>
  <si>
    <t>VAK6510</t>
  </si>
  <si>
    <t>VAK6520</t>
  </si>
  <si>
    <t>VAK6540</t>
  </si>
  <si>
    <t>VAK6590</t>
  </si>
  <si>
    <t>VAK6600</t>
  </si>
  <si>
    <t>VAK6620</t>
  </si>
  <si>
    <t>VAK6630</t>
  </si>
  <si>
    <t>VAK6650</t>
  </si>
  <si>
    <t>B1 SC2 NBS//EP</t>
  </si>
  <si>
    <t>B1 SC2 OPDW//EP</t>
  </si>
  <si>
    <t>B1 SC2 PM//EP</t>
  </si>
  <si>
    <t>B1 SC2 PW//EP</t>
  </si>
  <si>
    <t>B1 SC2 SNC//EP</t>
  </si>
  <si>
    <t>B2E SC2 PM//EP</t>
  </si>
  <si>
    <t>B3E SC2 PM//EP</t>
  </si>
  <si>
    <t>B2E SC2 PW//EP</t>
  </si>
  <si>
    <t>B2E SC2 OPDW//EP</t>
  </si>
  <si>
    <t>B3E SC2 OPDW//EP</t>
  </si>
  <si>
    <t>B2E SC2 SNC//EP</t>
  </si>
  <si>
    <t>B3E SC2 SNC//EP</t>
  </si>
  <si>
    <t>B2E SC2 NBS//EP</t>
  </si>
  <si>
    <t>GB1K SC2 PE//AP</t>
  </si>
  <si>
    <t>VAD6840</t>
  </si>
  <si>
    <t>B3E SC2 PEC//EP</t>
  </si>
  <si>
    <t>VAK6570</t>
  </si>
  <si>
    <t>B2E SC2 PEC//EP</t>
  </si>
  <si>
    <t>VAK6560</t>
  </si>
  <si>
    <t>B1 SC2 PEC//LP</t>
  </si>
  <si>
    <t>B2 SC2 PEC//LP</t>
  </si>
  <si>
    <t>B2 SC2 PM//LP</t>
  </si>
  <si>
    <t>B2 SC2 PW//LP</t>
  </si>
  <si>
    <t>B3 SC2 PEC//LP</t>
  </si>
  <si>
    <t>B3 SC2 PW//LP</t>
  </si>
  <si>
    <t>B3 SC2 PM//LP</t>
  </si>
  <si>
    <t>GB1K SC2 PE//LM</t>
  </si>
  <si>
    <t>VAW7030</t>
  </si>
  <si>
    <t>VAW7040</t>
  </si>
  <si>
    <t>VAW7050</t>
  </si>
  <si>
    <t>VAW7060</t>
  </si>
  <si>
    <t>VAW7070</t>
  </si>
  <si>
    <t>VAW7080</t>
  </si>
  <si>
    <t>VAW7090</t>
  </si>
  <si>
    <t>VAD6830</t>
  </si>
  <si>
    <t>GB1K SC2 PAW//LP</t>
  </si>
  <si>
    <t>VAW6620</t>
  </si>
  <si>
    <t>JX113T SC2 PE//LM</t>
  </si>
  <si>
    <t>VAD6700</t>
  </si>
  <si>
    <t>BENCH NO. 900 PWH//YI</t>
  </si>
  <si>
    <t>VCE6410</t>
  </si>
  <si>
    <t>B113 DMC SC2//JP</t>
  </si>
  <si>
    <t>B113 PWH SC2//JP</t>
  </si>
  <si>
    <t>VAD6720</t>
  </si>
  <si>
    <t>VAD6730</t>
  </si>
  <si>
    <t>JU109 SC2 PE//LKP</t>
  </si>
  <si>
    <t>JX113T SC2 PE//LKP</t>
  </si>
  <si>
    <t>U1J SC2 PE//LKP</t>
  </si>
  <si>
    <t>GB1K SC2 PE//LKP</t>
  </si>
  <si>
    <t>[ V  ]  FCA      [    ]  C &amp; F</t>
  </si>
  <si>
    <t>P121 SH2 PWHC//EP</t>
  </si>
  <si>
    <t>P116 SH2 PWHC//EP</t>
  </si>
  <si>
    <t>P124 SH2 PE//EP</t>
  </si>
  <si>
    <t>VCD5940</t>
  </si>
  <si>
    <t>VCD5950</t>
  </si>
  <si>
    <t>VCD5960</t>
  </si>
  <si>
    <t>B1 SC2 PWH//LP</t>
  </si>
  <si>
    <t>B2 SC2 PWH//LP</t>
  </si>
  <si>
    <t>B3 SC2 PWH//LP</t>
  </si>
  <si>
    <t>VCM8070</t>
  </si>
  <si>
    <t>VCM8100</t>
  </si>
  <si>
    <t>VAW7100</t>
  </si>
  <si>
    <t>GB1K SC2 PM//EP</t>
  </si>
  <si>
    <t>VAW6660</t>
  </si>
  <si>
    <t>BDL</t>
  </si>
  <si>
    <t>JU109 SC2 PWH//AP</t>
  </si>
  <si>
    <t>VAW7190</t>
  </si>
  <si>
    <t>VAD6790</t>
  </si>
  <si>
    <t>VAD6800</t>
  </si>
  <si>
    <t>VAD6810</t>
  </si>
  <si>
    <t>VAD6850</t>
  </si>
  <si>
    <t>UP</t>
  </si>
  <si>
    <t>GP</t>
  </si>
  <si>
    <t>VAD6780</t>
  </si>
  <si>
    <t>VAW6650</t>
  </si>
  <si>
    <t>VAW6630</t>
  </si>
  <si>
    <t>GB1K SC2 PM//LP</t>
  </si>
  <si>
    <t>M2 SC2 SM//LKP</t>
  </si>
  <si>
    <t>GB1K SC2 PAW//EP</t>
  </si>
  <si>
    <t>DGB1KENST PE//LM</t>
  </si>
  <si>
    <t>DGB1KENST PE//AH</t>
  </si>
  <si>
    <t>UP Bottom Frame Knob PWH</t>
  </si>
  <si>
    <t>JU109 SC2 PM//AP</t>
  </si>
  <si>
    <t>U1J SC2 PWHC//LRP</t>
  </si>
  <si>
    <t>VAW7170</t>
  </si>
  <si>
    <t>VAW7320</t>
  </si>
  <si>
    <t>U1J SC2 PEC//LM</t>
  </si>
  <si>
    <t>VAW7200</t>
  </si>
  <si>
    <t>VAW6640</t>
  </si>
  <si>
    <t>GB1K SC2 PWH//LP</t>
  </si>
  <si>
    <t>JU109 SC2 PW//AP</t>
  </si>
  <si>
    <t>VAW7180</t>
  </si>
  <si>
    <t>U1J SC2 PWHC//AP</t>
  </si>
  <si>
    <t>VAW7250</t>
  </si>
  <si>
    <t>GB1K SC2 PWH//LKP</t>
  </si>
  <si>
    <t>MUSIC SHELF MDF GC1-C7 27x1150x295</t>
  </si>
  <si>
    <t>SIDE ARM MDF BACKER ,U1 42X455X430</t>
  </si>
  <si>
    <t>SIDE ARM MDF BACKER YUS5 45X470X400</t>
  </si>
  <si>
    <t>SIDE ARM MDF BACKER U3YUS13 42X480X360</t>
  </si>
  <si>
    <t>S.ARM UP MDF BACKER N2 30X385X220</t>
  </si>
  <si>
    <t>S.ARM LOW MDF BACKER N2 33X545X290</t>
  </si>
  <si>
    <t>MUSIC SHELF MDF GC1-C7 27X400X295</t>
  </si>
  <si>
    <t>VDG6260</t>
  </si>
  <si>
    <t>VDG6190</t>
  </si>
  <si>
    <t>VDG6200</t>
  </si>
  <si>
    <t>VDG6210</t>
  </si>
  <si>
    <t>VDG6220</t>
  </si>
  <si>
    <t>VDG6230</t>
  </si>
  <si>
    <t>VDG6240</t>
  </si>
  <si>
    <t>SIDE ARM MDF BACKER YF101 42X455X430</t>
  </si>
  <si>
    <t>VDT0480</t>
  </si>
  <si>
    <t>VCM7910</t>
  </si>
  <si>
    <t>VCM7840</t>
  </si>
  <si>
    <t>VCM7820</t>
  </si>
  <si>
    <t>VCM7830</t>
  </si>
  <si>
    <t>VCM7890</t>
  </si>
  <si>
    <t>VCM7900</t>
  </si>
  <si>
    <t>P22 SC2 SE//D.LP</t>
  </si>
  <si>
    <t>P22 SC2 SW//D.LP</t>
  </si>
  <si>
    <t>P22 SC2 DO//D.LP</t>
  </si>
  <si>
    <t>P22 SE//D.LZ</t>
  </si>
  <si>
    <t>P22 SW//D.LZ</t>
  </si>
  <si>
    <t>P22 DO//D.LZ</t>
  </si>
  <si>
    <t>JU109 SC2 PWH//LM</t>
  </si>
  <si>
    <t>VAW7140</t>
  </si>
  <si>
    <t>VDR1950</t>
  </si>
  <si>
    <t>15 ~ 16</t>
  </si>
  <si>
    <t>GB1K SC2 PWH//LM</t>
  </si>
  <si>
    <t>VDX7740</t>
  </si>
  <si>
    <t>PO : 1015416632 (191936)</t>
  </si>
  <si>
    <t>PLEASE COMBINE WITH</t>
  </si>
  <si>
    <t>1 X 40</t>
  </si>
  <si>
    <t>41 ~ 42</t>
  </si>
  <si>
    <t>PO : 1015422884 (192141)</t>
  </si>
  <si>
    <t>4 X 40HC</t>
  </si>
  <si>
    <t>7 ~ 8</t>
  </si>
  <si>
    <t>43 ~ 44</t>
  </si>
  <si>
    <t>3 X 40'HC</t>
  </si>
  <si>
    <t>PO : 1015680760 (197966)</t>
  </si>
  <si>
    <t>5097044</t>
  </si>
  <si>
    <t>PO : 600689 (198501)</t>
  </si>
  <si>
    <t>3 ~ 6</t>
  </si>
  <si>
    <t>FEBRUARI 17,2021</t>
  </si>
  <si>
    <t>FEBRUARI 21,2021</t>
  </si>
  <si>
    <t>PO : 1015452293 (193074)</t>
  </si>
  <si>
    <t>18 ~ 20</t>
  </si>
  <si>
    <t>PO :  1015732189 (199001)</t>
  </si>
  <si>
    <t>PO : 1015732195 (199002)</t>
  </si>
  <si>
    <t>MAR 10,2021</t>
  </si>
  <si>
    <t>MAR 5,2021</t>
  </si>
  <si>
    <t>PO : 1015732194 (199003)</t>
  </si>
  <si>
    <t>9 ~ 14</t>
  </si>
  <si>
    <t>21 ~ 29</t>
  </si>
  <si>
    <t>30 ~ 31</t>
  </si>
  <si>
    <t>34 ~ 40</t>
  </si>
  <si>
    <t>B121 SC2 PE//LCP</t>
  </si>
  <si>
    <t>B121 SC2 PE//ACP</t>
  </si>
  <si>
    <t>VEH3630</t>
  </si>
  <si>
    <t xml:space="preserve">VEH3640 </t>
  </si>
  <si>
    <t>[  V   ]    NON KITE</t>
  </si>
  <si>
    <t xml:space="preserve">BENCH NO.210 SM//YI </t>
  </si>
  <si>
    <t>VFA1020</t>
  </si>
  <si>
    <t>[   ]    KITE</t>
  </si>
  <si>
    <t>VEH3640</t>
  </si>
  <si>
    <t xml:space="preserve">INVOICE NO       </t>
  </si>
  <si>
    <t>DO NO</t>
  </si>
  <si>
    <t xml:space="preserve">VESSEL       </t>
  </si>
  <si>
    <t xml:space="preserve">VOYAGE          </t>
  </si>
  <si>
    <t xml:space="preserve">ETD                      </t>
  </si>
  <si>
    <t xml:space="preserve">CONTAINER                      </t>
  </si>
  <si>
    <t xml:space="preserve">SALES ORDER             </t>
  </si>
  <si>
    <t xml:space="preserve">DELIVERY ORDER        </t>
  </si>
  <si>
    <t xml:space="preserve">SHIPMENT ORDER        </t>
  </si>
  <si>
    <t xml:space="preserve">PERFORMA INV.          </t>
  </si>
  <si>
    <t xml:space="preserve">FINAL INV                    </t>
  </si>
  <si>
    <t xml:space="preserve">: </t>
  </si>
  <si>
    <t xml:space="preserve">:  </t>
  </si>
  <si>
    <t>5111898</t>
  </si>
  <si>
    <t>PO : 610481  (204036)</t>
  </si>
  <si>
    <t>KEYBOARD ASSY/PWSP YU1 YE121 YI</t>
  </si>
  <si>
    <t>VFK302Z</t>
  </si>
  <si>
    <t>PO : 612254  (205011)</t>
  </si>
  <si>
    <t>5114659</t>
  </si>
  <si>
    <t>PO : 614634  (204036)</t>
  </si>
  <si>
    <t>5115284</t>
  </si>
  <si>
    <t>BENCH NO.600 SE//YI</t>
  </si>
  <si>
    <t>October 05,2021</t>
  </si>
  <si>
    <t>October 01,2021</t>
  </si>
  <si>
    <t>TAP303 JKTM31905100</t>
  </si>
  <si>
    <t>TAP302 JKTM05065400</t>
  </si>
  <si>
    <t>ESO NO : 2021 OCTOBER 001</t>
  </si>
  <si>
    <t>October 11,2021</t>
  </si>
  <si>
    <t>October 14,2021</t>
  </si>
  <si>
    <t>PO :  610481 (204036)</t>
  </si>
  <si>
    <t>October 13,2021</t>
  </si>
  <si>
    <t>October 18,2021</t>
  </si>
  <si>
    <t>5117394</t>
  </si>
  <si>
    <t>PO : 614023  (206105)</t>
  </si>
  <si>
    <t>4 X 40'HC</t>
  </si>
  <si>
    <t>1 X 40'HC</t>
  </si>
  <si>
    <t>October 22,2021</t>
  </si>
  <si>
    <t>October 25,2021</t>
  </si>
  <si>
    <t>BENCH NO.600 SW//YI</t>
  </si>
  <si>
    <t>BENCH No.600 SW//YI</t>
  </si>
  <si>
    <t>PO : 612630  (205236)</t>
  </si>
  <si>
    <t>5115283</t>
  </si>
  <si>
    <t>5115285</t>
  </si>
  <si>
    <t>PO : 612631  (205237)</t>
  </si>
  <si>
    <t>ESO NO : 2021 OCTOBER 005</t>
  </si>
  <si>
    <t>October 23,2021</t>
  </si>
  <si>
    <t>2 X 40'HC</t>
  </si>
  <si>
    <t>October 30,2021</t>
  </si>
  <si>
    <t>November 5,2021</t>
  </si>
  <si>
    <t>November 12,2021</t>
  </si>
  <si>
    <t>November 08,2021</t>
  </si>
  <si>
    <t>PO : 615489 (206930)</t>
  </si>
  <si>
    <t>5119625</t>
  </si>
  <si>
    <t>November 11,2021</t>
  </si>
  <si>
    <t>November 15,2021</t>
  </si>
  <si>
    <t>November 16,2021</t>
  </si>
  <si>
    <t>November 19,2021</t>
  </si>
  <si>
    <t>November 17,2021</t>
  </si>
  <si>
    <t>November 22,2021</t>
  </si>
  <si>
    <t>November 26,2021</t>
  </si>
  <si>
    <t>November 23,2021</t>
  </si>
  <si>
    <t>November 27,2021</t>
  </si>
  <si>
    <t>:  1162164</t>
  </si>
  <si>
    <t>: 139344</t>
  </si>
  <si>
    <t>November 30,2021</t>
  </si>
  <si>
    <t>Desember 3,2021</t>
  </si>
  <si>
    <t>Desember 2,2021</t>
  </si>
  <si>
    <t>Desember 5,2021</t>
  </si>
  <si>
    <t>PO : 617365 (208019)</t>
  </si>
  <si>
    <t>5122499</t>
  </si>
  <si>
    <t>Desember 8,2021</t>
  </si>
  <si>
    <t>Desember 12,2021</t>
  </si>
  <si>
    <t>Desember 9,2021</t>
  </si>
  <si>
    <t>:  1162820</t>
  </si>
  <si>
    <t>: 139920</t>
  </si>
  <si>
    <t>Desember 17,2021</t>
  </si>
  <si>
    <t>Desember 20,2021</t>
  </si>
  <si>
    <t>TAP411 / 6319327170</t>
  </si>
  <si>
    <t>TAP412 / DJA0914286</t>
  </si>
  <si>
    <t>:  1163162</t>
  </si>
  <si>
    <t xml:space="preserve">: 1163163 </t>
  </si>
  <si>
    <t>Desember 21,2021</t>
  </si>
  <si>
    <t>Desember 25,2021</t>
  </si>
  <si>
    <t>Desember 22,2021</t>
  </si>
  <si>
    <t>Desember 28,2021</t>
  </si>
  <si>
    <t>:  1163333</t>
  </si>
  <si>
    <t>: 140323</t>
  </si>
  <si>
    <t>Desember 24,2021</t>
  </si>
  <si>
    <t>Desember 27,2021</t>
  </si>
  <si>
    <t>Desember 30,2021</t>
  </si>
  <si>
    <t>Desember 29,2021</t>
  </si>
  <si>
    <t>January 3,2022</t>
  </si>
  <si>
    <t>:  1163583</t>
  </si>
  <si>
    <t>: 140551</t>
  </si>
  <si>
    <t>PRICE LIST 198</t>
  </si>
  <si>
    <t>TAQ005 / 547IN2145861</t>
  </si>
  <si>
    <t>January 6,2022</t>
  </si>
  <si>
    <t>January 8,2022</t>
  </si>
  <si>
    <t>TAQ006 / EBKG02380221</t>
  </si>
  <si>
    <t>PO : 619182 (209024)</t>
  </si>
  <si>
    <t>5125088</t>
  </si>
  <si>
    <t>January 11,2022</t>
  </si>
  <si>
    <t>January 15,2022</t>
  </si>
  <si>
    <t>TAQ015 / 049CX00371</t>
  </si>
  <si>
    <t>TAQ016 / 049BX03414</t>
  </si>
  <si>
    <t xml:space="preserve">1 X 20' </t>
  </si>
  <si>
    <t>January 14,2022</t>
  </si>
  <si>
    <t>January 17,2022</t>
  </si>
  <si>
    <t>January 21,2022</t>
  </si>
  <si>
    <t>January 18,2022</t>
  </si>
  <si>
    <t>January 19,2022</t>
  </si>
  <si>
    <t>TAQ027 / 080100881422</t>
  </si>
  <si>
    <t>TAQ026 / 080100881601</t>
  </si>
  <si>
    <t>January 20,2022</t>
  </si>
  <si>
    <t>January 25,2022</t>
  </si>
  <si>
    <t>TAQ030 / 6322699360</t>
  </si>
  <si>
    <t>TAQ029 / DJA0923519</t>
  </si>
  <si>
    <t>January 29,2022</t>
  </si>
  <si>
    <t>January 27,2022</t>
  </si>
  <si>
    <t>January 31,2022</t>
  </si>
  <si>
    <t>5127653</t>
  </si>
  <si>
    <t>PO : 620801 (209862)</t>
  </si>
  <si>
    <t>Februari 5, 2022</t>
  </si>
  <si>
    <t>Februari 8, 2022</t>
  </si>
  <si>
    <t>Februari 11, 2022</t>
  </si>
  <si>
    <t>Februari 9, 2022</t>
  </si>
  <si>
    <t>Februari 15, 2022</t>
  </si>
  <si>
    <t>Februari 19, 2022</t>
  </si>
  <si>
    <t>Februari 17, 2022</t>
  </si>
  <si>
    <t>Februari 23, 2022</t>
  </si>
  <si>
    <t>Februari 28, 2022</t>
  </si>
  <si>
    <t>Maret 02, 2022</t>
  </si>
  <si>
    <t>Maret 05 2022</t>
  </si>
  <si>
    <t>PO : 622251 (210714)</t>
  </si>
  <si>
    <t>5129798</t>
  </si>
  <si>
    <t>TAQ093/080200062068</t>
  </si>
  <si>
    <t>TAQ094/080200062084</t>
  </si>
  <si>
    <t>TAQ095/080200062076</t>
  </si>
  <si>
    <t>Maret 10, 2022</t>
  </si>
  <si>
    <t>Maret 14 2022</t>
  </si>
  <si>
    <t>GB1K PE//LZ.WITH BENCH</t>
  </si>
  <si>
    <t>P22 SW//D.LZ.WITH BENCH</t>
  </si>
  <si>
    <t>B3 PW//LZ.WITH BENCH</t>
  </si>
  <si>
    <t>DGB1KENCL PE//LP.WITH BENCH</t>
  </si>
  <si>
    <t>DGB1KENST PE//LP.WITH BENCH</t>
  </si>
  <si>
    <t>DGB1KENST PWH//LP.WITH BENCH</t>
  </si>
  <si>
    <t>GB1K PM//LZ.WITH BENCH</t>
  </si>
  <si>
    <t>B1 PE//LZ.WITH BENCH</t>
  </si>
  <si>
    <t>B1 PEC//LZ.WITH BENCH</t>
  </si>
  <si>
    <t>B1 PWH//LZ.WITH BENCH</t>
  </si>
  <si>
    <t>B1 SC2 PE//LP.WITH BENCH</t>
  </si>
  <si>
    <t>B2 PE//LZ.WITH BENCH</t>
  </si>
  <si>
    <t>B2 PEC//LZ.WITH BENCH</t>
  </si>
  <si>
    <t>B2 PM//LZ.WITH BENCH</t>
  </si>
  <si>
    <t>B2 SC2 PE//LP.WITH BENCH</t>
  </si>
  <si>
    <t>B3 PEC//LZ.WITH BENCH</t>
  </si>
  <si>
    <t>B3 SC2 PE//LP.WITH BENCH</t>
  </si>
  <si>
    <t>P22 DO//D.LZ.WITH BENCH</t>
  </si>
  <si>
    <t>P22 SC2 SE//D.LP.WITH BENCH</t>
  </si>
  <si>
    <t>P22 SC2 SW//D.LP.WITH BENCH</t>
  </si>
  <si>
    <t>GB1K SC2 PE//LP.WITH BENCH</t>
  </si>
  <si>
    <t>Maret 12, 2022</t>
  </si>
  <si>
    <t>Maret 16 2022</t>
  </si>
  <si>
    <t>Maret 18, 2022</t>
  </si>
  <si>
    <t>Maret 20 2022</t>
  </si>
  <si>
    <t>Maret 23, 2022</t>
  </si>
  <si>
    <t>Maret 25 2022</t>
  </si>
  <si>
    <t>Maret 24, 2022</t>
  </si>
  <si>
    <t>Maret 27 2022</t>
  </si>
  <si>
    <t>B2 PW//LZ.WITH BENCH</t>
  </si>
  <si>
    <t>B2 PWH//LZ.WITH BENCH</t>
  </si>
  <si>
    <t>B3 PWH//LZ.WITH BENCH</t>
  </si>
  <si>
    <t>B3 SC2 PW//LP.WITH BENCH</t>
  </si>
  <si>
    <t>P22 SE//D.LZ.WITH BENCH</t>
  </si>
  <si>
    <t>N</t>
  </si>
  <si>
    <t>O</t>
  </si>
  <si>
    <t>Q</t>
  </si>
  <si>
    <t>PC</t>
  </si>
  <si>
    <t>VFV5520</t>
  </si>
  <si>
    <t>VFV5530</t>
  </si>
  <si>
    <t>SETS</t>
  </si>
  <si>
    <t>VFV5540</t>
  </si>
  <si>
    <t>VFV5550</t>
  </si>
  <si>
    <t>VFV5560</t>
  </si>
  <si>
    <t>VFV5570</t>
  </si>
  <si>
    <t>VFV5580</t>
  </si>
  <si>
    <t>VFV5590</t>
  </si>
  <si>
    <t>VFV5600</t>
  </si>
  <si>
    <t>VFV5610</t>
  </si>
  <si>
    <t>VFV5620</t>
  </si>
  <si>
    <t>VFV5630</t>
  </si>
  <si>
    <t>April 11, 2022</t>
  </si>
  <si>
    <t>April 15, 2022</t>
  </si>
  <si>
    <t>April 18, 2022</t>
  </si>
  <si>
    <t>April 25, 2022</t>
  </si>
  <si>
    <t>PO : 624135 (211790)</t>
  </si>
  <si>
    <t>5132692</t>
  </si>
  <si>
    <t>: 144132</t>
  </si>
  <si>
    <t>: 1167567</t>
  </si>
  <si>
    <t>April 20, 2022</t>
  </si>
  <si>
    <t>: 1167663</t>
  </si>
  <si>
    <t>: 144212</t>
  </si>
  <si>
    <t>April 21, 2022</t>
  </si>
  <si>
    <t>GB1K PWH//LZ.WITH BENCH</t>
  </si>
  <si>
    <t>P22 SC2 DO//D.LP.WITH BENCH</t>
  </si>
  <si>
    <t>April 28, 2022</t>
  </si>
  <si>
    <t>GB1KG //LZ.WITH BENCH</t>
  </si>
  <si>
    <t>April 30, 2022</t>
  </si>
  <si>
    <t>May 27, 2022</t>
  </si>
  <si>
    <t>May 30, 2022</t>
  </si>
  <si>
    <t>PO : 626156 (212904)</t>
  </si>
  <si>
    <t>5135632</t>
  </si>
  <si>
    <t>TAQ194 / 049CX06391</t>
  </si>
  <si>
    <t>TAQ195 /JKTC56868300</t>
  </si>
  <si>
    <t>TAQ196 / JKTC56780300</t>
  </si>
  <si>
    <t>May 31, 2022</t>
  </si>
  <si>
    <t>Juni 2, 2022</t>
  </si>
  <si>
    <t>GB1K PAW//LZ.WITH BENCH</t>
  </si>
  <si>
    <t>Juni 02, 2022</t>
  </si>
  <si>
    <t>Juni 5, 2022</t>
  </si>
  <si>
    <t>Juni 09, 2022</t>
  </si>
  <si>
    <t>Juni 12, 2022</t>
  </si>
  <si>
    <t>TAQ200 / JKTC64505400</t>
  </si>
  <si>
    <t>TAQ204 / JKTC64506500</t>
  </si>
  <si>
    <t>PO : 624210 (211841)</t>
  </si>
  <si>
    <t>5132805</t>
  </si>
  <si>
    <t>PO : 627770 (213797)</t>
  </si>
  <si>
    <t>5138147</t>
  </si>
  <si>
    <t>Juni 10, 2022</t>
  </si>
  <si>
    <t>Juni 13, 2022</t>
  </si>
  <si>
    <t>Juni 17, 2022</t>
  </si>
  <si>
    <t>Juni 21, 2022</t>
  </si>
  <si>
    <t>B3 PE//LZ.WITH BENCH</t>
  </si>
  <si>
    <t>SO</t>
  </si>
  <si>
    <t>GMC</t>
  </si>
  <si>
    <t>PO : 624219 (211851)</t>
  </si>
  <si>
    <t>5132832</t>
  </si>
  <si>
    <t>Juli 7, 2022</t>
  </si>
  <si>
    <t>Juli 11, 2022</t>
  </si>
  <si>
    <t>Juli 8, 2022</t>
  </si>
  <si>
    <t>Juli 12, 2022</t>
  </si>
  <si>
    <t>TAQ252 / JKTC71368900</t>
  </si>
  <si>
    <t>TAQ253 / JKTC71203400</t>
  </si>
  <si>
    <t>PO : 629550 (214769)</t>
  </si>
  <si>
    <t>5141015</t>
  </si>
  <si>
    <t>Juli 3, 2022</t>
  </si>
  <si>
    <t>Juni 29, 2022</t>
  </si>
  <si>
    <t xml:space="preserve">TAQ260   / JKTC71372400   </t>
  </si>
  <si>
    <t xml:space="preserve">TAQ261 / 049CX08142   </t>
  </si>
  <si>
    <t>Juli 15, 2022</t>
  </si>
  <si>
    <t>PO : 630087 (215084)</t>
  </si>
  <si>
    <t>5141739</t>
  </si>
  <si>
    <t>Juli 19, 2022</t>
  </si>
  <si>
    <t>Juli 16, 2022</t>
  </si>
  <si>
    <t>Juli 20, 2022</t>
  </si>
  <si>
    <t>Juli 23, 2022</t>
  </si>
  <si>
    <t>Juli 25, 2022</t>
  </si>
  <si>
    <t>Juli 28, 2022</t>
  </si>
  <si>
    <t>TAQ286 /DJA1036160</t>
  </si>
  <si>
    <t>TAQ287 / 080200351507</t>
  </si>
  <si>
    <t>Juli 27, 2022</t>
  </si>
  <si>
    <t>Juli 29, 2022</t>
  </si>
  <si>
    <t>Agustus 3, 2022</t>
  </si>
  <si>
    <t>Agustus 6, 2022</t>
  </si>
  <si>
    <t>PO : 630993 (215550)</t>
  </si>
  <si>
    <t>5143163</t>
  </si>
  <si>
    <t>Agustus 4, 2022</t>
  </si>
  <si>
    <t>Agustus 9, 2022</t>
  </si>
  <si>
    <t>Agustus 13, 2022</t>
  </si>
  <si>
    <t>TAQ323 / JKTC83591300</t>
  </si>
  <si>
    <t>TAQ322 / JKTC83590900</t>
  </si>
  <si>
    <t>Agustus 23, 2022</t>
  </si>
  <si>
    <t>Agustus 18, 2022</t>
  </si>
  <si>
    <t>Agustus 26, 2022</t>
  </si>
  <si>
    <t>: 148041</t>
  </si>
  <si>
    <t>: 1172087</t>
  </si>
  <si>
    <t>Agustus 30, 2022</t>
  </si>
  <si>
    <t>B3 PM//LZ.WITH BENCH</t>
  </si>
  <si>
    <t>Agustus 27, 2022</t>
  </si>
  <si>
    <t>Agustus 31, 2022</t>
  </si>
  <si>
    <t>September 5, 2022</t>
  </si>
  <si>
    <t>September 2, 2022</t>
  </si>
  <si>
    <t>September 11, 2022</t>
  </si>
  <si>
    <t>PO : 632803 (216556)</t>
  </si>
  <si>
    <t>5145893</t>
  </si>
  <si>
    <t>September 7, 2022</t>
  </si>
  <si>
    <t>ESO 2022 SEPTEMBER 001</t>
  </si>
  <si>
    <t>PO : 633619</t>
  </si>
  <si>
    <t>B3 TC3 PE//LP WITH BENCH</t>
  </si>
  <si>
    <t>SN : J39000011</t>
  </si>
  <si>
    <t>SHUHEI YAHAGI</t>
  </si>
  <si>
    <t>September 8, 2022</t>
  </si>
  <si>
    <t>September 9, 2022</t>
  </si>
  <si>
    <t>September 15, 2022</t>
  </si>
  <si>
    <t>September 20, 2022</t>
  </si>
  <si>
    <t>September 14, 2022</t>
  </si>
  <si>
    <t>DJA1056413</t>
  </si>
  <si>
    <t xml:space="preserve">DJA1056412 </t>
  </si>
  <si>
    <t>September 24, 2022</t>
  </si>
  <si>
    <t>September 22, 2022</t>
  </si>
  <si>
    <t>September 25, 2022</t>
  </si>
  <si>
    <t xml:space="preserve">TAQ377 / JKTC90520700 </t>
  </si>
  <si>
    <t>TAQ378 / JKTC90516500</t>
  </si>
  <si>
    <t>September 23, 2022</t>
  </si>
  <si>
    <t>JKTC92203700</t>
  </si>
  <si>
    <t>JKTC90893600</t>
  </si>
  <si>
    <t>September 26, 2022</t>
  </si>
  <si>
    <t>September 28,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</si>
</sst>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1" formatCode="_-* #,##0_-;\-* #,##0_-;_-* &quot;-&quot;_-;_-@_-"/>
    <numFmt numFmtId="43" formatCode="_-* #,##0.00_-;\-* #,##0.00_-;_-* &quot;-&quot;??_-;_-@_-"/>
    <numFmt numFmtId="164" formatCode="_(* #,##0_);_(* \(#,##0\);_(* &quot;-&quot;_);_(@_)"/>
    <numFmt numFmtId="165" formatCode="_(* #,##0.00_);_(* \(#,##0.00\);_(* &quot;-&quot;??_);_(@_)"/>
    <numFmt numFmtId="166" formatCode="_(* #,##0.000_);_(* \(#,##0.000\);_(* &quot;-&quot;??_);_(@_)"/>
    <numFmt numFmtId="167" formatCode="mmmm\ d\,\ yyyy"/>
    <numFmt numFmtId="168" formatCode="_(* #,##0.00_);_(* \(#,##0.00\);_(* &quot;-&quot;_);_(@_)"/>
    <numFmt numFmtId="169" formatCode="0_);[Red]\(0\)"/>
    <numFmt numFmtId="170" formatCode="_(* #,##0.000_);_(* \(#,##0.000\);_(* &quot;-&quot;???_);_(@_)"/>
    <numFmt numFmtId="171" formatCode="0.0"/>
    <numFmt numFmtId="172" formatCode="_(* #,##0_);_(* \(#,##0\);_(* &quot;-&quot;??_);_(@_)"/>
    <numFmt numFmtId="173" formatCode="0.000"/>
  </numFmts>
  <fonts count="104">
    <font>
      <sz val="10"/>
      <name val="Arial"/>
    </font>
    <font>
      <sz val="11"/>
      <color theme="1"/>
      <name val="Calibri"/>
      <family val="2"/>
      <charset val="128"/>
      <scheme val="minor"/>
    </font>
    <font>
      <sz val="11"/>
      <color theme="1"/>
      <name val="Calibri"/>
      <family val="2"/>
      <charset val="128"/>
      <scheme val="minor"/>
    </font>
    <font>
      <sz val="11"/>
      <color theme="1"/>
      <name val="Calibri"/>
      <family val="2"/>
      <scheme val="minor"/>
    </font>
    <font>
      <sz val="11"/>
      <color theme="1"/>
      <name val="Calibri"/>
      <family val="2"/>
      <scheme val="minor"/>
    </font>
    <font>
      <sz val="11"/>
      <color theme="1"/>
      <name val="Calibri"/>
      <family val="2"/>
      <scheme val="minor"/>
    </font>
    <font>
      <b/>
      <sz val="8"/>
      <name val="Arial"/>
      <family val="2"/>
    </font>
    <font>
      <sz val="8"/>
      <name val="Arial"/>
      <family val="2"/>
    </font>
    <font>
      <b/>
      <sz val="10"/>
      <name val="Arial"/>
      <family val="2"/>
    </font>
    <font>
      <sz val="7"/>
      <name val="Arial"/>
      <family val="2"/>
    </font>
    <font>
      <b/>
      <u/>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1"/>
    </font>
    <font>
      <b/>
      <sz val="11"/>
      <color indexed="8"/>
      <name val="Calibri"/>
      <family val="2"/>
    </font>
    <font>
      <sz val="11"/>
      <color indexed="10"/>
      <name val="Calibri"/>
      <family val="2"/>
    </font>
    <font>
      <sz val="12"/>
      <name val="Arial"/>
      <family val="2"/>
    </font>
    <font>
      <u/>
      <sz val="10"/>
      <name val="Arial"/>
      <family val="2"/>
    </font>
    <font>
      <b/>
      <u/>
      <sz val="16"/>
      <name val="Arial"/>
      <family val="2"/>
    </font>
    <font>
      <sz val="11"/>
      <name val="Arial"/>
      <family val="2"/>
    </font>
    <font>
      <sz val="11"/>
      <color indexed="8"/>
      <name val="Arial"/>
      <family val="2"/>
    </font>
    <font>
      <u/>
      <sz val="11"/>
      <name val="Arial"/>
      <family val="2"/>
    </font>
    <font>
      <b/>
      <sz val="12"/>
      <name val="Arial"/>
      <family val="2"/>
    </font>
    <font>
      <b/>
      <sz val="11"/>
      <name val="Arial"/>
      <family val="2"/>
    </font>
    <font>
      <b/>
      <sz val="14"/>
      <name val="Bookman Old Style"/>
      <family val="1"/>
    </font>
    <font>
      <b/>
      <sz val="12"/>
      <name val="Bookman Old Style"/>
      <family val="1"/>
    </font>
    <font>
      <b/>
      <sz val="16"/>
      <name val="Arial"/>
      <family val="2"/>
    </font>
    <font>
      <sz val="10"/>
      <name val="Arial"/>
      <family val="2"/>
    </font>
    <font>
      <sz val="10"/>
      <name val="Arial"/>
      <family val="2"/>
    </font>
    <font>
      <b/>
      <sz val="14"/>
      <name val="Arial"/>
      <family val="2"/>
    </font>
    <font>
      <sz val="11"/>
      <color indexed="8"/>
      <name val="ＭＳ Ｐゴシック"/>
      <family val="3"/>
      <charset val="128"/>
    </font>
    <font>
      <sz val="11"/>
      <color indexed="9"/>
      <name val="ＭＳ Ｐゴシック"/>
      <family val="3"/>
      <charset val="128"/>
    </font>
    <font>
      <sz val="10"/>
      <color indexed="8"/>
      <name val="Arial"/>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1"/>
      <name val="ＭＳ 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sz val="16"/>
      <name val="Arial"/>
      <family val="2"/>
    </font>
    <font>
      <sz val="12"/>
      <name val="Arial"/>
      <family val="2"/>
    </font>
    <font>
      <sz val="14"/>
      <name val="Arial"/>
      <family val="2"/>
    </font>
    <font>
      <sz val="14"/>
      <name val="Arial"/>
      <family val="2"/>
    </font>
    <font>
      <b/>
      <sz val="13"/>
      <name val="Arial"/>
      <family val="2"/>
    </font>
    <font>
      <sz val="13"/>
      <name val="Arial"/>
      <family val="2"/>
    </font>
    <font>
      <sz val="13"/>
      <color indexed="8"/>
      <name val="Arial"/>
      <family val="2"/>
    </font>
    <font>
      <sz val="11"/>
      <name val="ＭＳ Ｐゴシック"/>
      <family val="3"/>
      <charset val="128"/>
    </font>
    <font>
      <b/>
      <sz val="12"/>
      <color rgb="FFFF0000"/>
      <name val="Arial"/>
      <family val="2"/>
    </font>
    <font>
      <sz val="12"/>
      <color rgb="FFFF0000"/>
      <name val="Arial"/>
      <family val="2"/>
    </font>
    <font>
      <sz val="14"/>
      <color indexed="8"/>
      <name val="Arial"/>
      <family val="2"/>
    </font>
    <font>
      <sz val="14"/>
      <color theme="1"/>
      <name val="Arial"/>
      <family val="2"/>
    </font>
    <font>
      <b/>
      <i/>
      <sz val="14"/>
      <name val="Arial"/>
      <family val="2"/>
    </font>
    <font>
      <sz val="10"/>
      <color theme="1"/>
      <name val="Meiryo UI"/>
      <family val="2"/>
      <charset val="128"/>
    </font>
    <font>
      <sz val="11"/>
      <color theme="1"/>
      <name val="Calibri"/>
      <family val="2"/>
      <charset val="128"/>
      <scheme val="minor"/>
    </font>
    <font>
      <sz val="11"/>
      <color theme="1"/>
      <name val="ＭＳ Ｐゴシック"/>
      <family val="2"/>
      <charset val="128"/>
    </font>
    <font>
      <sz val="11"/>
      <color theme="1"/>
      <name val="Calibri"/>
      <family val="3"/>
      <charset val="128"/>
      <scheme val="minor"/>
    </font>
    <font>
      <sz val="11"/>
      <color theme="1"/>
      <name val="游ゴシック"/>
      <family val="3"/>
      <charset val="128"/>
    </font>
    <font>
      <sz val="11"/>
      <color indexed="8"/>
      <name val="游ゴシック"/>
      <family val="3"/>
      <charset val="128"/>
    </font>
    <font>
      <sz val="14"/>
      <color theme="0"/>
      <name val="Arial"/>
      <family val="2"/>
    </font>
    <font>
      <sz val="6"/>
      <name val="MS Gothic"/>
      <family val="3"/>
      <charset val="128"/>
    </font>
    <font>
      <b/>
      <sz val="14"/>
      <color theme="0"/>
      <name val="Arial"/>
      <family val="2"/>
    </font>
    <font>
      <sz val="14"/>
      <color rgb="FFFF0000"/>
      <name val="Arial"/>
      <family val="2"/>
    </font>
    <font>
      <b/>
      <sz val="20"/>
      <name val="Arial"/>
      <family val="2"/>
    </font>
    <font>
      <b/>
      <sz val="16"/>
      <color theme="1"/>
      <name val="Arial"/>
      <family val="2"/>
    </font>
    <font>
      <sz val="16"/>
      <color theme="1"/>
      <name val="Arial"/>
      <family val="2"/>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theme="1"/>
      <name val="Calibri"/>
      <family val="2"/>
      <charset val="1"/>
      <scheme val="minor"/>
    </font>
  </fonts>
  <fills count="80">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22"/>
      </patternFill>
    </fill>
    <fill>
      <patternFill patternType="solid">
        <fgColor indexed="43"/>
      </patternFill>
    </fill>
    <fill>
      <patternFill patternType="solid">
        <fgColor indexed="4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49"/>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indexed="40"/>
        <bgColor indexed="64"/>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9"/>
      </patternFill>
    </fill>
    <fill>
      <patternFill patternType="solid">
        <fgColor indexed="45"/>
      </patternFill>
    </fill>
    <fill>
      <patternFill patternType="solid">
        <fgColor indexed="42"/>
      </patternFill>
    </fill>
    <fill>
      <patternFill patternType="solid">
        <fgColor indexed="9"/>
        <bgColor indexed="64"/>
      </patternFill>
    </fill>
    <fill>
      <patternFill patternType="solid">
        <fgColor indexed="13"/>
        <bgColor indexed="64"/>
      </patternFill>
    </fill>
    <fill>
      <patternFill patternType="solid">
        <fgColor theme="0"/>
        <bgColor indexed="64"/>
      </patternFill>
    </fill>
    <fill>
      <patternFill patternType="solid">
        <fgColor rgb="FFFFFF00"/>
        <bgColor indexed="64"/>
      </patternFill>
    </fill>
    <fill>
      <patternFill patternType="solid">
        <fgColor rgb="FF00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99"/>
        <bgColor indexed="64"/>
      </patternFill>
    </fill>
    <fill>
      <patternFill patternType="solid">
        <fgColor rgb="FFFFC000"/>
        <bgColor indexed="64"/>
      </patternFill>
    </fill>
    <fill>
      <patternFill patternType="solid">
        <fgColor rgb="FFCCFFFF"/>
        <bgColor indexed="64"/>
      </patternFill>
    </fill>
  </fills>
  <borders count="6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hair">
        <color indexed="64"/>
      </right>
      <top style="thin">
        <color indexed="64"/>
      </top>
      <bottom/>
      <diagonal/>
    </border>
    <border>
      <left/>
      <right style="hair">
        <color indexed="64"/>
      </right>
      <top/>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style="hair">
        <color indexed="64"/>
      </top>
      <bottom style="hair">
        <color indexed="64"/>
      </bottom>
      <diagonal/>
    </border>
    <border>
      <left/>
      <right/>
      <top/>
      <bottom style="double">
        <color indexed="64"/>
      </bottom>
      <diagonal/>
    </border>
    <border>
      <left style="thin">
        <color indexed="64"/>
      </left>
      <right/>
      <top/>
      <bottom style="hair">
        <color indexed="64"/>
      </bottom>
      <diagonal/>
    </border>
    <border>
      <left style="thin">
        <color indexed="64"/>
      </left>
      <right style="thin">
        <color indexed="64"/>
      </right>
      <top style="double">
        <color indexed="64"/>
      </top>
      <bottom style="thin">
        <color indexed="64"/>
      </bottom>
      <diagonal/>
    </border>
    <border>
      <left style="hair">
        <color indexed="64"/>
      </left>
      <right style="thin">
        <color indexed="64"/>
      </right>
      <top/>
      <bottom style="hair">
        <color indexed="64"/>
      </bottom>
      <diagonal/>
    </border>
    <border>
      <left style="hair">
        <color indexed="64"/>
      </left>
      <right style="hair">
        <color indexed="64"/>
      </right>
      <top/>
      <bottom style="hair">
        <color indexed="64"/>
      </bottom>
      <diagonal/>
    </border>
    <border>
      <left/>
      <right style="thin">
        <color indexed="64"/>
      </right>
      <top style="double">
        <color indexed="64"/>
      </top>
      <bottom style="thin">
        <color indexed="64"/>
      </bottom>
      <diagonal/>
    </border>
    <border>
      <left style="thin">
        <color indexed="64"/>
      </left>
      <right style="thin">
        <color indexed="64"/>
      </right>
      <top/>
      <bottom style="hair">
        <color indexed="64"/>
      </bottom>
      <diagonal/>
    </border>
    <border>
      <left/>
      <right/>
      <top style="double">
        <color indexed="64"/>
      </top>
      <bottom style="thin">
        <color indexed="64"/>
      </bottom>
      <diagonal/>
    </border>
    <border>
      <left/>
      <right style="hair">
        <color indexed="64"/>
      </right>
      <top style="hair">
        <color indexed="64"/>
      </top>
      <bottom style="hair">
        <color indexed="64"/>
      </bottom>
      <diagonal/>
    </border>
    <border>
      <left/>
      <right style="medium">
        <color indexed="64"/>
      </right>
      <top style="thin">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medium">
        <color indexed="64"/>
      </right>
      <top style="medium">
        <color indexed="64"/>
      </top>
      <bottom style="thin">
        <color indexed="64"/>
      </bottom>
      <diagonal/>
    </border>
    <border>
      <left/>
      <right style="hair">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hair">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hair">
        <color indexed="64"/>
      </top>
      <bottom/>
      <diagonal/>
    </border>
  </borders>
  <cellStyleXfs count="911">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42" fillId="8" borderId="0" applyNumberFormat="0" applyBorder="0" applyAlignment="0" applyProtection="0">
      <alignment vertical="center"/>
    </xf>
    <xf numFmtId="0" fontId="42" fillId="9" borderId="0" applyNumberFormat="0" applyBorder="0" applyAlignment="0" applyProtection="0">
      <alignment vertical="center"/>
    </xf>
    <xf numFmtId="0" fontId="42" fillId="10" borderId="0" applyNumberFormat="0" applyBorder="0" applyAlignment="0" applyProtection="0">
      <alignment vertical="center"/>
    </xf>
    <xf numFmtId="0" fontId="42" fillId="8" borderId="0" applyNumberFormat="0" applyBorder="0" applyAlignment="0" applyProtection="0">
      <alignment vertical="center"/>
    </xf>
    <xf numFmtId="0" fontId="42" fillId="11" borderId="0" applyNumberFormat="0" applyBorder="0" applyAlignment="0" applyProtection="0">
      <alignment vertical="center"/>
    </xf>
    <xf numFmtId="0" fontId="42" fillId="10" borderId="0" applyNumberFormat="0" applyBorder="0" applyAlignment="0" applyProtection="0">
      <alignment vertical="center"/>
    </xf>
    <xf numFmtId="0" fontId="11" fillId="12"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5" borderId="0" applyNumberFormat="0" applyBorder="0" applyAlignment="0" applyProtection="0"/>
    <xf numFmtId="0" fontId="11" fillId="12" borderId="0" applyNumberFormat="0" applyBorder="0" applyAlignment="0" applyProtection="0"/>
    <xf numFmtId="0" fontId="11" fillId="15" borderId="0" applyNumberFormat="0" applyBorder="0" applyAlignment="0" applyProtection="0"/>
    <xf numFmtId="0" fontId="42" fillId="16" borderId="0" applyNumberFormat="0" applyBorder="0" applyAlignment="0" applyProtection="0">
      <alignment vertical="center"/>
    </xf>
    <xf numFmtId="0" fontId="42" fillId="9" borderId="0" applyNumberFormat="0" applyBorder="0" applyAlignment="0" applyProtection="0">
      <alignment vertical="center"/>
    </xf>
    <xf numFmtId="0" fontId="42" fillId="17" borderId="0" applyNumberFormat="0" applyBorder="0" applyAlignment="0" applyProtection="0">
      <alignment vertical="center"/>
    </xf>
    <xf numFmtId="0" fontId="42" fillId="16" borderId="0" applyNumberFormat="0" applyBorder="0" applyAlignment="0" applyProtection="0">
      <alignment vertical="center"/>
    </xf>
    <xf numFmtId="0" fontId="42" fillId="18" borderId="0" applyNumberFormat="0" applyBorder="0" applyAlignment="0" applyProtection="0">
      <alignment vertical="center"/>
    </xf>
    <xf numFmtId="0" fontId="42" fillId="17" borderId="0" applyNumberFormat="0" applyBorder="0" applyAlignment="0" applyProtection="0">
      <alignment vertical="center"/>
    </xf>
    <xf numFmtId="0" fontId="12" fillId="19"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43" fillId="23" borderId="0" applyNumberFormat="0" applyBorder="0" applyAlignment="0" applyProtection="0">
      <alignment vertical="center"/>
    </xf>
    <xf numFmtId="0" fontId="43" fillId="9" borderId="0" applyNumberFormat="0" applyBorder="0" applyAlignment="0" applyProtection="0">
      <alignment vertical="center"/>
    </xf>
    <xf numFmtId="0" fontId="43" fillId="17" borderId="0" applyNumberFormat="0" applyBorder="0" applyAlignment="0" applyProtection="0">
      <alignment vertical="center"/>
    </xf>
    <xf numFmtId="0" fontId="43" fillId="16" borderId="0" applyNumberFormat="0" applyBorder="0" applyAlignment="0" applyProtection="0">
      <alignment vertical="center"/>
    </xf>
    <xf numFmtId="0" fontId="43" fillId="23" borderId="0" applyNumberFormat="0" applyBorder="0" applyAlignment="0" applyProtection="0">
      <alignment vertical="center"/>
    </xf>
    <xf numFmtId="0" fontId="43" fillId="9" borderId="0" applyNumberFormat="0" applyBorder="0" applyAlignment="0" applyProtection="0">
      <alignment vertical="center"/>
    </xf>
    <xf numFmtId="0" fontId="12"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7" borderId="0" applyNumberFormat="0" applyBorder="0" applyAlignment="0" applyProtection="0"/>
    <xf numFmtId="0" fontId="13" fillId="3" borderId="0" applyNumberFormat="0" applyBorder="0" applyAlignment="0" applyProtection="0"/>
    <xf numFmtId="0" fontId="14" fillId="28" borderId="1" applyNumberFormat="0" applyAlignment="0" applyProtection="0"/>
    <xf numFmtId="0" fontId="15" fillId="29" borderId="2" applyNumberFormat="0" applyAlignment="0" applyProtection="0"/>
    <xf numFmtId="165" fontId="39" fillId="0" borderId="0" applyFont="0" applyFill="0" applyBorder="0" applyAlignment="0" applyProtection="0"/>
    <xf numFmtId="164" fontId="39" fillId="0" borderId="0" applyFont="0" applyFill="0" applyBorder="0" applyAlignment="0" applyProtection="0"/>
    <xf numFmtId="40" fontId="68" fillId="0" borderId="0" applyFont="0" applyFill="0" applyBorder="0" applyAlignment="0" applyProtection="0"/>
    <xf numFmtId="164" fontId="39" fillId="0" borderId="0" applyFont="0" applyFill="0" applyBorder="0" applyAlignment="0" applyProtection="0">
      <alignment vertical="center"/>
    </xf>
    <xf numFmtId="0" fontId="16" fillId="0" borderId="0" applyNumberFormat="0" applyFill="0" applyBorder="0" applyAlignment="0" applyProtection="0"/>
    <xf numFmtId="0" fontId="17" fillId="4" borderId="0" applyNumberFormat="0" applyBorder="0" applyAlignment="0" applyProtection="0"/>
    <xf numFmtId="0" fontId="18" fillId="0" borderId="3" applyNumberFormat="0" applyFill="0" applyAlignment="0" applyProtection="0"/>
    <xf numFmtId="0" fontId="19" fillId="0" borderId="4" applyNumberFormat="0" applyFill="0" applyAlignment="0" applyProtection="0"/>
    <xf numFmtId="0" fontId="20" fillId="0" borderId="5" applyNumberFormat="0" applyFill="0" applyAlignment="0" applyProtection="0"/>
    <xf numFmtId="0" fontId="20" fillId="0" borderId="0" applyNumberFormat="0" applyFill="0" applyBorder="0" applyAlignment="0" applyProtection="0"/>
    <xf numFmtId="0" fontId="21" fillId="7" borderId="1" applyNumberFormat="0" applyAlignment="0" applyProtection="0"/>
    <xf numFmtId="0" fontId="22" fillId="0" borderId="6" applyNumberFormat="0" applyFill="0" applyAlignment="0" applyProtection="0"/>
    <xf numFmtId="0" fontId="23" fillId="30" borderId="0" applyNumberFormat="0" applyBorder="0" applyAlignment="0" applyProtection="0"/>
    <xf numFmtId="0" fontId="68" fillId="0" borderId="0"/>
    <xf numFmtId="0" fontId="39" fillId="0" borderId="0"/>
    <xf numFmtId="0" fontId="11" fillId="0" borderId="0"/>
    <xf numFmtId="0" fontId="39" fillId="31" borderId="7" applyNumberFormat="0" applyFont="0" applyAlignment="0" applyProtection="0"/>
    <xf numFmtId="0" fontId="24" fillId="28" borderId="8" applyNumberFormat="0" applyAlignment="0" applyProtection="0"/>
    <xf numFmtId="0" fontId="44" fillId="14" borderId="9" applyNumberFormat="0" applyProtection="0">
      <alignment horizontal="right" vertical="center"/>
    </xf>
    <xf numFmtId="0" fontId="44" fillId="32" borderId="9" applyNumberFormat="0" applyProtection="0">
      <alignment horizontal="left" vertical="center" indent="1"/>
    </xf>
    <xf numFmtId="0" fontId="25" fillId="0" borderId="0" applyNumberFormat="0" applyFill="0" applyBorder="0" applyAlignment="0" applyProtection="0"/>
    <xf numFmtId="0" fontId="26" fillId="0" borderId="10" applyNumberFormat="0" applyFill="0" applyAlignment="0" applyProtection="0"/>
    <xf numFmtId="0" fontId="27" fillId="0" borderId="0" applyNumberFormat="0" applyFill="0" applyBorder="0" applyAlignment="0" applyProtection="0"/>
    <xf numFmtId="0" fontId="43" fillId="23" borderId="0" applyNumberFormat="0" applyBorder="0" applyAlignment="0" applyProtection="0">
      <alignment vertical="center"/>
    </xf>
    <xf numFmtId="0" fontId="43" fillId="33" borderId="0" applyNumberFormat="0" applyBorder="0" applyAlignment="0" applyProtection="0">
      <alignment vertical="center"/>
    </xf>
    <xf numFmtId="0" fontId="43" fillId="34" borderId="0" applyNumberFormat="0" applyBorder="0" applyAlignment="0" applyProtection="0">
      <alignment vertical="center"/>
    </xf>
    <xf numFmtId="0" fontId="43" fillId="35" borderId="0" applyNumberFormat="0" applyBorder="0" applyAlignment="0" applyProtection="0">
      <alignment vertical="center"/>
    </xf>
    <xf numFmtId="0" fontId="43" fillId="23" borderId="0" applyNumberFormat="0" applyBorder="0" applyAlignment="0" applyProtection="0">
      <alignment vertical="center"/>
    </xf>
    <xf numFmtId="0" fontId="43" fillId="36" borderId="0" applyNumberFormat="0" applyBorder="0" applyAlignment="0" applyProtection="0">
      <alignment vertical="center"/>
    </xf>
    <xf numFmtId="0" fontId="45" fillId="0" borderId="0" applyNumberFormat="0" applyFill="0" applyBorder="0" applyAlignment="0" applyProtection="0">
      <alignment vertical="center"/>
    </xf>
    <xf numFmtId="0" fontId="46" fillId="37" borderId="2" applyNumberFormat="0" applyAlignment="0" applyProtection="0">
      <alignment vertical="center"/>
    </xf>
    <xf numFmtId="0" fontId="47" fillId="17" borderId="0" applyNumberFormat="0" applyBorder="0" applyAlignment="0" applyProtection="0">
      <alignment vertical="center"/>
    </xf>
    <xf numFmtId="0" fontId="39" fillId="10" borderId="7" applyNumberFormat="0" applyFont="0" applyAlignment="0" applyProtection="0">
      <alignment vertical="center"/>
    </xf>
    <xf numFmtId="0" fontId="48" fillId="0" borderId="6" applyNumberFormat="0" applyFill="0" applyAlignment="0" applyProtection="0">
      <alignment vertical="center"/>
    </xf>
    <xf numFmtId="0" fontId="49" fillId="17" borderId="1" applyNumberFormat="0" applyAlignment="0" applyProtection="0">
      <alignment vertical="center"/>
    </xf>
    <xf numFmtId="0" fontId="50" fillId="38" borderId="8" applyNumberFormat="0" applyAlignment="0" applyProtection="0">
      <alignment vertical="center"/>
    </xf>
    <xf numFmtId="0" fontId="51" fillId="39" borderId="0" applyNumberFormat="0" applyBorder="0" applyAlignment="0" applyProtection="0">
      <alignment vertical="center"/>
    </xf>
    <xf numFmtId="0" fontId="52" fillId="0" borderId="0"/>
    <xf numFmtId="0" fontId="53" fillId="40" borderId="0" applyNumberFormat="0" applyBorder="0" applyAlignment="0" applyProtection="0">
      <alignment vertical="center"/>
    </xf>
    <xf numFmtId="0" fontId="54" fillId="0" borderId="11" applyNumberFormat="0" applyFill="0" applyAlignment="0" applyProtection="0">
      <alignment vertical="center"/>
    </xf>
    <xf numFmtId="0" fontId="55" fillId="0" borderId="4" applyNumberFormat="0" applyFill="0" applyAlignment="0" applyProtection="0">
      <alignment vertical="center"/>
    </xf>
    <xf numFmtId="0" fontId="56" fillId="0" borderId="12" applyNumberFormat="0" applyFill="0" applyAlignment="0" applyProtection="0">
      <alignment vertical="center"/>
    </xf>
    <xf numFmtId="0" fontId="56" fillId="0" borderId="0" applyNumberFormat="0" applyFill="0" applyBorder="0" applyAlignment="0" applyProtection="0">
      <alignment vertical="center"/>
    </xf>
    <xf numFmtId="0" fontId="57" fillId="38" borderId="1" applyNumberFormat="0" applyAlignment="0" applyProtection="0">
      <alignment vertical="center"/>
    </xf>
    <xf numFmtId="0" fontId="58"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0" fillId="0" borderId="13" applyNumberFormat="0" applyFill="0" applyAlignment="0" applyProtection="0">
      <alignment vertical="center"/>
    </xf>
    <xf numFmtId="0" fontId="39" fillId="0" borderId="0"/>
    <xf numFmtId="43" fontId="39" fillId="0" borderId="0" applyFont="0" applyFill="0" applyBorder="0" applyAlignment="0" applyProtection="0"/>
    <xf numFmtId="41" fontId="39" fillId="0" borderId="0" applyFont="0" applyFill="0" applyBorder="0" applyAlignment="0" applyProtection="0"/>
    <xf numFmtId="43" fontId="39" fillId="0" borderId="0" applyFont="0" applyFill="0" applyBorder="0" applyAlignment="0" applyProtection="0"/>
    <xf numFmtId="0" fontId="74" fillId="0" borderId="0">
      <alignment vertical="center"/>
    </xf>
    <xf numFmtId="0" fontId="5" fillId="0" borderId="0"/>
    <xf numFmtId="0" fontId="39"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9" fontId="39" fillId="0" borderId="0" applyFont="0" applyFill="0" applyBorder="0" applyAlignment="0" applyProtection="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0" fontId="76" fillId="0" borderId="0">
      <alignment vertical="center"/>
    </xf>
    <xf numFmtId="0" fontId="77" fillId="0" borderId="0">
      <alignment vertical="center"/>
    </xf>
    <xf numFmtId="38" fontId="77" fillId="0" borderId="0" applyFont="0" applyFill="0" applyBorder="0" applyAlignment="0" applyProtection="0">
      <alignment vertical="center"/>
    </xf>
    <xf numFmtId="0" fontId="39" fillId="0" borderId="0"/>
    <xf numFmtId="38" fontId="42" fillId="0" borderId="0" applyFont="0" applyFill="0" applyBorder="0" applyAlignment="0" applyProtection="0">
      <alignment vertical="center"/>
    </xf>
    <xf numFmtId="38" fontId="42" fillId="0" borderId="0" applyFont="0" applyFill="0" applyBorder="0" applyAlignment="0" applyProtection="0">
      <alignment vertical="center"/>
    </xf>
    <xf numFmtId="0" fontId="39" fillId="0" borderId="0"/>
    <xf numFmtId="0" fontId="78" fillId="0" borderId="0">
      <alignment vertical="center"/>
    </xf>
    <xf numFmtId="0" fontId="78" fillId="0" borderId="0">
      <alignment vertical="center"/>
    </xf>
    <xf numFmtId="0" fontId="77" fillId="0" borderId="0">
      <alignment vertical="center"/>
    </xf>
    <xf numFmtId="38" fontId="77" fillId="0" borderId="0" applyFont="0" applyFill="0" applyBorder="0" applyAlignment="0" applyProtection="0">
      <alignment vertical="center"/>
    </xf>
    <xf numFmtId="38" fontId="79" fillId="0" borderId="0" applyFont="0" applyFill="0" applyBorder="0" applyAlignment="0" applyProtection="0">
      <alignment vertical="center"/>
    </xf>
    <xf numFmtId="0" fontId="77" fillId="0" borderId="0">
      <alignment vertical="center"/>
    </xf>
    <xf numFmtId="38" fontId="75" fillId="0" borderId="0" applyFont="0" applyFill="0" applyBorder="0" applyAlignment="0" applyProtection="0">
      <alignment vertical="center"/>
    </xf>
    <xf numFmtId="0" fontId="75" fillId="0" borderId="0">
      <alignment vertical="center"/>
    </xf>
    <xf numFmtId="0" fontId="5"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1"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0" fontId="4" fillId="0" borderId="0"/>
    <xf numFmtId="0" fontId="4" fillId="0" borderId="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75" fillId="0" borderId="0" applyFont="0" applyFill="0" applyBorder="0" applyAlignment="0" applyProtection="0"/>
    <xf numFmtId="0" fontId="3" fillId="0" borderId="0"/>
    <xf numFmtId="9" fontId="75" fillId="0" borderId="0" applyFont="0" applyFill="0" applyBorder="0" applyAlignment="0" applyProtection="0">
      <alignment vertical="center"/>
    </xf>
    <xf numFmtId="0" fontId="3" fillId="0" borderId="0"/>
    <xf numFmtId="0" fontId="75" fillId="0" borderId="0"/>
    <xf numFmtId="0" fontId="75" fillId="0" borderId="0"/>
    <xf numFmtId="41" fontId="74" fillId="0" borderId="0" applyFont="0" applyFill="0" applyBorder="0" applyAlignment="0" applyProtection="0"/>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75" fillId="0" borderId="0"/>
    <xf numFmtId="0" fontId="75" fillId="0" borderId="0"/>
    <xf numFmtId="41" fontId="74" fillId="0" borderId="0" applyFont="0" applyFill="0" applyBorder="0" applyAlignment="0" applyProtection="0"/>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75" fillId="0" borderId="0"/>
    <xf numFmtId="0" fontId="75" fillId="0" borderId="0"/>
    <xf numFmtId="0" fontId="3" fillId="0" borderId="0"/>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75" fillId="0" borderId="0"/>
    <xf numFmtId="0" fontId="75" fillId="0" borderId="0"/>
    <xf numFmtId="9" fontId="74" fillId="0" borderId="0" applyFont="0" applyFill="0" applyBorder="0" applyAlignment="0" applyProtection="0"/>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75" fillId="0" borderId="0"/>
    <xf numFmtId="0" fontId="75" fillId="0" borderId="0"/>
    <xf numFmtId="41" fontId="74" fillId="0" borderId="0" applyFont="0" applyFill="0" applyBorder="0" applyAlignment="0" applyProtection="0"/>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75" fillId="0" borderId="0"/>
    <xf numFmtId="0" fontId="75" fillId="0" borderId="0"/>
    <xf numFmtId="41" fontId="74" fillId="0" borderId="0" applyFont="0" applyFill="0" applyBorder="0" applyAlignment="0" applyProtection="0"/>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75" fillId="0" borderId="0"/>
    <xf numFmtId="0" fontId="75" fillId="0" borderId="0"/>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3" fillId="0" borderId="0"/>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9" fontId="75" fillId="0" borderId="0" applyFont="0" applyFill="0" applyBorder="0" applyAlignment="0" applyProtection="0">
      <alignment vertical="center"/>
    </xf>
    <xf numFmtId="0" fontId="75" fillId="0" borderId="0"/>
    <xf numFmtId="0" fontId="75" fillId="0" borderId="0"/>
    <xf numFmtId="0" fontId="75" fillId="0" borderId="0">
      <alignment vertical="center"/>
    </xf>
    <xf numFmtId="0" fontId="75" fillId="0" borderId="0">
      <alignment vertical="center"/>
    </xf>
    <xf numFmtId="0" fontId="75" fillId="0" borderId="0"/>
    <xf numFmtId="0" fontId="75" fillId="0" borderId="0"/>
    <xf numFmtId="0" fontId="75" fillId="0" borderId="0">
      <alignment vertical="center"/>
    </xf>
    <xf numFmtId="0" fontId="75" fillId="0" borderId="0">
      <alignment vertical="center"/>
    </xf>
    <xf numFmtId="9" fontId="75" fillId="0" borderId="0" applyFont="0" applyFill="0" applyBorder="0" applyAlignment="0" applyProtection="0">
      <alignment vertical="center"/>
    </xf>
    <xf numFmtId="0" fontId="75" fillId="0" borderId="0">
      <alignment vertical="center"/>
    </xf>
    <xf numFmtId="38" fontId="75" fillId="0" borderId="0" applyFont="0" applyFill="0" applyBorder="0" applyAlignment="0" applyProtection="0">
      <alignment vertical="center"/>
    </xf>
    <xf numFmtId="0" fontId="75" fillId="0" borderId="0">
      <alignment vertical="center"/>
    </xf>
    <xf numFmtId="0" fontId="75" fillId="0" borderId="0"/>
    <xf numFmtId="0" fontId="75" fillId="0" borderId="0"/>
    <xf numFmtId="0" fontId="88" fillId="0" borderId="0" applyNumberFormat="0" applyFill="0" applyBorder="0" applyAlignment="0" applyProtection="0"/>
    <xf numFmtId="0" fontId="89" fillId="0" borderId="55" applyNumberFormat="0" applyFill="0" applyAlignment="0" applyProtection="0"/>
    <xf numFmtId="0" fontId="90" fillId="0" borderId="56" applyNumberFormat="0" applyFill="0" applyAlignment="0" applyProtection="0"/>
    <xf numFmtId="0" fontId="91" fillId="0" borderId="57" applyNumberFormat="0" applyFill="0" applyAlignment="0" applyProtection="0"/>
    <xf numFmtId="0" fontId="91" fillId="0" borderId="0" applyNumberFormat="0" applyFill="0" applyBorder="0" applyAlignment="0" applyProtection="0"/>
    <xf numFmtId="0" fontId="92" fillId="46" borderId="0" applyNumberFormat="0" applyBorder="0" applyAlignment="0" applyProtection="0"/>
    <xf numFmtId="0" fontId="93" fillId="47" borderId="0" applyNumberFormat="0" applyBorder="0" applyAlignment="0" applyProtection="0"/>
    <xf numFmtId="0" fontId="94" fillId="48" borderId="0" applyNumberFormat="0" applyBorder="0" applyAlignment="0" applyProtection="0"/>
    <xf numFmtId="0" fontId="95" fillId="49" borderId="58" applyNumberFormat="0" applyAlignment="0" applyProtection="0"/>
    <xf numFmtId="0" fontId="96" fillId="50" borderId="59" applyNumberFormat="0" applyAlignment="0" applyProtection="0"/>
    <xf numFmtId="0" fontId="97" fillId="50" borderId="58" applyNumberFormat="0" applyAlignment="0" applyProtection="0"/>
    <xf numFmtId="0" fontId="98" fillId="0" borderId="60" applyNumberFormat="0" applyFill="0" applyAlignment="0" applyProtection="0"/>
    <xf numFmtId="0" fontId="99" fillId="51" borderId="61" applyNumberFormat="0" applyAlignment="0" applyProtection="0"/>
    <xf numFmtId="0" fontId="100" fillId="0" borderId="0" applyNumberFormat="0" applyFill="0" applyBorder="0" applyAlignment="0" applyProtection="0"/>
    <xf numFmtId="0" fontId="75" fillId="52" borderId="62" applyNumberFormat="0" applyFont="0" applyAlignment="0" applyProtection="0"/>
    <xf numFmtId="0" fontId="101" fillId="0" borderId="0" applyNumberFormat="0" applyFill="0" applyBorder="0" applyAlignment="0" applyProtection="0"/>
    <xf numFmtId="0" fontId="87" fillId="0" borderId="63" applyNumberFormat="0" applyFill="0" applyAlignment="0" applyProtection="0"/>
    <xf numFmtId="0" fontId="102" fillId="53"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102" fillId="57" borderId="0" applyNumberFormat="0" applyBorder="0" applyAlignment="0" applyProtection="0"/>
    <xf numFmtId="0" fontId="3" fillId="58" borderId="0" applyNumberFormat="0" applyBorder="0" applyAlignment="0" applyProtection="0"/>
    <xf numFmtId="0" fontId="3" fillId="59" borderId="0" applyNumberFormat="0" applyBorder="0" applyAlignment="0" applyProtection="0"/>
    <xf numFmtId="0" fontId="3" fillId="60" borderId="0" applyNumberFormat="0" applyBorder="0" applyAlignment="0" applyProtection="0"/>
    <xf numFmtId="0" fontId="102" fillId="61" borderId="0" applyNumberFormat="0" applyBorder="0" applyAlignment="0" applyProtection="0"/>
    <xf numFmtId="0" fontId="3" fillId="62" borderId="0" applyNumberFormat="0" applyBorder="0" applyAlignment="0" applyProtection="0"/>
    <xf numFmtId="0" fontId="3" fillId="63" borderId="0" applyNumberFormat="0" applyBorder="0" applyAlignment="0" applyProtection="0"/>
    <xf numFmtId="0" fontId="3" fillId="64" borderId="0" applyNumberFormat="0" applyBorder="0" applyAlignment="0" applyProtection="0"/>
    <xf numFmtId="0" fontId="102" fillId="65" borderId="0" applyNumberFormat="0" applyBorder="0" applyAlignment="0" applyProtection="0"/>
    <xf numFmtId="0" fontId="3" fillId="66" borderId="0" applyNumberFormat="0" applyBorder="0" applyAlignment="0" applyProtection="0"/>
    <xf numFmtId="0" fontId="3" fillId="67" borderId="0" applyNumberFormat="0" applyBorder="0" applyAlignment="0" applyProtection="0"/>
    <xf numFmtId="0" fontId="3" fillId="68" borderId="0" applyNumberFormat="0" applyBorder="0" applyAlignment="0" applyProtection="0"/>
    <xf numFmtId="0" fontId="102" fillId="69" borderId="0" applyNumberFormat="0" applyBorder="0" applyAlignment="0" applyProtection="0"/>
    <xf numFmtId="0" fontId="3" fillId="70" borderId="0" applyNumberFormat="0" applyBorder="0" applyAlignment="0" applyProtection="0"/>
    <xf numFmtId="0" fontId="3" fillId="71" borderId="0" applyNumberFormat="0" applyBorder="0" applyAlignment="0" applyProtection="0"/>
    <xf numFmtId="0" fontId="3" fillId="72" borderId="0" applyNumberFormat="0" applyBorder="0" applyAlignment="0" applyProtection="0"/>
    <xf numFmtId="0" fontId="102" fillId="73" borderId="0" applyNumberFormat="0" applyBorder="0" applyAlignment="0" applyProtection="0"/>
    <xf numFmtId="0" fontId="3" fillId="74" borderId="0" applyNumberFormat="0" applyBorder="0" applyAlignment="0" applyProtection="0"/>
    <xf numFmtId="0" fontId="3" fillId="75" borderId="0" applyNumberFormat="0" applyBorder="0" applyAlignment="0" applyProtection="0"/>
    <xf numFmtId="0" fontId="3" fillId="76" borderId="0" applyNumberFormat="0" applyBorder="0" applyAlignment="0" applyProtection="0"/>
    <xf numFmtId="43" fontId="39" fillId="0" borderId="0" applyFont="0" applyFill="0" applyBorder="0" applyAlignment="0" applyProtection="0"/>
    <xf numFmtId="0" fontId="39" fillId="0" borderId="0"/>
    <xf numFmtId="41" fontId="39" fillId="0" borderId="0" applyFont="0" applyFill="0" applyBorder="0" applyAlignment="0" applyProtection="0"/>
    <xf numFmtId="165" fontId="39" fillId="0" borderId="0" applyFont="0" applyFill="0" applyBorder="0" applyAlignment="0" applyProtection="0"/>
    <xf numFmtId="164" fontId="39"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xf numFmtId="0" fontId="2" fillId="0" borderId="0"/>
    <xf numFmtId="41" fontId="3" fillId="0" borderId="0" applyFont="0" applyFill="0" applyBorder="0" applyAlignment="0" applyProtection="0"/>
    <xf numFmtId="41" fontId="3" fillId="0" borderId="0" applyFont="0" applyFill="0" applyBorder="0" applyAlignment="0" applyProtection="0"/>
    <xf numFmtId="41" fontId="2" fillId="0" borderId="0" applyFont="0" applyFill="0" applyBorder="0" applyAlignment="0" applyProtection="0"/>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4"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4"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4"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41" fontId="74" fillId="0" borderId="0" applyFont="0" applyFill="0" applyBorder="0" applyAlignment="0" applyProtection="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9" fontId="2" fillId="0" borderId="0" applyFont="0" applyFill="0" applyBorder="0" applyAlignment="0" applyProtection="0">
      <alignment vertical="center"/>
    </xf>
    <xf numFmtId="0" fontId="2" fillId="0" borderId="0">
      <alignment vertical="center"/>
    </xf>
    <xf numFmtId="38" fontId="2" fillId="0" borderId="0" applyFont="0" applyFill="0" applyBorder="0" applyAlignment="0" applyProtection="0">
      <alignment vertical="center"/>
    </xf>
    <xf numFmtId="0" fontId="2" fillId="0" borderId="0">
      <alignment vertical="center"/>
    </xf>
    <xf numFmtId="0" fontId="2" fillId="0" borderId="0"/>
    <xf numFmtId="0" fontId="2" fillId="0" borderId="0"/>
    <xf numFmtId="0" fontId="2" fillId="52" borderId="62" applyNumberFormat="0" applyFont="0" applyAlignment="0" applyProtection="0"/>
    <xf numFmtId="0" fontId="3" fillId="0" borderId="0"/>
    <xf numFmtId="41" fontId="74" fillId="0" borderId="0" applyFont="0" applyFill="0" applyBorder="0" applyAlignment="0" applyProtection="0"/>
    <xf numFmtId="0" fontId="3" fillId="0" borderId="0"/>
    <xf numFmtId="0" fontId="3" fillId="0" borderId="0"/>
    <xf numFmtId="41" fontId="74" fillId="0" borderId="0" applyFont="0" applyFill="0" applyBorder="0" applyAlignment="0" applyProtection="0"/>
    <xf numFmtId="0" fontId="3" fillId="0" borderId="0"/>
    <xf numFmtId="0" fontId="3" fillId="0" borderId="0"/>
    <xf numFmtId="0" fontId="74" fillId="52" borderId="62" applyNumberFormat="0" applyFont="0" applyAlignment="0" applyProtection="0"/>
    <xf numFmtId="0" fontId="3" fillId="0" borderId="0"/>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xf numFmtId="0" fontId="1" fillId="0" borderId="0"/>
    <xf numFmtId="41" fontId="74" fillId="0" borderId="0" applyFont="0" applyFill="0" applyBorder="0" applyAlignment="0" applyProtection="0"/>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xf numFmtId="0" fontId="1" fillId="0" borderId="0"/>
    <xf numFmtId="41" fontId="74" fillId="0" borderId="0" applyFont="0" applyFill="0" applyBorder="0" applyAlignment="0" applyProtection="0"/>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xf numFmtId="0" fontId="1" fillId="0" borderId="0"/>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alignment vertical="center"/>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38" fontId="1" fillId="0" borderId="0" applyFont="0" applyFill="0" applyBorder="0" applyAlignment="0" applyProtection="0">
      <alignment vertical="center"/>
    </xf>
    <xf numFmtId="0" fontId="1" fillId="0" borderId="0">
      <alignment vertical="center"/>
    </xf>
    <xf numFmtId="0" fontId="1" fillId="0" borderId="0"/>
    <xf numFmtId="0" fontId="1" fillId="0" borderId="0"/>
    <xf numFmtId="0" fontId="1" fillId="0" borderId="0"/>
    <xf numFmtId="0" fontId="1" fillId="0" borderId="0"/>
    <xf numFmtId="0" fontId="103" fillId="0" borderId="0"/>
    <xf numFmtId="0" fontId="39" fillId="0" borderId="0"/>
  </cellStyleXfs>
  <cellXfs count="788">
    <xf numFmtId="0" fontId="0" fillId="0" borderId="0" xfId="0"/>
    <xf numFmtId="0" fontId="8" fillId="41" borderId="14" xfId="0" applyFont="1" applyFill="1" applyBorder="1" applyAlignment="1">
      <alignment horizontal="center"/>
    </xf>
    <xf numFmtId="0" fontId="28" fillId="0" borderId="15" xfId="0" applyFont="1" applyFill="1" applyBorder="1"/>
    <xf numFmtId="0" fontId="29" fillId="41" borderId="0" xfId="0" applyFont="1" applyFill="1"/>
    <xf numFmtId="0" fontId="0" fillId="41" borderId="0" xfId="0" applyFont="1" applyFill="1"/>
    <xf numFmtId="166" fontId="0" fillId="41" borderId="0" xfId="46" applyNumberFormat="1" applyFont="1" applyFill="1"/>
    <xf numFmtId="0" fontId="30" fillId="41" borderId="0" xfId="0" applyFont="1" applyFill="1" applyAlignment="1">
      <alignment horizontal="centerContinuous"/>
    </xf>
    <xf numFmtId="166" fontId="30" fillId="41" borderId="0" xfId="46" applyNumberFormat="1" applyFont="1" applyFill="1" applyAlignment="1">
      <alignment horizontal="centerContinuous"/>
    </xf>
    <xf numFmtId="0" fontId="0" fillId="41" borderId="0" xfId="0" applyFont="1" applyFill="1" applyAlignment="1">
      <alignment horizontal="right"/>
    </xf>
    <xf numFmtId="167" fontId="0" fillId="41" borderId="0" xfId="0" applyNumberFormat="1" applyFont="1" applyFill="1" applyAlignment="1">
      <alignment horizontal="centerContinuous"/>
    </xf>
    <xf numFmtId="0" fontId="8" fillId="41" borderId="16" xfId="0" applyFont="1" applyFill="1" applyBorder="1"/>
    <xf numFmtId="0" fontId="8" fillId="41" borderId="17" xfId="0" applyFont="1" applyFill="1" applyBorder="1"/>
    <xf numFmtId="0" fontId="0" fillId="41" borderId="14" xfId="0" applyFont="1" applyFill="1" applyBorder="1"/>
    <xf numFmtId="0" fontId="8" fillId="41" borderId="16" xfId="0" applyFont="1" applyFill="1" applyBorder="1" applyAlignment="1">
      <alignment horizontal="centerContinuous"/>
    </xf>
    <xf numFmtId="0" fontId="8" fillId="41" borderId="14" xfId="0" applyFont="1" applyFill="1" applyBorder="1" applyAlignment="1">
      <alignment horizontal="centerContinuous"/>
    </xf>
    <xf numFmtId="0" fontId="8" fillId="41" borderId="17" xfId="0" applyFont="1" applyFill="1" applyBorder="1" applyAlignment="1">
      <alignment horizontal="centerContinuous"/>
    </xf>
    <xf numFmtId="0" fontId="8" fillId="41" borderId="16" xfId="0" applyFont="1" applyFill="1" applyBorder="1" applyAlignment="1"/>
    <xf numFmtId="0" fontId="8" fillId="41" borderId="17" xfId="0" applyFont="1" applyFill="1" applyBorder="1" applyAlignment="1"/>
    <xf numFmtId="166" fontId="8" fillId="41" borderId="14" xfId="46" applyNumberFormat="1" applyFont="1" applyFill="1" applyBorder="1"/>
    <xf numFmtId="0" fontId="0" fillId="41" borderId="18" xfId="0" applyFont="1" applyFill="1" applyBorder="1"/>
    <xf numFmtId="0" fontId="0" fillId="41" borderId="0" xfId="0" applyFont="1" applyFill="1" applyBorder="1"/>
    <xf numFmtId="0" fontId="0" fillId="41" borderId="19" xfId="0" applyFont="1" applyFill="1" applyBorder="1"/>
    <xf numFmtId="0" fontId="8" fillId="41" borderId="20" xfId="0" applyFont="1" applyFill="1" applyBorder="1" applyAlignment="1">
      <alignment horizontal="centerContinuous"/>
    </xf>
    <xf numFmtId="0" fontId="8" fillId="41" borderId="21" xfId="0" applyFont="1" applyFill="1" applyBorder="1" applyAlignment="1">
      <alignment horizontal="centerContinuous"/>
    </xf>
    <xf numFmtId="0" fontId="8" fillId="41" borderId="22" xfId="0" applyFont="1" applyFill="1" applyBorder="1" applyAlignment="1">
      <alignment horizontal="centerContinuous"/>
    </xf>
    <xf numFmtId="166" fontId="8" fillId="41" borderId="22" xfId="46" applyNumberFormat="1" applyFont="1" applyFill="1" applyBorder="1" applyAlignment="1">
      <alignment horizontal="centerContinuous"/>
    </xf>
    <xf numFmtId="0" fontId="0" fillId="41" borderId="18" xfId="0" applyFill="1" applyBorder="1"/>
    <xf numFmtId="0" fontId="0" fillId="41" borderId="17" xfId="0" applyFont="1" applyFill="1" applyBorder="1"/>
    <xf numFmtId="166" fontId="0" fillId="41" borderId="14" xfId="46" applyNumberFormat="1" applyFont="1" applyFill="1" applyBorder="1"/>
    <xf numFmtId="166" fontId="0" fillId="41" borderId="19" xfId="46" applyNumberFormat="1" applyFont="1" applyFill="1" applyBorder="1"/>
    <xf numFmtId="0" fontId="0" fillId="41" borderId="18" xfId="0" applyFont="1" applyFill="1" applyBorder="1" applyAlignment="1">
      <alignment horizontal="center"/>
    </xf>
    <xf numFmtId="0" fontId="0" fillId="41" borderId="19" xfId="0" applyFont="1" applyFill="1" applyBorder="1" applyAlignment="1">
      <alignment horizontal="center"/>
    </xf>
    <xf numFmtId="0" fontId="0" fillId="41" borderId="16" xfId="0" applyFont="1" applyFill="1" applyBorder="1"/>
    <xf numFmtId="0" fontId="0" fillId="41" borderId="17" xfId="0" applyFont="1" applyFill="1" applyBorder="1" applyAlignment="1">
      <alignment horizontal="left"/>
    </xf>
    <xf numFmtId="0" fontId="0" fillId="41" borderId="20" xfId="0" applyFont="1" applyFill="1" applyBorder="1"/>
    <xf numFmtId="0" fontId="0" fillId="41" borderId="21" xfId="0" applyFont="1" applyFill="1" applyBorder="1"/>
    <xf numFmtId="0" fontId="0" fillId="41" borderId="22" xfId="0" applyFont="1" applyFill="1" applyBorder="1"/>
    <xf numFmtId="166" fontId="0" fillId="41" borderId="22" xfId="46" applyNumberFormat="1" applyFont="1" applyFill="1" applyBorder="1"/>
    <xf numFmtId="0" fontId="7" fillId="41" borderId="23" xfId="0" applyFont="1" applyFill="1" applyBorder="1" applyAlignment="1">
      <alignment horizontal="centerContinuous"/>
    </xf>
    <xf numFmtId="0" fontId="7" fillId="41" borderId="23" xfId="0" applyFont="1" applyFill="1" applyBorder="1" applyAlignment="1"/>
    <xf numFmtId="0" fontId="7" fillId="41" borderId="24" xfId="0" applyFont="1" applyFill="1" applyBorder="1" applyAlignment="1">
      <alignment horizontal="center"/>
    </xf>
    <xf numFmtId="0" fontId="7" fillId="41" borderId="25" xfId="0" applyFont="1" applyFill="1" applyBorder="1" applyAlignment="1">
      <alignment horizontal="center"/>
    </xf>
    <xf numFmtId="0" fontId="7" fillId="41" borderId="24" xfId="0" applyFont="1" applyFill="1" applyBorder="1" applyAlignment="1">
      <alignment horizontal="centerContinuous"/>
    </xf>
    <xf numFmtId="166" fontId="7" fillId="41" borderId="24" xfId="46" applyNumberFormat="1" applyFont="1" applyFill="1" applyBorder="1" applyAlignment="1">
      <alignment horizontal="center"/>
    </xf>
    <xf numFmtId="0" fontId="0" fillId="41" borderId="25" xfId="0" applyFont="1" applyFill="1" applyBorder="1"/>
    <xf numFmtId="0" fontId="0" fillId="41" borderId="16" xfId="0" applyFont="1" applyFill="1" applyBorder="1" applyAlignment="1"/>
    <xf numFmtId="0" fontId="7" fillId="41" borderId="26" xfId="0" applyFont="1" applyFill="1" applyBorder="1" applyAlignment="1">
      <alignment horizontal="center"/>
    </xf>
    <xf numFmtId="0" fontId="7" fillId="41" borderId="25" xfId="0" applyFont="1" applyFill="1" applyBorder="1" applyAlignment="1">
      <alignment horizontal="centerContinuous"/>
    </xf>
    <xf numFmtId="0" fontId="7" fillId="41" borderId="16" xfId="0" applyFont="1" applyFill="1" applyBorder="1" applyAlignment="1">
      <alignment horizontal="centerContinuous"/>
    </xf>
    <xf numFmtId="0" fontId="7" fillId="41" borderId="17" xfId="0" applyFont="1" applyFill="1" applyBorder="1" applyAlignment="1">
      <alignment horizontal="centerContinuous"/>
    </xf>
    <xf numFmtId="0" fontId="7" fillId="41" borderId="14" xfId="0" applyFont="1" applyFill="1" applyBorder="1" applyAlignment="1">
      <alignment horizontal="centerContinuous"/>
    </xf>
    <xf numFmtId="166" fontId="7" fillId="41" borderId="25" xfId="46" applyNumberFormat="1" applyFont="1" applyFill="1" applyBorder="1" applyAlignment="1">
      <alignment horizontal="center"/>
    </xf>
    <xf numFmtId="0" fontId="0" fillId="41" borderId="19" xfId="0" applyFont="1" applyFill="1" applyBorder="1" applyAlignment="1">
      <alignment horizontal="centerContinuous"/>
    </xf>
    <xf numFmtId="0" fontId="0" fillId="41" borderId="0" xfId="0" applyFont="1" applyFill="1" applyBorder="1" applyAlignment="1">
      <alignment horizontal="centerContinuous"/>
    </xf>
    <xf numFmtId="0" fontId="0" fillId="41" borderId="26" xfId="0" applyFont="1" applyFill="1" applyBorder="1"/>
    <xf numFmtId="0" fontId="0" fillId="41" borderId="28" xfId="0" applyFont="1" applyFill="1" applyBorder="1"/>
    <xf numFmtId="0" fontId="0" fillId="41" borderId="14" xfId="0" applyFont="1" applyFill="1" applyBorder="1" applyAlignment="1">
      <alignment horizontal="centerContinuous"/>
    </xf>
    <xf numFmtId="0" fontId="0" fillId="41" borderId="17" xfId="0" applyFont="1" applyFill="1" applyBorder="1" applyAlignment="1"/>
    <xf numFmtId="166" fontId="0" fillId="41" borderId="14" xfId="46" applyNumberFormat="1" applyFont="1" applyFill="1" applyBorder="1" applyAlignment="1">
      <alignment horizontal="centerContinuous"/>
    </xf>
    <xf numFmtId="0" fontId="8" fillId="41" borderId="19" xfId="0" applyFont="1" applyFill="1" applyBorder="1" applyAlignment="1">
      <alignment horizontal="center"/>
    </xf>
    <xf numFmtId="0" fontId="0" fillId="41" borderId="29" xfId="0" applyFont="1" applyFill="1" applyBorder="1"/>
    <xf numFmtId="166" fontId="0" fillId="41" borderId="19" xfId="46" applyNumberFormat="1" applyFont="1" applyFill="1" applyBorder="1" applyAlignment="1">
      <alignment horizontal="centerContinuous"/>
    </xf>
    <xf numFmtId="0" fontId="0" fillId="41" borderId="22" xfId="0" applyFont="1" applyFill="1" applyBorder="1" applyAlignment="1">
      <alignment horizontal="centerContinuous"/>
    </xf>
    <xf numFmtId="0" fontId="0" fillId="41" borderId="21" xfId="0" applyFont="1" applyFill="1" applyBorder="1" applyAlignment="1">
      <alignment horizontal="centerContinuous"/>
    </xf>
    <xf numFmtId="166" fontId="0" fillId="41" borderId="22" xfId="46" applyNumberFormat="1" applyFont="1" applyFill="1" applyBorder="1" applyAlignment="1">
      <alignment horizontal="centerContinuous"/>
    </xf>
    <xf numFmtId="165" fontId="0" fillId="41" borderId="0" xfId="46" applyFont="1" applyFill="1"/>
    <xf numFmtId="165" fontId="30" fillId="41" borderId="0" xfId="46" applyFont="1" applyFill="1" applyAlignment="1">
      <alignment horizontal="centerContinuous"/>
    </xf>
    <xf numFmtId="165" fontId="8" fillId="41" borderId="22" xfId="46" applyFont="1" applyFill="1" applyBorder="1" applyAlignment="1">
      <alignment horizontal="centerContinuous"/>
    </xf>
    <xf numFmtId="165" fontId="0" fillId="41" borderId="19" xfId="46" applyFont="1" applyFill="1" applyBorder="1"/>
    <xf numFmtId="165" fontId="0" fillId="41" borderId="22" xfId="46" applyFont="1" applyFill="1" applyBorder="1"/>
    <xf numFmtId="165" fontId="7" fillId="41" borderId="24" xfId="46" applyFont="1" applyFill="1" applyBorder="1" applyAlignment="1">
      <alignment horizontal="center"/>
    </xf>
    <xf numFmtId="165" fontId="7" fillId="41" borderId="25" xfId="46" applyFont="1" applyFill="1" applyBorder="1" applyAlignment="1">
      <alignment horizontal="center"/>
    </xf>
    <xf numFmtId="165" fontId="0" fillId="41" borderId="0" xfId="46" applyFont="1" applyFill="1" applyAlignment="1">
      <alignment horizontal="right"/>
    </xf>
    <xf numFmtId="165" fontId="8" fillId="41" borderId="14" xfId="46" applyFont="1" applyFill="1" applyBorder="1" applyAlignment="1">
      <alignment horizontal="centerContinuous"/>
    </xf>
    <xf numFmtId="165" fontId="0" fillId="41" borderId="17" xfId="46" applyFont="1" applyFill="1" applyBorder="1"/>
    <xf numFmtId="165" fontId="0" fillId="41" borderId="0" xfId="46" applyFont="1" applyFill="1" applyBorder="1"/>
    <xf numFmtId="165" fontId="0" fillId="41" borderId="21" xfId="46" applyFont="1" applyFill="1" applyBorder="1"/>
    <xf numFmtId="165" fontId="7" fillId="41" borderId="23" xfId="46" applyFont="1" applyFill="1" applyBorder="1" applyAlignment="1">
      <alignment horizontal="center"/>
    </xf>
    <xf numFmtId="165" fontId="7" fillId="41" borderId="16" xfId="46" applyFont="1" applyFill="1" applyBorder="1" applyAlignment="1">
      <alignment horizontal="center"/>
    </xf>
    <xf numFmtId="165" fontId="0" fillId="41" borderId="0" xfId="46" applyFont="1" applyFill="1" applyAlignment="1">
      <alignment horizontal="centerContinuous"/>
    </xf>
    <xf numFmtId="165" fontId="8" fillId="41" borderId="16" xfId="46" applyFont="1" applyFill="1" applyBorder="1" applyAlignment="1">
      <alignment horizontal="centerContinuous"/>
    </xf>
    <xf numFmtId="165" fontId="8" fillId="41" borderId="20" xfId="46" applyFont="1" applyFill="1" applyBorder="1" applyAlignment="1">
      <alignment horizontal="centerContinuous"/>
    </xf>
    <xf numFmtId="165" fontId="0" fillId="41" borderId="18" xfId="46" applyFont="1" applyFill="1" applyBorder="1"/>
    <xf numFmtId="165" fontId="0" fillId="41" borderId="26" xfId="46" applyFont="1" applyFill="1" applyBorder="1"/>
    <xf numFmtId="165" fontId="8" fillId="41" borderId="17" xfId="46" applyFont="1" applyFill="1" applyBorder="1" applyAlignment="1">
      <alignment horizontal="centerContinuous"/>
    </xf>
    <xf numFmtId="165" fontId="7" fillId="41" borderId="17" xfId="46" applyFont="1" applyFill="1" applyBorder="1" applyAlignment="1">
      <alignment horizontal="centerContinuous"/>
    </xf>
    <xf numFmtId="165" fontId="0" fillId="41" borderId="0" xfId="46" applyFont="1" applyFill="1" applyBorder="1" applyAlignment="1"/>
    <xf numFmtId="165" fontId="0" fillId="41" borderId="23" xfId="46" applyFont="1" applyFill="1" applyBorder="1"/>
    <xf numFmtId="165" fontId="7" fillId="41" borderId="16" xfId="46" applyFont="1" applyFill="1" applyBorder="1" applyAlignment="1">
      <alignment horizontal="centerContinuous"/>
    </xf>
    <xf numFmtId="165" fontId="7" fillId="41" borderId="18" xfId="46" applyFont="1" applyFill="1" applyBorder="1" applyAlignment="1"/>
    <xf numFmtId="0" fontId="31" fillId="41" borderId="30" xfId="0" applyFont="1" applyFill="1" applyBorder="1" applyAlignment="1">
      <alignment horizontal="right"/>
    </xf>
    <xf numFmtId="0" fontId="31" fillId="41" borderId="31" xfId="0" applyFont="1" applyFill="1" applyBorder="1"/>
    <xf numFmtId="0" fontId="31" fillId="41" borderId="30" xfId="0" applyFont="1" applyFill="1" applyBorder="1"/>
    <xf numFmtId="168" fontId="32" fillId="41" borderId="15" xfId="47" applyNumberFormat="1" applyFont="1" applyFill="1" applyBorder="1" applyProtection="1">
      <protection locked="0"/>
    </xf>
    <xf numFmtId="0" fontId="31" fillId="41" borderId="30" xfId="0" applyFont="1" applyFill="1" applyBorder="1" applyAlignment="1">
      <alignment horizontal="center"/>
    </xf>
    <xf numFmtId="165" fontId="31" fillId="41" borderId="30" xfId="46" applyFont="1" applyFill="1" applyBorder="1" applyAlignment="1">
      <alignment horizontal="center"/>
    </xf>
    <xf numFmtId="169" fontId="31" fillId="41" borderId="31" xfId="46" applyNumberFormat="1" applyFont="1" applyFill="1" applyBorder="1" applyAlignment="1">
      <alignment horizontal="center"/>
    </xf>
    <xf numFmtId="169" fontId="31" fillId="41" borderId="33" xfId="46" applyNumberFormat="1" applyFont="1" applyFill="1" applyBorder="1" applyAlignment="1">
      <alignment horizontal="center"/>
    </xf>
    <xf numFmtId="165" fontId="31" fillId="41" borderId="33" xfId="46" applyFont="1" applyFill="1" applyBorder="1" applyAlignment="1">
      <alignment horizontal="center"/>
    </xf>
    <xf numFmtId="169" fontId="31" fillId="41" borderId="32" xfId="46" applyNumberFormat="1" applyFont="1" applyFill="1" applyBorder="1" applyAlignment="1">
      <alignment horizontal="center"/>
    </xf>
    <xf numFmtId="0" fontId="31" fillId="41" borderId="30" xfId="0" applyFont="1" applyFill="1" applyBorder="1" applyAlignment="1"/>
    <xf numFmtId="0" fontId="31" fillId="41" borderId="33" xfId="0" applyFont="1" applyFill="1" applyBorder="1"/>
    <xf numFmtId="0" fontId="31" fillId="41" borderId="27" xfId="0" applyFont="1" applyFill="1" applyBorder="1" applyAlignment="1">
      <alignment horizontal="right"/>
    </xf>
    <xf numFmtId="0" fontId="31" fillId="41" borderId="18" xfId="0" applyFont="1" applyFill="1" applyBorder="1"/>
    <xf numFmtId="0" fontId="31" fillId="41" borderId="19" xfId="0" applyFont="1" applyFill="1" applyBorder="1"/>
    <xf numFmtId="0" fontId="31" fillId="41" borderId="27" xfId="0" applyFont="1" applyFill="1" applyBorder="1"/>
    <xf numFmtId="165" fontId="31" fillId="41" borderId="27" xfId="46" applyFont="1" applyFill="1" applyBorder="1" applyAlignment="1">
      <alignment horizontal="center"/>
    </xf>
    <xf numFmtId="169" fontId="31" fillId="41" borderId="18" xfId="46" applyNumberFormat="1" applyFont="1" applyFill="1" applyBorder="1" applyAlignment="1">
      <alignment horizontal="center"/>
    </xf>
    <xf numFmtId="169" fontId="31" fillId="41" borderId="0" xfId="46" applyNumberFormat="1" applyFont="1" applyFill="1" applyBorder="1" applyAlignment="1">
      <alignment horizontal="center"/>
    </xf>
    <xf numFmtId="165" fontId="31" fillId="41" borderId="21" xfId="46" applyFont="1" applyFill="1" applyBorder="1" applyAlignment="1">
      <alignment horizontal="center"/>
    </xf>
    <xf numFmtId="169" fontId="31" fillId="41" borderId="19" xfId="46" applyNumberFormat="1" applyFont="1" applyFill="1" applyBorder="1" applyAlignment="1">
      <alignment horizontal="center"/>
    </xf>
    <xf numFmtId="166" fontId="31" fillId="41" borderId="19" xfId="46" applyNumberFormat="1" applyFont="1" applyFill="1" applyBorder="1" applyAlignment="1">
      <alignment horizontal="center"/>
    </xf>
    <xf numFmtId="0" fontId="31" fillId="41" borderId="25" xfId="0" applyFont="1" applyFill="1" applyBorder="1"/>
    <xf numFmtId="165" fontId="31" fillId="41" borderId="24" xfId="46" applyNumberFormat="1" applyFont="1" applyFill="1" applyBorder="1"/>
    <xf numFmtId="165" fontId="31" fillId="41" borderId="24" xfId="46" applyFont="1" applyFill="1" applyBorder="1"/>
    <xf numFmtId="166" fontId="31" fillId="41" borderId="24" xfId="46" applyNumberFormat="1" applyFont="1" applyFill="1" applyBorder="1"/>
    <xf numFmtId="0" fontId="33" fillId="41" borderId="18" xfId="0" applyFont="1" applyFill="1" applyBorder="1" applyAlignment="1"/>
    <xf numFmtId="0" fontId="31" fillId="41" borderId="0" xfId="0" applyFont="1" applyFill="1" applyBorder="1"/>
    <xf numFmtId="0" fontId="31" fillId="41" borderId="27" xfId="0" applyFont="1" applyFill="1" applyBorder="1" applyAlignment="1"/>
    <xf numFmtId="0" fontId="31" fillId="41" borderId="27" xfId="0" applyFont="1" applyFill="1" applyBorder="1" applyAlignment="1">
      <alignment horizontal="center"/>
    </xf>
    <xf numFmtId="165" fontId="31" fillId="41" borderId="19" xfId="46" applyFont="1" applyFill="1" applyBorder="1" applyAlignment="1">
      <alignment horizontal="centerContinuous"/>
    </xf>
    <xf numFmtId="0" fontId="31" fillId="41" borderId="19" xfId="0" applyFont="1" applyFill="1" applyBorder="1" applyAlignment="1">
      <alignment horizontal="centerContinuous"/>
    </xf>
    <xf numFmtId="0" fontId="31" fillId="41" borderId="0" xfId="0" applyFont="1" applyFill="1" applyBorder="1" applyAlignment="1">
      <alignment horizontal="centerContinuous"/>
    </xf>
    <xf numFmtId="166" fontId="31" fillId="41" borderId="27" xfId="46" applyNumberFormat="1" applyFont="1" applyFill="1" applyBorder="1" applyAlignment="1">
      <alignment horizontal="center"/>
    </xf>
    <xf numFmtId="165" fontId="32" fillId="41" borderId="15" xfId="46" applyFont="1" applyFill="1" applyBorder="1" applyProtection="1">
      <protection locked="0"/>
    </xf>
    <xf numFmtId="0" fontId="28" fillId="0" borderId="34" xfId="0" applyFont="1" applyFill="1" applyBorder="1"/>
    <xf numFmtId="170" fontId="34" fillId="0" borderId="15" xfId="0" applyNumberFormat="1" applyFont="1" applyFill="1" applyBorder="1"/>
    <xf numFmtId="166" fontId="32" fillId="41" borderId="35" xfId="46" applyNumberFormat="1" applyFont="1" applyFill="1" applyBorder="1" applyProtection="1">
      <protection locked="0"/>
    </xf>
    <xf numFmtId="0" fontId="31" fillId="41" borderId="30" xfId="0" applyFont="1" applyFill="1" applyBorder="1" applyAlignment="1">
      <alignment horizontal="left"/>
    </xf>
    <xf numFmtId="0" fontId="0" fillId="0" borderId="21" xfId="0" applyBorder="1"/>
    <xf numFmtId="171" fontId="28" fillId="0" borderId="15" xfId="0" applyNumberFormat="1" applyFont="1" applyFill="1" applyBorder="1"/>
    <xf numFmtId="0" fontId="0" fillId="41" borderId="22" xfId="0" applyFont="1" applyFill="1" applyBorder="1" applyAlignment="1">
      <alignment horizontal="center"/>
    </xf>
    <xf numFmtId="0" fontId="31" fillId="0" borderId="15" xfId="0" applyFont="1" applyFill="1" applyBorder="1"/>
    <xf numFmtId="0" fontId="28" fillId="0" borderId="36" xfId="0" applyFont="1" applyFill="1" applyBorder="1" applyAlignment="1">
      <alignment horizontal="center"/>
    </xf>
    <xf numFmtId="0" fontId="7" fillId="41" borderId="0" xfId="0" applyFont="1" applyFill="1" applyBorder="1" applyAlignment="1">
      <alignment horizontal="centerContinuous"/>
    </xf>
    <xf numFmtId="0" fontId="7" fillId="41" borderId="0" xfId="0" applyFont="1" applyFill="1" applyBorder="1" applyAlignment="1"/>
    <xf numFmtId="0" fontId="7" fillId="41" borderId="0" xfId="0" applyFont="1" applyFill="1" applyBorder="1" applyAlignment="1">
      <alignment horizontal="center"/>
    </xf>
    <xf numFmtId="165" fontId="7" fillId="41" borderId="0" xfId="46" applyFont="1" applyFill="1" applyBorder="1" applyAlignment="1">
      <alignment horizontal="center"/>
    </xf>
    <xf numFmtId="166" fontId="7" fillId="41" borderId="0" xfId="46" applyNumberFormat="1" applyFont="1" applyFill="1" applyBorder="1" applyAlignment="1">
      <alignment horizontal="center"/>
    </xf>
    <xf numFmtId="0" fontId="0" fillId="41" borderId="0" xfId="0" applyFont="1" applyFill="1" applyBorder="1" applyAlignment="1"/>
    <xf numFmtId="166" fontId="31" fillId="41" borderId="0" xfId="46" applyNumberFormat="1" applyFont="1" applyFill="1" applyBorder="1"/>
    <xf numFmtId="0" fontId="31" fillId="41" borderId="37" xfId="0" applyFont="1" applyFill="1" applyBorder="1"/>
    <xf numFmtId="0" fontId="33" fillId="41" borderId="37" xfId="0" applyFont="1" applyFill="1" applyBorder="1" applyAlignment="1"/>
    <xf numFmtId="165" fontId="31" fillId="41" borderId="37" xfId="46" applyFont="1" applyFill="1" applyBorder="1"/>
    <xf numFmtId="0" fontId="31" fillId="41" borderId="38" xfId="0" applyFont="1" applyFill="1" applyBorder="1"/>
    <xf numFmtId="0" fontId="34" fillId="41" borderId="39" xfId="0" applyFont="1" applyFill="1" applyBorder="1"/>
    <xf numFmtId="166" fontId="32" fillId="41" borderId="40" xfId="46" applyNumberFormat="1" applyFont="1" applyFill="1" applyBorder="1" applyProtection="1">
      <protection locked="0"/>
    </xf>
    <xf numFmtId="166" fontId="31" fillId="41" borderId="39" xfId="46" applyNumberFormat="1" applyFont="1" applyFill="1" applyBorder="1" applyAlignment="1">
      <alignment horizontal="center"/>
    </xf>
    <xf numFmtId="165" fontId="32" fillId="41" borderId="41" xfId="46" applyFont="1" applyFill="1" applyBorder="1" applyProtection="1">
      <protection locked="0"/>
    </xf>
    <xf numFmtId="165" fontId="31" fillId="41" borderId="39" xfId="46" applyFont="1" applyFill="1" applyBorder="1" applyAlignment="1">
      <alignment horizontal="center"/>
    </xf>
    <xf numFmtId="165" fontId="31" fillId="41" borderId="42" xfId="46" applyFont="1" applyFill="1" applyBorder="1" applyAlignment="1">
      <alignment horizontal="center"/>
    </xf>
    <xf numFmtId="165" fontId="31" fillId="41" borderId="43" xfId="46" applyFont="1" applyFill="1" applyBorder="1" applyAlignment="1">
      <alignment horizontal="center"/>
    </xf>
    <xf numFmtId="168" fontId="32" fillId="41" borderId="41" xfId="47" applyNumberFormat="1" applyFont="1" applyFill="1" applyBorder="1" applyProtection="1">
      <protection locked="0"/>
    </xf>
    <xf numFmtId="165" fontId="31" fillId="41" borderId="39" xfId="46" applyFont="1" applyFill="1" applyBorder="1"/>
    <xf numFmtId="0" fontId="31" fillId="41" borderId="39" xfId="0" applyFont="1" applyFill="1" applyBorder="1" applyAlignment="1">
      <alignment horizontal="center"/>
    </xf>
    <xf numFmtId="0" fontId="31" fillId="41" borderId="43" xfId="0" applyFont="1" applyFill="1" applyBorder="1"/>
    <xf numFmtId="0" fontId="31" fillId="41" borderId="44" xfId="0" applyFont="1" applyFill="1" applyBorder="1"/>
    <xf numFmtId="0" fontId="31" fillId="41" borderId="39" xfId="0" applyFont="1" applyFill="1" applyBorder="1"/>
    <xf numFmtId="0" fontId="28" fillId="0" borderId="0" xfId="0" applyFont="1" applyFill="1"/>
    <xf numFmtId="0" fontId="8" fillId="41" borderId="0" xfId="0" applyFont="1" applyFill="1"/>
    <xf numFmtId="0" fontId="0" fillId="0" borderId="0" xfId="0" applyFont="1" applyFill="1"/>
    <xf numFmtId="0" fontId="7" fillId="41" borderId="23" xfId="0" applyFont="1" applyFill="1" applyBorder="1" applyAlignment="1">
      <alignment horizontal="center"/>
    </xf>
    <xf numFmtId="166" fontId="8" fillId="41" borderId="14" xfId="46" applyNumberFormat="1" applyFont="1" applyFill="1" applyBorder="1" applyAlignment="1">
      <alignment vertical="center"/>
    </xf>
    <xf numFmtId="166" fontId="31" fillId="41" borderId="24" xfId="46" applyNumberFormat="1" applyFont="1" applyFill="1" applyBorder="1" applyAlignment="1">
      <alignment vertical="center"/>
    </xf>
    <xf numFmtId="165" fontId="31" fillId="41" borderId="27" xfId="46" applyFont="1" applyFill="1" applyBorder="1" applyAlignment="1">
      <alignment vertical="center"/>
    </xf>
    <xf numFmtId="165" fontId="31" fillId="41" borderId="19" xfId="46" applyFont="1" applyFill="1" applyBorder="1" applyAlignment="1">
      <alignment vertical="center"/>
    </xf>
    <xf numFmtId="166" fontId="31" fillId="41" borderId="27" xfId="46" applyNumberFormat="1" applyFont="1" applyFill="1" applyBorder="1" applyAlignment="1">
      <alignment vertical="center"/>
    </xf>
    <xf numFmtId="165" fontId="32" fillId="41" borderId="0" xfId="46" applyFont="1" applyFill="1" applyBorder="1" applyAlignment="1" applyProtection="1">
      <alignment vertical="center"/>
      <protection locked="0"/>
    </xf>
    <xf numFmtId="0" fontId="0" fillId="41" borderId="0" xfId="0" applyFill="1"/>
    <xf numFmtId="165" fontId="39" fillId="41" borderId="0" xfId="46" applyFont="1" applyFill="1" applyAlignment="1">
      <alignment vertical="center"/>
    </xf>
    <xf numFmtId="166" fontId="39" fillId="41" borderId="0" xfId="46" applyNumberFormat="1" applyFont="1" applyFill="1" applyAlignment="1">
      <alignment vertical="center"/>
    </xf>
    <xf numFmtId="165" fontId="39" fillId="41" borderId="0" xfId="46" applyFont="1" applyFill="1" applyAlignment="1">
      <alignment horizontal="centerContinuous"/>
    </xf>
    <xf numFmtId="165" fontId="39" fillId="41" borderId="0" xfId="46" applyFont="1" applyFill="1" applyAlignment="1">
      <alignment horizontal="right"/>
    </xf>
    <xf numFmtId="165" fontId="39" fillId="41" borderId="18" xfId="46" applyFont="1" applyFill="1" applyBorder="1" applyAlignment="1">
      <alignment vertical="center"/>
    </xf>
    <xf numFmtId="165" fontId="39" fillId="41" borderId="19" xfId="46" applyFont="1" applyFill="1" applyBorder="1" applyAlignment="1">
      <alignment vertical="center"/>
    </xf>
    <xf numFmtId="165" fontId="39" fillId="41" borderId="17" xfId="46" applyFont="1" applyFill="1" applyBorder="1" applyAlignment="1">
      <alignment vertical="center"/>
    </xf>
    <xf numFmtId="166" fontId="39" fillId="41" borderId="14" xfId="46" applyNumberFormat="1" applyFont="1" applyFill="1" applyBorder="1" applyAlignment="1">
      <alignment vertical="center"/>
    </xf>
    <xf numFmtId="165" fontId="39" fillId="41" borderId="0" xfId="46" applyFont="1" applyFill="1" applyBorder="1" applyAlignment="1">
      <alignment vertical="center"/>
    </xf>
    <xf numFmtId="166" fontId="39" fillId="41" borderId="19" xfId="46" applyNumberFormat="1" applyFont="1" applyFill="1" applyBorder="1" applyAlignment="1">
      <alignment vertical="center"/>
    </xf>
    <xf numFmtId="165" fontId="39" fillId="41" borderId="20" xfId="46" applyFont="1" applyFill="1" applyBorder="1" applyAlignment="1">
      <alignment vertical="center"/>
    </xf>
    <xf numFmtId="165" fontId="39" fillId="41" borderId="22" xfId="46" applyFont="1" applyFill="1" applyBorder="1" applyAlignment="1">
      <alignment vertical="center"/>
    </xf>
    <xf numFmtId="165" fontId="39" fillId="41" borderId="21" xfId="46" applyFont="1" applyFill="1" applyBorder="1" applyAlignment="1">
      <alignment vertical="center"/>
    </xf>
    <xf numFmtId="166" fontId="39" fillId="41" borderId="22" xfId="46" applyNumberFormat="1" applyFont="1" applyFill="1" applyBorder="1" applyAlignment="1">
      <alignment vertical="center"/>
    </xf>
    <xf numFmtId="165" fontId="39" fillId="41" borderId="23" xfId="46" applyFont="1" applyFill="1" applyBorder="1" applyAlignment="1">
      <alignment vertical="center"/>
    </xf>
    <xf numFmtId="165" fontId="39" fillId="41" borderId="26" xfId="46" applyFont="1" applyFill="1" applyBorder="1" applyAlignment="1">
      <alignment vertical="center"/>
    </xf>
    <xf numFmtId="165" fontId="39" fillId="41" borderId="18" xfId="46" applyFont="1" applyFill="1" applyBorder="1" applyAlignment="1">
      <alignment horizontal="centerContinuous"/>
    </xf>
    <xf numFmtId="165" fontId="39" fillId="41" borderId="0" xfId="46" applyFont="1" applyFill="1" applyBorder="1" applyAlignment="1">
      <alignment horizontal="centerContinuous"/>
    </xf>
    <xf numFmtId="165" fontId="39" fillId="41" borderId="0" xfId="46" applyFont="1" applyFill="1" applyBorder="1" applyAlignment="1"/>
    <xf numFmtId="0" fontId="30" fillId="0" borderId="0" xfId="0" applyFont="1" applyFill="1" applyAlignment="1">
      <alignment horizontal="centerContinuous"/>
    </xf>
    <xf numFmtId="0" fontId="8" fillId="0" borderId="16" xfId="0" applyFont="1" applyFill="1" applyBorder="1"/>
    <xf numFmtId="0" fontId="8" fillId="0" borderId="20" xfId="0" applyFont="1" applyFill="1" applyBorder="1" applyAlignment="1">
      <alignment horizontal="centerContinuous"/>
    </xf>
    <xf numFmtId="0" fontId="0" fillId="0" borderId="18" xfId="0" applyFont="1" applyFill="1" applyBorder="1"/>
    <xf numFmtId="0" fontId="0" fillId="0" borderId="16" xfId="0" applyFont="1" applyFill="1" applyBorder="1"/>
    <xf numFmtId="0" fontId="7" fillId="0" borderId="24" xfId="0" applyFont="1" applyFill="1" applyBorder="1" applyAlignment="1">
      <alignment horizontal="center"/>
    </xf>
    <xf numFmtId="0" fontId="7" fillId="0" borderId="25" xfId="0" applyFont="1" applyFill="1" applyBorder="1" applyAlignment="1">
      <alignment horizontal="center"/>
    </xf>
    <xf numFmtId="0" fontId="31" fillId="0" borderId="27" xfId="0" applyFont="1" applyFill="1" applyBorder="1"/>
    <xf numFmtId="0" fontId="0" fillId="0" borderId="0" xfId="0" applyFont="1" applyFill="1" applyBorder="1"/>
    <xf numFmtId="0" fontId="0" fillId="0" borderId="21" xfId="0" applyFont="1" applyFill="1" applyBorder="1"/>
    <xf numFmtId="0" fontId="0" fillId="0" borderId="26" xfId="0" applyFont="1" applyFill="1" applyBorder="1"/>
    <xf numFmtId="0" fontId="0" fillId="0" borderId="17" xfId="0" applyFont="1" applyFill="1" applyBorder="1"/>
    <xf numFmtId="0" fontId="0" fillId="0" borderId="18" xfId="0" applyFill="1" applyBorder="1"/>
    <xf numFmtId="0" fontId="39" fillId="41" borderId="18" xfId="0" applyFont="1" applyFill="1" applyBorder="1"/>
    <xf numFmtId="165" fontId="8" fillId="41" borderId="0" xfId="46" applyFont="1" applyFill="1" applyAlignment="1">
      <alignment vertical="center"/>
    </xf>
    <xf numFmtId="0" fontId="38" fillId="41" borderId="0" xfId="0" applyFont="1" applyFill="1"/>
    <xf numFmtId="0" fontId="41" fillId="41" borderId="0" xfId="0" applyFont="1" applyFill="1"/>
    <xf numFmtId="0" fontId="62" fillId="0" borderId="0" xfId="0" applyFont="1" applyFill="1"/>
    <xf numFmtId="165" fontId="40" fillId="41" borderId="0" xfId="46" applyFont="1" applyFill="1"/>
    <xf numFmtId="166" fontId="40" fillId="41" borderId="0" xfId="46" applyNumberFormat="1" applyFont="1" applyFill="1"/>
    <xf numFmtId="0" fontId="61" fillId="0" borderId="24" xfId="0" applyFont="1" applyBorder="1" applyAlignment="1">
      <alignment horizontal="center"/>
    </xf>
    <xf numFmtId="172" fontId="61" fillId="0" borderId="24" xfId="46" applyNumberFormat="1" applyFont="1" applyBorder="1" applyAlignment="1">
      <alignment horizontal="center"/>
    </xf>
    <xf numFmtId="172" fontId="61" fillId="0" borderId="25" xfId="46" applyNumberFormat="1" applyFont="1" applyBorder="1" applyAlignment="1">
      <alignment horizontal="center"/>
    </xf>
    <xf numFmtId="165" fontId="40" fillId="41" borderId="24" xfId="46" applyFont="1" applyFill="1" applyBorder="1"/>
    <xf numFmtId="0" fontId="62" fillId="0" borderId="0" xfId="0" applyFont="1"/>
    <xf numFmtId="0" fontId="62" fillId="42" borderId="0" xfId="0" applyFont="1" applyFill="1"/>
    <xf numFmtId="0" fontId="0" fillId="42" borderId="0" xfId="0" applyFont="1" applyFill="1"/>
    <xf numFmtId="165" fontId="40" fillId="42" borderId="0" xfId="46" applyFont="1" applyFill="1"/>
    <xf numFmtId="165" fontId="41" fillId="41" borderId="24" xfId="46" applyFont="1" applyFill="1" applyBorder="1"/>
    <xf numFmtId="165" fontId="64" fillId="41" borderId="24" xfId="46" applyFont="1" applyFill="1" applyBorder="1"/>
    <xf numFmtId="0" fontId="8" fillId="14" borderId="25" xfId="0" applyFont="1" applyFill="1" applyBorder="1" applyAlignment="1">
      <alignment horizontal="center"/>
    </xf>
    <xf numFmtId="0" fontId="8" fillId="14" borderId="26" xfId="0" applyFont="1" applyFill="1" applyBorder="1" applyAlignment="1">
      <alignment horizontal="center"/>
    </xf>
    <xf numFmtId="0" fontId="62" fillId="30" borderId="0" xfId="0" applyFont="1" applyFill="1"/>
    <xf numFmtId="0" fontId="0" fillId="30" borderId="0" xfId="0" applyFont="1" applyFill="1"/>
    <xf numFmtId="165" fontId="40" fillId="30" borderId="0" xfId="46" applyFont="1" applyFill="1"/>
    <xf numFmtId="0" fontId="8" fillId="0" borderId="19" xfId="0" applyFont="1" applyFill="1" applyBorder="1"/>
    <xf numFmtId="0" fontId="28" fillId="41" borderId="0" xfId="0" applyFont="1" applyFill="1"/>
    <xf numFmtId="165" fontId="61" fillId="41" borderId="0" xfId="46" applyFont="1" applyFill="1" applyAlignment="1">
      <alignment vertical="center"/>
    </xf>
    <xf numFmtId="166" fontId="61" fillId="41" borderId="0" xfId="46" applyNumberFormat="1" applyFont="1" applyFill="1" applyAlignment="1">
      <alignment vertical="center"/>
    </xf>
    <xf numFmtId="168" fontId="67" fillId="41" borderId="30" xfId="47" quotePrefix="1" applyNumberFormat="1" applyFont="1" applyFill="1" applyBorder="1" applyAlignment="1" applyProtection="1">
      <alignment horizontal="center" vertical="center"/>
      <protection locked="0"/>
    </xf>
    <xf numFmtId="165" fontId="66" fillId="41" borderId="32" xfId="46" applyFont="1" applyFill="1" applyBorder="1" applyAlignment="1">
      <alignment horizontal="center" vertical="center"/>
    </xf>
    <xf numFmtId="165" fontId="66" fillId="41" borderId="33" xfId="46" applyFont="1" applyFill="1" applyBorder="1" applyAlignment="1">
      <alignment horizontal="center" vertical="center"/>
    </xf>
    <xf numFmtId="0" fontId="62" fillId="43" borderId="0" xfId="61" applyFont="1" applyFill="1"/>
    <xf numFmtId="0" fontId="28" fillId="43" borderId="0" xfId="61" applyFont="1" applyFill="1"/>
    <xf numFmtId="0" fontId="28" fillId="43" borderId="0" xfId="0" applyFont="1" applyFill="1" applyBorder="1" applyAlignment="1">
      <alignment horizontal="center"/>
    </xf>
    <xf numFmtId="168" fontId="28" fillId="43" borderId="0" xfId="47" applyNumberFormat="1" applyFont="1" applyFill="1" applyBorder="1" applyAlignment="1">
      <alignment horizontal="center"/>
    </xf>
    <xf numFmtId="0" fontId="34" fillId="43" borderId="15" xfId="0" applyFont="1" applyFill="1" applyBorder="1" applyAlignment="1">
      <alignment horizontal="center"/>
    </xf>
    <xf numFmtId="0" fontId="34" fillId="43" borderId="0" xfId="0" applyFont="1" applyFill="1" applyBorder="1" applyAlignment="1">
      <alignment horizontal="center"/>
    </xf>
    <xf numFmtId="0" fontId="0" fillId="43" borderId="0" xfId="0" applyFill="1"/>
    <xf numFmtId="0" fontId="28" fillId="43" borderId="31" xfId="0" applyFont="1" applyFill="1" applyBorder="1"/>
    <xf numFmtId="0" fontId="28" fillId="43" borderId="15" xfId="0" applyFont="1" applyFill="1" applyBorder="1"/>
    <xf numFmtId="0" fontId="28" fillId="43" borderId="45" xfId="0" applyFont="1" applyFill="1" applyBorder="1"/>
    <xf numFmtId="0" fontId="28" fillId="43" borderId="34" xfId="0" applyFont="1" applyFill="1" applyBorder="1"/>
    <xf numFmtId="170" fontId="34" fillId="43" borderId="15" xfId="0" applyNumberFormat="1" applyFont="1" applyFill="1" applyBorder="1"/>
    <xf numFmtId="0" fontId="28" fillId="43" borderId="15" xfId="0" applyFont="1" applyFill="1" applyBorder="1" applyAlignment="1">
      <alignment horizontal="center"/>
    </xf>
    <xf numFmtId="2" fontId="28" fillId="43" borderId="15" xfId="0" applyNumberFormat="1" applyFont="1" applyFill="1" applyBorder="1"/>
    <xf numFmtId="171" fontId="28" fillId="43" borderId="34" xfId="0" applyNumberFormat="1" applyFont="1" applyFill="1" applyBorder="1"/>
    <xf numFmtId="2" fontId="34" fillId="43" borderId="35" xfId="0" applyNumberFormat="1" applyFont="1" applyFill="1" applyBorder="1" applyAlignment="1">
      <alignment horizontal="center"/>
    </xf>
    <xf numFmtId="2" fontId="28" fillId="43" borderId="34" xfId="0" applyNumberFormat="1" applyFont="1" applyFill="1" applyBorder="1"/>
    <xf numFmtId="0" fontId="34" fillId="43" borderId="35" xfId="0" applyFont="1" applyFill="1" applyBorder="1" applyAlignment="1">
      <alignment horizontal="center"/>
    </xf>
    <xf numFmtId="0" fontId="0" fillId="43" borderId="15" xfId="0" applyFill="1" applyBorder="1"/>
    <xf numFmtId="0" fontId="62" fillId="43" borderId="15" xfId="0" applyFont="1" applyFill="1" applyBorder="1"/>
    <xf numFmtId="0" fontId="28" fillId="43" borderId="36" xfId="0" applyFont="1" applyFill="1" applyBorder="1" applyAlignment="1">
      <alignment horizontal="center"/>
    </xf>
    <xf numFmtId="0" fontId="28" fillId="43" borderId="32" xfId="0" applyFont="1" applyFill="1" applyBorder="1" applyAlignment="1">
      <alignment horizontal="center"/>
    </xf>
    <xf numFmtId="0" fontId="8" fillId="43" borderId="46" xfId="0" applyFont="1" applyFill="1" applyBorder="1" applyAlignment="1">
      <alignment horizontal="center"/>
    </xf>
    <xf numFmtId="0" fontId="65" fillId="43" borderId="30" xfId="0" applyFont="1" applyFill="1" applyBorder="1" applyAlignment="1">
      <alignment horizontal="right"/>
    </xf>
    <xf numFmtId="0" fontId="8" fillId="41" borderId="0" xfId="0" applyFont="1" applyFill="1" applyAlignment="1"/>
    <xf numFmtId="0" fontId="0" fillId="43" borderId="0" xfId="0" applyFont="1" applyFill="1"/>
    <xf numFmtId="0" fontId="34" fillId="43" borderId="15" xfId="0" applyFont="1" applyFill="1" applyBorder="1"/>
    <xf numFmtId="0" fontId="8" fillId="0" borderId="17" xfId="0" applyFont="1" applyFill="1" applyBorder="1"/>
    <xf numFmtId="0" fontId="8" fillId="0" borderId="21" xfId="0" applyFont="1" applyFill="1" applyBorder="1" applyAlignment="1">
      <alignment horizontal="centerContinuous"/>
    </xf>
    <xf numFmtId="0" fontId="7" fillId="0" borderId="27" xfId="0" applyFont="1" applyFill="1" applyBorder="1" applyAlignment="1">
      <alignment horizontal="center"/>
    </xf>
    <xf numFmtId="0" fontId="0" fillId="0" borderId="20" xfId="0" applyFont="1" applyFill="1" applyBorder="1"/>
    <xf numFmtId="165" fontId="67" fillId="43" borderId="15" xfId="46" applyFont="1" applyFill="1" applyBorder="1" applyAlignment="1" applyProtection="1">
      <alignment vertical="center"/>
      <protection locked="0"/>
    </xf>
    <xf numFmtId="0" fontId="34" fillId="43" borderId="36" xfId="0" applyFont="1" applyFill="1" applyBorder="1" applyAlignment="1">
      <alignment horizontal="center"/>
    </xf>
    <xf numFmtId="2" fontId="69" fillId="43" borderId="35" xfId="0" applyNumberFormat="1" applyFont="1" applyFill="1" applyBorder="1" applyAlignment="1">
      <alignment horizontal="center"/>
    </xf>
    <xf numFmtId="0" fontId="36" fillId="43" borderId="0" xfId="0" applyFont="1" applyFill="1" applyAlignment="1">
      <alignment horizontal="center"/>
    </xf>
    <xf numFmtId="167" fontId="36" fillId="43" borderId="21" xfId="0" applyNumberFormat="1" applyFont="1" applyFill="1" applyBorder="1" applyAlignment="1">
      <alignment horizontal="center"/>
    </xf>
    <xf numFmtId="167" fontId="37" fillId="43" borderId="21" xfId="0" applyNumberFormat="1" applyFont="1" applyFill="1" applyBorder="1" applyAlignment="1">
      <alignment horizontal="center"/>
    </xf>
    <xf numFmtId="167" fontId="36" fillId="43" borderId="0" xfId="0" applyNumberFormat="1" applyFont="1" applyFill="1" applyBorder="1" applyAlignment="1">
      <alignment horizontal="center"/>
    </xf>
    <xf numFmtId="0" fontId="8" fillId="43" borderId="25" xfId="0" applyFont="1" applyFill="1" applyBorder="1"/>
    <xf numFmtId="0" fontId="8" fillId="43" borderId="25" xfId="0" applyFont="1" applyFill="1" applyBorder="1" applyAlignment="1">
      <alignment horizontal="center"/>
    </xf>
    <xf numFmtId="0" fontId="8" fillId="43" borderId="14" xfId="0" applyFont="1" applyFill="1" applyBorder="1" applyAlignment="1">
      <alignment horizontal="center"/>
    </xf>
    <xf numFmtId="0" fontId="34" fillId="43" borderId="0" xfId="0" applyFont="1" applyFill="1" applyBorder="1" applyAlignment="1">
      <alignment horizontal="center" vertical="center" wrapText="1"/>
    </xf>
    <xf numFmtId="0" fontId="34" fillId="43" borderId="26" xfId="0" applyFont="1" applyFill="1" applyBorder="1" applyAlignment="1">
      <alignment horizontal="center"/>
    </xf>
    <xf numFmtId="0" fontId="34" fillId="43" borderId="24" xfId="0" applyFont="1" applyFill="1" applyBorder="1" applyAlignment="1">
      <alignment horizontal="center"/>
    </xf>
    <xf numFmtId="0" fontId="28" fillId="43" borderId="47" xfId="0" applyFont="1" applyFill="1" applyBorder="1"/>
    <xf numFmtId="0" fontId="28" fillId="43" borderId="48" xfId="0" applyFont="1" applyFill="1" applyBorder="1"/>
    <xf numFmtId="0" fontId="28" fillId="43" borderId="19" xfId="0" applyFont="1" applyFill="1" applyBorder="1" applyAlignment="1">
      <alignment horizontal="center"/>
    </xf>
    <xf numFmtId="0" fontId="8" fillId="43" borderId="50" xfId="0" applyFont="1" applyFill="1" applyBorder="1" applyAlignment="1">
      <alignment horizontal="center"/>
    </xf>
    <xf numFmtId="0" fontId="28" fillId="43" borderId="0" xfId="0" applyFont="1" applyFill="1"/>
    <xf numFmtId="0" fontId="34" fillId="43" borderId="33" xfId="0" applyFont="1" applyFill="1" applyBorder="1" applyAlignment="1">
      <alignment horizontal="center"/>
    </xf>
    <xf numFmtId="171" fontId="28" fillId="43" borderId="15" xfId="0" applyNumberFormat="1" applyFont="1" applyFill="1" applyBorder="1"/>
    <xf numFmtId="0" fontId="62" fillId="43" borderId="0" xfId="0" applyFont="1" applyFill="1"/>
    <xf numFmtId="0" fontId="70" fillId="43" borderId="0" xfId="0" applyFont="1" applyFill="1"/>
    <xf numFmtId="0" fontId="39" fillId="43" borderId="0" xfId="0" applyFont="1" applyFill="1"/>
    <xf numFmtId="168" fontId="34" fillId="43" borderId="0" xfId="47" applyNumberFormat="1" applyFont="1" applyFill="1" applyBorder="1" applyAlignment="1">
      <alignment horizontal="center"/>
    </xf>
    <xf numFmtId="0" fontId="8" fillId="43" borderId="0" xfId="0" applyFont="1" applyFill="1"/>
    <xf numFmtId="0" fontId="28" fillId="43" borderId="14" xfId="0" applyFont="1" applyFill="1" applyBorder="1" applyAlignment="1">
      <alignment horizontal="center"/>
    </xf>
    <xf numFmtId="0" fontId="62" fillId="43" borderId="19" xfId="0" applyFont="1" applyFill="1" applyBorder="1"/>
    <xf numFmtId="0" fontId="34" fillId="43" borderId="49" xfId="0" applyFont="1" applyFill="1" applyBorder="1" applyAlignment="1">
      <alignment horizontal="center"/>
    </xf>
    <xf numFmtId="0" fontId="34" fillId="43" borderId="0" xfId="0" applyFont="1" applyFill="1" applyAlignment="1">
      <alignment horizontal="center"/>
    </xf>
    <xf numFmtId="0" fontId="38" fillId="0" borderId="0" xfId="0" applyFont="1" applyFill="1" applyAlignment="1">
      <alignment horizontal="left"/>
    </xf>
    <xf numFmtId="0" fontId="38" fillId="0" borderId="0" xfId="0" applyFont="1" applyFill="1"/>
    <xf numFmtId="0" fontId="0" fillId="0" borderId="0" xfId="0" applyFill="1" applyBorder="1"/>
    <xf numFmtId="0" fontId="34" fillId="43" borderId="25" xfId="0" applyFont="1" applyFill="1" applyBorder="1" applyAlignment="1">
      <alignment horizontal="center" vertical="center" wrapText="1"/>
    </xf>
    <xf numFmtId="0" fontId="34" fillId="43" borderId="26" xfId="0" applyFont="1" applyFill="1" applyBorder="1" applyAlignment="1">
      <alignment horizontal="center" vertical="center" wrapText="1"/>
    </xf>
    <xf numFmtId="169" fontId="66" fillId="41" borderId="31" xfId="46" applyNumberFormat="1" applyFont="1" applyFill="1" applyBorder="1" applyAlignment="1">
      <alignment horizontal="center" vertical="center"/>
    </xf>
    <xf numFmtId="169" fontId="66" fillId="41" borderId="33" xfId="46" applyNumberFormat="1" applyFont="1" applyFill="1" applyBorder="1" applyAlignment="1">
      <alignment horizontal="center" vertical="center"/>
    </xf>
    <xf numFmtId="169" fontId="66" fillId="41" borderId="32" xfId="46" applyNumberFormat="1" applyFont="1" applyFill="1" applyBorder="1" applyAlignment="1">
      <alignment horizontal="center" vertical="center"/>
    </xf>
    <xf numFmtId="0" fontId="28" fillId="44" borderId="34" xfId="0" applyFont="1" applyFill="1" applyBorder="1"/>
    <xf numFmtId="0" fontId="28" fillId="44" borderId="31" xfId="0" applyFont="1" applyFill="1" applyBorder="1"/>
    <xf numFmtId="0" fontId="28" fillId="44" borderId="15" xfId="0" applyFont="1" applyFill="1" applyBorder="1"/>
    <xf numFmtId="0" fontId="28" fillId="44" borderId="36" xfId="0" applyFont="1" applyFill="1" applyBorder="1" applyAlignment="1">
      <alignment horizontal="center"/>
    </xf>
    <xf numFmtId="170" fontId="34" fillId="44" borderId="15" xfId="0" applyNumberFormat="1" applyFont="1" applyFill="1" applyBorder="1"/>
    <xf numFmtId="0" fontId="28" fillId="44" borderId="15" xfId="0" applyFont="1" applyFill="1" applyBorder="1" applyAlignment="1">
      <alignment horizontal="center"/>
    </xf>
    <xf numFmtId="2" fontId="34" fillId="44" borderId="35" xfId="0" applyNumberFormat="1" applyFont="1" applyFill="1" applyBorder="1" applyAlignment="1">
      <alignment horizontal="center"/>
    </xf>
    <xf numFmtId="0" fontId="28" fillId="44" borderId="32" xfId="0" applyFont="1" applyFill="1" applyBorder="1" applyAlignment="1">
      <alignment horizontal="center"/>
    </xf>
    <xf numFmtId="0" fontId="28" fillId="44" borderId="0" xfId="0" applyFont="1" applyFill="1" applyBorder="1" applyAlignment="1">
      <alignment horizontal="center"/>
    </xf>
    <xf numFmtId="168" fontId="28" fillId="44" borderId="0" xfId="47" applyNumberFormat="1" applyFont="1" applyFill="1" applyBorder="1" applyAlignment="1">
      <alignment horizontal="center"/>
    </xf>
    <xf numFmtId="0" fontId="34" fillId="44" borderId="15" xfId="0" applyFont="1" applyFill="1" applyBorder="1" applyAlignment="1">
      <alignment horizontal="center"/>
    </xf>
    <xf numFmtId="0" fontId="0" fillId="44" borderId="0" xfId="0" applyFill="1"/>
    <xf numFmtId="0" fontId="34" fillId="44" borderId="35" xfId="0" applyFont="1" applyFill="1" applyBorder="1" applyAlignment="1">
      <alignment horizontal="center"/>
    </xf>
    <xf numFmtId="0" fontId="34" fillId="44" borderId="33" xfId="0" applyFont="1" applyFill="1" applyBorder="1" applyAlignment="1">
      <alignment horizontal="center"/>
    </xf>
    <xf numFmtId="0" fontId="41" fillId="0" borderId="30" xfId="0" applyFont="1" applyFill="1" applyBorder="1" applyAlignment="1">
      <alignment horizontal="center"/>
    </xf>
    <xf numFmtId="173" fontId="28" fillId="41" borderId="0" xfId="0" applyNumberFormat="1" applyFont="1" applyFill="1"/>
    <xf numFmtId="0" fontId="39" fillId="0" borderId="17" xfId="0" applyFont="1" applyFill="1" applyBorder="1"/>
    <xf numFmtId="0" fontId="0" fillId="0" borderId="14" xfId="0" applyFont="1" applyFill="1" applyBorder="1"/>
    <xf numFmtId="0" fontId="0" fillId="0" borderId="19" xfId="0" applyFont="1" applyFill="1" applyBorder="1"/>
    <xf numFmtId="0" fontId="0" fillId="0" borderId="22" xfId="0" applyFont="1" applyFill="1" applyBorder="1"/>
    <xf numFmtId="0" fontId="7" fillId="0" borderId="23" xfId="0" applyFont="1" applyFill="1" applyBorder="1" applyAlignment="1"/>
    <xf numFmtId="0" fontId="0" fillId="0" borderId="14" xfId="0" applyFont="1" applyFill="1" applyBorder="1" applyAlignment="1"/>
    <xf numFmtId="0" fontId="33" fillId="0" borderId="0" xfId="0" applyFont="1" applyFill="1" applyBorder="1" applyAlignment="1"/>
    <xf numFmtId="0" fontId="8" fillId="0" borderId="14" xfId="0" applyFont="1" applyFill="1" applyBorder="1" applyAlignment="1">
      <alignment horizontal="center"/>
    </xf>
    <xf numFmtId="0" fontId="8" fillId="0" borderId="19" xfId="0" applyFont="1" applyFill="1" applyBorder="1" applyAlignment="1">
      <alignment horizontal="center"/>
    </xf>
    <xf numFmtId="0" fontId="0" fillId="0" borderId="22" xfId="0" applyFont="1" applyFill="1" applyBorder="1" applyAlignment="1">
      <alignment horizontal="center"/>
    </xf>
    <xf numFmtId="165" fontId="67" fillId="0" borderId="15" xfId="46" applyFont="1" applyFill="1" applyBorder="1" applyAlignment="1" applyProtection="1">
      <alignment vertical="center"/>
      <protection locked="0"/>
    </xf>
    <xf numFmtId="165" fontId="67" fillId="43" borderId="30" xfId="46" applyFont="1" applyFill="1" applyBorder="1" applyAlignment="1" applyProtection="1">
      <alignment vertical="center"/>
      <protection locked="0"/>
    </xf>
    <xf numFmtId="165" fontId="66" fillId="43" borderId="31" xfId="46" applyFont="1" applyFill="1" applyBorder="1" applyAlignment="1">
      <alignment horizontal="center" vertical="center"/>
    </xf>
    <xf numFmtId="168" fontId="67" fillId="43" borderId="30" xfId="47" applyNumberFormat="1" applyFont="1" applyFill="1" applyBorder="1" applyAlignment="1" applyProtection="1">
      <alignment vertical="center"/>
      <protection locked="0"/>
    </xf>
    <xf numFmtId="1" fontId="67" fillId="43" borderId="30" xfId="47" quotePrefix="1" applyNumberFormat="1" applyFont="1" applyFill="1" applyBorder="1" applyAlignment="1" applyProtection="1">
      <alignment horizontal="center" vertical="center"/>
      <protection locked="0"/>
    </xf>
    <xf numFmtId="165" fontId="66" fillId="43" borderId="32" xfId="46" applyFont="1" applyFill="1" applyBorder="1" applyAlignment="1">
      <alignment horizontal="center" vertical="center"/>
    </xf>
    <xf numFmtId="169" fontId="66" fillId="43" borderId="31" xfId="46" applyNumberFormat="1" applyFont="1" applyFill="1" applyBorder="1" applyAlignment="1">
      <alignment horizontal="center" vertical="center"/>
    </xf>
    <xf numFmtId="169" fontId="66" fillId="43" borderId="33" xfId="46" applyNumberFormat="1" applyFont="1" applyFill="1" applyBorder="1" applyAlignment="1">
      <alignment horizontal="center" vertical="center"/>
    </xf>
    <xf numFmtId="165" fontId="66" fillId="43" borderId="33" xfId="46" applyFont="1" applyFill="1" applyBorder="1" applyAlignment="1">
      <alignment horizontal="center" vertical="center"/>
    </xf>
    <xf numFmtId="169" fontId="66" fillId="43" borderId="32" xfId="46" applyNumberFormat="1" applyFont="1" applyFill="1" applyBorder="1" applyAlignment="1">
      <alignment horizontal="center" vertical="center"/>
    </xf>
    <xf numFmtId="166" fontId="67" fillId="43" borderId="35" xfId="46" applyNumberFormat="1" applyFont="1" applyFill="1" applyBorder="1" applyAlignment="1" applyProtection="1">
      <alignment vertical="center"/>
      <protection locked="0"/>
    </xf>
    <xf numFmtId="0" fontId="39" fillId="0" borderId="0" xfId="0" applyFont="1" applyFill="1"/>
    <xf numFmtId="0" fontId="28" fillId="0" borderId="15" xfId="93" applyFont="1" applyFill="1" applyBorder="1"/>
    <xf numFmtId="169" fontId="63" fillId="41" borderId="33" xfId="46" applyNumberFormat="1" applyFont="1" applyFill="1" applyBorder="1" applyAlignment="1">
      <alignment horizontal="center"/>
    </xf>
    <xf numFmtId="0" fontId="41" fillId="0" borderId="30" xfId="0" applyFont="1" applyBorder="1" applyAlignment="1">
      <alignment horizontal="right"/>
    </xf>
    <xf numFmtId="165" fontId="71" fillId="0" borderId="15" xfId="46" applyFont="1" applyFill="1" applyBorder="1" applyAlignment="1" applyProtection="1">
      <alignment vertical="center"/>
      <protection locked="0"/>
    </xf>
    <xf numFmtId="168" fontId="71" fillId="0" borderId="30" xfId="47" applyNumberFormat="1" applyFont="1" applyFill="1" applyBorder="1" applyAlignment="1" applyProtection="1">
      <alignment vertical="center"/>
      <protection locked="0"/>
    </xf>
    <xf numFmtId="168" fontId="71" fillId="41" borderId="30" xfId="47" applyNumberFormat="1" applyFont="1" applyFill="1" applyBorder="1" applyAlignment="1" applyProtection="1">
      <alignment horizontal="center"/>
      <protection locked="0"/>
    </xf>
    <xf numFmtId="165" fontId="71" fillId="0" borderId="30" xfId="46" applyFont="1" applyFill="1" applyBorder="1" applyAlignment="1" applyProtection="1">
      <alignment vertical="center"/>
      <protection locked="0"/>
    </xf>
    <xf numFmtId="169" fontId="63" fillId="41" borderId="31" xfId="46" applyNumberFormat="1" applyFont="1" applyFill="1" applyBorder="1" applyAlignment="1">
      <alignment horizontal="center"/>
    </xf>
    <xf numFmtId="169" fontId="63" fillId="41" borderId="32" xfId="46" applyNumberFormat="1" applyFont="1" applyFill="1" applyBorder="1" applyAlignment="1">
      <alignment horizontal="center"/>
    </xf>
    <xf numFmtId="166" fontId="71" fillId="0" borderId="35" xfId="46" applyNumberFormat="1" applyFont="1" applyFill="1" applyBorder="1" applyAlignment="1" applyProtection="1">
      <alignment vertical="center"/>
      <protection locked="0"/>
    </xf>
    <xf numFmtId="165" fontId="63" fillId="41" borderId="27" xfId="46" applyFont="1" applyFill="1" applyBorder="1" applyAlignment="1">
      <alignment horizontal="center"/>
    </xf>
    <xf numFmtId="169" fontId="63" fillId="41" borderId="18" xfId="46" applyNumberFormat="1" applyFont="1" applyFill="1" applyBorder="1" applyAlignment="1">
      <alignment horizontal="center"/>
    </xf>
    <xf numFmtId="169" fontId="63" fillId="41" borderId="0" xfId="46" applyNumberFormat="1" applyFont="1" applyFill="1" applyBorder="1" applyAlignment="1">
      <alignment horizontal="center"/>
    </xf>
    <xf numFmtId="165" fontId="63" fillId="41" borderId="21" xfId="46" applyFont="1" applyFill="1" applyBorder="1" applyAlignment="1">
      <alignment horizontal="center"/>
    </xf>
    <xf numFmtId="169" fontId="63" fillId="41" borderId="19" xfId="46" applyNumberFormat="1" applyFont="1" applyFill="1" applyBorder="1" applyAlignment="1">
      <alignment horizontal="center"/>
    </xf>
    <xf numFmtId="165" fontId="63" fillId="41" borderId="24" xfId="46" applyFont="1" applyFill="1" applyBorder="1" applyAlignment="1">
      <alignment vertical="center"/>
    </xf>
    <xf numFmtId="165" fontId="63" fillId="41" borderId="25" xfId="0" applyNumberFormat="1" applyFont="1" applyFill="1" applyBorder="1"/>
    <xf numFmtId="165" fontId="63" fillId="41" borderId="24" xfId="46" applyNumberFormat="1" applyFont="1" applyFill="1" applyBorder="1" applyAlignment="1">
      <alignment vertical="center"/>
    </xf>
    <xf numFmtId="166" fontId="63" fillId="41" borderId="24" xfId="46" applyNumberFormat="1" applyFont="1" applyFill="1" applyBorder="1" applyAlignment="1">
      <alignment vertical="center"/>
    </xf>
    <xf numFmtId="165" fontId="71" fillId="41" borderId="30" xfId="46" applyFont="1" applyFill="1" applyBorder="1" applyAlignment="1" applyProtection="1">
      <alignment vertical="center"/>
      <protection locked="0"/>
    </xf>
    <xf numFmtId="168" fontId="71" fillId="41" borderId="30" xfId="47" quotePrefix="1" applyNumberFormat="1" applyFont="1" applyFill="1" applyBorder="1" applyAlignment="1" applyProtection="1">
      <alignment horizontal="center" vertical="center"/>
      <protection locked="0"/>
    </xf>
    <xf numFmtId="165" fontId="63" fillId="41" borderId="32" xfId="46" applyFont="1" applyFill="1" applyBorder="1" applyAlignment="1">
      <alignment horizontal="center" vertical="center"/>
    </xf>
    <xf numFmtId="169" fontId="63" fillId="41" borderId="31" xfId="46" applyNumberFormat="1" applyFont="1" applyFill="1" applyBorder="1" applyAlignment="1">
      <alignment horizontal="center" vertical="center"/>
    </xf>
    <xf numFmtId="169" fontId="63" fillId="41" borderId="33" xfId="46" applyNumberFormat="1" applyFont="1" applyFill="1" applyBorder="1" applyAlignment="1">
      <alignment horizontal="center" vertical="center"/>
    </xf>
    <xf numFmtId="165" fontId="63" fillId="41" borderId="33" xfId="46" applyFont="1" applyFill="1" applyBorder="1" applyAlignment="1">
      <alignment horizontal="center" vertical="center"/>
    </xf>
    <xf numFmtId="169" fontId="63" fillId="41" borderId="32" xfId="46" applyNumberFormat="1" applyFont="1" applyFill="1" applyBorder="1" applyAlignment="1">
      <alignment horizontal="center" vertical="center"/>
    </xf>
    <xf numFmtId="165" fontId="71" fillId="41" borderId="15" xfId="46" applyFont="1" applyFill="1" applyBorder="1" applyAlignment="1" applyProtection="1">
      <alignment vertical="center"/>
      <protection locked="0"/>
    </xf>
    <xf numFmtId="0" fontId="41" fillId="0" borderId="31" xfId="93" applyFont="1" applyBorder="1"/>
    <xf numFmtId="0" fontId="63" fillId="0" borderId="30" xfId="93" applyFont="1" applyFill="1" applyBorder="1"/>
    <xf numFmtId="0" fontId="63" fillId="0" borderId="15" xfId="93" applyFont="1" applyFill="1" applyBorder="1"/>
    <xf numFmtId="0" fontId="41" fillId="0" borderId="31" xfId="93" applyFont="1" applyFill="1" applyBorder="1"/>
    <xf numFmtId="0" fontId="63" fillId="0" borderId="19" xfId="0" applyFont="1" applyFill="1" applyBorder="1"/>
    <xf numFmtId="172" fontId="63" fillId="0" borderId="24" xfId="46" applyNumberFormat="1" applyFont="1" applyFill="1" applyBorder="1" applyAlignment="1">
      <alignment vertical="center"/>
    </xf>
    <xf numFmtId="0" fontId="41" fillId="0" borderId="30" xfId="0" applyFont="1" applyFill="1" applyBorder="1" applyAlignment="1">
      <alignment horizontal="right"/>
    </xf>
    <xf numFmtId="0" fontId="63" fillId="0" borderId="15" xfId="93" applyFont="1" applyBorder="1"/>
    <xf numFmtId="0" fontId="63" fillId="0" borderId="30" xfId="93" applyFont="1" applyBorder="1"/>
    <xf numFmtId="0" fontId="63" fillId="43" borderId="15" xfId="0" applyFont="1" applyFill="1" applyBorder="1"/>
    <xf numFmtId="0" fontId="63" fillId="0" borderId="30" xfId="0" applyFont="1" applyFill="1" applyBorder="1"/>
    <xf numFmtId="0" fontId="63" fillId="0" borderId="30" xfId="0" applyFont="1" applyBorder="1"/>
    <xf numFmtId="172" fontId="80" fillId="0" borderId="24" xfId="46" applyNumberFormat="1" applyFont="1" applyFill="1" applyBorder="1" applyAlignment="1">
      <alignment vertical="center"/>
    </xf>
    <xf numFmtId="0" fontId="72" fillId="0" borderId="30" xfId="93" applyFont="1" applyBorder="1" applyAlignment="1">
      <alignment horizontal="center"/>
    </xf>
    <xf numFmtId="165" fontId="63" fillId="41" borderId="31" xfId="46" applyFont="1" applyFill="1" applyBorder="1" applyAlignment="1">
      <alignment horizontal="center" vertical="center"/>
    </xf>
    <xf numFmtId="172" fontId="38" fillId="0" borderId="30" xfId="0" applyNumberFormat="1" applyFont="1" applyBorder="1" applyAlignment="1">
      <alignment horizontal="right" vertical="center"/>
    </xf>
    <xf numFmtId="0" fontId="82" fillId="41" borderId="0" xfId="0" applyFont="1" applyFill="1"/>
    <xf numFmtId="0" fontId="41" fillId="0" borderId="30" xfId="0" applyFont="1" applyBorder="1" applyAlignment="1">
      <alignment horizontal="center"/>
    </xf>
    <xf numFmtId="0" fontId="66" fillId="0" borderId="30" xfId="99" applyFont="1" applyFill="1" applyBorder="1" applyAlignment="1">
      <alignment vertical="center"/>
    </xf>
    <xf numFmtId="0" fontId="63" fillId="0" borderId="30" xfId="93" applyFont="1" applyFill="1" applyBorder="1" applyAlignment="1">
      <alignment horizontal="center"/>
    </xf>
    <xf numFmtId="165" fontId="63" fillId="0" borderId="24" xfId="46" applyNumberFormat="1" applyFont="1" applyFill="1" applyBorder="1" applyAlignment="1">
      <alignment vertical="center"/>
    </xf>
    <xf numFmtId="0" fontId="85" fillId="0" borderId="30" xfId="93" applyFont="1" applyBorder="1" applyAlignment="1">
      <alignment horizontal="center"/>
    </xf>
    <xf numFmtId="0" fontId="29" fillId="41" borderId="0" xfId="99" applyFont="1" applyFill="1"/>
    <xf numFmtId="0" fontId="39" fillId="41" borderId="0" xfId="99" applyFill="1"/>
    <xf numFmtId="0" fontId="39" fillId="0" borderId="0" xfId="99"/>
    <xf numFmtId="0" fontId="35" fillId="41" borderId="0" xfId="99" applyFont="1" applyFill="1"/>
    <xf numFmtId="0" fontId="30" fillId="41" borderId="0" xfId="99" applyFont="1" applyFill="1" applyAlignment="1">
      <alignment horizontal="centerContinuous"/>
    </xf>
    <xf numFmtId="0" fontId="30" fillId="0" borderId="0" xfId="99" applyFont="1" applyAlignment="1">
      <alignment horizontal="centerContinuous"/>
    </xf>
    <xf numFmtId="0" fontId="39" fillId="41" borderId="0" xfId="99" applyFill="1" applyAlignment="1">
      <alignment horizontal="right"/>
    </xf>
    <xf numFmtId="167" fontId="39" fillId="41" borderId="0" xfId="99" applyNumberFormat="1" applyFill="1" applyAlignment="1">
      <alignment horizontal="centerContinuous"/>
    </xf>
    <xf numFmtId="0" fontId="8" fillId="41" borderId="16" xfId="99" applyFont="1" applyFill="1" applyBorder="1"/>
    <xf numFmtId="0" fontId="8" fillId="41" borderId="17" xfId="99" applyFont="1" applyFill="1" applyBorder="1"/>
    <xf numFmtId="0" fontId="39" fillId="41" borderId="14" xfId="99" applyFill="1" applyBorder="1"/>
    <xf numFmtId="0" fontId="8" fillId="0" borderId="16" xfId="99" applyFont="1" applyBorder="1"/>
    <xf numFmtId="0" fontId="8" fillId="41" borderId="16" xfId="99" applyFont="1" applyFill="1" applyBorder="1" applyAlignment="1">
      <alignment horizontal="centerContinuous"/>
    </xf>
    <xf numFmtId="0" fontId="8" fillId="41" borderId="14" xfId="99" applyFont="1" applyFill="1" applyBorder="1" applyAlignment="1">
      <alignment horizontal="centerContinuous"/>
    </xf>
    <xf numFmtId="0" fontId="8" fillId="41" borderId="17" xfId="99" applyFont="1" applyFill="1" applyBorder="1" applyAlignment="1">
      <alignment horizontal="centerContinuous"/>
    </xf>
    <xf numFmtId="0" fontId="39" fillId="41" borderId="18" xfId="99" applyFill="1" applyBorder="1"/>
    <xf numFmtId="0" fontId="39" fillId="41" borderId="19" xfId="99" applyFill="1" applyBorder="1"/>
    <xf numFmtId="0" fontId="8" fillId="0" borderId="20" xfId="99" applyFont="1" applyBorder="1" applyAlignment="1">
      <alignment horizontal="centerContinuous"/>
    </xf>
    <xf numFmtId="0" fontId="8" fillId="41" borderId="21" xfId="99" applyFont="1" applyFill="1" applyBorder="1" applyAlignment="1">
      <alignment horizontal="centerContinuous"/>
    </xf>
    <xf numFmtId="0" fontId="8" fillId="41" borderId="20" xfId="99" applyFont="1" applyFill="1" applyBorder="1" applyAlignment="1">
      <alignment horizontal="centerContinuous"/>
    </xf>
    <xf numFmtId="0" fontId="8" fillId="41" borderId="22" xfId="99" applyFont="1" applyFill="1" applyBorder="1" applyAlignment="1">
      <alignment horizontal="centerContinuous"/>
    </xf>
    <xf numFmtId="0" fontId="39" fillId="0" borderId="18" xfId="99" applyBorder="1"/>
    <xf numFmtId="0" fontId="39" fillId="41" borderId="17" xfId="99" applyFill="1" applyBorder="1"/>
    <xf numFmtId="0" fontId="39" fillId="41" borderId="19" xfId="99" applyFill="1" applyBorder="1" applyAlignment="1">
      <alignment horizontal="center"/>
    </xf>
    <xf numFmtId="0" fontId="8" fillId="41" borderId="19" xfId="99" applyFont="1" applyFill="1" applyBorder="1" applyAlignment="1">
      <alignment horizontal="center"/>
    </xf>
    <xf numFmtId="0" fontId="39" fillId="0" borderId="16" xfId="99" applyBorder="1"/>
    <xf numFmtId="0" fontId="39" fillId="41" borderId="17" xfId="99" applyFill="1" applyBorder="1" applyAlignment="1">
      <alignment horizontal="left"/>
    </xf>
    <xf numFmtId="0" fontId="39" fillId="41" borderId="20" xfId="99" applyFill="1" applyBorder="1"/>
    <xf numFmtId="0" fontId="39" fillId="41" borderId="21" xfId="99" applyFill="1" applyBorder="1"/>
    <xf numFmtId="0" fontId="39" fillId="41" borderId="22" xfId="99" applyFill="1" applyBorder="1"/>
    <xf numFmtId="0" fontId="7" fillId="41" borderId="23" xfId="99" applyFont="1" applyFill="1" applyBorder="1" applyAlignment="1">
      <alignment horizontal="centerContinuous"/>
    </xf>
    <xf numFmtId="0" fontId="7" fillId="41" borderId="23" xfId="99" applyFont="1" applyFill="1" applyBorder="1"/>
    <xf numFmtId="0" fontId="7" fillId="0" borderId="24" xfId="99" applyFont="1" applyBorder="1" applyAlignment="1">
      <alignment horizontal="center"/>
    </xf>
    <xf numFmtId="0" fontId="7" fillId="41" borderId="25" xfId="99" applyFont="1" applyFill="1" applyBorder="1" applyAlignment="1">
      <alignment horizontal="center"/>
    </xf>
    <xf numFmtId="0" fontId="7" fillId="41" borderId="24" xfId="99" applyFont="1" applyFill="1" applyBorder="1" applyAlignment="1">
      <alignment horizontal="center"/>
    </xf>
    <xf numFmtId="0" fontId="7" fillId="41" borderId="23" xfId="99" applyFont="1" applyFill="1" applyBorder="1" applyAlignment="1">
      <alignment horizontal="center"/>
    </xf>
    <xf numFmtId="0" fontId="7" fillId="41" borderId="24" xfId="99" applyFont="1" applyFill="1" applyBorder="1" applyAlignment="1">
      <alignment horizontal="centerContinuous"/>
    </xf>
    <xf numFmtId="0" fontId="39" fillId="41" borderId="25" xfId="99" applyFill="1" applyBorder="1"/>
    <xf numFmtId="0" fontId="39" fillId="41" borderId="16" xfId="99" applyFill="1" applyBorder="1"/>
    <xf numFmtId="0" fontId="7" fillId="0" borderId="25" xfId="99" applyFont="1" applyBorder="1" applyAlignment="1">
      <alignment horizontal="center"/>
    </xf>
    <xf numFmtId="0" fontId="7" fillId="41" borderId="26" xfId="99" applyFont="1" applyFill="1" applyBorder="1" applyAlignment="1">
      <alignment horizontal="center"/>
    </xf>
    <xf numFmtId="0" fontId="7" fillId="41" borderId="25" xfId="99" applyFont="1" applyFill="1" applyBorder="1" applyAlignment="1">
      <alignment horizontal="centerContinuous"/>
    </xf>
    <xf numFmtId="0" fontId="7" fillId="41" borderId="16" xfId="99" applyFont="1" applyFill="1" applyBorder="1" applyAlignment="1">
      <alignment horizontal="centerContinuous"/>
    </xf>
    <xf numFmtId="0" fontId="7" fillId="41" borderId="17" xfId="99" applyFont="1" applyFill="1" applyBorder="1" applyAlignment="1">
      <alignment horizontal="centerContinuous"/>
    </xf>
    <xf numFmtId="0" fontId="7" fillId="41" borderId="14" xfId="99" applyFont="1" applyFill="1" applyBorder="1" applyAlignment="1">
      <alignment horizontal="centerContinuous"/>
    </xf>
    <xf numFmtId="0" fontId="31" fillId="41" borderId="27" xfId="99" applyFont="1" applyFill="1" applyBorder="1"/>
    <xf numFmtId="0" fontId="33" fillId="41" borderId="18" xfId="99" applyFont="1" applyFill="1" applyBorder="1"/>
    <xf numFmtId="0" fontId="33" fillId="41" borderId="0" xfId="99" applyFont="1" applyFill="1"/>
    <xf numFmtId="0" fontId="31" fillId="0" borderId="27" xfId="99" applyFont="1" applyBorder="1"/>
    <xf numFmtId="0" fontId="31" fillId="41" borderId="19" xfId="99" applyFont="1" applyFill="1" applyBorder="1"/>
    <xf numFmtId="0" fontId="31" fillId="41" borderId="0" xfId="99" applyFont="1" applyFill="1"/>
    <xf numFmtId="0" fontId="31" fillId="41" borderId="18" xfId="99" applyFont="1" applyFill="1" applyBorder="1"/>
    <xf numFmtId="0" fontId="31" fillId="41" borderId="27" xfId="99" applyFont="1" applyFill="1" applyBorder="1" applyAlignment="1">
      <alignment horizontal="center"/>
    </xf>
    <xf numFmtId="0" fontId="31" fillId="41" borderId="19" xfId="99" applyFont="1" applyFill="1" applyBorder="1" applyAlignment="1">
      <alignment horizontal="centerContinuous"/>
    </xf>
    <xf numFmtId="0" fontId="31" fillId="41" borderId="0" xfId="99" applyFont="1" applyFill="1" applyAlignment="1">
      <alignment horizontal="centerContinuous"/>
    </xf>
    <xf numFmtId="0" fontId="66" fillId="41" borderId="0" xfId="99" applyFont="1" applyFill="1"/>
    <xf numFmtId="0" fontId="66" fillId="41" borderId="27" xfId="99" applyFont="1" applyFill="1" applyBorder="1"/>
    <xf numFmtId="0" fontId="39" fillId="41" borderId="26" xfId="99" applyFill="1" applyBorder="1"/>
    <xf numFmtId="0" fontId="39" fillId="0" borderId="26" xfId="99" applyBorder="1"/>
    <xf numFmtId="0" fontId="8" fillId="41" borderId="14" xfId="99" applyFont="1" applyFill="1" applyBorder="1" applyAlignment="1">
      <alignment horizontal="center"/>
    </xf>
    <xf numFmtId="0" fontId="39" fillId="0" borderId="17" xfId="99" applyBorder="1"/>
    <xf numFmtId="0" fontId="39" fillId="41" borderId="28" xfId="99" applyFill="1" applyBorder="1"/>
    <xf numFmtId="0" fontId="39" fillId="41" borderId="29" xfId="99" applyFill="1" applyBorder="1"/>
    <xf numFmtId="0" fontId="39" fillId="41" borderId="22" xfId="99" applyFill="1" applyBorder="1" applyAlignment="1">
      <alignment horizontal="center"/>
    </xf>
    <xf numFmtId="0" fontId="39" fillId="0" borderId="21" xfId="99" applyBorder="1"/>
    <xf numFmtId="0" fontId="31" fillId="41" borderId="0" xfId="99" applyFont="1" applyFill="1" applyAlignment="1">
      <alignment horizontal="left"/>
    </xf>
    <xf numFmtId="0" fontId="31" fillId="0" borderId="0" xfId="99" applyFont="1"/>
    <xf numFmtId="0" fontId="31" fillId="41" borderId="0" xfId="99" applyFont="1" applyFill="1" applyAlignment="1">
      <alignment horizontal="right"/>
    </xf>
    <xf numFmtId="172" fontId="41" fillId="43" borderId="30" xfId="0" applyNumberFormat="1" applyFont="1" applyFill="1" applyBorder="1" applyAlignment="1">
      <alignment horizontal="right" vertical="center"/>
    </xf>
    <xf numFmtId="172" fontId="73" fillId="0" borderId="15" xfId="93" applyNumberFormat="1" applyFont="1" applyFill="1" applyBorder="1"/>
    <xf numFmtId="172" fontId="63" fillId="43" borderId="31" xfId="0" applyNumberFormat="1" applyFont="1" applyFill="1" applyBorder="1"/>
    <xf numFmtId="172" fontId="83" fillId="0" borderId="24" xfId="46" applyNumberFormat="1" applyFont="1" applyFill="1" applyBorder="1" applyAlignment="1">
      <alignment vertical="center"/>
    </xf>
    <xf numFmtId="0" fontId="38" fillId="41" borderId="0" xfId="99" applyFont="1" applyFill="1"/>
    <xf numFmtId="0" fontId="66" fillId="41" borderId="27" xfId="99" applyFont="1" applyFill="1" applyBorder="1" applyAlignment="1">
      <alignment horizontal="right"/>
    </xf>
    <xf numFmtId="0" fontId="35" fillId="41" borderId="0" xfId="99" applyFont="1" applyFill="1" applyAlignment="1">
      <alignment horizontal="left"/>
    </xf>
    <xf numFmtId="0" fontId="61" fillId="41" borderId="0" xfId="99" applyFont="1" applyFill="1"/>
    <xf numFmtId="0" fontId="61" fillId="0" borderId="0" xfId="99" applyFont="1"/>
    <xf numFmtId="0" fontId="63" fillId="41" borderId="27" xfId="99" applyFont="1" applyFill="1" applyBorder="1"/>
    <xf numFmtId="0" fontId="63" fillId="41" borderId="25" xfId="99" applyFont="1" applyFill="1" applyBorder="1"/>
    <xf numFmtId="0" fontId="63" fillId="0" borderId="25" xfId="99" applyFont="1" applyBorder="1"/>
    <xf numFmtId="0" fontId="63" fillId="41" borderId="19" xfId="99" applyFont="1" applyFill="1" applyBorder="1"/>
    <xf numFmtId="0" fontId="63" fillId="41" borderId="18" xfId="99" applyFont="1" applyFill="1" applyBorder="1"/>
    <xf numFmtId="0" fontId="63" fillId="0" borderId="27" xfId="99" applyFont="1" applyBorder="1"/>
    <xf numFmtId="0" fontId="66" fillId="41" borderId="0" xfId="99" applyFont="1" applyFill="1" applyAlignment="1">
      <alignment vertical="center"/>
    </xf>
    <xf numFmtId="0" fontId="63" fillId="0" borderId="30" xfId="99" applyFont="1" applyBorder="1" applyAlignment="1">
      <alignment horizontal="center" vertical="center"/>
    </xf>
    <xf numFmtId="0" fontId="63" fillId="0" borderId="30" xfId="99" applyFont="1" applyBorder="1" applyAlignment="1">
      <alignment vertical="center"/>
    </xf>
    <xf numFmtId="0" fontId="63" fillId="43" borderId="33" xfId="99" applyFont="1" applyFill="1" applyBorder="1" applyAlignment="1">
      <alignment horizontal="left" vertical="center"/>
    </xf>
    <xf numFmtId="0" fontId="41" fillId="0" borderId="30" xfId="99" applyFont="1" applyBorder="1" applyAlignment="1">
      <alignment horizontal="center" vertical="center"/>
    </xf>
    <xf numFmtId="0" fontId="63" fillId="41" borderId="30" xfId="99" applyFont="1" applyFill="1" applyBorder="1" applyAlignment="1">
      <alignment horizontal="center" vertical="center"/>
    </xf>
    <xf numFmtId="0" fontId="66" fillId="0" borderId="30" xfId="99" applyFont="1" applyBorder="1" applyAlignment="1">
      <alignment vertical="center"/>
    </xf>
    <xf numFmtId="0" fontId="41" fillId="43" borderId="33" xfId="99" applyFont="1" applyFill="1" applyBorder="1" applyAlignment="1">
      <alignment horizontal="left" vertical="center"/>
    </xf>
    <xf numFmtId="0" fontId="65" fillId="41" borderId="30" xfId="99" applyFont="1" applyFill="1" applyBorder="1" applyAlignment="1">
      <alignment horizontal="center" vertical="center"/>
    </xf>
    <xf numFmtId="0" fontId="66" fillId="43" borderId="30" xfId="99" applyFont="1" applyFill="1" applyBorder="1" applyAlignment="1">
      <alignment vertical="center"/>
    </xf>
    <xf numFmtId="0" fontId="65" fillId="43" borderId="33" xfId="99" applyFont="1" applyFill="1" applyBorder="1" applyAlignment="1">
      <alignment horizontal="left" vertical="center"/>
    </xf>
    <xf numFmtId="0" fontId="65" fillId="41" borderId="30" xfId="99" applyFont="1" applyFill="1" applyBorder="1" applyAlignment="1">
      <alignment horizontal="left" vertical="center"/>
    </xf>
    <xf numFmtId="0" fontId="63" fillId="44" borderId="30" xfId="99" applyFont="1" applyFill="1" applyBorder="1" applyAlignment="1">
      <alignment vertical="center"/>
    </xf>
    <xf numFmtId="0" fontId="86" fillId="0" borderId="30" xfId="93" applyFont="1" applyBorder="1" applyAlignment="1">
      <alignment horizontal="center"/>
    </xf>
    <xf numFmtId="2" fontId="34" fillId="43" borderId="19" xfId="0" applyNumberFormat="1" applyFont="1" applyFill="1" applyBorder="1" applyAlignment="1">
      <alignment horizontal="center"/>
    </xf>
    <xf numFmtId="2" fontId="34" fillId="43" borderId="32" xfId="0" applyNumberFormat="1" applyFont="1" applyFill="1" applyBorder="1" applyAlignment="1">
      <alignment horizontal="center"/>
    </xf>
    <xf numFmtId="2" fontId="69" fillId="43" borderId="32" xfId="0" applyNumberFormat="1" applyFont="1" applyFill="1" applyBorder="1" applyAlignment="1">
      <alignment horizontal="center"/>
    </xf>
    <xf numFmtId="0" fontId="63" fillId="0" borderId="30" xfId="99" applyFont="1" applyFill="1" applyBorder="1" applyAlignment="1">
      <alignment vertical="center"/>
    </xf>
    <xf numFmtId="0" fontId="63" fillId="45" borderId="30" xfId="99" applyFont="1" applyFill="1" applyBorder="1" applyAlignment="1">
      <alignment vertical="center"/>
    </xf>
    <xf numFmtId="0" fontId="63" fillId="77" borderId="30" xfId="99" applyFont="1" applyFill="1" applyBorder="1" applyAlignment="1">
      <alignment horizontal="center" vertical="center"/>
    </xf>
    <xf numFmtId="0" fontId="63" fillId="77" borderId="30" xfId="99" applyFont="1" applyFill="1" applyBorder="1" applyAlignment="1">
      <alignment vertical="center"/>
    </xf>
    <xf numFmtId="0" fontId="63" fillId="78" borderId="30" xfId="99" applyFont="1" applyFill="1" applyBorder="1" applyAlignment="1">
      <alignment vertical="center"/>
    </xf>
    <xf numFmtId="0" fontId="39" fillId="41" borderId="18" xfId="99" applyFill="1" applyBorder="1" applyAlignment="1">
      <alignment horizontal="center"/>
    </xf>
    <xf numFmtId="0" fontId="39" fillId="41" borderId="0" xfId="99" applyFill="1" applyAlignment="1">
      <alignment horizontal="center"/>
    </xf>
    <xf numFmtId="0" fontId="0" fillId="41" borderId="18" xfId="0" applyFont="1" applyFill="1" applyBorder="1" applyAlignment="1">
      <alignment horizontal="center"/>
    </xf>
    <xf numFmtId="0" fontId="0" fillId="41" borderId="0" xfId="0" applyFont="1" applyFill="1" applyBorder="1" applyAlignment="1">
      <alignment horizontal="center"/>
    </xf>
    <xf numFmtId="165" fontId="63" fillId="41" borderId="33" xfId="46" applyFont="1" applyFill="1" applyBorder="1" applyAlignment="1">
      <alignment horizontal="center"/>
    </xf>
    <xf numFmtId="165" fontId="63" fillId="41" borderId="32" xfId="46" applyFont="1" applyFill="1" applyBorder="1" applyAlignment="1">
      <alignment horizontal="center"/>
    </xf>
    <xf numFmtId="165" fontId="63" fillId="41" borderId="31" xfId="46" applyFont="1" applyFill="1" applyBorder="1" applyAlignment="1">
      <alignment horizontal="center"/>
    </xf>
    <xf numFmtId="0" fontId="0" fillId="43" borderId="0" xfId="0" applyFill="1"/>
    <xf numFmtId="0" fontId="63" fillId="0" borderId="30" xfId="0" applyFont="1" applyBorder="1" applyAlignment="1">
      <alignment horizontal="center"/>
    </xf>
    <xf numFmtId="0" fontId="63" fillId="0" borderId="15" xfId="0" applyFont="1" applyFill="1" applyBorder="1"/>
    <xf numFmtId="0" fontId="0" fillId="0" borderId="0" xfId="0" applyFill="1"/>
    <xf numFmtId="0" fontId="39" fillId="0" borderId="0" xfId="99" applyFill="1"/>
    <xf numFmtId="0" fontId="30" fillId="0" borderId="0" xfId="99" applyFont="1" applyFill="1" applyAlignment="1">
      <alignment horizontal="centerContinuous"/>
    </xf>
    <xf numFmtId="0" fontId="8" fillId="0" borderId="16" xfId="99" applyFont="1" applyFill="1" applyBorder="1"/>
    <xf numFmtId="0" fontId="8" fillId="0" borderId="20" xfId="99" applyFont="1" applyFill="1" applyBorder="1" applyAlignment="1">
      <alignment horizontal="centerContinuous"/>
    </xf>
    <xf numFmtId="0" fontId="39" fillId="0" borderId="18" xfId="99" applyFill="1" applyBorder="1"/>
    <xf numFmtId="0" fontId="39" fillId="0" borderId="16" xfId="99" applyFill="1" applyBorder="1"/>
    <xf numFmtId="0" fontId="7" fillId="0" borderId="24" xfId="99" applyFont="1" applyFill="1" applyBorder="1" applyAlignment="1">
      <alignment horizontal="center"/>
    </xf>
    <xf numFmtId="0" fontId="7" fillId="0" borderId="25" xfId="99" applyFont="1" applyFill="1" applyBorder="1" applyAlignment="1">
      <alignment horizontal="center"/>
    </xf>
    <xf numFmtId="0" fontId="31" fillId="0" borderId="27" xfId="99" applyFont="1" applyFill="1" applyBorder="1"/>
    <xf numFmtId="0" fontId="63" fillId="0" borderId="25" xfId="99" applyFont="1" applyFill="1" applyBorder="1"/>
    <xf numFmtId="0" fontId="39" fillId="0" borderId="26" xfId="99" applyFill="1" applyBorder="1"/>
    <xf numFmtId="0" fontId="39" fillId="0" borderId="17" xfId="99" applyFill="1" applyBorder="1"/>
    <xf numFmtId="0" fontId="39" fillId="0" borderId="21" xfId="99" applyFill="1" applyBorder="1"/>
    <xf numFmtId="0" fontId="31" fillId="0" borderId="0" xfId="99" applyFont="1" applyFill="1"/>
    <xf numFmtId="0" fontId="39" fillId="41" borderId="18" xfId="99" applyFill="1" applyBorder="1" applyAlignment="1">
      <alignment horizontal="center"/>
    </xf>
    <xf numFmtId="0" fontId="39" fillId="41" borderId="0" xfId="99" applyFill="1" applyAlignment="1">
      <alignment horizontal="center"/>
    </xf>
    <xf numFmtId="0" fontId="73" fillId="43" borderId="33" xfId="99" applyFont="1" applyFill="1" applyBorder="1" applyAlignment="1">
      <alignment horizontal="left" vertic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41" fillId="0" borderId="33" xfId="99" applyFont="1" applyFill="1" applyBorder="1" applyAlignment="1">
      <alignment horizontal="left" vertical="center"/>
    </xf>
    <xf numFmtId="0" fontId="63" fillId="0" borderId="30" xfId="0" applyFont="1" applyFill="1" applyBorder="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65" fillId="41" borderId="30" xfId="99" applyFont="1" applyFill="1" applyBorder="1" applyAlignment="1">
      <alignment horizontal="right" vertic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8" fillId="0" borderId="17" xfId="99" applyFont="1" applyFill="1" applyBorder="1"/>
    <xf numFmtId="0" fontId="8" fillId="0" borderId="21" xfId="99" applyFont="1" applyFill="1" applyBorder="1" applyAlignment="1">
      <alignment horizontal="centerContinuous"/>
    </xf>
    <xf numFmtId="0" fontId="39" fillId="0" borderId="0" xfId="99" applyFill="1" applyBorder="1"/>
    <xf numFmtId="0" fontId="7" fillId="0" borderId="27" xfId="99" applyFont="1" applyFill="1" applyBorder="1" applyAlignment="1">
      <alignment horizontal="center"/>
    </xf>
    <xf numFmtId="0" fontId="39" fillId="0" borderId="20" xfId="99" applyFill="1" applyBorder="1"/>
    <xf numFmtId="0" fontId="39" fillId="41" borderId="18" xfId="99" applyFill="1" applyBorder="1" applyAlignment="1">
      <alignment horizontal="center"/>
    </xf>
    <xf numFmtId="0" fontId="39" fillId="41" borderId="0" xfId="99" applyFill="1" applyAlignment="1">
      <alignment horizontal="center"/>
    </xf>
    <xf numFmtId="0" fontId="63" fillId="0" borderId="15" xfId="99" applyFont="1" applyBorder="1"/>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65" fillId="0" borderId="30" xfId="99" applyFont="1" applyFill="1" applyBorder="1" applyAlignment="1">
      <alignment horizontal="right" vertical="center"/>
    </xf>
    <xf numFmtId="0" fontId="63" fillId="0" borderId="15" xfId="99" applyFont="1" applyFill="1" applyBorder="1"/>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66" fillId="41" borderId="0" xfId="99" applyFont="1" applyFill="1" applyAlignment="1">
      <alignment horizontal="center"/>
    </xf>
    <xf numFmtId="0" fontId="61" fillId="41" borderId="0" xfId="99" applyFont="1" applyFill="1" applyAlignment="1">
      <alignment horizontal="center"/>
    </xf>
    <xf numFmtId="0" fontId="39" fillId="44" borderId="0" xfId="99" applyFill="1"/>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4" fillId="43" borderId="25" xfId="0" applyFont="1" applyFill="1" applyBorder="1" applyAlignment="1">
      <alignment horizontal="center" vertical="center" wrapText="1"/>
    </xf>
    <xf numFmtId="0" fontId="34" fillId="43" borderId="26" xfId="0" applyFont="1" applyFill="1" applyBorder="1" applyAlignment="1">
      <alignment horizontal="center" vertical="center" wrapText="1"/>
    </xf>
    <xf numFmtId="0" fontId="39" fillId="0" borderId="0" xfId="99" applyFill="1" applyAlignment="1">
      <alignment horizontal="center"/>
    </xf>
    <xf numFmtId="0" fontId="39" fillId="45" borderId="0" xfId="99" applyFill="1"/>
    <xf numFmtId="0" fontId="39" fillId="41" borderId="18" xfId="99" applyFill="1" applyBorder="1" applyAlignment="1">
      <alignment horizontal="center"/>
    </xf>
    <xf numFmtId="0" fontId="39" fillId="41" borderId="0" xfId="99" applyFill="1" applyAlignment="1">
      <alignment horizontal="center"/>
    </xf>
    <xf numFmtId="167" fontId="36" fillId="43" borderId="0" xfId="0" applyNumberFormat="1" applyFont="1" applyFill="1" applyAlignment="1">
      <alignment horizontal="center"/>
    </xf>
    <xf numFmtId="0" fontId="34" fillId="43" borderId="0" xfId="0" applyFont="1" applyFill="1" applyAlignment="1">
      <alignment horizontal="center" vertical="center" wrapText="1"/>
    </xf>
    <xf numFmtId="0" fontId="28" fillId="43" borderId="0" xfId="0" applyFont="1" applyFill="1" applyAlignment="1">
      <alignment horizontal="center"/>
    </xf>
    <xf numFmtId="0" fontId="28" fillId="79" borderId="15" xfId="0" applyFont="1" applyFill="1" applyBorder="1"/>
    <xf numFmtId="0" fontId="28" fillId="79" borderId="36" xfId="0" applyFont="1" applyFill="1" applyBorder="1" applyAlignment="1">
      <alignment horizontal="center"/>
    </xf>
    <xf numFmtId="171" fontId="28" fillId="79" borderId="34" xfId="0" applyNumberFormat="1" applyFont="1" applyFill="1" applyBorder="1"/>
    <xf numFmtId="170" fontId="34" fillId="79" borderId="15" xfId="0" applyNumberFormat="1" applyFont="1" applyFill="1" applyBorder="1"/>
    <xf numFmtId="0" fontId="28" fillId="79" borderId="15" xfId="0" applyFont="1" applyFill="1" applyBorder="1" applyAlignment="1">
      <alignment horizontal="center"/>
    </xf>
    <xf numFmtId="2" fontId="34" fillId="79" borderId="19" xfId="0" applyNumberFormat="1" applyFont="1" applyFill="1" applyBorder="1" applyAlignment="1">
      <alignment horizontal="center"/>
    </xf>
    <xf numFmtId="0" fontId="28" fillId="79" borderId="32" xfId="0" applyFont="1" applyFill="1" applyBorder="1" applyAlignment="1">
      <alignment horizontal="center"/>
    </xf>
    <xf numFmtId="0" fontId="28" fillId="79" borderId="0" xfId="0" applyFont="1" applyFill="1" applyAlignment="1">
      <alignment horizontal="center"/>
    </xf>
    <xf numFmtId="168" fontId="28" fillId="79" borderId="0" xfId="47" applyNumberFormat="1" applyFont="1" applyFill="1" applyBorder="1" applyAlignment="1">
      <alignment horizontal="center"/>
    </xf>
    <xf numFmtId="0" fontId="8" fillId="79" borderId="46" xfId="0" applyFont="1" applyFill="1" applyBorder="1" applyAlignment="1">
      <alignment horizontal="center"/>
    </xf>
    <xf numFmtId="0" fontId="39" fillId="79" borderId="0" xfId="0" applyFont="1" applyFill="1"/>
    <xf numFmtId="0" fontId="28" fillId="0" borderId="15" xfId="0" applyFont="1" applyBorder="1"/>
    <xf numFmtId="0" fontId="28" fillId="0" borderId="36" xfId="0" applyFont="1" applyBorder="1" applyAlignment="1">
      <alignment horizontal="center"/>
    </xf>
    <xf numFmtId="171" fontId="28" fillId="0" borderId="15" xfId="0" applyNumberFormat="1" applyFont="1" applyBorder="1"/>
    <xf numFmtId="170" fontId="34" fillId="0" borderId="15" xfId="0" applyNumberFormat="1" applyFont="1" applyBorder="1"/>
    <xf numFmtId="0" fontId="28" fillId="43" borderId="19" xfId="0" applyFont="1" applyFill="1" applyBorder="1"/>
    <xf numFmtId="2" fontId="34" fillId="44" borderId="19" xfId="0" applyNumberFormat="1" applyFont="1" applyFill="1" applyBorder="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41" fillId="0" borderId="33" xfId="99" applyFont="1" applyBorder="1" applyAlignment="1">
      <alignment horizontal="left" vertic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66" fillId="41" borderId="0" xfId="99" applyFont="1" applyFill="1" applyAlignment="1">
      <alignment horizontal="center" vertical="center"/>
    </xf>
    <xf numFmtId="0" fontId="63" fillId="0" borderId="33" xfId="99" applyFont="1" applyBorder="1" applyAlignment="1">
      <alignment horizontal="left" vertic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168" fontId="71" fillId="41" borderId="30" xfId="475" quotePrefix="1" applyNumberFormat="1" applyFont="1" applyFill="1" applyBorder="1" applyAlignment="1" applyProtection="1">
      <alignment horizontal="center" vertical="center"/>
      <protection locked="0"/>
    </xf>
    <xf numFmtId="0" fontId="66" fillId="44" borderId="30" xfId="99" applyFont="1" applyFill="1" applyBorder="1" applyAlignment="1">
      <alignment vertic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0" xfId="99" applyFill="1" applyAlignment="1">
      <alignment horizontal="center"/>
    </xf>
    <xf numFmtId="0" fontId="73" fillId="0" borderId="15" xfId="99" applyFont="1" applyBorder="1"/>
    <xf numFmtId="0" fontId="73" fillId="0" borderId="15" xfId="0" applyFont="1" applyFill="1" applyBorder="1"/>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15" fontId="0" fillId="41" borderId="20" xfId="0" applyNumberFormat="1" applyFont="1" applyFill="1" applyBorder="1" applyAlignment="1">
      <alignment horizontal="center"/>
    </xf>
    <xf numFmtId="15" fontId="0" fillId="41" borderId="51" xfId="0" applyNumberFormat="1" applyFont="1" applyFill="1" applyBorder="1" applyAlignment="1">
      <alignment horizontal="center"/>
    </xf>
    <xf numFmtId="0" fontId="38" fillId="41" borderId="0" xfId="0" applyFont="1" applyFill="1" applyBorder="1" applyAlignment="1">
      <alignment horizontal="left"/>
    </xf>
    <xf numFmtId="0" fontId="38" fillId="41" borderId="37" xfId="0" applyFont="1" applyFill="1" applyBorder="1" applyAlignment="1">
      <alignment horizontal="left"/>
    </xf>
    <xf numFmtId="49" fontId="0" fillId="41" borderId="18" xfId="46" applyNumberFormat="1" applyFont="1" applyFill="1" applyBorder="1" applyAlignment="1">
      <alignment horizontal="center"/>
    </xf>
    <xf numFmtId="49" fontId="0" fillId="41" borderId="19" xfId="46" applyNumberFormat="1" applyFont="1" applyFill="1" applyBorder="1" applyAlignment="1">
      <alignment horizontal="center"/>
    </xf>
    <xf numFmtId="0" fontId="0" fillId="41" borderId="22" xfId="0" applyFont="1" applyFill="1" applyBorder="1" applyAlignment="1">
      <alignment horizontal="center"/>
    </xf>
    <xf numFmtId="0" fontId="63" fillId="14" borderId="25" xfId="0" applyFont="1" applyFill="1" applyBorder="1" applyAlignment="1">
      <alignment horizontal="center" vertical="center"/>
    </xf>
    <xf numFmtId="0" fontId="63" fillId="14" borderId="26" xfId="0" applyFont="1" applyFill="1" applyBorder="1" applyAlignment="1">
      <alignment horizontal="center" vertical="center"/>
    </xf>
    <xf numFmtId="165" fontId="8" fillId="14" borderId="25" xfId="46" applyFont="1" applyFill="1" applyBorder="1" applyAlignment="1">
      <alignment horizontal="center" vertical="center"/>
    </xf>
    <xf numFmtId="165" fontId="8" fillId="14" borderId="26" xfId="46" applyFont="1" applyFill="1" applyBorder="1" applyAlignment="1">
      <alignment horizontal="center" vertical="center"/>
    </xf>
    <xf numFmtId="0" fontId="34" fillId="43" borderId="25" xfId="0" applyFont="1" applyFill="1" applyBorder="1" applyAlignment="1">
      <alignment horizontal="center" vertical="center" wrapText="1"/>
    </xf>
    <xf numFmtId="0" fontId="8" fillId="43" borderId="26" xfId="0" applyFont="1" applyFill="1" applyBorder="1" applyAlignment="1">
      <alignment horizontal="center" vertical="center" wrapText="1"/>
    </xf>
    <xf numFmtId="0" fontId="34" fillId="43" borderId="26" xfId="0" applyFont="1" applyFill="1" applyBorder="1" applyAlignment="1">
      <alignment horizontal="center" vertical="center" wrapText="1"/>
    </xf>
    <xf numFmtId="0" fontId="8" fillId="43" borderId="23" xfId="0" applyFont="1" applyFill="1" applyBorder="1" applyAlignment="1">
      <alignment horizontal="center"/>
    </xf>
    <xf numFmtId="0" fontId="8" fillId="43" borderId="52" xfId="0" applyFont="1" applyFill="1" applyBorder="1" applyAlignment="1">
      <alignment horizontal="center"/>
    </xf>
    <xf numFmtId="0" fontId="8" fillId="43" borderId="53" xfId="0" applyFont="1" applyFill="1" applyBorder="1" applyAlignment="1">
      <alignment horizontal="center"/>
    </xf>
    <xf numFmtId="15" fontId="31" fillId="41" borderId="20" xfId="0" quotePrefix="1" applyNumberFormat="1" applyFont="1" applyFill="1" applyBorder="1" applyAlignment="1">
      <alignment horizontal="center" vertical="center"/>
    </xf>
    <xf numFmtId="15" fontId="31" fillId="41" borderId="51" xfId="0" applyNumberFormat="1" applyFont="1" applyFill="1" applyBorder="1" applyAlignment="1">
      <alignment horizontal="center" vertical="center"/>
    </xf>
    <xf numFmtId="0" fontId="39" fillId="41" borderId="20" xfId="99" applyFill="1" applyBorder="1" applyAlignment="1">
      <alignment horizontal="center"/>
    </xf>
    <xf numFmtId="0" fontId="39" fillId="41" borderId="21" xfId="99" applyFill="1" applyBorder="1" applyAlignment="1">
      <alignment horizontal="center"/>
    </xf>
    <xf numFmtId="166" fontId="39" fillId="41" borderId="22" xfId="46" applyNumberFormat="1" applyFont="1" applyFill="1" applyBorder="1" applyAlignment="1">
      <alignment horizontal="center"/>
    </xf>
    <xf numFmtId="0" fontId="39" fillId="41" borderId="16" xfId="99" applyFill="1" applyBorder="1" applyAlignment="1">
      <alignment horizontal="center"/>
    </xf>
    <xf numFmtId="0" fontId="39" fillId="41" borderId="17" xfId="99" applyFill="1" applyBorder="1" applyAlignment="1">
      <alignment horizontal="center"/>
    </xf>
    <xf numFmtId="0" fontId="39" fillId="41" borderId="14" xfId="99" applyFill="1" applyBorder="1" applyAlignment="1">
      <alignment horizontal="center"/>
    </xf>
    <xf numFmtId="49" fontId="39" fillId="41" borderId="18" xfId="46" applyNumberFormat="1" applyFont="1" applyFill="1" applyBorder="1" applyAlignment="1">
      <alignment horizontal="center"/>
    </xf>
    <xf numFmtId="49" fontId="39" fillId="41" borderId="19" xfId="46" applyNumberFormat="1" applyFont="1" applyFill="1" applyBorder="1" applyAlignment="1">
      <alignment horizontal="center"/>
    </xf>
    <xf numFmtId="0" fontId="39" fillId="41" borderId="18" xfId="99" applyFill="1" applyBorder="1" applyAlignment="1">
      <alignment horizontal="center"/>
    </xf>
    <xf numFmtId="0" fontId="39" fillId="41" borderId="0" xfId="99" applyFill="1" applyAlignment="1">
      <alignment horizontal="center"/>
    </xf>
    <xf numFmtId="166" fontId="39" fillId="41" borderId="19" xfId="46" applyNumberFormat="1" applyFont="1" applyFill="1" applyBorder="1" applyAlignment="1">
      <alignment horizontal="center"/>
    </xf>
    <xf numFmtId="0" fontId="0" fillId="41" borderId="16" xfId="0" applyFont="1" applyFill="1" applyBorder="1" applyAlignment="1">
      <alignment horizontal="center"/>
    </xf>
    <xf numFmtId="0" fontId="0" fillId="41" borderId="17" xfId="0" applyFont="1" applyFill="1" applyBorder="1" applyAlignment="1">
      <alignment horizontal="center"/>
    </xf>
    <xf numFmtId="0" fontId="0" fillId="41" borderId="14" xfId="0" applyFont="1" applyFill="1" applyBorder="1" applyAlignment="1">
      <alignment horizontal="center"/>
    </xf>
    <xf numFmtId="0" fontId="0" fillId="41" borderId="18" xfId="0" applyFont="1" applyFill="1" applyBorder="1" applyAlignment="1">
      <alignment horizontal="center"/>
    </xf>
    <xf numFmtId="0" fontId="0" fillId="41" borderId="0" xfId="0" applyFont="1" applyFill="1" applyBorder="1" applyAlignment="1">
      <alignment horizontal="center"/>
    </xf>
    <xf numFmtId="15" fontId="39" fillId="41" borderId="20" xfId="99" quotePrefix="1" applyNumberFormat="1" applyFill="1" applyBorder="1" applyAlignment="1">
      <alignment horizontal="center" vertical="center"/>
    </xf>
    <xf numFmtId="15" fontId="39" fillId="41" borderId="51" xfId="99" applyNumberFormat="1" applyFill="1" applyBorder="1" applyAlignment="1">
      <alignment horizontal="center" vertical="center"/>
    </xf>
    <xf numFmtId="0" fontId="0" fillId="41" borderId="20" xfId="0" applyFont="1" applyFill="1" applyBorder="1" applyAlignment="1">
      <alignment horizontal="center"/>
    </xf>
    <xf numFmtId="0" fontId="0" fillId="41" borderId="21" xfId="0" applyFont="1" applyFill="1" applyBorder="1" applyAlignment="1">
      <alignment horizontal="center"/>
    </xf>
    <xf numFmtId="15" fontId="39" fillId="41" borderId="22" xfId="99" quotePrefix="1" applyNumberFormat="1" applyFill="1" applyBorder="1" applyAlignment="1">
      <alignment horizontal="center" vertical="center"/>
    </xf>
    <xf numFmtId="15" fontId="39" fillId="41" borderId="51" xfId="99" quotePrefix="1" applyNumberFormat="1" applyFill="1" applyBorder="1" applyAlignment="1">
      <alignment horizontal="center" vertical="center"/>
    </xf>
    <xf numFmtId="0" fontId="84" fillId="41" borderId="54" xfId="99" applyFont="1" applyFill="1" applyBorder="1" applyAlignment="1">
      <alignment horizontal="center" vertical="center"/>
    </xf>
    <xf numFmtId="0" fontId="84" fillId="41" borderId="64" xfId="99" applyFont="1" applyFill="1" applyBorder="1" applyAlignment="1">
      <alignment horizontal="center" vertical="center"/>
    </xf>
    <xf numFmtId="0" fontId="84" fillId="41" borderId="20" xfId="99" applyFont="1" applyFill="1" applyBorder="1" applyAlignment="1">
      <alignment horizontal="center" vertical="center"/>
    </xf>
    <xf numFmtId="0" fontId="84" fillId="41" borderId="22" xfId="99" applyFont="1" applyFill="1" applyBorder="1" applyAlignment="1">
      <alignment horizontal="center" vertical="center"/>
    </xf>
  </cellXfs>
  <cellStyles count="911">
    <cellStyle name="20% - Accent1" xfId="1" builtinId="30" customBuiltin="1"/>
    <cellStyle name="20% - Accent1 2" xfId="448" xr:uid="{00000000-0005-0000-0000-000001000000}"/>
    <cellStyle name="20% - Accent2" xfId="2" builtinId="34" customBuiltin="1"/>
    <cellStyle name="20% - Accent2 2" xfId="452" xr:uid="{00000000-0005-0000-0000-000003000000}"/>
    <cellStyle name="20% - Accent3" xfId="3" builtinId="38" customBuiltin="1"/>
    <cellStyle name="20% - Accent3 2" xfId="456" xr:uid="{00000000-0005-0000-0000-000005000000}"/>
    <cellStyle name="20% - Accent4" xfId="4" builtinId="42" customBuiltin="1"/>
    <cellStyle name="20% - Accent4 2" xfId="460" xr:uid="{00000000-0005-0000-0000-000007000000}"/>
    <cellStyle name="20% - Accent5" xfId="5" builtinId="46" customBuiltin="1"/>
    <cellStyle name="20% - Accent5 2" xfId="464" xr:uid="{00000000-0005-0000-0000-000009000000}"/>
    <cellStyle name="20% - Accent6" xfId="6" builtinId="50" customBuiltin="1"/>
    <cellStyle name="20% - Accent6 2" xfId="468" xr:uid="{00000000-0005-0000-0000-00000B000000}"/>
    <cellStyle name="20% - アクセント 1" xfId="7" xr:uid="{00000000-0005-0000-0000-00000C000000}"/>
    <cellStyle name="20% - アクセント 2" xfId="8" xr:uid="{00000000-0005-0000-0000-00000D000000}"/>
    <cellStyle name="20% - アクセント 3" xfId="9" xr:uid="{00000000-0005-0000-0000-00000E000000}"/>
    <cellStyle name="20% - アクセント 4" xfId="10" xr:uid="{00000000-0005-0000-0000-00000F000000}"/>
    <cellStyle name="20% - アクセント 5" xfId="11" xr:uid="{00000000-0005-0000-0000-000010000000}"/>
    <cellStyle name="20% - アクセント 6" xfId="12" xr:uid="{00000000-0005-0000-0000-000011000000}"/>
    <cellStyle name="40% - Accent1" xfId="13" builtinId="31" customBuiltin="1"/>
    <cellStyle name="40% - Accent1 2" xfId="449" xr:uid="{00000000-0005-0000-0000-000013000000}"/>
    <cellStyle name="40% - Accent2" xfId="14" builtinId="35" customBuiltin="1"/>
    <cellStyle name="40% - Accent2 2" xfId="453" xr:uid="{00000000-0005-0000-0000-000015000000}"/>
    <cellStyle name="40% - Accent3" xfId="15" builtinId="39" customBuiltin="1"/>
    <cellStyle name="40% - Accent3 2" xfId="457" xr:uid="{00000000-0005-0000-0000-000017000000}"/>
    <cellStyle name="40% - Accent4" xfId="16" builtinId="43" customBuiltin="1"/>
    <cellStyle name="40% - Accent4 2" xfId="461" xr:uid="{00000000-0005-0000-0000-000019000000}"/>
    <cellStyle name="40% - Accent5" xfId="17" builtinId="47" customBuiltin="1"/>
    <cellStyle name="40% - Accent5 2" xfId="465" xr:uid="{00000000-0005-0000-0000-00001B000000}"/>
    <cellStyle name="40% - Accent6" xfId="18" builtinId="51" customBuiltin="1"/>
    <cellStyle name="40% - Accent6 2" xfId="469" xr:uid="{00000000-0005-0000-0000-00001D000000}"/>
    <cellStyle name="40% - アクセント 1" xfId="19" xr:uid="{00000000-0005-0000-0000-00001E000000}"/>
    <cellStyle name="40% - アクセント 2" xfId="20" xr:uid="{00000000-0005-0000-0000-00001F000000}"/>
    <cellStyle name="40% - アクセント 3" xfId="21" xr:uid="{00000000-0005-0000-0000-000020000000}"/>
    <cellStyle name="40% - アクセント 4" xfId="22" xr:uid="{00000000-0005-0000-0000-000021000000}"/>
    <cellStyle name="40% - アクセント 5" xfId="23" xr:uid="{00000000-0005-0000-0000-000022000000}"/>
    <cellStyle name="40% - アクセント 6" xfId="24" xr:uid="{00000000-0005-0000-0000-000023000000}"/>
    <cellStyle name="60% - Accent1" xfId="25" builtinId="32" customBuiltin="1"/>
    <cellStyle name="60% - Accent1 2" xfId="450" xr:uid="{00000000-0005-0000-0000-000025000000}"/>
    <cellStyle name="60% - Accent2" xfId="26" builtinId="36" customBuiltin="1"/>
    <cellStyle name="60% - Accent2 2" xfId="454" xr:uid="{00000000-0005-0000-0000-000027000000}"/>
    <cellStyle name="60% - Accent3" xfId="27" builtinId="40" customBuiltin="1"/>
    <cellStyle name="60% - Accent3 2" xfId="458" xr:uid="{00000000-0005-0000-0000-000029000000}"/>
    <cellStyle name="60% - Accent4" xfId="28" builtinId="44" customBuiltin="1"/>
    <cellStyle name="60% - Accent4 2" xfId="462" xr:uid="{00000000-0005-0000-0000-00002B000000}"/>
    <cellStyle name="60% - Accent5" xfId="29" builtinId="48" customBuiltin="1"/>
    <cellStyle name="60% - Accent5 2" xfId="466" xr:uid="{00000000-0005-0000-0000-00002D000000}"/>
    <cellStyle name="60% - Accent6" xfId="30" builtinId="52" customBuiltin="1"/>
    <cellStyle name="60% - Accent6 2" xfId="470" xr:uid="{00000000-0005-0000-0000-00002F000000}"/>
    <cellStyle name="60% - アクセント 1" xfId="31" xr:uid="{00000000-0005-0000-0000-000030000000}"/>
    <cellStyle name="60% - アクセント 2" xfId="32" xr:uid="{00000000-0005-0000-0000-000031000000}"/>
    <cellStyle name="60% - アクセント 3" xfId="33" xr:uid="{00000000-0005-0000-0000-000032000000}"/>
    <cellStyle name="60% - アクセント 4" xfId="34" xr:uid="{00000000-0005-0000-0000-000033000000}"/>
    <cellStyle name="60% - アクセント 5" xfId="35" xr:uid="{00000000-0005-0000-0000-000034000000}"/>
    <cellStyle name="60% - アクセント 6" xfId="36" xr:uid="{00000000-0005-0000-0000-000035000000}"/>
    <cellStyle name="Accent1" xfId="37" builtinId="29" customBuiltin="1"/>
    <cellStyle name="Accent1 2" xfId="447" xr:uid="{00000000-0005-0000-0000-000037000000}"/>
    <cellStyle name="Accent2" xfId="38" builtinId="33" customBuiltin="1"/>
    <cellStyle name="Accent2 2" xfId="451" xr:uid="{00000000-0005-0000-0000-000039000000}"/>
    <cellStyle name="Accent3" xfId="39" builtinId="37" customBuiltin="1"/>
    <cellStyle name="Accent3 2" xfId="455" xr:uid="{00000000-0005-0000-0000-00003B000000}"/>
    <cellStyle name="Accent4" xfId="40" builtinId="41" customBuiltin="1"/>
    <cellStyle name="Accent4 2" xfId="459" xr:uid="{00000000-0005-0000-0000-00003D000000}"/>
    <cellStyle name="Accent5" xfId="41" builtinId="45" customBuiltin="1"/>
    <cellStyle name="Accent5 2" xfId="463" xr:uid="{00000000-0005-0000-0000-00003F000000}"/>
    <cellStyle name="Accent6" xfId="42" builtinId="49" customBuiltin="1"/>
    <cellStyle name="Accent6 2" xfId="467" xr:uid="{00000000-0005-0000-0000-000041000000}"/>
    <cellStyle name="Bad" xfId="43" builtinId="27" customBuiltin="1"/>
    <cellStyle name="Bad 2" xfId="436" xr:uid="{00000000-0005-0000-0000-000043000000}"/>
    <cellStyle name="Calculation" xfId="44" builtinId="22" customBuiltin="1"/>
    <cellStyle name="Calculation 2" xfId="440" xr:uid="{00000000-0005-0000-0000-000045000000}"/>
    <cellStyle name="Check Cell" xfId="45" builtinId="23" customBuiltin="1"/>
    <cellStyle name="Check Cell 2" xfId="442" xr:uid="{00000000-0005-0000-0000-000047000000}"/>
    <cellStyle name="Comma" xfId="46" builtinId="3"/>
    <cellStyle name="Comma [0]" xfId="47" builtinId="6"/>
    <cellStyle name="Comma [0] 2" xfId="95" xr:uid="{00000000-0005-0000-0000-00004A000000}"/>
    <cellStyle name="Comma [0] 2 2" xfId="152" xr:uid="{00000000-0005-0000-0000-00004B000000}"/>
    <cellStyle name="Comma [0] 2 2 2" xfId="357" xr:uid="{00000000-0005-0000-0000-00004C000000}"/>
    <cellStyle name="Comma [0] 2 2 3" xfId="690" xr:uid="{00000000-0005-0000-0000-00004D000000}"/>
    <cellStyle name="Comma [0] 2 3" xfId="212" xr:uid="{00000000-0005-0000-0000-00004E000000}"/>
    <cellStyle name="Comma [0] 2 3 2" xfId="764" xr:uid="{00000000-0005-0000-0000-00004F000000}"/>
    <cellStyle name="Comma [0] 2 4" xfId="475" xr:uid="{00000000-0005-0000-0000-000050000000}"/>
    <cellStyle name="Comma [0] 2 5" xfId="552" xr:uid="{00000000-0005-0000-0000-000051000000}"/>
    <cellStyle name="Comma [0] 2 6" xfId="838" xr:uid="{00000000-0005-0000-0000-000052000000}"/>
    <cellStyle name="Comma [0] 3" xfId="167" xr:uid="{00000000-0005-0000-0000-000053000000}"/>
    <cellStyle name="Comma [0] 3 2" xfId="320" xr:uid="{00000000-0005-0000-0000-000054000000}"/>
    <cellStyle name="Comma [0] 3 2 2" xfId="655" xr:uid="{00000000-0005-0000-0000-000055000000}"/>
    <cellStyle name="Comma [0] 3 3" xfId="168" xr:uid="{00000000-0005-0000-0000-000056000000}"/>
    <cellStyle name="Comma [0] 3 3 2" xfId="483" xr:uid="{00000000-0005-0000-0000-000057000000}"/>
    <cellStyle name="Comma [0] 3 4" xfId="482" xr:uid="{00000000-0005-0000-0000-000058000000}"/>
    <cellStyle name="Comma [0] 4" xfId="175" xr:uid="{00000000-0005-0000-0000-000059000000}"/>
    <cellStyle name="Comma [0] 4 2" xfId="517" xr:uid="{00000000-0005-0000-0000-00005A000000}"/>
    <cellStyle name="Comma [0] 5" xfId="169" xr:uid="{00000000-0005-0000-0000-00005B000000}"/>
    <cellStyle name="Comma [0] 5 2" xfId="484" xr:uid="{00000000-0005-0000-0000-00005C000000}"/>
    <cellStyle name="Comma [0] 6" xfId="473" xr:uid="{00000000-0005-0000-0000-00005D000000}"/>
    <cellStyle name="Comma [0] 7" xfId="761" xr:uid="{00000000-0005-0000-0000-00005E000000}"/>
    <cellStyle name="Comma [0] 8" xfId="803" xr:uid="{00000000-0005-0000-0000-00005F000000}"/>
    <cellStyle name="Comma 10" xfId="161" xr:uid="{00000000-0005-0000-0000-000060000000}"/>
    <cellStyle name="Comma 11" xfId="164" xr:uid="{00000000-0005-0000-0000-000061000000}"/>
    <cellStyle name="Comma 12" xfId="160" xr:uid="{00000000-0005-0000-0000-000062000000}"/>
    <cellStyle name="Comma 13" xfId="148" xr:uid="{00000000-0005-0000-0000-000063000000}"/>
    <cellStyle name="Comma 14" xfId="159" xr:uid="{00000000-0005-0000-0000-000064000000}"/>
    <cellStyle name="Comma 15" xfId="149" xr:uid="{00000000-0005-0000-0000-000065000000}"/>
    <cellStyle name="Comma 16" xfId="158" xr:uid="{00000000-0005-0000-0000-000066000000}"/>
    <cellStyle name="Comma 17" xfId="150" xr:uid="{00000000-0005-0000-0000-000067000000}"/>
    <cellStyle name="Comma 18" xfId="157" xr:uid="{00000000-0005-0000-0000-000068000000}"/>
    <cellStyle name="Comma 19" xfId="151" xr:uid="{00000000-0005-0000-0000-000069000000}"/>
    <cellStyle name="Comma 2" xfId="48" xr:uid="{00000000-0005-0000-0000-00006A000000}"/>
    <cellStyle name="Comma 2 2" xfId="471" xr:uid="{00000000-0005-0000-0000-00006B000000}"/>
    <cellStyle name="Comma 2 3" xfId="474" xr:uid="{00000000-0005-0000-0000-00006C000000}"/>
    <cellStyle name="Comma 3" xfId="94" xr:uid="{00000000-0005-0000-0000-00006D000000}"/>
    <cellStyle name="Comma 3 2" xfId="153" xr:uid="{00000000-0005-0000-0000-00006E000000}"/>
    <cellStyle name="Comma 4" xfId="96" xr:uid="{00000000-0005-0000-0000-00006F000000}"/>
    <cellStyle name="Comma 4 2" xfId="154" xr:uid="{00000000-0005-0000-0000-000070000000}"/>
    <cellStyle name="Comma 5" xfId="147" xr:uid="{00000000-0005-0000-0000-000071000000}"/>
    <cellStyle name="Comma 6" xfId="163" xr:uid="{00000000-0005-0000-0000-000072000000}"/>
    <cellStyle name="Comma 7" xfId="166" xr:uid="{00000000-0005-0000-0000-000073000000}"/>
    <cellStyle name="Comma 8" xfId="162" xr:uid="{00000000-0005-0000-0000-000074000000}"/>
    <cellStyle name="Comma 9" xfId="165" xr:uid="{00000000-0005-0000-0000-000075000000}"/>
    <cellStyle name="Comma[0]_5" xfId="49" xr:uid="{00000000-0005-0000-0000-000076000000}"/>
    <cellStyle name="Explanatory Text" xfId="50" builtinId="53" customBuiltin="1"/>
    <cellStyle name="Explanatory Text 2" xfId="445" xr:uid="{00000000-0005-0000-0000-000078000000}"/>
    <cellStyle name="Good" xfId="51" builtinId="26" customBuiltin="1"/>
    <cellStyle name="Good 2" xfId="435" xr:uid="{00000000-0005-0000-0000-00007A000000}"/>
    <cellStyle name="Heading 1" xfId="52" builtinId="16" customBuiltin="1"/>
    <cellStyle name="Heading 1 2" xfId="431" xr:uid="{00000000-0005-0000-0000-00007C000000}"/>
    <cellStyle name="Heading 2" xfId="53" builtinId="17" customBuiltin="1"/>
    <cellStyle name="Heading 2 2" xfId="432" xr:uid="{00000000-0005-0000-0000-00007E000000}"/>
    <cellStyle name="Heading 3" xfId="54" builtinId="18" customBuiltin="1"/>
    <cellStyle name="Heading 3 2" xfId="433" xr:uid="{00000000-0005-0000-0000-000080000000}"/>
    <cellStyle name="Heading 4" xfId="55" builtinId="19" customBuiltin="1"/>
    <cellStyle name="Heading 4 2" xfId="434" xr:uid="{00000000-0005-0000-0000-000082000000}"/>
    <cellStyle name="Input" xfId="56" builtinId="20" customBuiltin="1"/>
    <cellStyle name="Input 2" xfId="438" xr:uid="{00000000-0005-0000-0000-000084000000}"/>
    <cellStyle name="Linked Cell" xfId="57" builtinId="24" customBuiltin="1"/>
    <cellStyle name="Linked Cell 2" xfId="441" xr:uid="{00000000-0005-0000-0000-000086000000}"/>
    <cellStyle name="Neutral" xfId="58" builtinId="28" customBuiltin="1"/>
    <cellStyle name="Neutral 2" xfId="437" xr:uid="{00000000-0005-0000-0000-000088000000}"/>
    <cellStyle name="Normal" xfId="0" builtinId="0"/>
    <cellStyle name="Normal 2" xfId="59" xr:uid="{00000000-0005-0000-0000-00008A000000}"/>
    <cellStyle name="Normal 2 2" xfId="105" xr:uid="{00000000-0005-0000-0000-00008B000000}"/>
    <cellStyle name="Normal 2 2 2" xfId="110" xr:uid="{00000000-0005-0000-0000-00008C000000}"/>
    <cellStyle name="Normal 2 2 2 2" xfId="140" xr:uid="{00000000-0005-0000-0000-00008D000000}"/>
    <cellStyle name="Normal 2 2 2 2 2" xfId="274" xr:uid="{00000000-0005-0000-0000-00008E000000}"/>
    <cellStyle name="Normal 2 2 2 2 2 2" xfId="421" xr:uid="{00000000-0005-0000-0000-00008F000000}"/>
    <cellStyle name="Normal 2 2 2 2 2 2 2" xfId="750" xr:uid="{00000000-0005-0000-0000-000090000000}"/>
    <cellStyle name="Normal 2 2 2 2 2 3" xfId="612" xr:uid="{00000000-0005-0000-0000-000091000000}"/>
    <cellStyle name="Normal 2 2 2 2 2 4" xfId="898" xr:uid="{00000000-0005-0000-0000-000092000000}"/>
    <cellStyle name="Normal 2 2 2 2 3" xfId="240" xr:uid="{00000000-0005-0000-0000-000093000000}"/>
    <cellStyle name="Normal 2 2 2 2 3 2" xfId="385" xr:uid="{00000000-0005-0000-0000-000094000000}"/>
    <cellStyle name="Normal 2 2 2 2 3 2 2" xfId="716" xr:uid="{00000000-0005-0000-0000-000095000000}"/>
    <cellStyle name="Normal 2 2 2 2 3 3" xfId="578" xr:uid="{00000000-0005-0000-0000-000096000000}"/>
    <cellStyle name="Normal 2 2 2 2 3 4" xfId="864" xr:uid="{00000000-0005-0000-0000-000097000000}"/>
    <cellStyle name="Normal 2 2 2 2 4" xfId="203" xr:uid="{00000000-0005-0000-0000-000098000000}"/>
    <cellStyle name="Normal 2 2 2 2 4 2" xfId="348" xr:uid="{00000000-0005-0000-0000-000099000000}"/>
    <cellStyle name="Normal 2 2 2 2 4 2 2" xfId="681" xr:uid="{00000000-0005-0000-0000-00009A000000}"/>
    <cellStyle name="Normal 2 2 2 2 4 3" xfId="543" xr:uid="{00000000-0005-0000-0000-00009B000000}"/>
    <cellStyle name="Normal 2 2 2 2 4 4" xfId="829" xr:uid="{00000000-0005-0000-0000-00009C000000}"/>
    <cellStyle name="Normal 2 2 2 2 5" xfId="311" xr:uid="{00000000-0005-0000-0000-00009D000000}"/>
    <cellStyle name="Normal 2 2 2 2 5 2" xfId="646" xr:uid="{00000000-0005-0000-0000-00009E000000}"/>
    <cellStyle name="Normal 2 2 2 2 6" xfId="508" xr:uid="{00000000-0005-0000-0000-00009F000000}"/>
    <cellStyle name="Normal 2 2 2 2 7" xfId="794" xr:uid="{00000000-0005-0000-0000-0000A0000000}"/>
    <cellStyle name="Normal 2 2 2 3" xfId="258" xr:uid="{00000000-0005-0000-0000-0000A1000000}"/>
    <cellStyle name="Normal 2 2 2 3 2" xfId="404" xr:uid="{00000000-0005-0000-0000-0000A2000000}"/>
    <cellStyle name="Normal 2 2 2 3 2 2" xfId="734" xr:uid="{00000000-0005-0000-0000-0000A3000000}"/>
    <cellStyle name="Normal 2 2 2 3 3" xfId="596" xr:uid="{00000000-0005-0000-0000-0000A4000000}"/>
    <cellStyle name="Normal 2 2 2 3 4" xfId="882" xr:uid="{00000000-0005-0000-0000-0000A5000000}"/>
    <cellStyle name="Normal 2 2 2 4" xfId="223" xr:uid="{00000000-0005-0000-0000-0000A6000000}"/>
    <cellStyle name="Normal 2 2 2 4 2" xfId="368" xr:uid="{00000000-0005-0000-0000-0000A7000000}"/>
    <cellStyle name="Normal 2 2 2 4 2 2" xfId="700" xr:uid="{00000000-0005-0000-0000-0000A8000000}"/>
    <cellStyle name="Normal 2 2 2 4 3" xfId="562" xr:uid="{00000000-0005-0000-0000-0000A9000000}"/>
    <cellStyle name="Normal 2 2 2 4 4" xfId="848" xr:uid="{00000000-0005-0000-0000-0000AA000000}"/>
    <cellStyle name="Normal 2 2 2 5" xfId="186" xr:uid="{00000000-0005-0000-0000-0000AB000000}"/>
    <cellStyle name="Normal 2 2 2 5 2" xfId="331" xr:uid="{00000000-0005-0000-0000-0000AC000000}"/>
    <cellStyle name="Normal 2 2 2 5 2 2" xfId="665" xr:uid="{00000000-0005-0000-0000-0000AD000000}"/>
    <cellStyle name="Normal 2 2 2 5 3" xfId="527" xr:uid="{00000000-0005-0000-0000-0000AE000000}"/>
    <cellStyle name="Normal 2 2 2 5 4" xfId="813" xr:uid="{00000000-0005-0000-0000-0000AF000000}"/>
    <cellStyle name="Normal 2 2 2 6" xfId="294" xr:uid="{00000000-0005-0000-0000-0000B0000000}"/>
    <cellStyle name="Normal 2 2 2 6 2" xfId="630" xr:uid="{00000000-0005-0000-0000-0000B1000000}"/>
    <cellStyle name="Normal 2 2 2 7" xfId="492" xr:uid="{00000000-0005-0000-0000-0000B2000000}"/>
    <cellStyle name="Normal 2 2 2 8" xfId="778" xr:uid="{00000000-0005-0000-0000-0000B3000000}"/>
    <cellStyle name="Normal 2 2 3" xfId="136" xr:uid="{00000000-0005-0000-0000-0000B4000000}"/>
    <cellStyle name="Normal 2 2 3 2" xfId="270" xr:uid="{00000000-0005-0000-0000-0000B5000000}"/>
    <cellStyle name="Normal 2 2 3 2 2" xfId="417" xr:uid="{00000000-0005-0000-0000-0000B6000000}"/>
    <cellStyle name="Normal 2 2 3 2 2 2" xfId="746" xr:uid="{00000000-0005-0000-0000-0000B7000000}"/>
    <cellStyle name="Normal 2 2 3 2 3" xfId="608" xr:uid="{00000000-0005-0000-0000-0000B8000000}"/>
    <cellStyle name="Normal 2 2 3 2 4" xfId="894" xr:uid="{00000000-0005-0000-0000-0000B9000000}"/>
    <cellStyle name="Normal 2 2 3 3" xfId="236" xr:uid="{00000000-0005-0000-0000-0000BA000000}"/>
    <cellStyle name="Normal 2 2 3 3 2" xfId="381" xr:uid="{00000000-0005-0000-0000-0000BB000000}"/>
    <cellStyle name="Normal 2 2 3 3 2 2" xfId="712" xr:uid="{00000000-0005-0000-0000-0000BC000000}"/>
    <cellStyle name="Normal 2 2 3 3 3" xfId="574" xr:uid="{00000000-0005-0000-0000-0000BD000000}"/>
    <cellStyle name="Normal 2 2 3 3 4" xfId="860" xr:uid="{00000000-0005-0000-0000-0000BE000000}"/>
    <cellStyle name="Normal 2 2 3 4" xfId="199" xr:uid="{00000000-0005-0000-0000-0000BF000000}"/>
    <cellStyle name="Normal 2 2 3 4 2" xfId="344" xr:uid="{00000000-0005-0000-0000-0000C0000000}"/>
    <cellStyle name="Normal 2 2 3 4 2 2" xfId="677" xr:uid="{00000000-0005-0000-0000-0000C1000000}"/>
    <cellStyle name="Normal 2 2 3 4 3" xfId="539" xr:uid="{00000000-0005-0000-0000-0000C2000000}"/>
    <cellStyle name="Normal 2 2 3 4 4" xfId="825" xr:uid="{00000000-0005-0000-0000-0000C3000000}"/>
    <cellStyle name="Normal 2 2 3 5" xfId="307" xr:uid="{00000000-0005-0000-0000-0000C4000000}"/>
    <cellStyle name="Normal 2 2 3 5 2" xfId="642" xr:uid="{00000000-0005-0000-0000-0000C5000000}"/>
    <cellStyle name="Normal 2 2 3 6" xfId="504" xr:uid="{00000000-0005-0000-0000-0000C6000000}"/>
    <cellStyle name="Normal 2 2 3 7" xfId="790" xr:uid="{00000000-0005-0000-0000-0000C7000000}"/>
    <cellStyle name="Normal 2 2 4" xfId="254" xr:uid="{00000000-0005-0000-0000-0000C8000000}"/>
    <cellStyle name="Normal 2 2 4 2" xfId="400" xr:uid="{00000000-0005-0000-0000-0000C9000000}"/>
    <cellStyle name="Normal 2 2 4 2 2" xfId="730" xr:uid="{00000000-0005-0000-0000-0000CA000000}"/>
    <cellStyle name="Normal 2 2 4 3" xfId="592" xr:uid="{00000000-0005-0000-0000-0000CB000000}"/>
    <cellStyle name="Normal 2 2 4 4" xfId="878" xr:uid="{00000000-0005-0000-0000-0000CC000000}"/>
    <cellStyle name="Normal 2 2 5" xfId="219" xr:uid="{00000000-0005-0000-0000-0000CD000000}"/>
    <cellStyle name="Normal 2 2 5 2" xfId="364" xr:uid="{00000000-0005-0000-0000-0000CE000000}"/>
    <cellStyle name="Normal 2 2 5 2 2" xfId="696" xr:uid="{00000000-0005-0000-0000-0000CF000000}"/>
    <cellStyle name="Normal 2 2 5 3" xfId="558" xr:uid="{00000000-0005-0000-0000-0000D0000000}"/>
    <cellStyle name="Normal 2 2 5 4" xfId="844" xr:uid="{00000000-0005-0000-0000-0000D1000000}"/>
    <cellStyle name="Normal 2 2 6" xfId="182" xr:uid="{00000000-0005-0000-0000-0000D2000000}"/>
    <cellStyle name="Normal 2 2 6 2" xfId="327" xr:uid="{00000000-0005-0000-0000-0000D3000000}"/>
    <cellStyle name="Normal 2 2 6 2 2" xfId="661" xr:uid="{00000000-0005-0000-0000-0000D4000000}"/>
    <cellStyle name="Normal 2 2 6 3" xfId="523" xr:uid="{00000000-0005-0000-0000-0000D5000000}"/>
    <cellStyle name="Normal 2 2 6 4" xfId="809" xr:uid="{00000000-0005-0000-0000-0000D6000000}"/>
    <cellStyle name="Normal 2 2 7" xfId="290" xr:uid="{00000000-0005-0000-0000-0000D7000000}"/>
    <cellStyle name="Normal 2 2 7 2" xfId="626" xr:uid="{00000000-0005-0000-0000-0000D8000000}"/>
    <cellStyle name="Normal 2 2 8" xfId="488" xr:uid="{00000000-0005-0000-0000-0000D9000000}"/>
    <cellStyle name="Normal 2 2 9" xfId="774" xr:uid="{00000000-0005-0000-0000-0000DA000000}"/>
    <cellStyle name="Normal 2 3" xfId="99" xr:uid="{00000000-0005-0000-0000-0000DB000000}"/>
    <cellStyle name="Normal 2 4" xfId="481" xr:uid="{00000000-0005-0000-0000-0000DC000000}"/>
    <cellStyle name="Normal 3" xfId="60" xr:uid="{00000000-0005-0000-0000-0000DD000000}"/>
    <cellStyle name="Normal 3 10" xfId="769" xr:uid="{00000000-0005-0000-0000-0000DE000000}"/>
    <cellStyle name="Normal 3 2" xfId="108" xr:uid="{00000000-0005-0000-0000-0000DF000000}"/>
    <cellStyle name="Normal 3 2 2" xfId="138" xr:uid="{00000000-0005-0000-0000-0000E0000000}"/>
    <cellStyle name="Normal 3 2 2 2" xfId="272" xr:uid="{00000000-0005-0000-0000-0000E1000000}"/>
    <cellStyle name="Normal 3 2 2 2 2" xfId="419" xr:uid="{00000000-0005-0000-0000-0000E2000000}"/>
    <cellStyle name="Normal 3 2 2 2 2 2" xfId="748" xr:uid="{00000000-0005-0000-0000-0000E3000000}"/>
    <cellStyle name="Normal 3 2 2 2 3" xfId="610" xr:uid="{00000000-0005-0000-0000-0000E4000000}"/>
    <cellStyle name="Normal 3 2 2 2 4" xfId="896" xr:uid="{00000000-0005-0000-0000-0000E5000000}"/>
    <cellStyle name="Normal 3 2 2 3" xfId="238" xr:uid="{00000000-0005-0000-0000-0000E6000000}"/>
    <cellStyle name="Normal 3 2 2 3 2" xfId="383" xr:uid="{00000000-0005-0000-0000-0000E7000000}"/>
    <cellStyle name="Normal 3 2 2 3 2 2" xfId="714" xr:uid="{00000000-0005-0000-0000-0000E8000000}"/>
    <cellStyle name="Normal 3 2 2 3 3" xfId="576" xr:uid="{00000000-0005-0000-0000-0000E9000000}"/>
    <cellStyle name="Normal 3 2 2 3 4" xfId="862" xr:uid="{00000000-0005-0000-0000-0000EA000000}"/>
    <cellStyle name="Normal 3 2 2 4" xfId="201" xr:uid="{00000000-0005-0000-0000-0000EB000000}"/>
    <cellStyle name="Normal 3 2 2 4 2" xfId="346" xr:uid="{00000000-0005-0000-0000-0000EC000000}"/>
    <cellStyle name="Normal 3 2 2 4 2 2" xfId="679" xr:uid="{00000000-0005-0000-0000-0000ED000000}"/>
    <cellStyle name="Normal 3 2 2 4 3" xfId="541" xr:uid="{00000000-0005-0000-0000-0000EE000000}"/>
    <cellStyle name="Normal 3 2 2 4 4" xfId="827" xr:uid="{00000000-0005-0000-0000-0000EF000000}"/>
    <cellStyle name="Normal 3 2 2 5" xfId="309" xr:uid="{00000000-0005-0000-0000-0000F0000000}"/>
    <cellStyle name="Normal 3 2 2 5 2" xfId="644" xr:uid="{00000000-0005-0000-0000-0000F1000000}"/>
    <cellStyle name="Normal 3 2 2 6" xfId="506" xr:uid="{00000000-0005-0000-0000-0000F2000000}"/>
    <cellStyle name="Normal 3 2 2 7" xfId="792" xr:uid="{00000000-0005-0000-0000-0000F3000000}"/>
    <cellStyle name="Normal 3 2 3" xfId="256" xr:uid="{00000000-0005-0000-0000-0000F4000000}"/>
    <cellStyle name="Normal 3 2 3 2" xfId="402" xr:uid="{00000000-0005-0000-0000-0000F5000000}"/>
    <cellStyle name="Normal 3 2 3 2 2" xfId="732" xr:uid="{00000000-0005-0000-0000-0000F6000000}"/>
    <cellStyle name="Normal 3 2 3 3" xfId="594" xr:uid="{00000000-0005-0000-0000-0000F7000000}"/>
    <cellStyle name="Normal 3 2 3 4" xfId="880" xr:uid="{00000000-0005-0000-0000-0000F8000000}"/>
    <cellStyle name="Normal 3 2 4" xfId="221" xr:uid="{00000000-0005-0000-0000-0000F9000000}"/>
    <cellStyle name="Normal 3 2 4 2" xfId="366" xr:uid="{00000000-0005-0000-0000-0000FA000000}"/>
    <cellStyle name="Normal 3 2 4 2 2" xfId="698" xr:uid="{00000000-0005-0000-0000-0000FB000000}"/>
    <cellStyle name="Normal 3 2 4 3" xfId="560" xr:uid="{00000000-0005-0000-0000-0000FC000000}"/>
    <cellStyle name="Normal 3 2 4 4" xfId="846" xr:uid="{00000000-0005-0000-0000-0000FD000000}"/>
    <cellStyle name="Normal 3 2 5" xfId="184" xr:uid="{00000000-0005-0000-0000-0000FE000000}"/>
    <cellStyle name="Normal 3 2 5 2" xfId="329" xr:uid="{00000000-0005-0000-0000-0000FF000000}"/>
    <cellStyle name="Normal 3 2 5 2 2" xfId="663" xr:uid="{00000000-0005-0000-0000-000000010000}"/>
    <cellStyle name="Normal 3 2 5 3" xfId="525" xr:uid="{00000000-0005-0000-0000-000001010000}"/>
    <cellStyle name="Normal 3 2 5 4" xfId="811" xr:uid="{00000000-0005-0000-0000-000002010000}"/>
    <cellStyle name="Normal 3 2 6" xfId="292" xr:uid="{00000000-0005-0000-0000-000003010000}"/>
    <cellStyle name="Normal 3 2 6 2" xfId="628" xr:uid="{00000000-0005-0000-0000-000004010000}"/>
    <cellStyle name="Normal 3 2 7" xfId="490" xr:uid="{00000000-0005-0000-0000-000005010000}"/>
    <cellStyle name="Normal 3 2 8" xfId="776" xr:uid="{00000000-0005-0000-0000-000006010000}"/>
    <cellStyle name="Normal 3 3" xfId="112" xr:uid="{00000000-0005-0000-0000-000007010000}"/>
    <cellStyle name="Normal 3 3 2" xfId="142" xr:uid="{00000000-0005-0000-0000-000008010000}"/>
    <cellStyle name="Normal 3 3 2 2" xfId="276" xr:uid="{00000000-0005-0000-0000-000009010000}"/>
    <cellStyle name="Normal 3 3 2 2 2" xfId="423" xr:uid="{00000000-0005-0000-0000-00000A010000}"/>
    <cellStyle name="Normal 3 3 2 2 2 2" xfId="752" xr:uid="{00000000-0005-0000-0000-00000B010000}"/>
    <cellStyle name="Normal 3 3 2 2 3" xfId="614" xr:uid="{00000000-0005-0000-0000-00000C010000}"/>
    <cellStyle name="Normal 3 3 2 2 4" xfId="900" xr:uid="{00000000-0005-0000-0000-00000D010000}"/>
    <cellStyle name="Normal 3 3 2 3" xfId="242" xr:uid="{00000000-0005-0000-0000-00000E010000}"/>
    <cellStyle name="Normal 3 3 2 3 2" xfId="387" xr:uid="{00000000-0005-0000-0000-00000F010000}"/>
    <cellStyle name="Normal 3 3 2 3 2 2" xfId="718" xr:uid="{00000000-0005-0000-0000-000010010000}"/>
    <cellStyle name="Normal 3 3 2 3 3" xfId="580" xr:uid="{00000000-0005-0000-0000-000011010000}"/>
    <cellStyle name="Normal 3 3 2 3 4" xfId="866" xr:uid="{00000000-0005-0000-0000-000012010000}"/>
    <cellStyle name="Normal 3 3 2 4" xfId="205" xr:uid="{00000000-0005-0000-0000-000013010000}"/>
    <cellStyle name="Normal 3 3 2 4 2" xfId="350" xr:uid="{00000000-0005-0000-0000-000014010000}"/>
    <cellStyle name="Normal 3 3 2 4 2 2" xfId="683" xr:uid="{00000000-0005-0000-0000-000015010000}"/>
    <cellStyle name="Normal 3 3 2 4 3" xfId="545" xr:uid="{00000000-0005-0000-0000-000016010000}"/>
    <cellStyle name="Normal 3 3 2 4 4" xfId="831" xr:uid="{00000000-0005-0000-0000-000017010000}"/>
    <cellStyle name="Normal 3 3 2 5" xfId="313" xr:uid="{00000000-0005-0000-0000-000018010000}"/>
    <cellStyle name="Normal 3 3 2 5 2" xfId="648" xr:uid="{00000000-0005-0000-0000-000019010000}"/>
    <cellStyle name="Normal 3 3 2 6" xfId="510" xr:uid="{00000000-0005-0000-0000-00001A010000}"/>
    <cellStyle name="Normal 3 3 2 7" xfId="796" xr:uid="{00000000-0005-0000-0000-00001B010000}"/>
    <cellStyle name="Normal 3 3 3" xfId="259" xr:uid="{00000000-0005-0000-0000-00001C010000}"/>
    <cellStyle name="Normal 3 3 3 2" xfId="406" xr:uid="{00000000-0005-0000-0000-00001D010000}"/>
    <cellStyle name="Normal 3 3 3 2 2" xfId="736" xr:uid="{00000000-0005-0000-0000-00001E010000}"/>
    <cellStyle name="Normal 3 3 3 3" xfId="598" xr:uid="{00000000-0005-0000-0000-00001F010000}"/>
    <cellStyle name="Normal 3 3 3 4" xfId="884" xr:uid="{00000000-0005-0000-0000-000020010000}"/>
    <cellStyle name="Normal 3 3 4" xfId="225" xr:uid="{00000000-0005-0000-0000-000021010000}"/>
    <cellStyle name="Normal 3 3 4 2" xfId="370" xr:uid="{00000000-0005-0000-0000-000022010000}"/>
    <cellStyle name="Normal 3 3 4 2 2" xfId="702" xr:uid="{00000000-0005-0000-0000-000023010000}"/>
    <cellStyle name="Normal 3 3 4 3" xfId="564" xr:uid="{00000000-0005-0000-0000-000024010000}"/>
    <cellStyle name="Normal 3 3 4 4" xfId="850" xr:uid="{00000000-0005-0000-0000-000025010000}"/>
    <cellStyle name="Normal 3 3 5" xfId="188" xr:uid="{00000000-0005-0000-0000-000026010000}"/>
    <cellStyle name="Normal 3 3 5 2" xfId="333" xr:uid="{00000000-0005-0000-0000-000027010000}"/>
    <cellStyle name="Normal 3 3 5 2 2" xfId="667" xr:uid="{00000000-0005-0000-0000-000028010000}"/>
    <cellStyle name="Normal 3 3 5 3" xfId="529" xr:uid="{00000000-0005-0000-0000-000029010000}"/>
    <cellStyle name="Normal 3 3 5 4" xfId="815" xr:uid="{00000000-0005-0000-0000-00002A010000}"/>
    <cellStyle name="Normal 3 3 6" xfId="296" xr:uid="{00000000-0005-0000-0000-00002B010000}"/>
    <cellStyle name="Normal 3 3 6 2" xfId="632" xr:uid="{00000000-0005-0000-0000-00002C010000}"/>
    <cellStyle name="Normal 3 3 7" xfId="494" xr:uid="{00000000-0005-0000-0000-00002D010000}"/>
    <cellStyle name="Normal 3 3 8" xfId="780" xr:uid="{00000000-0005-0000-0000-00002E010000}"/>
    <cellStyle name="Normal 3 4" xfId="131" xr:uid="{00000000-0005-0000-0000-00002F010000}"/>
    <cellStyle name="Normal 3 4 2" xfId="265" xr:uid="{00000000-0005-0000-0000-000030010000}"/>
    <cellStyle name="Normal 3 4 2 2" xfId="412" xr:uid="{00000000-0005-0000-0000-000031010000}"/>
    <cellStyle name="Normal 3 4 2 2 2" xfId="741" xr:uid="{00000000-0005-0000-0000-000032010000}"/>
    <cellStyle name="Normal 3 4 2 3" xfId="603" xr:uid="{00000000-0005-0000-0000-000033010000}"/>
    <cellStyle name="Normal 3 4 2 4" xfId="889" xr:uid="{00000000-0005-0000-0000-000034010000}"/>
    <cellStyle name="Normal 3 4 3" xfId="231" xr:uid="{00000000-0005-0000-0000-000035010000}"/>
    <cellStyle name="Normal 3 4 3 2" xfId="376" xr:uid="{00000000-0005-0000-0000-000036010000}"/>
    <cellStyle name="Normal 3 4 3 2 2" xfId="707" xr:uid="{00000000-0005-0000-0000-000037010000}"/>
    <cellStyle name="Normal 3 4 3 3" xfId="569" xr:uid="{00000000-0005-0000-0000-000038010000}"/>
    <cellStyle name="Normal 3 4 3 4" xfId="855" xr:uid="{00000000-0005-0000-0000-000039010000}"/>
    <cellStyle name="Normal 3 4 4" xfId="194" xr:uid="{00000000-0005-0000-0000-00003A010000}"/>
    <cellStyle name="Normal 3 4 4 2" xfId="339" xr:uid="{00000000-0005-0000-0000-00003B010000}"/>
    <cellStyle name="Normal 3 4 4 2 2" xfId="672" xr:uid="{00000000-0005-0000-0000-00003C010000}"/>
    <cellStyle name="Normal 3 4 4 3" xfId="534" xr:uid="{00000000-0005-0000-0000-00003D010000}"/>
    <cellStyle name="Normal 3 4 4 4" xfId="820" xr:uid="{00000000-0005-0000-0000-00003E010000}"/>
    <cellStyle name="Normal 3 4 5" xfId="302" xr:uid="{00000000-0005-0000-0000-00003F010000}"/>
    <cellStyle name="Normal 3 4 5 2" xfId="637" xr:uid="{00000000-0005-0000-0000-000040010000}"/>
    <cellStyle name="Normal 3 4 6" xfId="499" xr:uid="{00000000-0005-0000-0000-000041010000}"/>
    <cellStyle name="Normal 3 4 7" xfId="785" xr:uid="{00000000-0005-0000-0000-000042010000}"/>
    <cellStyle name="Normal 3 5" xfId="100" xr:uid="{00000000-0005-0000-0000-000043010000}"/>
    <cellStyle name="Normal 3 5 2" xfId="395" xr:uid="{00000000-0005-0000-0000-000044010000}"/>
    <cellStyle name="Normal 3 5 2 2" xfId="725" xr:uid="{00000000-0005-0000-0000-000045010000}"/>
    <cellStyle name="Normal 3 5 3" xfId="587" xr:uid="{00000000-0005-0000-0000-000046010000}"/>
    <cellStyle name="Normal 3 5 4" xfId="873" xr:uid="{00000000-0005-0000-0000-000047010000}"/>
    <cellStyle name="Normal 3 6" xfId="214" xr:uid="{00000000-0005-0000-0000-000048010000}"/>
    <cellStyle name="Normal 3 6 2" xfId="359" xr:uid="{00000000-0005-0000-0000-000049010000}"/>
    <cellStyle name="Normal 3 6 2 2" xfId="691" xr:uid="{00000000-0005-0000-0000-00004A010000}"/>
    <cellStyle name="Normal 3 6 3" xfId="553" xr:uid="{00000000-0005-0000-0000-00004B010000}"/>
    <cellStyle name="Normal 3 6 4" xfId="839" xr:uid="{00000000-0005-0000-0000-00004C010000}"/>
    <cellStyle name="Normal 3 7" xfId="177" xr:uid="{00000000-0005-0000-0000-00004D010000}"/>
    <cellStyle name="Normal 3 7 2" xfId="322" xr:uid="{00000000-0005-0000-0000-00004E010000}"/>
    <cellStyle name="Normal 3 7 2 2" xfId="656" xr:uid="{00000000-0005-0000-0000-00004F010000}"/>
    <cellStyle name="Normal 3 7 3" xfId="518" xr:uid="{00000000-0005-0000-0000-000050010000}"/>
    <cellStyle name="Normal 3 7 4" xfId="804" xr:uid="{00000000-0005-0000-0000-000051010000}"/>
    <cellStyle name="Normal 3 8" xfId="285" xr:uid="{00000000-0005-0000-0000-000052010000}"/>
    <cellStyle name="Normal 3 8 2" xfId="621" xr:uid="{00000000-0005-0000-0000-000053010000}"/>
    <cellStyle name="Normal 3 9" xfId="478" xr:uid="{00000000-0005-0000-0000-000054010000}"/>
    <cellStyle name="Normal 4" xfId="93" xr:uid="{00000000-0005-0000-0000-000055010000}"/>
    <cellStyle name="Normal 4 2" xfId="141" xr:uid="{00000000-0005-0000-0000-000056010000}"/>
    <cellStyle name="Normal 4 2 2" xfId="275" xr:uid="{00000000-0005-0000-0000-000057010000}"/>
    <cellStyle name="Normal 4 2 2 2" xfId="422" xr:uid="{00000000-0005-0000-0000-000058010000}"/>
    <cellStyle name="Normal 4 2 2 2 2" xfId="751" xr:uid="{00000000-0005-0000-0000-000059010000}"/>
    <cellStyle name="Normal 4 2 2 3" xfId="613" xr:uid="{00000000-0005-0000-0000-00005A010000}"/>
    <cellStyle name="Normal 4 2 2 4" xfId="899" xr:uid="{00000000-0005-0000-0000-00005B010000}"/>
    <cellStyle name="Normal 4 2 3" xfId="241" xr:uid="{00000000-0005-0000-0000-00005C010000}"/>
    <cellStyle name="Normal 4 2 3 2" xfId="386" xr:uid="{00000000-0005-0000-0000-00005D010000}"/>
    <cellStyle name="Normal 4 2 3 2 2" xfId="717" xr:uid="{00000000-0005-0000-0000-00005E010000}"/>
    <cellStyle name="Normal 4 2 3 3" xfId="579" xr:uid="{00000000-0005-0000-0000-00005F010000}"/>
    <cellStyle name="Normal 4 2 3 4" xfId="865" xr:uid="{00000000-0005-0000-0000-000060010000}"/>
    <cellStyle name="Normal 4 2 4" xfId="204" xr:uid="{00000000-0005-0000-0000-000061010000}"/>
    <cellStyle name="Normal 4 2 4 2" xfId="349" xr:uid="{00000000-0005-0000-0000-000062010000}"/>
    <cellStyle name="Normal 4 2 4 2 2" xfId="682" xr:uid="{00000000-0005-0000-0000-000063010000}"/>
    <cellStyle name="Normal 4 2 4 3" xfId="544" xr:uid="{00000000-0005-0000-0000-000064010000}"/>
    <cellStyle name="Normal 4 2 4 4" xfId="830" xr:uid="{00000000-0005-0000-0000-000065010000}"/>
    <cellStyle name="Normal 4 2 5" xfId="312" xr:uid="{00000000-0005-0000-0000-000066010000}"/>
    <cellStyle name="Normal 4 2 5 2" xfId="647" xr:uid="{00000000-0005-0000-0000-000067010000}"/>
    <cellStyle name="Normal 4 2 6" xfId="509" xr:uid="{00000000-0005-0000-0000-000068010000}"/>
    <cellStyle name="Normal 4 2 7" xfId="795" xr:uid="{00000000-0005-0000-0000-000069010000}"/>
    <cellStyle name="Normal 4 2 8" xfId="910" xr:uid="{00000000-0005-0000-0000-00006A010000}"/>
    <cellStyle name="Normal 4 3" xfId="111" xr:uid="{00000000-0005-0000-0000-00006B010000}"/>
    <cellStyle name="Normal 4 3 2" xfId="405" xr:uid="{00000000-0005-0000-0000-00006C010000}"/>
    <cellStyle name="Normal 4 3 2 2" xfId="735" xr:uid="{00000000-0005-0000-0000-00006D010000}"/>
    <cellStyle name="Normal 4 3 3" xfId="597" xr:uid="{00000000-0005-0000-0000-00006E010000}"/>
    <cellStyle name="Normal 4 3 4" xfId="883" xr:uid="{00000000-0005-0000-0000-00006F010000}"/>
    <cellStyle name="Normal 4 4" xfId="224" xr:uid="{00000000-0005-0000-0000-000070010000}"/>
    <cellStyle name="Normal 4 4 2" xfId="369" xr:uid="{00000000-0005-0000-0000-000071010000}"/>
    <cellStyle name="Normal 4 4 2 2" xfId="701" xr:uid="{00000000-0005-0000-0000-000072010000}"/>
    <cellStyle name="Normal 4 4 3" xfId="563" xr:uid="{00000000-0005-0000-0000-000073010000}"/>
    <cellStyle name="Normal 4 4 4" xfId="849" xr:uid="{00000000-0005-0000-0000-000074010000}"/>
    <cellStyle name="Normal 4 5" xfId="187" xr:uid="{00000000-0005-0000-0000-000075010000}"/>
    <cellStyle name="Normal 4 5 2" xfId="332" xr:uid="{00000000-0005-0000-0000-000076010000}"/>
    <cellStyle name="Normal 4 5 2 2" xfId="666" xr:uid="{00000000-0005-0000-0000-000077010000}"/>
    <cellStyle name="Normal 4 5 3" xfId="528" xr:uid="{00000000-0005-0000-0000-000078010000}"/>
    <cellStyle name="Normal 4 5 4" xfId="814" xr:uid="{00000000-0005-0000-0000-000079010000}"/>
    <cellStyle name="Normal 4 6" xfId="295" xr:uid="{00000000-0005-0000-0000-00007A010000}"/>
    <cellStyle name="Normal 4 6 2" xfId="631" xr:uid="{00000000-0005-0000-0000-00007B010000}"/>
    <cellStyle name="Normal 4 7" xfId="472" xr:uid="{00000000-0005-0000-0000-00007C010000}"/>
    <cellStyle name="Normal 4 8" xfId="493" xr:uid="{00000000-0005-0000-0000-00007D010000}"/>
    <cellStyle name="Normal 4 9" xfId="779" xr:uid="{00000000-0005-0000-0000-00007E010000}"/>
    <cellStyle name="Normal 5" xfId="115" xr:uid="{00000000-0005-0000-0000-00007F010000}"/>
    <cellStyle name="Normal 6" xfId="97" xr:uid="{00000000-0005-0000-0000-000080010000}"/>
    <cellStyle name="Normal 7" xfId="476" xr:uid="{00000000-0005-0000-0000-000081010000}"/>
    <cellStyle name="Normal 8" xfId="768" xr:uid="{00000000-0005-0000-0000-000082010000}"/>
    <cellStyle name="Normal 9" xfId="909" xr:uid="{00000000-0005-0000-0000-000083010000}"/>
    <cellStyle name="Normal_Data" xfId="61" xr:uid="{00000000-0005-0000-0000-000084010000}"/>
    <cellStyle name="Note" xfId="62" builtinId="10" customBuiltin="1"/>
    <cellStyle name="Note 2" xfId="444" xr:uid="{00000000-0005-0000-0000-000086010000}"/>
    <cellStyle name="Note 2 2" xfId="767" xr:uid="{00000000-0005-0000-0000-000087010000}"/>
    <cellStyle name="Note 3" xfId="759" xr:uid="{00000000-0005-0000-0000-000088010000}"/>
    <cellStyle name="Output" xfId="63" builtinId="21" customBuiltin="1"/>
    <cellStyle name="Output 2" xfId="439" xr:uid="{00000000-0005-0000-0000-00008A010000}"/>
    <cellStyle name="Percent 2" xfId="101" xr:uid="{00000000-0005-0000-0000-00008B010000}"/>
    <cellStyle name="Percent 2 2" xfId="106" xr:uid="{00000000-0005-0000-0000-00008C010000}"/>
    <cellStyle name="Percent 2 3" xfId="132" xr:uid="{00000000-0005-0000-0000-00008D010000}"/>
    <cellStyle name="Percent 2 3 2" xfId="266" xr:uid="{00000000-0005-0000-0000-00008E010000}"/>
    <cellStyle name="Percent 2 3 2 2" xfId="413" xr:uid="{00000000-0005-0000-0000-00008F010000}"/>
    <cellStyle name="Percent 2 3 2 2 2" xfId="742" xr:uid="{00000000-0005-0000-0000-000090010000}"/>
    <cellStyle name="Percent 2 3 2 3" xfId="604" xr:uid="{00000000-0005-0000-0000-000091010000}"/>
    <cellStyle name="Percent 2 3 2 4" xfId="890" xr:uid="{00000000-0005-0000-0000-000092010000}"/>
    <cellStyle name="Percent 2 3 3" xfId="232" xr:uid="{00000000-0005-0000-0000-000093010000}"/>
    <cellStyle name="Percent 2 3 3 2" xfId="377" xr:uid="{00000000-0005-0000-0000-000094010000}"/>
    <cellStyle name="Percent 2 3 3 2 2" xfId="708" xr:uid="{00000000-0005-0000-0000-000095010000}"/>
    <cellStyle name="Percent 2 3 3 3" xfId="570" xr:uid="{00000000-0005-0000-0000-000096010000}"/>
    <cellStyle name="Percent 2 3 3 4" xfId="856" xr:uid="{00000000-0005-0000-0000-000097010000}"/>
    <cellStyle name="Percent 2 3 4" xfId="195" xr:uid="{00000000-0005-0000-0000-000098010000}"/>
    <cellStyle name="Percent 2 3 4 2" xfId="340" xr:uid="{00000000-0005-0000-0000-000099010000}"/>
    <cellStyle name="Percent 2 3 4 2 2" xfId="673" xr:uid="{00000000-0005-0000-0000-00009A010000}"/>
    <cellStyle name="Percent 2 3 4 3" xfId="535" xr:uid="{00000000-0005-0000-0000-00009B010000}"/>
    <cellStyle name="Percent 2 3 4 4" xfId="821" xr:uid="{00000000-0005-0000-0000-00009C010000}"/>
    <cellStyle name="Percent 2 3 5" xfId="303" xr:uid="{00000000-0005-0000-0000-00009D010000}"/>
    <cellStyle name="Percent 2 3 5 2" xfId="638" xr:uid="{00000000-0005-0000-0000-00009E010000}"/>
    <cellStyle name="Percent 2 3 6" xfId="500" xr:uid="{00000000-0005-0000-0000-00009F010000}"/>
    <cellStyle name="Percent 2 3 7" xfId="786" xr:uid="{00000000-0005-0000-0000-0000A0010000}"/>
    <cellStyle name="Percent 2 4" xfId="250" xr:uid="{00000000-0005-0000-0000-0000A1010000}"/>
    <cellStyle name="Percent 2 4 2" xfId="396" xr:uid="{00000000-0005-0000-0000-0000A2010000}"/>
    <cellStyle name="Percent 2 4 2 2" xfId="726" xr:uid="{00000000-0005-0000-0000-0000A3010000}"/>
    <cellStyle name="Percent 2 4 3" xfId="588" xr:uid="{00000000-0005-0000-0000-0000A4010000}"/>
    <cellStyle name="Percent 2 4 4" xfId="874" xr:uid="{00000000-0005-0000-0000-0000A5010000}"/>
    <cellStyle name="Percent 2 5" xfId="215" xr:uid="{00000000-0005-0000-0000-0000A6010000}"/>
    <cellStyle name="Percent 2 5 2" xfId="360" xr:uid="{00000000-0005-0000-0000-0000A7010000}"/>
    <cellStyle name="Percent 2 5 2 2" xfId="692" xr:uid="{00000000-0005-0000-0000-0000A8010000}"/>
    <cellStyle name="Percent 2 5 3" xfId="554" xr:uid="{00000000-0005-0000-0000-0000A9010000}"/>
    <cellStyle name="Percent 2 5 4" xfId="840" xr:uid="{00000000-0005-0000-0000-0000AA010000}"/>
    <cellStyle name="Percent 2 6" xfId="178" xr:uid="{00000000-0005-0000-0000-0000AB010000}"/>
    <cellStyle name="Percent 2 6 2" xfId="323" xr:uid="{00000000-0005-0000-0000-0000AC010000}"/>
    <cellStyle name="Percent 2 6 2 2" xfId="657" xr:uid="{00000000-0005-0000-0000-0000AD010000}"/>
    <cellStyle name="Percent 2 6 3" xfId="519" xr:uid="{00000000-0005-0000-0000-0000AE010000}"/>
    <cellStyle name="Percent 2 6 4" xfId="805" xr:uid="{00000000-0005-0000-0000-0000AF010000}"/>
    <cellStyle name="Percent 2 7" xfId="286" xr:uid="{00000000-0005-0000-0000-0000B0010000}"/>
    <cellStyle name="Percent 2 7 2" xfId="622" xr:uid="{00000000-0005-0000-0000-0000B1010000}"/>
    <cellStyle name="Percent 2 8" xfId="171" xr:uid="{00000000-0005-0000-0000-0000B2010000}"/>
    <cellStyle name="Percent 2 8 2" xfId="485" xr:uid="{00000000-0005-0000-0000-0000B3010000}"/>
    <cellStyle name="Percent 2 9" xfId="770" xr:uid="{00000000-0005-0000-0000-0000B4010000}"/>
    <cellStyle name="Percent 3" xfId="113" xr:uid="{00000000-0005-0000-0000-0000B5010000}"/>
    <cellStyle name="Percent 3 2" xfId="143" xr:uid="{00000000-0005-0000-0000-0000B6010000}"/>
    <cellStyle name="Percent 3 2 2" xfId="277" xr:uid="{00000000-0005-0000-0000-0000B7010000}"/>
    <cellStyle name="Percent 3 2 2 2" xfId="424" xr:uid="{00000000-0005-0000-0000-0000B8010000}"/>
    <cellStyle name="Percent 3 2 2 2 2" xfId="753" xr:uid="{00000000-0005-0000-0000-0000B9010000}"/>
    <cellStyle name="Percent 3 2 2 3" xfId="615" xr:uid="{00000000-0005-0000-0000-0000BA010000}"/>
    <cellStyle name="Percent 3 2 2 4" xfId="901" xr:uid="{00000000-0005-0000-0000-0000BB010000}"/>
    <cellStyle name="Percent 3 2 3" xfId="243" xr:uid="{00000000-0005-0000-0000-0000BC010000}"/>
    <cellStyle name="Percent 3 2 3 2" xfId="388" xr:uid="{00000000-0005-0000-0000-0000BD010000}"/>
    <cellStyle name="Percent 3 2 3 2 2" xfId="719" xr:uid="{00000000-0005-0000-0000-0000BE010000}"/>
    <cellStyle name="Percent 3 2 3 3" xfId="581" xr:uid="{00000000-0005-0000-0000-0000BF010000}"/>
    <cellStyle name="Percent 3 2 3 4" xfId="867" xr:uid="{00000000-0005-0000-0000-0000C0010000}"/>
    <cellStyle name="Percent 3 2 4" xfId="206" xr:uid="{00000000-0005-0000-0000-0000C1010000}"/>
    <cellStyle name="Percent 3 2 4 2" xfId="351" xr:uid="{00000000-0005-0000-0000-0000C2010000}"/>
    <cellStyle name="Percent 3 2 4 2 2" xfId="684" xr:uid="{00000000-0005-0000-0000-0000C3010000}"/>
    <cellStyle name="Percent 3 2 4 3" xfId="546" xr:uid="{00000000-0005-0000-0000-0000C4010000}"/>
    <cellStyle name="Percent 3 2 4 4" xfId="832" xr:uid="{00000000-0005-0000-0000-0000C5010000}"/>
    <cellStyle name="Percent 3 2 5" xfId="314" xr:uid="{00000000-0005-0000-0000-0000C6010000}"/>
    <cellStyle name="Percent 3 2 5 2" xfId="649" xr:uid="{00000000-0005-0000-0000-0000C7010000}"/>
    <cellStyle name="Percent 3 2 6" xfId="511" xr:uid="{00000000-0005-0000-0000-0000C8010000}"/>
    <cellStyle name="Percent 3 2 7" xfId="797" xr:uid="{00000000-0005-0000-0000-0000C9010000}"/>
    <cellStyle name="Percent 3 3" xfId="260" xr:uid="{00000000-0005-0000-0000-0000CA010000}"/>
    <cellStyle name="Percent 3 3 2" xfId="407" xr:uid="{00000000-0005-0000-0000-0000CB010000}"/>
    <cellStyle name="Percent 3 3 2 2" xfId="737" xr:uid="{00000000-0005-0000-0000-0000CC010000}"/>
    <cellStyle name="Percent 3 3 3" xfId="599" xr:uid="{00000000-0005-0000-0000-0000CD010000}"/>
    <cellStyle name="Percent 3 3 4" xfId="885" xr:uid="{00000000-0005-0000-0000-0000CE010000}"/>
    <cellStyle name="Percent 3 4" xfId="226" xr:uid="{00000000-0005-0000-0000-0000CF010000}"/>
    <cellStyle name="Percent 3 4 2" xfId="371" xr:uid="{00000000-0005-0000-0000-0000D0010000}"/>
    <cellStyle name="Percent 3 4 2 2" xfId="703" xr:uid="{00000000-0005-0000-0000-0000D1010000}"/>
    <cellStyle name="Percent 3 4 3" xfId="565" xr:uid="{00000000-0005-0000-0000-0000D2010000}"/>
    <cellStyle name="Percent 3 4 4" xfId="851" xr:uid="{00000000-0005-0000-0000-0000D3010000}"/>
    <cellStyle name="Percent 3 5" xfId="189" xr:uid="{00000000-0005-0000-0000-0000D4010000}"/>
    <cellStyle name="Percent 3 5 2" xfId="334" xr:uid="{00000000-0005-0000-0000-0000D5010000}"/>
    <cellStyle name="Percent 3 5 2 2" xfId="668" xr:uid="{00000000-0005-0000-0000-0000D6010000}"/>
    <cellStyle name="Percent 3 5 3" xfId="530" xr:uid="{00000000-0005-0000-0000-0000D7010000}"/>
    <cellStyle name="Percent 3 5 4" xfId="816" xr:uid="{00000000-0005-0000-0000-0000D8010000}"/>
    <cellStyle name="Percent 3 6" xfId="297" xr:uid="{00000000-0005-0000-0000-0000D9010000}"/>
    <cellStyle name="Percent 3 6 2" xfId="633" xr:uid="{00000000-0005-0000-0000-0000DA010000}"/>
    <cellStyle name="Percent 3 7" xfId="495" xr:uid="{00000000-0005-0000-0000-0000DB010000}"/>
    <cellStyle name="Percent 3 8" xfId="781" xr:uid="{00000000-0005-0000-0000-0000DC010000}"/>
    <cellStyle name="Percent 4" xfId="283" xr:uid="{00000000-0005-0000-0000-0000DD010000}"/>
    <cellStyle name="Percent 5" xfId="477" xr:uid="{00000000-0005-0000-0000-0000DE010000}"/>
    <cellStyle name="SAPBEXexcGood3" xfId="64" xr:uid="{00000000-0005-0000-0000-0000DF010000}"/>
    <cellStyle name="SAPBEXstdItem" xfId="65" xr:uid="{00000000-0005-0000-0000-0000E0010000}"/>
    <cellStyle name="Style 1" xfId="121" xr:uid="{00000000-0005-0000-0000-0000E1010000}"/>
    <cellStyle name="Title" xfId="66" builtinId="15" customBuiltin="1"/>
    <cellStyle name="Title 2" xfId="430" xr:uid="{00000000-0005-0000-0000-0000E3010000}"/>
    <cellStyle name="Total" xfId="67" builtinId="25" customBuiltin="1"/>
    <cellStyle name="Total 2" xfId="446" xr:uid="{00000000-0005-0000-0000-0000E5010000}"/>
    <cellStyle name="Warning Text" xfId="68" builtinId="11" customBuiltin="1"/>
    <cellStyle name="Warning Text 2" xfId="443" xr:uid="{00000000-0005-0000-0000-0000E7010000}"/>
    <cellStyle name="アクセント 1" xfId="69" xr:uid="{00000000-0005-0000-0000-0000E8010000}"/>
    <cellStyle name="アクセント 2" xfId="70" xr:uid="{00000000-0005-0000-0000-0000E9010000}"/>
    <cellStyle name="アクセント 3" xfId="71" xr:uid="{00000000-0005-0000-0000-0000EA010000}"/>
    <cellStyle name="アクセント 4" xfId="72" xr:uid="{00000000-0005-0000-0000-0000EB010000}"/>
    <cellStyle name="アクセント 5" xfId="73" xr:uid="{00000000-0005-0000-0000-0000EC010000}"/>
    <cellStyle name="アクセント 6" xfId="74" xr:uid="{00000000-0005-0000-0000-0000ED010000}"/>
    <cellStyle name="スタイル 1" xfId="118" xr:uid="{00000000-0005-0000-0000-0000EE010000}"/>
    <cellStyle name="タイトル" xfId="75" xr:uid="{00000000-0005-0000-0000-0000EF010000}"/>
    <cellStyle name="チェック セル" xfId="76" xr:uid="{00000000-0005-0000-0000-0000F0010000}"/>
    <cellStyle name="どちらでもない" xfId="77" xr:uid="{00000000-0005-0000-0000-0000F1010000}"/>
    <cellStyle name="パーセント 2" xfId="103" xr:uid="{00000000-0005-0000-0000-0000F2010000}"/>
    <cellStyle name="パーセント 2 2" xfId="134" xr:uid="{00000000-0005-0000-0000-0000F3010000}"/>
    <cellStyle name="パーセント 2 2 2" xfId="268" xr:uid="{00000000-0005-0000-0000-0000F4010000}"/>
    <cellStyle name="パーセント 2 2 2 2" xfId="415" xr:uid="{00000000-0005-0000-0000-0000F5010000}"/>
    <cellStyle name="パーセント 2 2 2 2 2" xfId="744" xr:uid="{00000000-0005-0000-0000-0000F6010000}"/>
    <cellStyle name="パーセント 2 2 2 3" xfId="606" xr:uid="{00000000-0005-0000-0000-0000F7010000}"/>
    <cellStyle name="パーセント 2 2 2 4" xfId="892" xr:uid="{00000000-0005-0000-0000-0000F8010000}"/>
    <cellStyle name="パーセント 2 2 3" xfId="234" xr:uid="{00000000-0005-0000-0000-0000F9010000}"/>
    <cellStyle name="パーセント 2 2 3 2" xfId="379" xr:uid="{00000000-0005-0000-0000-0000FA010000}"/>
    <cellStyle name="パーセント 2 2 3 2 2" xfId="710" xr:uid="{00000000-0005-0000-0000-0000FB010000}"/>
    <cellStyle name="パーセント 2 2 3 3" xfId="572" xr:uid="{00000000-0005-0000-0000-0000FC010000}"/>
    <cellStyle name="パーセント 2 2 3 4" xfId="858" xr:uid="{00000000-0005-0000-0000-0000FD010000}"/>
    <cellStyle name="パーセント 2 2 4" xfId="197" xr:uid="{00000000-0005-0000-0000-0000FE010000}"/>
    <cellStyle name="パーセント 2 2 4 2" xfId="342" xr:uid="{00000000-0005-0000-0000-0000FF010000}"/>
    <cellStyle name="パーセント 2 2 4 2 2" xfId="675" xr:uid="{00000000-0005-0000-0000-000000020000}"/>
    <cellStyle name="パーセント 2 2 4 3" xfId="537" xr:uid="{00000000-0005-0000-0000-000001020000}"/>
    <cellStyle name="パーセント 2 2 4 4" xfId="823" xr:uid="{00000000-0005-0000-0000-000002020000}"/>
    <cellStyle name="パーセント 2 2 5" xfId="305" xr:uid="{00000000-0005-0000-0000-000003020000}"/>
    <cellStyle name="パーセント 2 2 5 2" xfId="640" xr:uid="{00000000-0005-0000-0000-000004020000}"/>
    <cellStyle name="パーセント 2 2 6" xfId="502" xr:uid="{00000000-0005-0000-0000-000005020000}"/>
    <cellStyle name="パーセント 2 2 7" xfId="788" xr:uid="{00000000-0005-0000-0000-000006020000}"/>
    <cellStyle name="パーセント 2 3" xfId="252" xr:uid="{00000000-0005-0000-0000-000007020000}"/>
    <cellStyle name="パーセント 2 3 2" xfId="398" xr:uid="{00000000-0005-0000-0000-000008020000}"/>
    <cellStyle name="パーセント 2 3 2 2" xfId="728" xr:uid="{00000000-0005-0000-0000-000009020000}"/>
    <cellStyle name="パーセント 2 3 3" xfId="590" xr:uid="{00000000-0005-0000-0000-00000A020000}"/>
    <cellStyle name="パーセント 2 3 4" xfId="876" xr:uid="{00000000-0005-0000-0000-00000B020000}"/>
    <cellStyle name="パーセント 2 4" xfId="217" xr:uid="{00000000-0005-0000-0000-00000C020000}"/>
    <cellStyle name="パーセント 2 4 2" xfId="362" xr:uid="{00000000-0005-0000-0000-00000D020000}"/>
    <cellStyle name="パーセント 2 4 2 2" xfId="694" xr:uid="{00000000-0005-0000-0000-00000E020000}"/>
    <cellStyle name="パーセント 2 4 3" xfId="556" xr:uid="{00000000-0005-0000-0000-00000F020000}"/>
    <cellStyle name="パーセント 2 4 4" xfId="842" xr:uid="{00000000-0005-0000-0000-000010020000}"/>
    <cellStyle name="パーセント 2 5" xfId="180" xr:uid="{00000000-0005-0000-0000-000011020000}"/>
    <cellStyle name="パーセント 2 5 2" xfId="325" xr:uid="{00000000-0005-0000-0000-000012020000}"/>
    <cellStyle name="パーセント 2 5 2 2" xfId="659" xr:uid="{00000000-0005-0000-0000-000013020000}"/>
    <cellStyle name="パーセント 2 5 3" xfId="521" xr:uid="{00000000-0005-0000-0000-000014020000}"/>
    <cellStyle name="パーセント 2 5 4" xfId="807" xr:uid="{00000000-0005-0000-0000-000015020000}"/>
    <cellStyle name="パーセント 2 6" xfId="288" xr:uid="{00000000-0005-0000-0000-000016020000}"/>
    <cellStyle name="パーセント 2 6 2" xfId="624" xr:uid="{00000000-0005-0000-0000-000017020000}"/>
    <cellStyle name="パーセント 2 7" xfId="486" xr:uid="{00000000-0005-0000-0000-000018020000}"/>
    <cellStyle name="パーセント 2 8" xfId="772" xr:uid="{00000000-0005-0000-0000-000019020000}"/>
    <cellStyle name="メモ" xfId="78" xr:uid="{00000000-0005-0000-0000-00001A020000}"/>
    <cellStyle name="リンク セル" xfId="79" xr:uid="{00000000-0005-0000-0000-00001B020000}"/>
    <cellStyle name="悪い" xfId="82" xr:uid="{00000000-0005-0000-0000-00001E020000}"/>
    <cellStyle name="計算" xfId="89" xr:uid="{00000000-0005-0000-0000-00008B030000}"/>
    <cellStyle name="警告文" xfId="91" xr:uid="{00000000-0005-0000-0000-00008D030000}"/>
    <cellStyle name="桁区切り 2" xfId="117" xr:uid="{00000000-0005-0000-0000-00001F020000}"/>
    <cellStyle name="桁区切り 2 3" xfId="125" xr:uid="{00000000-0005-0000-0000-000020020000}"/>
    <cellStyle name="桁区切り 2 3 2" xfId="120" xr:uid="{00000000-0005-0000-0000-000021020000}"/>
    <cellStyle name="桁区切り 2 3 2 2" xfId="126" xr:uid="{00000000-0005-0000-0000-000022020000}"/>
    <cellStyle name="桁区切り 3 2" xfId="119" xr:uid="{00000000-0005-0000-0000-000023020000}"/>
    <cellStyle name="桁区切り 5" xfId="128" xr:uid="{00000000-0005-0000-0000-000024020000}"/>
    <cellStyle name="桁区切り 5 2" xfId="145" xr:uid="{00000000-0005-0000-0000-000025020000}"/>
    <cellStyle name="桁区切り 5 2 2" xfId="279" xr:uid="{00000000-0005-0000-0000-000026020000}"/>
    <cellStyle name="桁区切り 5 2 2 2" xfId="426" xr:uid="{00000000-0005-0000-0000-000027020000}"/>
    <cellStyle name="桁区切り 5 2 2 2 2" xfId="755" xr:uid="{00000000-0005-0000-0000-000028020000}"/>
    <cellStyle name="桁区切り 5 2 2 3" xfId="617" xr:uid="{00000000-0005-0000-0000-000029020000}"/>
    <cellStyle name="桁区切り 5 2 2 4" xfId="903" xr:uid="{00000000-0005-0000-0000-00002A020000}"/>
    <cellStyle name="桁区切り 5 2 3" xfId="245" xr:uid="{00000000-0005-0000-0000-00002B020000}"/>
    <cellStyle name="桁区切り 5 2 3 2" xfId="390" xr:uid="{00000000-0005-0000-0000-00002C020000}"/>
    <cellStyle name="桁区切り 5 2 3 2 2" xfId="721" xr:uid="{00000000-0005-0000-0000-00002D020000}"/>
    <cellStyle name="桁区切り 5 2 3 3" xfId="583" xr:uid="{00000000-0005-0000-0000-00002E020000}"/>
    <cellStyle name="桁区切り 5 2 3 4" xfId="869" xr:uid="{00000000-0005-0000-0000-00002F020000}"/>
    <cellStyle name="桁区切り 5 2 4" xfId="208" xr:uid="{00000000-0005-0000-0000-000030020000}"/>
    <cellStyle name="桁区切り 5 2 4 2" xfId="353" xr:uid="{00000000-0005-0000-0000-000031020000}"/>
    <cellStyle name="桁区切り 5 2 4 2 2" xfId="686" xr:uid="{00000000-0005-0000-0000-000032020000}"/>
    <cellStyle name="桁区切り 5 2 4 3" xfId="548" xr:uid="{00000000-0005-0000-0000-000033020000}"/>
    <cellStyle name="桁区切り 5 2 4 4" xfId="834" xr:uid="{00000000-0005-0000-0000-000034020000}"/>
    <cellStyle name="桁区切り 5 2 5" xfId="316" xr:uid="{00000000-0005-0000-0000-000035020000}"/>
    <cellStyle name="桁区切り 5 2 5 2" xfId="651" xr:uid="{00000000-0005-0000-0000-000036020000}"/>
    <cellStyle name="桁区切り 5 2 6" xfId="513" xr:uid="{00000000-0005-0000-0000-000037020000}"/>
    <cellStyle name="桁区切り 5 2 7" xfId="799" xr:uid="{00000000-0005-0000-0000-000038020000}"/>
    <cellStyle name="桁区切り 5 3" xfId="262" xr:uid="{00000000-0005-0000-0000-000039020000}"/>
    <cellStyle name="桁区切り 5 3 2" xfId="409" xr:uid="{00000000-0005-0000-0000-00003A020000}"/>
    <cellStyle name="桁区切り 5 3 2 2" xfId="739" xr:uid="{00000000-0005-0000-0000-00003B020000}"/>
    <cellStyle name="桁区切り 5 3 3" xfId="601" xr:uid="{00000000-0005-0000-0000-00003C020000}"/>
    <cellStyle name="桁区切り 5 3 4" xfId="887" xr:uid="{00000000-0005-0000-0000-00003D020000}"/>
    <cellStyle name="桁区切り 5 4" xfId="228" xr:uid="{00000000-0005-0000-0000-00003E020000}"/>
    <cellStyle name="桁区切り 5 4 2" xfId="373" xr:uid="{00000000-0005-0000-0000-00003F020000}"/>
    <cellStyle name="桁区切り 5 4 2 2" xfId="705" xr:uid="{00000000-0005-0000-0000-000040020000}"/>
    <cellStyle name="桁区切り 5 4 3" xfId="567" xr:uid="{00000000-0005-0000-0000-000041020000}"/>
    <cellStyle name="桁区切り 5 4 4" xfId="853" xr:uid="{00000000-0005-0000-0000-000042020000}"/>
    <cellStyle name="桁区切り 5 5" xfId="191" xr:uid="{00000000-0005-0000-0000-000043020000}"/>
    <cellStyle name="桁区切り 5 5 2" xfId="336" xr:uid="{00000000-0005-0000-0000-000044020000}"/>
    <cellStyle name="桁区切り 5 5 2 2" xfId="670" xr:uid="{00000000-0005-0000-0000-000045020000}"/>
    <cellStyle name="桁区切り 5 5 3" xfId="532" xr:uid="{00000000-0005-0000-0000-000046020000}"/>
    <cellStyle name="桁区切り 5 5 4" xfId="818" xr:uid="{00000000-0005-0000-0000-000047020000}"/>
    <cellStyle name="桁区切り 5 6" xfId="299" xr:uid="{00000000-0005-0000-0000-000048020000}"/>
    <cellStyle name="桁区切り 5 6 2" xfId="635" xr:uid="{00000000-0005-0000-0000-000049020000}"/>
    <cellStyle name="桁区切り 5 7" xfId="497" xr:uid="{00000000-0005-0000-0000-00004A020000}"/>
    <cellStyle name="桁区切り 5 8" xfId="783" xr:uid="{00000000-0005-0000-0000-00004B020000}"/>
    <cellStyle name="見出し 1" xfId="85" xr:uid="{00000000-0005-0000-0000-000087030000}"/>
    <cellStyle name="見出し 2" xfId="86" xr:uid="{00000000-0005-0000-0000-000088030000}"/>
    <cellStyle name="見出し 3" xfId="87" xr:uid="{00000000-0005-0000-0000-000089030000}"/>
    <cellStyle name="見出し 4" xfId="88" xr:uid="{00000000-0005-0000-0000-00008A030000}"/>
    <cellStyle name="集計" xfId="92" xr:uid="{00000000-0005-0000-0000-00008E030000}"/>
    <cellStyle name="出力" xfId="81" xr:uid="{00000000-0005-0000-0000-00001D020000}"/>
    <cellStyle name="説明文" xfId="90" xr:uid="{00000000-0005-0000-0000-00008C030000}"/>
    <cellStyle name="入力" xfId="80" xr:uid="{00000000-0005-0000-0000-00001C020000}"/>
    <cellStyle name="標準 10 3" xfId="127" xr:uid="{00000000-0005-0000-0000-00004C020000}"/>
    <cellStyle name="標準 2" xfId="98" xr:uid="{00000000-0005-0000-0000-00004D020000}"/>
    <cellStyle name="標準 2 10" xfId="760" xr:uid="{00000000-0005-0000-0000-00004E020000}"/>
    <cellStyle name="標準 2 11" xfId="480" xr:uid="{00000000-0005-0000-0000-00004F020000}"/>
    <cellStyle name="標準 2 2" xfId="104" xr:uid="{00000000-0005-0000-0000-000050020000}"/>
    <cellStyle name="標準 2 2 2" xfId="109" xr:uid="{00000000-0005-0000-0000-000051020000}"/>
    <cellStyle name="標準 2 2 2 2" xfId="139" xr:uid="{00000000-0005-0000-0000-000052020000}"/>
    <cellStyle name="標準 2 2 2 2 2" xfId="174" xr:uid="{00000000-0005-0000-0000-000053020000}"/>
    <cellStyle name="標準 2 2 2 2 2 2" xfId="282" xr:uid="{00000000-0005-0000-0000-000054020000}"/>
    <cellStyle name="標準 2 2 2 2 2 2 2" xfId="429" xr:uid="{00000000-0005-0000-0000-000055020000}"/>
    <cellStyle name="標準 2 2 2 2 2 2 2 2" xfId="758" xr:uid="{00000000-0005-0000-0000-000056020000}"/>
    <cellStyle name="標準 2 2 2 2 2 2 3" xfId="620" xr:uid="{00000000-0005-0000-0000-000057020000}"/>
    <cellStyle name="標準 2 2 2 2 2 2 4" xfId="906" xr:uid="{00000000-0005-0000-0000-000058020000}"/>
    <cellStyle name="標準 2 2 2 2 2 3" xfId="248" xr:uid="{00000000-0005-0000-0000-000059020000}"/>
    <cellStyle name="標準 2 2 2 2 2 3 2" xfId="393" xr:uid="{00000000-0005-0000-0000-00005A020000}"/>
    <cellStyle name="標準 2 2 2 2 2 3 2 2" xfId="724" xr:uid="{00000000-0005-0000-0000-00005B020000}"/>
    <cellStyle name="標準 2 2 2 2 2 3 3" xfId="586" xr:uid="{00000000-0005-0000-0000-00005C020000}"/>
    <cellStyle name="標準 2 2 2 2 2 3 4" xfId="872" xr:uid="{00000000-0005-0000-0000-00005D020000}"/>
    <cellStyle name="標準 2 2 2 2 2 4" xfId="211" xr:uid="{00000000-0005-0000-0000-00005E020000}"/>
    <cellStyle name="標準 2 2 2 2 2 4 2" xfId="356" xr:uid="{00000000-0005-0000-0000-00005F020000}"/>
    <cellStyle name="標準 2 2 2 2 2 4 2 2" xfId="689" xr:uid="{00000000-0005-0000-0000-000060020000}"/>
    <cellStyle name="標準 2 2 2 2 2 4 3" xfId="551" xr:uid="{00000000-0005-0000-0000-000061020000}"/>
    <cellStyle name="標準 2 2 2 2 2 4 4" xfId="837" xr:uid="{00000000-0005-0000-0000-000062020000}"/>
    <cellStyle name="標準 2 2 2 2 2 5" xfId="319" xr:uid="{00000000-0005-0000-0000-000063020000}"/>
    <cellStyle name="標準 2 2 2 2 2 5 2" xfId="654" xr:uid="{00000000-0005-0000-0000-000064020000}"/>
    <cellStyle name="標準 2 2 2 2 2 6" xfId="516" xr:uid="{00000000-0005-0000-0000-000065020000}"/>
    <cellStyle name="標準 2 2 2 2 2 7" xfId="802" xr:uid="{00000000-0005-0000-0000-000066020000}"/>
    <cellStyle name="標準 2 2 2 2 3" xfId="273" xr:uid="{00000000-0005-0000-0000-000067020000}"/>
    <cellStyle name="標準 2 2 2 2 3 2" xfId="420" xr:uid="{00000000-0005-0000-0000-000068020000}"/>
    <cellStyle name="標準 2 2 2 2 3 2 2" xfId="749" xr:uid="{00000000-0005-0000-0000-000069020000}"/>
    <cellStyle name="標準 2 2 2 2 3 3" xfId="611" xr:uid="{00000000-0005-0000-0000-00006A020000}"/>
    <cellStyle name="標準 2 2 2 2 3 4" xfId="897" xr:uid="{00000000-0005-0000-0000-00006B020000}"/>
    <cellStyle name="標準 2 2 2 2 4" xfId="239" xr:uid="{00000000-0005-0000-0000-00006C020000}"/>
    <cellStyle name="標準 2 2 2 2 4 2" xfId="384" xr:uid="{00000000-0005-0000-0000-00006D020000}"/>
    <cellStyle name="標準 2 2 2 2 4 2 2" xfId="715" xr:uid="{00000000-0005-0000-0000-00006E020000}"/>
    <cellStyle name="標準 2 2 2 2 4 3" xfId="577" xr:uid="{00000000-0005-0000-0000-00006F020000}"/>
    <cellStyle name="標準 2 2 2 2 4 4" xfId="863" xr:uid="{00000000-0005-0000-0000-000070020000}"/>
    <cellStyle name="標準 2 2 2 2 5" xfId="202" xr:uid="{00000000-0005-0000-0000-000071020000}"/>
    <cellStyle name="標準 2 2 2 2 5 2" xfId="347" xr:uid="{00000000-0005-0000-0000-000072020000}"/>
    <cellStyle name="標準 2 2 2 2 5 2 2" xfId="680" xr:uid="{00000000-0005-0000-0000-000073020000}"/>
    <cellStyle name="標準 2 2 2 2 5 3" xfId="542" xr:uid="{00000000-0005-0000-0000-000074020000}"/>
    <cellStyle name="標準 2 2 2 2 5 4" xfId="828" xr:uid="{00000000-0005-0000-0000-000075020000}"/>
    <cellStyle name="標準 2 2 2 2 6" xfId="310" xr:uid="{00000000-0005-0000-0000-000076020000}"/>
    <cellStyle name="標準 2 2 2 2 6 2" xfId="645" xr:uid="{00000000-0005-0000-0000-000077020000}"/>
    <cellStyle name="標準 2 2 2 2 7" xfId="507" xr:uid="{00000000-0005-0000-0000-000078020000}"/>
    <cellStyle name="標準 2 2 2 2 8" xfId="793" xr:uid="{00000000-0005-0000-0000-000079020000}"/>
    <cellStyle name="標準 2 2 2 3" xfId="173" xr:uid="{00000000-0005-0000-0000-00007A020000}"/>
    <cellStyle name="標準 2 2 2 3 2" xfId="281" xr:uid="{00000000-0005-0000-0000-00007B020000}"/>
    <cellStyle name="標準 2 2 2 3 2 2" xfId="428" xr:uid="{00000000-0005-0000-0000-00007C020000}"/>
    <cellStyle name="標準 2 2 2 3 2 2 2" xfId="757" xr:uid="{00000000-0005-0000-0000-00007D020000}"/>
    <cellStyle name="標準 2 2 2 3 2 3" xfId="619" xr:uid="{00000000-0005-0000-0000-00007E020000}"/>
    <cellStyle name="標準 2 2 2 3 2 4" xfId="905" xr:uid="{00000000-0005-0000-0000-00007F020000}"/>
    <cellStyle name="標準 2 2 2 3 3" xfId="247" xr:uid="{00000000-0005-0000-0000-000080020000}"/>
    <cellStyle name="標準 2 2 2 3 3 2" xfId="392" xr:uid="{00000000-0005-0000-0000-000081020000}"/>
    <cellStyle name="標準 2 2 2 3 3 2 2" xfId="723" xr:uid="{00000000-0005-0000-0000-000082020000}"/>
    <cellStyle name="標準 2 2 2 3 3 3" xfId="585" xr:uid="{00000000-0005-0000-0000-000083020000}"/>
    <cellStyle name="標準 2 2 2 3 3 4" xfId="871" xr:uid="{00000000-0005-0000-0000-000084020000}"/>
    <cellStyle name="標準 2 2 2 3 4" xfId="210" xr:uid="{00000000-0005-0000-0000-000085020000}"/>
    <cellStyle name="標準 2 2 2 3 4 2" xfId="355" xr:uid="{00000000-0005-0000-0000-000086020000}"/>
    <cellStyle name="標準 2 2 2 3 4 2 2" xfId="688" xr:uid="{00000000-0005-0000-0000-000087020000}"/>
    <cellStyle name="標準 2 2 2 3 4 3" xfId="550" xr:uid="{00000000-0005-0000-0000-000088020000}"/>
    <cellStyle name="標準 2 2 2 3 4 4" xfId="836" xr:uid="{00000000-0005-0000-0000-000089020000}"/>
    <cellStyle name="標準 2 2 2 3 5" xfId="318" xr:uid="{00000000-0005-0000-0000-00008A020000}"/>
    <cellStyle name="標準 2 2 2 3 5 2" xfId="653" xr:uid="{00000000-0005-0000-0000-00008B020000}"/>
    <cellStyle name="標準 2 2 2 3 6" xfId="515" xr:uid="{00000000-0005-0000-0000-00008C020000}"/>
    <cellStyle name="標準 2 2 2 3 7" xfId="801" xr:uid="{00000000-0005-0000-0000-00008D020000}"/>
    <cellStyle name="標準 2 2 2 4" xfId="257" xr:uid="{00000000-0005-0000-0000-00008E020000}"/>
    <cellStyle name="標準 2 2 2 4 2" xfId="403" xr:uid="{00000000-0005-0000-0000-00008F020000}"/>
    <cellStyle name="標準 2 2 2 4 2 2" xfId="733" xr:uid="{00000000-0005-0000-0000-000090020000}"/>
    <cellStyle name="標準 2 2 2 4 3" xfId="595" xr:uid="{00000000-0005-0000-0000-000091020000}"/>
    <cellStyle name="標準 2 2 2 4 4" xfId="881" xr:uid="{00000000-0005-0000-0000-000092020000}"/>
    <cellStyle name="標準 2 2 2 5" xfId="222" xr:uid="{00000000-0005-0000-0000-000093020000}"/>
    <cellStyle name="標準 2 2 2 5 2" xfId="367" xr:uid="{00000000-0005-0000-0000-000094020000}"/>
    <cellStyle name="標準 2 2 2 5 2 2" xfId="699" xr:uid="{00000000-0005-0000-0000-000095020000}"/>
    <cellStyle name="標準 2 2 2 5 3" xfId="561" xr:uid="{00000000-0005-0000-0000-000096020000}"/>
    <cellStyle name="標準 2 2 2 5 4" xfId="847" xr:uid="{00000000-0005-0000-0000-000097020000}"/>
    <cellStyle name="標準 2 2 2 6" xfId="185" xr:uid="{00000000-0005-0000-0000-000098020000}"/>
    <cellStyle name="標準 2 2 2 6 2" xfId="330" xr:uid="{00000000-0005-0000-0000-000099020000}"/>
    <cellStyle name="標準 2 2 2 6 2 2" xfId="664" xr:uid="{00000000-0005-0000-0000-00009A020000}"/>
    <cellStyle name="標準 2 2 2 6 3" xfId="526" xr:uid="{00000000-0005-0000-0000-00009B020000}"/>
    <cellStyle name="標準 2 2 2 6 4" xfId="812" xr:uid="{00000000-0005-0000-0000-00009C020000}"/>
    <cellStyle name="標準 2 2 2 7" xfId="293" xr:uid="{00000000-0005-0000-0000-00009D020000}"/>
    <cellStyle name="標準 2 2 2 7 2" xfId="629" xr:uid="{00000000-0005-0000-0000-00009E020000}"/>
    <cellStyle name="標準 2 2 2 7 3" xfId="908" xr:uid="{00000000-0005-0000-0000-00009F020000}"/>
    <cellStyle name="標準 2 2 2 8" xfId="491" xr:uid="{00000000-0005-0000-0000-0000A0020000}"/>
    <cellStyle name="標準 2 2 2 8 2" xfId="907" xr:uid="{00000000-0005-0000-0000-0000A1020000}"/>
    <cellStyle name="標準 2 2 2 9" xfId="777" xr:uid="{00000000-0005-0000-0000-0000A2020000}"/>
    <cellStyle name="標準 2 2 3" xfId="135" xr:uid="{00000000-0005-0000-0000-0000A3020000}"/>
    <cellStyle name="標準 2 2 3 2" xfId="269" xr:uid="{00000000-0005-0000-0000-0000A4020000}"/>
    <cellStyle name="標準 2 2 3 2 2" xfId="416" xr:uid="{00000000-0005-0000-0000-0000A5020000}"/>
    <cellStyle name="標準 2 2 3 2 2 2" xfId="745" xr:uid="{00000000-0005-0000-0000-0000A6020000}"/>
    <cellStyle name="標準 2 2 3 2 3" xfId="607" xr:uid="{00000000-0005-0000-0000-0000A7020000}"/>
    <cellStyle name="標準 2 2 3 2 4" xfId="893" xr:uid="{00000000-0005-0000-0000-0000A8020000}"/>
    <cellStyle name="標準 2 2 3 3" xfId="235" xr:uid="{00000000-0005-0000-0000-0000A9020000}"/>
    <cellStyle name="標準 2 2 3 3 2" xfId="380" xr:uid="{00000000-0005-0000-0000-0000AA020000}"/>
    <cellStyle name="標準 2 2 3 3 2 2" xfId="711" xr:uid="{00000000-0005-0000-0000-0000AB020000}"/>
    <cellStyle name="標準 2 2 3 3 3" xfId="573" xr:uid="{00000000-0005-0000-0000-0000AC020000}"/>
    <cellStyle name="標準 2 2 3 3 4" xfId="859" xr:uid="{00000000-0005-0000-0000-0000AD020000}"/>
    <cellStyle name="標準 2 2 3 4" xfId="198" xr:uid="{00000000-0005-0000-0000-0000AE020000}"/>
    <cellStyle name="標準 2 2 3 4 2" xfId="343" xr:uid="{00000000-0005-0000-0000-0000AF020000}"/>
    <cellStyle name="標準 2 2 3 4 2 2" xfId="676" xr:uid="{00000000-0005-0000-0000-0000B0020000}"/>
    <cellStyle name="標準 2 2 3 4 3" xfId="538" xr:uid="{00000000-0005-0000-0000-0000B1020000}"/>
    <cellStyle name="標準 2 2 3 4 4" xfId="824" xr:uid="{00000000-0005-0000-0000-0000B2020000}"/>
    <cellStyle name="標準 2 2 3 5" xfId="306" xr:uid="{00000000-0005-0000-0000-0000B3020000}"/>
    <cellStyle name="標準 2 2 3 5 2" xfId="641" xr:uid="{00000000-0005-0000-0000-0000B4020000}"/>
    <cellStyle name="標準 2 2 3 6" xfId="503" xr:uid="{00000000-0005-0000-0000-0000B5020000}"/>
    <cellStyle name="標準 2 2 3 7" xfId="789" xr:uid="{00000000-0005-0000-0000-0000B6020000}"/>
    <cellStyle name="標準 2 2 4" xfId="253" xr:uid="{00000000-0005-0000-0000-0000B7020000}"/>
    <cellStyle name="標準 2 2 4 2" xfId="399" xr:uid="{00000000-0005-0000-0000-0000B8020000}"/>
    <cellStyle name="標準 2 2 4 2 2" xfId="729" xr:uid="{00000000-0005-0000-0000-0000B9020000}"/>
    <cellStyle name="標準 2 2 4 3" xfId="591" xr:uid="{00000000-0005-0000-0000-0000BA020000}"/>
    <cellStyle name="標準 2 2 4 4" xfId="877" xr:uid="{00000000-0005-0000-0000-0000BB020000}"/>
    <cellStyle name="標準 2 2 5" xfId="218" xr:uid="{00000000-0005-0000-0000-0000BC020000}"/>
    <cellStyle name="標準 2 2 5 2" xfId="363" xr:uid="{00000000-0005-0000-0000-0000BD020000}"/>
    <cellStyle name="標準 2 2 5 2 2" xfId="695" xr:uid="{00000000-0005-0000-0000-0000BE020000}"/>
    <cellStyle name="標準 2 2 5 3" xfId="557" xr:uid="{00000000-0005-0000-0000-0000BF020000}"/>
    <cellStyle name="標準 2 2 5 4" xfId="843" xr:uid="{00000000-0005-0000-0000-0000C0020000}"/>
    <cellStyle name="標準 2 2 6" xfId="181" xr:uid="{00000000-0005-0000-0000-0000C1020000}"/>
    <cellStyle name="標準 2 2 6 2" xfId="326" xr:uid="{00000000-0005-0000-0000-0000C2020000}"/>
    <cellStyle name="標準 2 2 6 2 2" xfId="660" xr:uid="{00000000-0005-0000-0000-0000C3020000}"/>
    <cellStyle name="標準 2 2 6 3" xfId="522" xr:uid="{00000000-0005-0000-0000-0000C4020000}"/>
    <cellStyle name="標準 2 2 6 4" xfId="808" xr:uid="{00000000-0005-0000-0000-0000C5020000}"/>
    <cellStyle name="標準 2 2 7" xfId="289" xr:uid="{00000000-0005-0000-0000-0000C6020000}"/>
    <cellStyle name="標準 2 2 7 2" xfId="625" xr:uid="{00000000-0005-0000-0000-0000C7020000}"/>
    <cellStyle name="標準 2 2 8" xfId="487" xr:uid="{00000000-0005-0000-0000-0000C8020000}"/>
    <cellStyle name="標準 2 2 9" xfId="773" xr:uid="{00000000-0005-0000-0000-0000C9020000}"/>
    <cellStyle name="標準 2 3" xfId="116" xr:uid="{00000000-0005-0000-0000-0000CA020000}"/>
    <cellStyle name="標準 2 4" xfId="130" xr:uid="{00000000-0005-0000-0000-0000CB020000}"/>
    <cellStyle name="標準 2 4 2" xfId="156" xr:uid="{00000000-0005-0000-0000-0000CC020000}"/>
    <cellStyle name="標準 2 4 2 2" xfId="411" xr:uid="{00000000-0005-0000-0000-0000CD020000}"/>
    <cellStyle name="標準 2 4 2 3" xfId="264" xr:uid="{00000000-0005-0000-0000-0000CE020000}"/>
    <cellStyle name="標準 2 4 3" xfId="230" xr:uid="{00000000-0005-0000-0000-0000CF020000}"/>
    <cellStyle name="標準 2 4 3 2" xfId="375" xr:uid="{00000000-0005-0000-0000-0000D0020000}"/>
    <cellStyle name="標準 2 4 3 3" xfId="766" xr:uid="{00000000-0005-0000-0000-0000D1020000}"/>
    <cellStyle name="標準 2 4 4" xfId="193" xr:uid="{00000000-0005-0000-0000-0000D2020000}"/>
    <cellStyle name="標準 2 4 4 2" xfId="338" xr:uid="{00000000-0005-0000-0000-0000D3020000}"/>
    <cellStyle name="標準 2 4 4 3" xfId="763" xr:uid="{00000000-0005-0000-0000-0000D4020000}"/>
    <cellStyle name="標準 2 4 5" xfId="301" xr:uid="{00000000-0005-0000-0000-0000D5020000}"/>
    <cellStyle name="標準 2 4 6" xfId="172" xr:uid="{00000000-0005-0000-0000-0000D6020000}"/>
    <cellStyle name="標準 2 5" xfId="155" xr:uid="{00000000-0005-0000-0000-0000D7020000}"/>
    <cellStyle name="標準 2 5 2" xfId="394" xr:uid="{00000000-0005-0000-0000-0000D8020000}"/>
    <cellStyle name="標準 2 5 3" xfId="249" xr:uid="{00000000-0005-0000-0000-0000D9020000}"/>
    <cellStyle name="標準 2 6" xfId="213" xr:uid="{00000000-0005-0000-0000-0000DA020000}"/>
    <cellStyle name="標準 2 6 2" xfId="358" xr:uid="{00000000-0005-0000-0000-0000DB020000}"/>
    <cellStyle name="標準 2 6 3" xfId="765" xr:uid="{00000000-0005-0000-0000-0000DC020000}"/>
    <cellStyle name="標準 2 7" xfId="176" xr:uid="{00000000-0005-0000-0000-0000DD020000}"/>
    <cellStyle name="標準 2 7 2" xfId="321" xr:uid="{00000000-0005-0000-0000-0000DE020000}"/>
    <cellStyle name="標準 2 7 3" xfId="762" xr:uid="{00000000-0005-0000-0000-0000DF020000}"/>
    <cellStyle name="標準 2 8" xfId="284" xr:uid="{00000000-0005-0000-0000-0000E0020000}"/>
    <cellStyle name="標準 2 9" xfId="170" xr:uid="{00000000-0005-0000-0000-0000E1020000}"/>
    <cellStyle name="標準 3" xfId="102" xr:uid="{00000000-0005-0000-0000-0000E2020000}"/>
    <cellStyle name="標準 3 10" xfId="771" xr:uid="{00000000-0005-0000-0000-0000E3020000}"/>
    <cellStyle name="標準 3 2" xfId="107" xr:uid="{00000000-0005-0000-0000-0000E4020000}"/>
    <cellStyle name="標準 3 2 10" xfId="775" xr:uid="{00000000-0005-0000-0000-0000E5020000}"/>
    <cellStyle name="標準 3 2 2" xfId="114" xr:uid="{00000000-0005-0000-0000-0000E6020000}"/>
    <cellStyle name="標準 3 2 2 2" xfId="144" xr:uid="{00000000-0005-0000-0000-0000E7020000}"/>
    <cellStyle name="標準 3 2 2 2 2" xfId="278" xr:uid="{00000000-0005-0000-0000-0000E8020000}"/>
    <cellStyle name="標準 3 2 2 2 2 2" xfId="425" xr:uid="{00000000-0005-0000-0000-0000E9020000}"/>
    <cellStyle name="標準 3 2 2 2 2 2 2" xfId="754" xr:uid="{00000000-0005-0000-0000-0000EA020000}"/>
    <cellStyle name="標準 3 2 2 2 2 3" xfId="616" xr:uid="{00000000-0005-0000-0000-0000EB020000}"/>
    <cellStyle name="標準 3 2 2 2 2 4" xfId="902" xr:uid="{00000000-0005-0000-0000-0000EC020000}"/>
    <cellStyle name="標準 3 2 2 2 3" xfId="244" xr:uid="{00000000-0005-0000-0000-0000ED020000}"/>
    <cellStyle name="標準 3 2 2 2 3 2" xfId="389" xr:uid="{00000000-0005-0000-0000-0000EE020000}"/>
    <cellStyle name="標準 3 2 2 2 3 2 2" xfId="720" xr:uid="{00000000-0005-0000-0000-0000EF020000}"/>
    <cellStyle name="標準 3 2 2 2 3 3" xfId="582" xr:uid="{00000000-0005-0000-0000-0000F0020000}"/>
    <cellStyle name="標準 3 2 2 2 3 4" xfId="868" xr:uid="{00000000-0005-0000-0000-0000F1020000}"/>
    <cellStyle name="標準 3 2 2 2 4" xfId="207" xr:uid="{00000000-0005-0000-0000-0000F2020000}"/>
    <cellStyle name="標準 3 2 2 2 4 2" xfId="352" xr:uid="{00000000-0005-0000-0000-0000F3020000}"/>
    <cellStyle name="標準 3 2 2 2 4 2 2" xfId="685" xr:uid="{00000000-0005-0000-0000-0000F4020000}"/>
    <cellStyle name="標準 3 2 2 2 4 3" xfId="547" xr:uid="{00000000-0005-0000-0000-0000F5020000}"/>
    <cellStyle name="標準 3 2 2 2 4 4" xfId="833" xr:uid="{00000000-0005-0000-0000-0000F6020000}"/>
    <cellStyle name="標準 3 2 2 2 5" xfId="315" xr:uid="{00000000-0005-0000-0000-0000F7020000}"/>
    <cellStyle name="標準 3 2 2 2 5 2" xfId="650" xr:uid="{00000000-0005-0000-0000-0000F8020000}"/>
    <cellStyle name="標準 3 2 2 2 6" xfId="512" xr:uid="{00000000-0005-0000-0000-0000F9020000}"/>
    <cellStyle name="標準 3 2 2 2 7" xfId="798" xr:uid="{00000000-0005-0000-0000-0000FA020000}"/>
    <cellStyle name="標準 3 2 2 3" xfId="261" xr:uid="{00000000-0005-0000-0000-0000FB020000}"/>
    <cellStyle name="標準 3 2 2 3 2" xfId="408" xr:uid="{00000000-0005-0000-0000-0000FC020000}"/>
    <cellStyle name="標準 3 2 2 3 2 2" xfId="738" xr:uid="{00000000-0005-0000-0000-0000FD020000}"/>
    <cellStyle name="標準 3 2 2 3 3" xfId="600" xr:uid="{00000000-0005-0000-0000-0000FE020000}"/>
    <cellStyle name="標準 3 2 2 3 4" xfId="886" xr:uid="{00000000-0005-0000-0000-0000FF020000}"/>
    <cellStyle name="標準 3 2 2 4" xfId="227" xr:uid="{00000000-0005-0000-0000-000000030000}"/>
    <cellStyle name="標準 3 2 2 4 2" xfId="372" xr:uid="{00000000-0005-0000-0000-000001030000}"/>
    <cellStyle name="標準 3 2 2 4 2 2" xfId="704" xr:uid="{00000000-0005-0000-0000-000002030000}"/>
    <cellStyle name="標準 3 2 2 4 3" xfId="566" xr:uid="{00000000-0005-0000-0000-000003030000}"/>
    <cellStyle name="標準 3 2 2 4 4" xfId="852" xr:uid="{00000000-0005-0000-0000-000004030000}"/>
    <cellStyle name="標準 3 2 2 5" xfId="190" xr:uid="{00000000-0005-0000-0000-000005030000}"/>
    <cellStyle name="標準 3 2 2 5 2" xfId="335" xr:uid="{00000000-0005-0000-0000-000006030000}"/>
    <cellStyle name="標準 3 2 2 5 2 2" xfId="669" xr:uid="{00000000-0005-0000-0000-000007030000}"/>
    <cellStyle name="標準 3 2 2 5 3" xfId="531" xr:uid="{00000000-0005-0000-0000-000008030000}"/>
    <cellStyle name="標準 3 2 2 5 4" xfId="817" xr:uid="{00000000-0005-0000-0000-000009030000}"/>
    <cellStyle name="標準 3 2 2 6" xfId="298" xr:uid="{00000000-0005-0000-0000-00000A030000}"/>
    <cellStyle name="標準 3 2 2 6 2" xfId="634" xr:uid="{00000000-0005-0000-0000-00000B030000}"/>
    <cellStyle name="標準 3 2 2 7" xfId="496" xr:uid="{00000000-0005-0000-0000-00000C030000}"/>
    <cellStyle name="標準 3 2 2 8" xfId="782" xr:uid="{00000000-0005-0000-0000-00000D030000}"/>
    <cellStyle name="標準 3 2 3" xfId="122" xr:uid="{00000000-0005-0000-0000-00000E030000}"/>
    <cellStyle name="標準 3 2 4" xfId="137" xr:uid="{00000000-0005-0000-0000-00000F030000}"/>
    <cellStyle name="標準 3 2 4 2" xfId="271" xr:uid="{00000000-0005-0000-0000-000010030000}"/>
    <cellStyle name="標準 3 2 4 2 2" xfId="418" xr:uid="{00000000-0005-0000-0000-000011030000}"/>
    <cellStyle name="標準 3 2 4 2 2 2" xfId="747" xr:uid="{00000000-0005-0000-0000-000012030000}"/>
    <cellStyle name="標準 3 2 4 2 3" xfId="609" xr:uid="{00000000-0005-0000-0000-000013030000}"/>
    <cellStyle name="標準 3 2 4 2 4" xfId="895" xr:uid="{00000000-0005-0000-0000-000014030000}"/>
    <cellStyle name="標準 3 2 4 3" xfId="237" xr:uid="{00000000-0005-0000-0000-000015030000}"/>
    <cellStyle name="標準 3 2 4 3 2" xfId="382" xr:uid="{00000000-0005-0000-0000-000016030000}"/>
    <cellStyle name="標準 3 2 4 3 2 2" xfId="713" xr:uid="{00000000-0005-0000-0000-000017030000}"/>
    <cellStyle name="標準 3 2 4 3 3" xfId="575" xr:uid="{00000000-0005-0000-0000-000018030000}"/>
    <cellStyle name="標準 3 2 4 3 4" xfId="861" xr:uid="{00000000-0005-0000-0000-000019030000}"/>
    <cellStyle name="標準 3 2 4 4" xfId="200" xr:uid="{00000000-0005-0000-0000-00001A030000}"/>
    <cellStyle name="標準 3 2 4 4 2" xfId="345" xr:uid="{00000000-0005-0000-0000-00001B030000}"/>
    <cellStyle name="標準 3 2 4 4 2 2" xfId="678" xr:uid="{00000000-0005-0000-0000-00001C030000}"/>
    <cellStyle name="標準 3 2 4 4 3" xfId="540" xr:uid="{00000000-0005-0000-0000-00001D030000}"/>
    <cellStyle name="標準 3 2 4 4 4" xfId="826" xr:uid="{00000000-0005-0000-0000-00001E030000}"/>
    <cellStyle name="標準 3 2 4 5" xfId="308" xr:uid="{00000000-0005-0000-0000-00001F030000}"/>
    <cellStyle name="標準 3 2 4 5 2" xfId="643" xr:uid="{00000000-0005-0000-0000-000020030000}"/>
    <cellStyle name="標準 3 2 4 6" xfId="505" xr:uid="{00000000-0005-0000-0000-000021030000}"/>
    <cellStyle name="標準 3 2 4 7" xfId="791" xr:uid="{00000000-0005-0000-0000-000022030000}"/>
    <cellStyle name="標準 3 2 5" xfId="255" xr:uid="{00000000-0005-0000-0000-000023030000}"/>
    <cellStyle name="標準 3 2 5 2" xfId="401" xr:uid="{00000000-0005-0000-0000-000024030000}"/>
    <cellStyle name="標準 3 2 5 2 2" xfId="731" xr:uid="{00000000-0005-0000-0000-000025030000}"/>
    <cellStyle name="標準 3 2 5 3" xfId="593" xr:uid="{00000000-0005-0000-0000-000026030000}"/>
    <cellStyle name="標準 3 2 5 4" xfId="879" xr:uid="{00000000-0005-0000-0000-000027030000}"/>
    <cellStyle name="標準 3 2 6" xfId="220" xr:uid="{00000000-0005-0000-0000-000028030000}"/>
    <cellStyle name="標準 3 2 6 2" xfId="365" xr:uid="{00000000-0005-0000-0000-000029030000}"/>
    <cellStyle name="標準 3 2 6 2 2" xfId="697" xr:uid="{00000000-0005-0000-0000-00002A030000}"/>
    <cellStyle name="標準 3 2 6 3" xfId="559" xr:uid="{00000000-0005-0000-0000-00002B030000}"/>
    <cellStyle name="標準 3 2 6 4" xfId="845" xr:uid="{00000000-0005-0000-0000-00002C030000}"/>
    <cellStyle name="標準 3 2 7" xfId="183" xr:uid="{00000000-0005-0000-0000-00002D030000}"/>
    <cellStyle name="標準 3 2 7 2" xfId="328" xr:uid="{00000000-0005-0000-0000-00002E030000}"/>
    <cellStyle name="標準 3 2 7 2 2" xfId="662" xr:uid="{00000000-0005-0000-0000-00002F030000}"/>
    <cellStyle name="標準 3 2 7 3" xfId="524" xr:uid="{00000000-0005-0000-0000-000030030000}"/>
    <cellStyle name="標準 3 2 7 4" xfId="810" xr:uid="{00000000-0005-0000-0000-000031030000}"/>
    <cellStyle name="標準 3 2 8" xfId="291" xr:uid="{00000000-0005-0000-0000-000032030000}"/>
    <cellStyle name="標準 3 2 8 2" xfId="627" xr:uid="{00000000-0005-0000-0000-000033030000}"/>
    <cellStyle name="標準 3 2 9" xfId="489" xr:uid="{00000000-0005-0000-0000-000034030000}"/>
    <cellStyle name="標準 3 3" xfId="124" xr:uid="{00000000-0005-0000-0000-000035030000}"/>
    <cellStyle name="標準 3 4" xfId="133" xr:uid="{00000000-0005-0000-0000-000036030000}"/>
    <cellStyle name="標準 3 4 2" xfId="267" xr:uid="{00000000-0005-0000-0000-000037030000}"/>
    <cellStyle name="標準 3 4 2 2" xfId="414" xr:uid="{00000000-0005-0000-0000-000038030000}"/>
    <cellStyle name="標準 3 4 2 2 2" xfId="743" xr:uid="{00000000-0005-0000-0000-000039030000}"/>
    <cellStyle name="標準 3 4 2 3" xfId="605" xr:uid="{00000000-0005-0000-0000-00003A030000}"/>
    <cellStyle name="標準 3 4 2 4" xfId="891" xr:uid="{00000000-0005-0000-0000-00003B030000}"/>
    <cellStyle name="標準 3 4 3" xfId="233" xr:uid="{00000000-0005-0000-0000-00003C030000}"/>
    <cellStyle name="標準 3 4 3 2" xfId="378" xr:uid="{00000000-0005-0000-0000-00003D030000}"/>
    <cellStyle name="標準 3 4 3 2 2" xfId="709" xr:uid="{00000000-0005-0000-0000-00003E030000}"/>
    <cellStyle name="標準 3 4 3 3" xfId="571" xr:uid="{00000000-0005-0000-0000-00003F030000}"/>
    <cellStyle name="標準 3 4 3 4" xfId="857" xr:uid="{00000000-0005-0000-0000-000040030000}"/>
    <cellStyle name="標準 3 4 4" xfId="196" xr:uid="{00000000-0005-0000-0000-000041030000}"/>
    <cellStyle name="標準 3 4 4 2" xfId="341" xr:uid="{00000000-0005-0000-0000-000042030000}"/>
    <cellStyle name="標準 3 4 4 2 2" xfId="674" xr:uid="{00000000-0005-0000-0000-000043030000}"/>
    <cellStyle name="標準 3 4 4 3" xfId="536" xr:uid="{00000000-0005-0000-0000-000044030000}"/>
    <cellStyle name="標準 3 4 4 4" xfId="822" xr:uid="{00000000-0005-0000-0000-000045030000}"/>
    <cellStyle name="標準 3 4 5" xfId="304" xr:uid="{00000000-0005-0000-0000-000046030000}"/>
    <cellStyle name="標準 3 4 5 2" xfId="639" xr:uid="{00000000-0005-0000-0000-000047030000}"/>
    <cellStyle name="標準 3 4 6" xfId="501" xr:uid="{00000000-0005-0000-0000-000048030000}"/>
    <cellStyle name="標準 3 4 7" xfId="787" xr:uid="{00000000-0005-0000-0000-000049030000}"/>
    <cellStyle name="標準 3 5" xfId="251" xr:uid="{00000000-0005-0000-0000-00004A030000}"/>
    <cellStyle name="標準 3 5 2" xfId="397" xr:uid="{00000000-0005-0000-0000-00004B030000}"/>
    <cellStyle name="標準 3 5 2 2" xfId="727" xr:uid="{00000000-0005-0000-0000-00004C030000}"/>
    <cellStyle name="標準 3 5 3" xfId="589" xr:uid="{00000000-0005-0000-0000-00004D030000}"/>
    <cellStyle name="標準 3 5 4" xfId="875" xr:uid="{00000000-0005-0000-0000-00004E030000}"/>
    <cellStyle name="標準 3 6" xfId="216" xr:uid="{00000000-0005-0000-0000-00004F030000}"/>
    <cellStyle name="標準 3 6 2" xfId="361" xr:uid="{00000000-0005-0000-0000-000050030000}"/>
    <cellStyle name="標準 3 6 2 2" xfId="693" xr:uid="{00000000-0005-0000-0000-000051030000}"/>
    <cellStyle name="標準 3 6 3" xfId="555" xr:uid="{00000000-0005-0000-0000-000052030000}"/>
    <cellStyle name="標準 3 6 4" xfId="841" xr:uid="{00000000-0005-0000-0000-000053030000}"/>
    <cellStyle name="標準 3 7" xfId="179" xr:uid="{00000000-0005-0000-0000-000054030000}"/>
    <cellStyle name="標準 3 7 2" xfId="324" xr:uid="{00000000-0005-0000-0000-000055030000}"/>
    <cellStyle name="標準 3 7 2 2" xfId="658" xr:uid="{00000000-0005-0000-0000-000056030000}"/>
    <cellStyle name="標準 3 7 3" xfId="520" xr:uid="{00000000-0005-0000-0000-000057030000}"/>
    <cellStyle name="標準 3 7 4" xfId="806" xr:uid="{00000000-0005-0000-0000-000058030000}"/>
    <cellStyle name="標準 3 8" xfId="287" xr:uid="{00000000-0005-0000-0000-000059030000}"/>
    <cellStyle name="標準 3 8 2" xfId="623" xr:uid="{00000000-0005-0000-0000-00005A030000}"/>
    <cellStyle name="標準 3 9" xfId="479" xr:uid="{00000000-0005-0000-0000-00005B030000}"/>
    <cellStyle name="標準 7" xfId="129" xr:uid="{00000000-0005-0000-0000-00005C030000}"/>
    <cellStyle name="標準 7 2" xfId="146" xr:uid="{00000000-0005-0000-0000-00005D030000}"/>
    <cellStyle name="標準 7 2 2" xfId="280" xr:uid="{00000000-0005-0000-0000-00005E030000}"/>
    <cellStyle name="標準 7 2 2 2" xfId="427" xr:uid="{00000000-0005-0000-0000-00005F030000}"/>
    <cellStyle name="標準 7 2 2 2 2" xfId="756" xr:uid="{00000000-0005-0000-0000-000060030000}"/>
    <cellStyle name="標準 7 2 2 3" xfId="618" xr:uid="{00000000-0005-0000-0000-000061030000}"/>
    <cellStyle name="標準 7 2 2 4" xfId="904" xr:uid="{00000000-0005-0000-0000-000062030000}"/>
    <cellStyle name="標準 7 2 3" xfId="246" xr:uid="{00000000-0005-0000-0000-000063030000}"/>
    <cellStyle name="標準 7 2 3 2" xfId="391" xr:uid="{00000000-0005-0000-0000-000064030000}"/>
    <cellStyle name="標準 7 2 3 2 2" xfId="722" xr:uid="{00000000-0005-0000-0000-000065030000}"/>
    <cellStyle name="標準 7 2 3 3" xfId="584" xr:uid="{00000000-0005-0000-0000-000066030000}"/>
    <cellStyle name="標準 7 2 3 4" xfId="870" xr:uid="{00000000-0005-0000-0000-000067030000}"/>
    <cellStyle name="標準 7 2 4" xfId="209" xr:uid="{00000000-0005-0000-0000-000068030000}"/>
    <cellStyle name="標準 7 2 4 2" xfId="354" xr:uid="{00000000-0005-0000-0000-000069030000}"/>
    <cellStyle name="標準 7 2 4 2 2" xfId="687" xr:uid="{00000000-0005-0000-0000-00006A030000}"/>
    <cellStyle name="標準 7 2 4 3" xfId="549" xr:uid="{00000000-0005-0000-0000-00006B030000}"/>
    <cellStyle name="標準 7 2 4 4" xfId="835" xr:uid="{00000000-0005-0000-0000-00006C030000}"/>
    <cellStyle name="標準 7 2 5" xfId="317" xr:uid="{00000000-0005-0000-0000-00006D030000}"/>
    <cellStyle name="標準 7 2 5 2" xfId="652" xr:uid="{00000000-0005-0000-0000-00006E030000}"/>
    <cellStyle name="標準 7 2 6" xfId="514" xr:uid="{00000000-0005-0000-0000-00006F030000}"/>
    <cellStyle name="標準 7 2 7" xfId="800" xr:uid="{00000000-0005-0000-0000-000070030000}"/>
    <cellStyle name="標準 7 3" xfId="263" xr:uid="{00000000-0005-0000-0000-000071030000}"/>
    <cellStyle name="標準 7 3 2" xfId="410" xr:uid="{00000000-0005-0000-0000-000072030000}"/>
    <cellStyle name="標準 7 3 2 2" xfId="740" xr:uid="{00000000-0005-0000-0000-000073030000}"/>
    <cellStyle name="標準 7 3 3" xfId="602" xr:uid="{00000000-0005-0000-0000-000074030000}"/>
    <cellStyle name="標準 7 3 4" xfId="888" xr:uid="{00000000-0005-0000-0000-000075030000}"/>
    <cellStyle name="標準 7 4" xfId="229" xr:uid="{00000000-0005-0000-0000-000076030000}"/>
    <cellStyle name="標準 7 4 2" xfId="374" xr:uid="{00000000-0005-0000-0000-000077030000}"/>
    <cellStyle name="標準 7 4 2 2" xfId="706" xr:uid="{00000000-0005-0000-0000-000078030000}"/>
    <cellStyle name="標準 7 4 3" xfId="568" xr:uid="{00000000-0005-0000-0000-000079030000}"/>
    <cellStyle name="標準 7 4 4" xfId="854" xr:uid="{00000000-0005-0000-0000-00007A030000}"/>
    <cellStyle name="標準 7 5" xfId="192" xr:uid="{00000000-0005-0000-0000-00007B030000}"/>
    <cellStyle name="標準 7 5 2" xfId="337" xr:uid="{00000000-0005-0000-0000-00007C030000}"/>
    <cellStyle name="標準 7 5 2 2" xfId="671" xr:uid="{00000000-0005-0000-0000-00007D030000}"/>
    <cellStyle name="標準 7 5 3" xfId="533" xr:uid="{00000000-0005-0000-0000-00007E030000}"/>
    <cellStyle name="標準 7 5 4" xfId="819" xr:uid="{00000000-0005-0000-0000-00007F030000}"/>
    <cellStyle name="標準 7 6" xfId="300" xr:uid="{00000000-0005-0000-0000-000080030000}"/>
    <cellStyle name="標準 7 6 2" xfId="636" xr:uid="{00000000-0005-0000-0000-000081030000}"/>
    <cellStyle name="標準 7 7" xfId="498" xr:uid="{00000000-0005-0000-0000-000082030000}"/>
    <cellStyle name="標準 7 8" xfId="784" xr:uid="{00000000-0005-0000-0000-000083030000}"/>
    <cellStyle name="標準 8" xfId="123" xr:uid="{00000000-0005-0000-0000-000084030000}"/>
    <cellStyle name="標準_Sheet1" xfId="83" xr:uid="{00000000-0005-0000-0000-000085030000}"/>
    <cellStyle name="良い" xfId="84" xr:uid="{00000000-0005-0000-0000-00008603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FF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99CC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FF99"/>
      <color rgb="FFFFFFCC"/>
      <color rgb="FFFFFF99"/>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2.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externalLink" Target="externalLinks/externalLink18.xml"/><Relationship Id="rId138" Type="http://schemas.openxmlformats.org/officeDocument/2006/relationships/externalLink" Target="externalLinks/externalLink23.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8.xml"/><Relationship Id="rId128" Type="http://schemas.openxmlformats.org/officeDocument/2006/relationships/externalLink" Target="externalLinks/externalLink13.xml"/><Relationship Id="rId144"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externalLink" Target="externalLinks/externalLink3.xml"/><Relationship Id="rId134" Type="http://schemas.openxmlformats.org/officeDocument/2006/relationships/externalLink" Target="externalLinks/externalLink19.xml"/><Relationship Id="rId139" Type="http://schemas.openxmlformats.org/officeDocument/2006/relationships/externalLink" Target="externalLinks/externalLink24.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externalLink" Target="externalLinks/externalLink1.xml"/><Relationship Id="rId124" Type="http://schemas.openxmlformats.org/officeDocument/2006/relationships/externalLink" Target="externalLinks/externalLink9.xml"/><Relationship Id="rId129" Type="http://schemas.openxmlformats.org/officeDocument/2006/relationships/externalLink" Target="externalLinks/externalLink14.xml"/><Relationship Id="rId137" Type="http://schemas.openxmlformats.org/officeDocument/2006/relationships/externalLink" Target="externalLinks/externalLink2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externalLink" Target="externalLinks/externalLink17.xml"/><Relationship Id="rId140" Type="http://schemas.openxmlformats.org/officeDocument/2006/relationships/externalLink" Target="externalLinks/externalLink25.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externalLink" Target="externalLinks/externalLink4.xml"/><Relationship Id="rId127" Type="http://schemas.openxmlformats.org/officeDocument/2006/relationships/externalLink" Target="externalLinks/externalLink1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7.xml"/><Relationship Id="rId130" Type="http://schemas.openxmlformats.org/officeDocument/2006/relationships/externalLink" Target="externalLinks/externalLink15.xml"/><Relationship Id="rId135" Type="http://schemas.openxmlformats.org/officeDocument/2006/relationships/externalLink" Target="externalLinks/externalLink20.xml"/><Relationship Id="rId14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externalLink" Target="externalLinks/externalLink5.xml"/><Relationship Id="rId125" Type="http://schemas.openxmlformats.org/officeDocument/2006/relationships/externalLink" Target="externalLinks/externalLink10.xml"/><Relationship Id="rId141" Type="http://schemas.openxmlformats.org/officeDocument/2006/relationships/externalLink" Target="externalLinks/externalLink26.xml"/><Relationship Id="rId14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externalLink" Target="externalLinks/externalLink16.xml"/><Relationship Id="rId136" Type="http://schemas.openxmlformats.org/officeDocument/2006/relationships/externalLink" Target="externalLinks/externalLink2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externalLink" Target="externalLinks/externalLink1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6.xml"/><Relationship Id="rId142" Type="http://schemas.openxmlformats.org/officeDocument/2006/relationships/externalLink" Target="externalLinks/externalLink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238125</xdr:colOff>
      <xdr:row>1</xdr:row>
      <xdr:rowOff>28575</xdr:rowOff>
    </xdr:from>
    <xdr:to>
      <xdr:col>2</xdr:col>
      <xdr:colOff>514350</xdr:colOff>
      <xdr:row>13</xdr:row>
      <xdr:rowOff>38100</xdr:rowOff>
    </xdr:to>
    <xdr:sp macro="" textlink="">
      <xdr:nvSpPr>
        <xdr:cNvPr id="1031" name="Text Box 7">
          <a:extLst>
            <a:ext uri="{FF2B5EF4-FFF2-40B4-BE49-F238E27FC236}">
              <a16:creationId xmlns:a16="http://schemas.microsoft.com/office/drawing/2014/main" id="{00000000-0008-0000-00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2</xdr:row>
      <xdr:rowOff>200025</xdr:rowOff>
    </xdr:from>
    <xdr:to>
      <xdr:col>20</xdr:col>
      <xdr:colOff>676275</xdr:colOff>
      <xdr:row>14</xdr:row>
      <xdr:rowOff>47625</xdr:rowOff>
    </xdr:to>
    <xdr:sp macro="" textlink="">
      <xdr:nvSpPr>
        <xdr:cNvPr id="21818784" name="Text 7">
          <a:extLst>
            <a:ext uri="{FF2B5EF4-FFF2-40B4-BE49-F238E27FC236}">
              <a16:creationId xmlns:a16="http://schemas.microsoft.com/office/drawing/2014/main" id="{00000000-0008-0000-0000-0000A0ED4C01}"/>
            </a:ext>
          </a:extLst>
        </xdr:cNvPr>
        <xdr:cNvSpPr txBox="1">
          <a:spLocks noChangeArrowheads="1"/>
        </xdr:cNvSpPr>
      </xdr:nvSpPr>
      <xdr:spPr bwMode="auto">
        <a:xfrm>
          <a:off x="10296525" y="0"/>
          <a:ext cx="1752600"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10</xdr:row>
      <xdr:rowOff>0</xdr:rowOff>
    </xdr:from>
    <xdr:to>
      <xdr:col>10</xdr:col>
      <xdr:colOff>371475</xdr:colOff>
      <xdr:row>13</xdr:row>
      <xdr:rowOff>0</xdr:rowOff>
    </xdr:to>
    <xdr:sp macro="" textlink="">
      <xdr:nvSpPr>
        <xdr:cNvPr id="21818785" name="Line 14">
          <a:extLst>
            <a:ext uri="{FF2B5EF4-FFF2-40B4-BE49-F238E27FC236}">
              <a16:creationId xmlns:a16="http://schemas.microsoft.com/office/drawing/2014/main" id="{00000000-0008-0000-0000-0000A1ED4C01}"/>
            </a:ext>
          </a:extLst>
        </xdr:cNvPr>
        <xdr:cNvSpPr>
          <a:spLocks noChangeShapeType="1"/>
        </xdr:cNvSpPr>
      </xdr:nvSpPr>
      <xdr:spPr bwMode="auto">
        <a:xfrm flipV="1">
          <a:off x="829627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57</xdr:row>
      <xdr:rowOff>0</xdr:rowOff>
    </xdr:from>
    <xdr:to>
      <xdr:col>2</xdr:col>
      <xdr:colOff>723900</xdr:colOff>
      <xdr:row>59</xdr:row>
      <xdr:rowOff>104775</xdr:rowOff>
    </xdr:to>
    <xdr:sp macro="" textlink="">
      <xdr:nvSpPr>
        <xdr:cNvPr id="1039" name="Text Box 15">
          <a:extLst>
            <a:ext uri="{FF2B5EF4-FFF2-40B4-BE49-F238E27FC236}">
              <a16:creationId xmlns:a16="http://schemas.microsoft.com/office/drawing/2014/main" id="{00000000-0008-0000-00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1</xdr:row>
      <xdr:rowOff>28575</xdr:rowOff>
    </xdr:from>
    <xdr:to>
      <xdr:col>2</xdr:col>
      <xdr:colOff>514350</xdr:colOff>
      <xdr:row>13</xdr:row>
      <xdr:rowOff>38100</xdr:rowOff>
    </xdr:to>
    <xdr:sp macro="" textlink="">
      <xdr:nvSpPr>
        <xdr:cNvPr id="1041" name="Text Box 17">
          <a:extLst>
            <a:ext uri="{FF2B5EF4-FFF2-40B4-BE49-F238E27FC236}">
              <a16:creationId xmlns:a16="http://schemas.microsoft.com/office/drawing/2014/main" id="{00000000-0008-0000-00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0</xdr:row>
      <xdr:rowOff>3175</xdr:rowOff>
    </xdr:from>
    <xdr:to>
      <xdr:col>2</xdr:col>
      <xdr:colOff>514350</xdr:colOff>
      <xdr:row>0</xdr:row>
      <xdr:rowOff>3175</xdr:rowOff>
    </xdr:to>
    <xdr:sp macro="" textlink="">
      <xdr:nvSpPr>
        <xdr:cNvPr id="1031" name="Text Box 7">
          <a:extLst>
            <a:ext uri="{FF2B5EF4-FFF2-40B4-BE49-F238E27FC236}">
              <a16:creationId xmlns:a16="http://schemas.microsoft.com/office/drawing/2014/main" id="{00000000-0008-0000-0100-000007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xdr:from>
      <xdr:col>15</xdr:col>
      <xdr:colOff>542925</xdr:colOff>
      <xdr:row>0</xdr:row>
      <xdr:rowOff>0</xdr:rowOff>
    </xdr:from>
    <xdr:to>
      <xdr:col>20</xdr:col>
      <xdr:colOff>676275</xdr:colOff>
      <xdr:row>0</xdr:row>
      <xdr:rowOff>0</xdr:rowOff>
    </xdr:to>
    <xdr:sp macro="" textlink="">
      <xdr:nvSpPr>
        <xdr:cNvPr id="21819808" name="Text 7">
          <a:extLst>
            <a:ext uri="{FF2B5EF4-FFF2-40B4-BE49-F238E27FC236}">
              <a16:creationId xmlns:a16="http://schemas.microsoft.com/office/drawing/2014/main" id="{00000000-0008-0000-0100-0000A0F14C01}"/>
            </a:ext>
          </a:extLst>
        </xdr:cNvPr>
        <xdr:cNvSpPr txBox="1">
          <a:spLocks noChangeArrowheads="1"/>
        </xdr:cNvSpPr>
      </xdr:nvSpPr>
      <xdr:spPr bwMode="auto">
        <a:xfrm>
          <a:off x="14049375" y="0"/>
          <a:ext cx="356235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10</xdr:col>
      <xdr:colOff>66675</xdr:colOff>
      <xdr:row>0</xdr:row>
      <xdr:rowOff>0</xdr:rowOff>
    </xdr:from>
    <xdr:to>
      <xdr:col>10</xdr:col>
      <xdr:colOff>371475</xdr:colOff>
      <xdr:row>0</xdr:row>
      <xdr:rowOff>0</xdr:rowOff>
    </xdr:to>
    <xdr:sp macro="" textlink="">
      <xdr:nvSpPr>
        <xdr:cNvPr id="21819809" name="Line 14">
          <a:extLst>
            <a:ext uri="{FF2B5EF4-FFF2-40B4-BE49-F238E27FC236}">
              <a16:creationId xmlns:a16="http://schemas.microsoft.com/office/drawing/2014/main" id="{00000000-0008-0000-0100-0000A1F14C01}"/>
            </a:ext>
          </a:extLst>
        </xdr:cNvPr>
        <xdr:cNvSpPr>
          <a:spLocks noChangeShapeType="1"/>
        </xdr:cNvSpPr>
      </xdr:nvSpPr>
      <xdr:spPr bwMode="auto">
        <a:xfrm flipV="1">
          <a:off x="10144125" y="0"/>
          <a:ext cx="304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38100</xdr:colOff>
      <xdr:row>0</xdr:row>
      <xdr:rowOff>3175</xdr:rowOff>
    </xdr:from>
    <xdr:to>
      <xdr:col>3</xdr:col>
      <xdr:colOff>3175</xdr:colOff>
      <xdr:row>0</xdr:row>
      <xdr:rowOff>3175</xdr:rowOff>
    </xdr:to>
    <xdr:sp macro="" textlink="">
      <xdr:nvSpPr>
        <xdr:cNvPr id="1039" name="Text Box 15">
          <a:extLst>
            <a:ext uri="{FF2B5EF4-FFF2-40B4-BE49-F238E27FC236}">
              <a16:creationId xmlns:a16="http://schemas.microsoft.com/office/drawing/2014/main" id="{00000000-0008-0000-0100-00000F040000}"/>
            </a:ext>
          </a:extLst>
        </xdr:cNvPr>
        <xdr:cNvSpPr txBox="1">
          <a:spLocks noChangeArrowheads="1"/>
        </xdr:cNvSpPr>
      </xdr:nvSpPr>
      <xdr:spPr bwMode="auto">
        <a:xfrm>
          <a:off x="38100" y="6657975"/>
          <a:ext cx="3067050" cy="1047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Note :</a:t>
          </a: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238125</xdr:colOff>
      <xdr:row>0</xdr:row>
      <xdr:rowOff>3175</xdr:rowOff>
    </xdr:from>
    <xdr:to>
      <xdr:col>2</xdr:col>
      <xdr:colOff>514350</xdr:colOff>
      <xdr:row>0</xdr:row>
      <xdr:rowOff>3175</xdr:rowOff>
    </xdr:to>
    <xdr:sp macro="" textlink="">
      <xdr:nvSpPr>
        <xdr:cNvPr id="1041" name="Text Box 17">
          <a:extLst>
            <a:ext uri="{FF2B5EF4-FFF2-40B4-BE49-F238E27FC236}">
              <a16:creationId xmlns:a16="http://schemas.microsoft.com/office/drawing/2014/main" id="{00000000-0008-0000-0100-000011040000}"/>
            </a:ext>
          </a:extLst>
        </xdr:cNvPr>
        <xdr:cNvSpPr txBox="1">
          <a:spLocks noChangeArrowheads="1"/>
        </xdr:cNvSpPr>
      </xdr:nvSpPr>
      <xdr:spPr bwMode="auto">
        <a:xfrm>
          <a:off x="238125" y="0"/>
          <a:ext cx="2657475" cy="38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300-000002000000}"/>
            </a:ext>
          </a:extLst>
        </xdr:cNvPr>
        <xdr:cNvSpPr>
          <a:spLocks noChangeShapeType="1"/>
        </xdr:cNvSpPr>
      </xdr:nvSpPr>
      <xdr:spPr bwMode="auto">
        <a:xfrm flipV="1">
          <a:off x="5162550"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300-000003000000}"/>
            </a:ext>
          </a:extLst>
        </xdr:cNvPr>
        <xdr:cNvSpPr>
          <a:spLocks noChangeShapeType="1"/>
        </xdr:cNvSpPr>
      </xdr:nvSpPr>
      <xdr:spPr bwMode="auto">
        <a:xfrm flipV="1">
          <a:off x="3324225" y="2276475"/>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300-000004000000}"/>
            </a:ext>
          </a:extLst>
        </xdr:cNvPr>
        <xdr:cNvSpPr>
          <a:spLocks noChangeShapeType="1"/>
        </xdr:cNvSpPr>
      </xdr:nvSpPr>
      <xdr:spPr bwMode="auto">
        <a:xfrm flipV="1">
          <a:off x="5372100" y="2276475"/>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300-000005000000}"/>
            </a:ext>
          </a:extLst>
        </xdr:cNvPr>
        <xdr:cNvSpPr>
          <a:spLocks noChangeShapeType="1"/>
        </xdr:cNvSpPr>
      </xdr:nvSpPr>
      <xdr:spPr bwMode="auto">
        <a:xfrm flipV="1">
          <a:off x="62007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300-000006000000}"/>
            </a:ext>
          </a:extLst>
        </xdr:cNvPr>
        <xdr:cNvSpPr>
          <a:spLocks noChangeShapeType="1"/>
        </xdr:cNvSpPr>
      </xdr:nvSpPr>
      <xdr:spPr bwMode="auto">
        <a:xfrm flipV="1">
          <a:off x="64293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300-000007000000}"/>
            </a:ext>
          </a:extLst>
        </xdr:cNvPr>
        <xdr:cNvSpPr>
          <a:spLocks noChangeShapeType="1"/>
        </xdr:cNvSpPr>
      </xdr:nvSpPr>
      <xdr:spPr bwMode="auto">
        <a:xfrm flipV="1">
          <a:off x="5162550"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300-000008000000}"/>
            </a:ext>
          </a:extLst>
        </xdr:cNvPr>
        <xdr:cNvSpPr>
          <a:spLocks noChangeShapeType="1"/>
        </xdr:cNvSpPr>
      </xdr:nvSpPr>
      <xdr:spPr bwMode="auto">
        <a:xfrm flipV="1">
          <a:off x="3581400" y="2276475"/>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300-000009000000}"/>
            </a:ext>
          </a:extLst>
        </xdr:cNvPr>
        <xdr:cNvSpPr txBox="1">
          <a:spLocks noChangeArrowheads="1"/>
        </xdr:cNvSpPr>
      </xdr:nvSpPr>
      <xdr:spPr bwMode="auto">
        <a:xfrm>
          <a:off x="10321737" y="352425"/>
          <a:ext cx="2689972" cy="268381"/>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FEBRUARI 029</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300-00000A000000}"/>
            </a:ext>
          </a:extLst>
        </xdr:cNvPr>
        <xdr:cNvSpPr>
          <a:spLocks noChangeShapeType="1"/>
        </xdr:cNvSpPr>
      </xdr:nvSpPr>
      <xdr:spPr bwMode="auto">
        <a:xfrm flipV="1">
          <a:off x="5372100" y="2276475"/>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300-00000B000000}"/>
            </a:ext>
          </a:extLst>
        </xdr:cNvPr>
        <xdr:cNvSpPr>
          <a:spLocks noChangeShapeType="1"/>
        </xdr:cNvSpPr>
      </xdr:nvSpPr>
      <xdr:spPr bwMode="auto">
        <a:xfrm flipV="1">
          <a:off x="62007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300-00000C000000}"/>
            </a:ext>
          </a:extLst>
        </xdr:cNvPr>
        <xdr:cNvSpPr>
          <a:spLocks noChangeShapeType="1"/>
        </xdr:cNvSpPr>
      </xdr:nvSpPr>
      <xdr:spPr bwMode="auto">
        <a:xfrm flipV="1">
          <a:off x="6429375" y="2276475"/>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50</xdr:row>
      <xdr:rowOff>2</xdr:rowOff>
    </xdr:from>
    <xdr:to>
      <xdr:col>21</xdr:col>
      <xdr:colOff>779318</xdr:colOff>
      <xdr:row>53</xdr:row>
      <xdr:rowOff>1</xdr:rowOff>
    </xdr:to>
    <xdr:sp macro="" textlink="">
      <xdr:nvSpPr>
        <xdr:cNvPr id="13" name="Text Box 14">
          <a:extLst>
            <a:ext uri="{FF2B5EF4-FFF2-40B4-BE49-F238E27FC236}">
              <a16:creationId xmlns:a16="http://schemas.microsoft.com/office/drawing/2014/main" id="{00000000-0008-0000-0300-00000D000000}"/>
            </a:ext>
          </a:extLst>
        </xdr:cNvPr>
        <xdr:cNvSpPr txBox="1">
          <a:spLocks noChangeArrowheads="1"/>
        </xdr:cNvSpPr>
      </xdr:nvSpPr>
      <xdr:spPr bwMode="auto">
        <a:xfrm>
          <a:off x="0" y="9867902"/>
          <a:ext cx="12961793" cy="68579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600689 -&gt; ORDER FEB'2021    </a:t>
          </a:r>
        </a:p>
        <a:p>
          <a:pPr algn="l" rtl="0">
            <a:defRPr sz="1000"/>
          </a:pPr>
          <a:r>
            <a:rPr lang="en-US" sz="1400" b="0" i="0" u="none" strike="noStrike" baseline="0">
              <a:solidFill>
                <a:srgbClr val="000000"/>
              </a:solidFill>
              <a:latin typeface="Arial"/>
              <a:cs typeface="Arial"/>
            </a:rPr>
            <a:t>    </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300-00000E000000}"/>
            </a:ext>
          </a:extLst>
        </xdr:cNvPr>
        <xdr:cNvSpPr txBox="1">
          <a:spLocks noChangeArrowheads="1"/>
        </xdr:cNvSpPr>
      </xdr:nvSpPr>
      <xdr:spPr bwMode="auto">
        <a:xfrm>
          <a:off x="38100" y="434975"/>
          <a:ext cx="2609850" cy="238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275664</xdr:colOff>
      <xdr:row>19</xdr:row>
      <xdr:rowOff>107576</xdr:rowOff>
    </xdr:from>
    <xdr:to>
      <xdr:col>4</xdr:col>
      <xdr:colOff>704289</xdr:colOff>
      <xdr:row>19</xdr:row>
      <xdr:rowOff>117101</xdr:rowOff>
    </xdr:to>
    <xdr:sp macro="" textlink="">
      <xdr:nvSpPr>
        <xdr:cNvPr id="16" name="Line 17">
          <a:extLst>
            <a:ext uri="{FF2B5EF4-FFF2-40B4-BE49-F238E27FC236}">
              <a16:creationId xmlns:a16="http://schemas.microsoft.com/office/drawing/2014/main" id="{00000000-0008-0000-0300-000010000000}"/>
            </a:ext>
          </a:extLst>
        </xdr:cNvPr>
        <xdr:cNvSpPr>
          <a:spLocks noChangeShapeType="1"/>
        </xdr:cNvSpPr>
      </xdr:nvSpPr>
      <xdr:spPr bwMode="auto">
        <a:xfrm flipV="1">
          <a:off x="4142814" y="3260351"/>
          <a:ext cx="4286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268941</xdr:colOff>
      <xdr:row>19</xdr:row>
      <xdr:rowOff>112058</xdr:rowOff>
    </xdr:from>
    <xdr:to>
      <xdr:col>4</xdr:col>
      <xdr:colOff>697566</xdr:colOff>
      <xdr:row>19</xdr:row>
      <xdr:rowOff>121583</xdr:rowOff>
    </xdr:to>
    <xdr:sp macro="" textlink="">
      <xdr:nvSpPr>
        <xdr:cNvPr id="17" name="Line 17">
          <a:extLst>
            <a:ext uri="{FF2B5EF4-FFF2-40B4-BE49-F238E27FC236}">
              <a16:creationId xmlns:a16="http://schemas.microsoft.com/office/drawing/2014/main" id="{00000000-0008-0000-0300-000011000000}"/>
            </a:ext>
          </a:extLst>
        </xdr:cNvPr>
        <xdr:cNvSpPr>
          <a:spLocks noChangeShapeType="1"/>
        </xdr:cNvSpPr>
      </xdr:nvSpPr>
      <xdr:spPr bwMode="auto">
        <a:xfrm flipV="1">
          <a:off x="4136091" y="3264833"/>
          <a:ext cx="4286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275664</xdr:colOff>
      <xdr:row>21</xdr:row>
      <xdr:rowOff>107576</xdr:rowOff>
    </xdr:from>
    <xdr:to>
      <xdr:col>4</xdr:col>
      <xdr:colOff>704289</xdr:colOff>
      <xdr:row>21</xdr:row>
      <xdr:rowOff>117101</xdr:rowOff>
    </xdr:to>
    <xdr:sp macro="" textlink="">
      <xdr:nvSpPr>
        <xdr:cNvPr id="18" name="Line 17">
          <a:extLst>
            <a:ext uri="{FF2B5EF4-FFF2-40B4-BE49-F238E27FC236}">
              <a16:creationId xmlns:a16="http://schemas.microsoft.com/office/drawing/2014/main" id="{00000000-0008-0000-0300-000012000000}"/>
            </a:ext>
          </a:extLst>
        </xdr:cNvPr>
        <xdr:cNvSpPr>
          <a:spLocks noChangeShapeType="1"/>
        </xdr:cNvSpPr>
      </xdr:nvSpPr>
      <xdr:spPr bwMode="auto">
        <a:xfrm flipV="1">
          <a:off x="4142814" y="3736601"/>
          <a:ext cx="4286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3400</xdr:rowOff>
    </xdr:from>
    <xdr:to>
      <xdr:col>23</xdr:col>
      <xdr:colOff>392206</xdr:colOff>
      <xdr:row>60</xdr:row>
      <xdr:rowOff>0</xdr:rowOff>
    </xdr:to>
    <xdr:sp macro="" textlink="">
      <xdr:nvSpPr>
        <xdr:cNvPr id="2" name="Text Box 14">
          <a:extLst>
            <a:ext uri="{FF2B5EF4-FFF2-40B4-BE49-F238E27FC236}">
              <a16:creationId xmlns:a16="http://schemas.microsoft.com/office/drawing/2014/main" id="{00000000-0008-0000-0400-000002000000}"/>
            </a:ext>
          </a:extLst>
        </xdr:cNvPr>
        <xdr:cNvSpPr txBox="1">
          <a:spLocks noChangeArrowheads="1"/>
        </xdr:cNvSpPr>
      </xdr:nvSpPr>
      <xdr:spPr bwMode="auto">
        <a:xfrm>
          <a:off x="330200" y="11655650"/>
          <a:ext cx="17029206" cy="101260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000" b="1" i="0" u="none" strike="noStrike" baseline="0">
              <a:solidFill>
                <a:srgbClr val="000000"/>
              </a:solidFill>
              <a:latin typeface="Arial"/>
              <a:cs typeface="Arial"/>
            </a:rPr>
            <a:t>:</a:t>
          </a:r>
          <a:endParaRPr lang="en-US" sz="1400" b="1" i="0" u="none" strike="noStrike" baseline="0">
            <a:solidFill>
              <a:srgbClr val="000000"/>
            </a:solidFill>
            <a:latin typeface="Arial"/>
            <a:cs typeface="Arial"/>
          </a:endParaRPr>
        </a:p>
        <a:p>
          <a:pPr algn="l" rtl="0">
            <a:defRPr sz="1000"/>
          </a:pPr>
          <a:r>
            <a:rPr lang="en-US" sz="1400" b="0" i="0" u="none" strike="noStrike" baseline="0">
              <a:solidFill>
                <a:srgbClr val="000000"/>
              </a:solidFill>
              <a:latin typeface="Arial"/>
              <a:cs typeface="Arial"/>
            </a:rPr>
            <a:t>PO :1015422884 --&gt; AGUSTUS'20  PO : 1015452293--&gt; SEPT'20</a:t>
          </a:r>
        </a:p>
        <a:p>
          <a:pPr algn="l" rtl="0">
            <a:defRPr sz="1000"/>
          </a:pPr>
          <a:r>
            <a:rPr lang="en-US" sz="1400" b="0" i="0" u="none" strike="noStrike" baseline="0">
              <a:solidFill>
                <a:srgbClr val="000000"/>
              </a:solidFill>
              <a:latin typeface="Arial"/>
              <a:cs typeface="Arial"/>
            </a:rPr>
            <a:t>PO : 1015680760, </a:t>
          </a:r>
          <a:r>
            <a:rPr lang="id-ID" sz="1400" b="0" i="0" u="none" strike="noStrike" baseline="0">
              <a:solidFill>
                <a:srgbClr val="000000"/>
              </a:solidFill>
              <a:latin typeface="Arial"/>
              <a:cs typeface="Arial"/>
            </a:rPr>
            <a:t>1015680762, 1015680759</a:t>
          </a:r>
          <a:r>
            <a:rPr lang="en-US" sz="1400" b="0" i="0" u="none" strike="noStrike" baseline="0">
              <a:solidFill>
                <a:srgbClr val="000000"/>
              </a:solidFill>
              <a:latin typeface="Arial"/>
              <a:cs typeface="Arial"/>
            </a:rPr>
            <a:t> -&gt; ORDER </a:t>
          </a:r>
          <a:r>
            <a:rPr lang="en-ID" sz="1400" b="0" i="0" u="none" strike="noStrike" baseline="0">
              <a:solidFill>
                <a:srgbClr val="000000"/>
              </a:solidFill>
              <a:latin typeface="Arial"/>
              <a:cs typeface="Arial"/>
            </a:rPr>
            <a:t>FEB</a:t>
          </a:r>
          <a:r>
            <a:rPr lang="en-US" sz="1400" b="0" i="0" u="none" strike="noStrike" baseline="0">
              <a:solidFill>
                <a:srgbClr val="000000"/>
              </a:solidFill>
              <a:latin typeface="Arial"/>
              <a:cs typeface="Arial"/>
            </a:rPr>
            <a:t>'2</a:t>
          </a:r>
          <a:r>
            <a:rPr lang="id-ID" sz="1400" b="0" i="0" u="none" strike="noStrike" baseline="0">
              <a:solidFill>
                <a:srgbClr val="000000"/>
              </a:solidFill>
              <a:latin typeface="Arial"/>
              <a:cs typeface="Arial"/>
            </a:rPr>
            <a:t>1</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TOTAL : 28</a:t>
          </a:r>
          <a:r>
            <a:rPr lang="en-ID" sz="1400" b="0" i="0" u="none" strike="noStrike" baseline="0">
              <a:solidFill>
                <a:srgbClr val="000000"/>
              </a:solidFill>
              <a:latin typeface="Arial"/>
              <a:cs typeface="Arial"/>
            </a:rPr>
            <a:t> </a:t>
          </a:r>
          <a:r>
            <a:rPr lang="en-US" sz="1400" b="0" i="0" u="none" strike="noStrike" baseline="0">
              <a:solidFill>
                <a:srgbClr val="000000"/>
              </a:solidFill>
              <a:latin typeface="Arial"/>
              <a:cs typeface="Arial"/>
            </a:rPr>
            <a:t>CT</a:t>
          </a: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17</xdr:col>
      <xdr:colOff>18409</xdr:colOff>
      <xdr:row>2</xdr:row>
      <xdr:rowOff>20810</xdr:rowOff>
    </xdr:from>
    <xdr:to>
      <xdr:col>23</xdr:col>
      <xdr:colOff>638736</xdr:colOff>
      <xdr:row>3</xdr:row>
      <xdr:rowOff>11205</xdr:rowOff>
    </xdr:to>
    <xdr:sp macro="" textlink="">
      <xdr:nvSpPr>
        <xdr:cNvPr id="3" name="Text 7">
          <a:extLst>
            <a:ext uri="{FF2B5EF4-FFF2-40B4-BE49-F238E27FC236}">
              <a16:creationId xmlns:a16="http://schemas.microsoft.com/office/drawing/2014/main" id="{00000000-0008-0000-0400-000003000000}"/>
            </a:ext>
          </a:extLst>
        </xdr:cNvPr>
        <xdr:cNvSpPr txBox="1">
          <a:spLocks noChangeArrowheads="1"/>
        </xdr:cNvSpPr>
      </xdr:nvSpPr>
      <xdr:spPr bwMode="auto">
        <a:xfrm>
          <a:off x="15334609" y="370060"/>
          <a:ext cx="2271327" cy="24439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r>
            <a:rPr lang="en-US" sz="1400" b="1" i="0" baseline="0">
              <a:effectLst/>
              <a:latin typeface="+mn-lt"/>
              <a:ea typeface="+mn-ea"/>
              <a:cs typeface="+mn-cs"/>
            </a:rPr>
            <a:t>NO : 2021 MARET 013</a:t>
          </a:r>
        </a:p>
      </xdr:txBody>
    </xdr:sp>
    <xdr:clientData/>
  </xdr:twoCellAnchor>
  <xdr:twoCellAnchor>
    <xdr:from>
      <xdr:col>1</xdr:col>
      <xdr:colOff>6803</xdr:colOff>
      <xdr:row>2</xdr:row>
      <xdr:rowOff>96610</xdr:rowOff>
    </xdr:from>
    <xdr:to>
      <xdr:col>3</xdr:col>
      <xdr:colOff>292553</xdr:colOff>
      <xdr:row>4</xdr:row>
      <xdr:rowOff>21771</xdr:rowOff>
    </xdr:to>
    <xdr:sp macro="" textlink="">
      <xdr:nvSpPr>
        <xdr:cNvPr id="4" name="Text Box 16">
          <a:extLst>
            <a:ext uri="{FF2B5EF4-FFF2-40B4-BE49-F238E27FC236}">
              <a16:creationId xmlns:a16="http://schemas.microsoft.com/office/drawing/2014/main" id="{00000000-0008-0000-0400-000004000000}"/>
            </a:ext>
          </a:extLst>
        </xdr:cNvPr>
        <xdr:cNvSpPr txBox="1">
          <a:spLocks noChangeArrowheads="1"/>
        </xdr:cNvSpPr>
      </xdr:nvSpPr>
      <xdr:spPr bwMode="auto">
        <a:xfrm>
          <a:off x="337003" y="445860"/>
          <a:ext cx="5594350" cy="223611"/>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twoCellAnchor editAs="oneCell">
    <xdr:from>
      <xdr:col>1</xdr:col>
      <xdr:colOff>0</xdr:colOff>
      <xdr:row>0</xdr:row>
      <xdr:rowOff>0</xdr:rowOff>
    </xdr:from>
    <xdr:to>
      <xdr:col>2</xdr:col>
      <xdr:colOff>628755</xdr:colOff>
      <xdr:row>2</xdr:row>
      <xdr:rowOff>27407</xdr:rowOff>
    </xdr:to>
    <xdr:pic>
      <xdr:nvPicPr>
        <xdr:cNvPr id="5" name="Picture 15">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330200" y="0"/>
          <a:ext cx="1593955" cy="376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85911</xdr:colOff>
      <xdr:row>20</xdr:row>
      <xdr:rowOff>104588</xdr:rowOff>
    </xdr:from>
    <xdr:to>
      <xdr:col>6</xdr:col>
      <xdr:colOff>724647</xdr:colOff>
      <xdr:row>20</xdr:row>
      <xdr:rowOff>115793</xdr:rowOff>
    </xdr:to>
    <xdr:cxnSp macro="">
      <xdr:nvCxnSpPr>
        <xdr:cNvPr id="6" name="Straight Connector 5">
          <a:extLst>
            <a:ext uri="{FF2B5EF4-FFF2-40B4-BE49-F238E27FC236}">
              <a16:creationId xmlns:a16="http://schemas.microsoft.com/office/drawing/2014/main" id="{00000000-0008-0000-0400-000006000000}"/>
            </a:ext>
          </a:extLst>
        </xdr:cNvPr>
        <xdr:cNvCxnSpPr/>
      </xdr:nvCxnSpPr>
      <xdr:spPr bwMode="auto">
        <a:xfrm flipV="1">
          <a:off x="7642411" y="3495488"/>
          <a:ext cx="638736" cy="1120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81429</xdr:colOff>
      <xdr:row>22</xdr:row>
      <xdr:rowOff>129988</xdr:rowOff>
    </xdr:from>
    <xdr:to>
      <xdr:col>6</xdr:col>
      <xdr:colOff>720165</xdr:colOff>
      <xdr:row>22</xdr:row>
      <xdr:rowOff>141193</xdr:rowOff>
    </xdr:to>
    <xdr:cxnSp macro="">
      <xdr:nvCxnSpPr>
        <xdr:cNvPr id="7" name="Straight Connector 6">
          <a:extLst>
            <a:ext uri="{FF2B5EF4-FFF2-40B4-BE49-F238E27FC236}">
              <a16:creationId xmlns:a16="http://schemas.microsoft.com/office/drawing/2014/main" id="{00000000-0008-0000-0400-000007000000}"/>
            </a:ext>
          </a:extLst>
        </xdr:cNvPr>
        <xdr:cNvCxnSpPr/>
      </xdr:nvCxnSpPr>
      <xdr:spPr bwMode="auto">
        <a:xfrm flipV="1">
          <a:off x="7637929" y="4016188"/>
          <a:ext cx="638736" cy="11205"/>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5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5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5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5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5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5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5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500-000009000000}"/>
            </a:ext>
          </a:extLst>
        </xdr:cNvPr>
        <xdr:cNvSpPr txBox="1">
          <a:spLocks noChangeArrowheads="1"/>
        </xdr:cNvSpPr>
      </xdr:nvSpPr>
      <xdr:spPr bwMode="auto">
        <a:xfrm>
          <a:off x="10791637" y="336550"/>
          <a:ext cx="282014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5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5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5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47</xdr:row>
      <xdr:rowOff>2</xdr:rowOff>
    </xdr:from>
    <xdr:to>
      <xdr:col>21</xdr:col>
      <xdr:colOff>707571</xdr:colOff>
      <xdr:row>49</xdr:row>
      <xdr:rowOff>0</xdr:rowOff>
    </xdr:to>
    <xdr:sp macro="" textlink="">
      <xdr:nvSpPr>
        <xdr:cNvPr id="13" name="Text Box 14">
          <a:extLst>
            <a:ext uri="{FF2B5EF4-FFF2-40B4-BE49-F238E27FC236}">
              <a16:creationId xmlns:a16="http://schemas.microsoft.com/office/drawing/2014/main" id="{00000000-0008-0000-0500-00000D000000}"/>
            </a:ext>
          </a:extLst>
        </xdr:cNvPr>
        <xdr:cNvSpPr txBox="1">
          <a:spLocks noChangeArrowheads="1"/>
        </xdr:cNvSpPr>
      </xdr:nvSpPr>
      <xdr:spPr bwMode="auto">
        <a:xfrm>
          <a:off x="0" y="9823452"/>
          <a:ext cx="13490121" cy="79374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mn-lt"/>
              <a:cs typeface="Arial"/>
            </a:rPr>
            <a:t>PO :  610481 -&gt; ORDER AGUSTUS'2021</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baseline="0">
              <a:effectLst/>
              <a:latin typeface="+mn-lt"/>
              <a:ea typeface="+mn-ea"/>
              <a:cs typeface="+mn-cs"/>
            </a:rPr>
            <a:t>PO :  612254 -&gt; ORDER SEPTEMBER'2021</a:t>
          </a:r>
          <a:endParaRPr lang="en-US" sz="1400">
            <a:effectLst/>
            <a:latin typeface="+mn-lt"/>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5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16" name="Line 21">
          <a:extLst>
            <a:ext uri="{FF2B5EF4-FFF2-40B4-BE49-F238E27FC236}">
              <a16:creationId xmlns:a16="http://schemas.microsoft.com/office/drawing/2014/main" id="{00000000-0008-0000-0500-000010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17" name="Line 21">
          <a:extLst>
            <a:ext uri="{FF2B5EF4-FFF2-40B4-BE49-F238E27FC236}">
              <a16:creationId xmlns:a16="http://schemas.microsoft.com/office/drawing/2014/main" id="{00000000-0008-0000-0500-000011000000}"/>
            </a:ext>
          </a:extLst>
        </xdr:cNvPr>
        <xdr:cNvSpPr>
          <a:spLocks noChangeShapeType="1"/>
        </xdr:cNvSpPr>
      </xdr:nvSpPr>
      <xdr:spPr bwMode="auto">
        <a:xfrm flipV="1">
          <a:off x="4412343" y="303167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18" name="Line 21">
          <a:extLst>
            <a:ext uri="{FF2B5EF4-FFF2-40B4-BE49-F238E27FC236}">
              <a16:creationId xmlns:a16="http://schemas.microsoft.com/office/drawing/2014/main" id="{00000000-0008-0000-0500-000012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6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6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6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6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6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6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6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600-000009000000}"/>
            </a:ext>
          </a:extLst>
        </xdr:cNvPr>
        <xdr:cNvSpPr txBox="1">
          <a:spLocks noChangeArrowheads="1"/>
        </xdr:cNvSpPr>
      </xdr:nvSpPr>
      <xdr:spPr bwMode="auto">
        <a:xfrm>
          <a:off x="10791637" y="336550"/>
          <a:ext cx="282014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6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6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6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2</xdr:rowOff>
    </xdr:from>
    <xdr:to>
      <xdr:col>21</xdr:col>
      <xdr:colOff>707571</xdr:colOff>
      <xdr:row>40</xdr:row>
      <xdr:rowOff>0</xdr:rowOff>
    </xdr:to>
    <xdr:sp macro="" textlink="">
      <xdr:nvSpPr>
        <xdr:cNvPr id="13" name="Text Box 14">
          <a:extLst>
            <a:ext uri="{FF2B5EF4-FFF2-40B4-BE49-F238E27FC236}">
              <a16:creationId xmlns:a16="http://schemas.microsoft.com/office/drawing/2014/main" id="{00000000-0008-0000-0600-00000D000000}"/>
            </a:ext>
          </a:extLst>
        </xdr:cNvPr>
        <xdr:cNvSpPr txBox="1">
          <a:spLocks noChangeArrowheads="1"/>
        </xdr:cNvSpPr>
      </xdr:nvSpPr>
      <xdr:spPr bwMode="auto">
        <a:xfrm>
          <a:off x="0" y="10960102"/>
          <a:ext cx="13490121" cy="45719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610481 -&gt; ORDER SEPTEMBER'2021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6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7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7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7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7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7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7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7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700-000009000000}"/>
            </a:ext>
          </a:extLst>
        </xdr:cNvPr>
        <xdr:cNvSpPr txBox="1">
          <a:spLocks noChangeArrowheads="1"/>
        </xdr:cNvSpPr>
      </xdr:nvSpPr>
      <xdr:spPr bwMode="auto">
        <a:xfrm>
          <a:off x="10791637" y="336550"/>
          <a:ext cx="282014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7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7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7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2</xdr:rowOff>
    </xdr:from>
    <xdr:to>
      <xdr:col>21</xdr:col>
      <xdr:colOff>707571</xdr:colOff>
      <xdr:row>42</xdr:row>
      <xdr:rowOff>0</xdr:rowOff>
    </xdr:to>
    <xdr:sp macro="" textlink="">
      <xdr:nvSpPr>
        <xdr:cNvPr id="13" name="Text Box 14">
          <a:extLst>
            <a:ext uri="{FF2B5EF4-FFF2-40B4-BE49-F238E27FC236}">
              <a16:creationId xmlns:a16="http://schemas.microsoft.com/office/drawing/2014/main" id="{00000000-0008-0000-0700-00000D000000}"/>
            </a:ext>
          </a:extLst>
        </xdr:cNvPr>
        <xdr:cNvSpPr txBox="1">
          <a:spLocks noChangeArrowheads="1"/>
        </xdr:cNvSpPr>
      </xdr:nvSpPr>
      <xdr:spPr bwMode="auto">
        <a:xfrm>
          <a:off x="0" y="9823452"/>
          <a:ext cx="13490121" cy="79374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mn-lt"/>
              <a:cs typeface="Arial"/>
            </a:rPr>
            <a:t>PO :  610481 -&gt; ORDER AGUSTUS'2021</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baseline="0">
              <a:effectLst/>
              <a:latin typeface="+mn-lt"/>
              <a:ea typeface="+mn-ea"/>
              <a:cs typeface="+mn-cs"/>
            </a:rPr>
            <a:t>PO :  612254 -&gt; ORDER SEPTEMBER'2021</a:t>
          </a:r>
          <a:endParaRPr lang="en-US" sz="1400">
            <a:effectLst/>
            <a:latin typeface="+mn-lt"/>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7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16" name="Line 21">
          <a:extLst>
            <a:ext uri="{FF2B5EF4-FFF2-40B4-BE49-F238E27FC236}">
              <a16:creationId xmlns:a16="http://schemas.microsoft.com/office/drawing/2014/main" id="{00000000-0008-0000-0700-000010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17" name="Line 21">
          <a:extLst>
            <a:ext uri="{FF2B5EF4-FFF2-40B4-BE49-F238E27FC236}">
              <a16:creationId xmlns:a16="http://schemas.microsoft.com/office/drawing/2014/main" id="{00000000-0008-0000-0700-000011000000}"/>
            </a:ext>
          </a:extLst>
        </xdr:cNvPr>
        <xdr:cNvSpPr>
          <a:spLocks noChangeShapeType="1"/>
        </xdr:cNvSpPr>
      </xdr:nvSpPr>
      <xdr:spPr bwMode="auto">
        <a:xfrm flipV="1">
          <a:off x="4412343" y="303167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18" name="Line 21">
          <a:extLst>
            <a:ext uri="{FF2B5EF4-FFF2-40B4-BE49-F238E27FC236}">
              <a16:creationId xmlns:a16="http://schemas.microsoft.com/office/drawing/2014/main" id="{00000000-0008-0000-0700-000012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0</xdr:col>
      <xdr:colOff>0</xdr:colOff>
      <xdr:row>59</xdr:row>
      <xdr:rowOff>180523</xdr:rowOff>
    </xdr:from>
    <xdr:to>
      <xdr:col>9</xdr:col>
      <xdr:colOff>204333</xdr:colOff>
      <xdr:row>106</xdr:row>
      <xdr:rowOff>135094</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2"/>
        <a:stretch>
          <a:fillRect/>
        </a:stretch>
      </xdr:blipFill>
      <xdr:spPr>
        <a:xfrm>
          <a:off x="0" y="12045952"/>
          <a:ext cx="9076190" cy="78285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8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8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8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8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8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8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8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800-000009000000}"/>
            </a:ext>
          </a:extLst>
        </xdr:cNvPr>
        <xdr:cNvSpPr txBox="1">
          <a:spLocks noChangeArrowheads="1"/>
        </xdr:cNvSpPr>
      </xdr:nvSpPr>
      <xdr:spPr bwMode="auto">
        <a:xfrm>
          <a:off x="10791637" y="336550"/>
          <a:ext cx="282014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8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8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8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2</xdr:rowOff>
    </xdr:from>
    <xdr:to>
      <xdr:col>21</xdr:col>
      <xdr:colOff>707571</xdr:colOff>
      <xdr:row>40</xdr:row>
      <xdr:rowOff>0</xdr:rowOff>
    </xdr:to>
    <xdr:sp macro="" textlink="">
      <xdr:nvSpPr>
        <xdr:cNvPr id="13" name="Text Box 14">
          <a:extLst>
            <a:ext uri="{FF2B5EF4-FFF2-40B4-BE49-F238E27FC236}">
              <a16:creationId xmlns:a16="http://schemas.microsoft.com/office/drawing/2014/main" id="{00000000-0008-0000-0800-00000D000000}"/>
            </a:ext>
          </a:extLst>
        </xdr:cNvPr>
        <xdr:cNvSpPr txBox="1">
          <a:spLocks noChangeArrowheads="1"/>
        </xdr:cNvSpPr>
      </xdr:nvSpPr>
      <xdr:spPr bwMode="auto">
        <a:xfrm>
          <a:off x="0" y="9340852"/>
          <a:ext cx="13490121" cy="79374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baseline="0">
              <a:effectLst/>
              <a:latin typeface="Arial" panose="020B0604020202020204" pitchFamily="34" charset="0"/>
              <a:ea typeface="+mn-ea"/>
              <a:cs typeface="Arial" panose="020B0604020202020204" pitchFamily="34" charset="0"/>
            </a:rPr>
            <a:t>PO :  610481 -&gt; ORDER OKTOBER'2021</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612254 -&gt; ORDER SEPTEMBER'2021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8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16" name="Line 21">
          <a:extLst>
            <a:ext uri="{FF2B5EF4-FFF2-40B4-BE49-F238E27FC236}">
              <a16:creationId xmlns:a16="http://schemas.microsoft.com/office/drawing/2014/main" id="{00000000-0008-0000-0800-000010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17" name="Line 21">
          <a:extLst>
            <a:ext uri="{FF2B5EF4-FFF2-40B4-BE49-F238E27FC236}">
              <a16:creationId xmlns:a16="http://schemas.microsoft.com/office/drawing/2014/main" id="{00000000-0008-0000-0800-000011000000}"/>
            </a:ext>
          </a:extLst>
        </xdr:cNvPr>
        <xdr:cNvSpPr>
          <a:spLocks noChangeShapeType="1"/>
        </xdr:cNvSpPr>
      </xdr:nvSpPr>
      <xdr:spPr bwMode="auto">
        <a:xfrm flipV="1">
          <a:off x="4412343" y="303167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5" name="Line 21">
          <a:extLst>
            <a:ext uri="{FF2B5EF4-FFF2-40B4-BE49-F238E27FC236}">
              <a16:creationId xmlns:a16="http://schemas.microsoft.com/office/drawing/2014/main" id="{00000000-0008-0000-0800-000019000000}"/>
            </a:ext>
          </a:extLst>
        </xdr:cNvPr>
        <xdr:cNvSpPr>
          <a:spLocks noChangeShapeType="1"/>
        </xdr:cNvSpPr>
      </xdr:nvSpPr>
      <xdr:spPr bwMode="auto">
        <a:xfrm flipV="1">
          <a:off x="4336144" y="4045857"/>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20</xdr:row>
      <xdr:rowOff>136071</xdr:rowOff>
    </xdr:from>
    <xdr:to>
      <xdr:col>4</xdr:col>
      <xdr:colOff>749140</xdr:colOff>
      <xdr:row>20</xdr:row>
      <xdr:rowOff>139433</xdr:rowOff>
    </xdr:to>
    <xdr:sp macro="" textlink="">
      <xdr:nvSpPr>
        <xdr:cNvPr id="26" name="Line 21">
          <a:extLst>
            <a:ext uri="{FF2B5EF4-FFF2-40B4-BE49-F238E27FC236}">
              <a16:creationId xmlns:a16="http://schemas.microsoft.com/office/drawing/2014/main" id="{00000000-0008-0000-0800-00001A000000}"/>
            </a:ext>
          </a:extLst>
        </xdr:cNvPr>
        <xdr:cNvSpPr>
          <a:spLocks noChangeShapeType="1"/>
        </xdr:cNvSpPr>
      </xdr:nvSpPr>
      <xdr:spPr bwMode="auto">
        <a:xfrm flipV="1">
          <a:off x="4408714" y="4045857"/>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9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9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9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9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9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9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9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900-000009000000}"/>
            </a:ext>
          </a:extLst>
        </xdr:cNvPr>
        <xdr:cNvSpPr txBox="1">
          <a:spLocks noChangeArrowheads="1"/>
        </xdr:cNvSpPr>
      </xdr:nvSpPr>
      <xdr:spPr bwMode="auto">
        <a:xfrm>
          <a:off x="10791637" y="336550"/>
          <a:ext cx="282014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9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9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9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59</xdr:row>
      <xdr:rowOff>2</xdr:rowOff>
    </xdr:from>
    <xdr:to>
      <xdr:col>21</xdr:col>
      <xdr:colOff>707571</xdr:colOff>
      <xdr:row>61</xdr:row>
      <xdr:rowOff>119529</xdr:rowOff>
    </xdr:to>
    <xdr:sp macro="" textlink="">
      <xdr:nvSpPr>
        <xdr:cNvPr id="13" name="Text Box 14">
          <a:extLst>
            <a:ext uri="{FF2B5EF4-FFF2-40B4-BE49-F238E27FC236}">
              <a16:creationId xmlns:a16="http://schemas.microsoft.com/office/drawing/2014/main" id="{00000000-0008-0000-0900-00000D000000}"/>
            </a:ext>
          </a:extLst>
        </xdr:cNvPr>
        <xdr:cNvSpPr txBox="1">
          <a:spLocks noChangeArrowheads="1"/>
        </xdr:cNvSpPr>
      </xdr:nvSpPr>
      <xdr:spPr bwMode="auto">
        <a:xfrm>
          <a:off x="0" y="12139708"/>
          <a:ext cx="14304042" cy="91888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400" b="0" i="0" baseline="0">
              <a:effectLst/>
              <a:latin typeface="Arial" panose="020B0604020202020204" pitchFamily="34" charset="0"/>
              <a:ea typeface="+mn-ea"/>
              <a:cs typeface="Arial" panose="020B0604020202020204" pitchFamily="34" charset="0"/>
            </a:rPr>
            <a:t>PO :  610481 -&gt; ORDER AGUSTUS'2021</a:t>
          </a:r>
          <a:endParaRPr lang="en-US" sz="1400">
            <a:effectLst/>
            <a:latin typeface="Arial" panose="020B0604020202020204" pitchFamily="34" charset="0"/>
            <a:cs typeface="Arial" panose="020B0604020202020204" pitchFamily="34" charset="0"/>
          </a:endParaRPr>
        </a:p>
        <a:p>
          <a:pPr algn="l" rtl="0">
            <a:defRPr sz="1000"/>
          </a:pPr>
          <a:r>
            <a:rPr lang="en-US" sz="1400" b="0" i="0" u="none" strike="noStrike" baseline="0">
              <a:solidFill>
                <a:srgbClr val="000000"/>
              </a:solidFill>
              <a:latin typeface="Arial"/>
              <a:cs typeface="Arial"/>
            </a:rPr>
            <a:t>PO :  612254 -&gt; ORDER SEPTEMBER'2021</a:t>
          </a:r>
        </a:p>
        <a:p>
          <a:pPr algn="l" rtl="0">
            <a:defRPr sz="1000"/>
          </a:pPr>
          <a:r>
            <a:rPr lang="en-US" sz="1400" b="0" i="0" u="none" strike="noStrike" baseline="0">
              <a:solidFill>
                <a:srgbClr val="000000"/>
              </a:solidFill>
              <a:latin typeface="Arial"/>
              <a:cs typeface="Arial"/>
            </a:rPr>
            <a:t>PO :  614023 -&gt;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9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16" name="Line 21">
          <a:extLst>
            <a:ext uri="{FF2B5EF4-FFF2-40B4-BE49-F238E27FC236}">
              <a16:creationId xmlns:a16="http://schemas.microsoft.com/office/drawing/2014/main" id="{00000000-0008-0000-0900-000010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17" name="Line 21">
          <a:extLst>
            <a:ext uri="{FF2B5EF4-FFF2-40B4-BE49-F238E27FC236}">
              <a16:creationId xmlns:a16="http://schemas.microsoft.com/office/drawing/2014/main" id="{00000000-0008-0000-0900-000011000000}"/>
            </a:ext>
          </a:extLst>
        </xdr:cNvPr>
        <xdr:cNvSpPr>
          <a:spLocks noChangeShapeType="1"/>
        </xdr:cNvSpPr>
      </xdr:nvSpPr>
      <xdr:spPr bwMode="auto">
        <a:xfrm flipV="1">
          <a:off x="4412343" y="303167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0" name="Line 21">
          <a:extLst>
            <a:ext uri="{FF2B5EF4-FFF2-40B4-BE49-F238E27FC236}">
              <a16:creationId xmlns:a16="http://schemas.microsoft.com/office/drawing/2014/main" id="{00000000-0008-0000-0900-000014000000}"/>
            </a:ext>
          </a:extLst>
        </xdr:cNvPr>
        <xdr:cNvSpPr>
          <a:spLocks noChangeShapeType="1"/>
        </xdr:cNvSpPr>
      </xdr:nvSpPr>
      <xdr:spPr bwMode="auto">
        <a:xfrm flipV="1">
          <a:off x="4336144" y="3556000"/>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20</xdr:row>
      <xdr:rowOff>136071</xdr:rowOff>
    </xdr:from>
    <xdr:to>
      <xdr:col>4</xdr:col>
      <xdr:colOff>749140</xdr:colOff>
      <xdr:row>20</xdr:row>
      <xdr:rowOff>139433</xdr:rowOff>
    </xdr:to>
    <xdr:sp macro="" textlink="">
      <xdr:nvSpPr>
        <xdr:cNvPr id="21" name="Line 21">
          <a:extLst>
            <a:ext uri="{FF2B5EF4-FFF2-40B4-BE49-F238E27FC236}">
              <a16:creationId xmlns:a16="http://schemas.microsoft.com/office/drawing/2014/main" id="{00000000-0008-0000-0900-000015000000}"/>
            </a:ext>
          </a:extLst>
        </xdr:cNvPr>
        <xdr:cNvSpPr>
          <a:spLocks noChangeShapeType="1"/>
        </xdr:cNvSpPr>
      </xdr:nvSpPr>
      <xdr:spPr bwMode="auto">
        <a:xfrm flipV="1">
          <a:off x="4408714" y="355600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A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A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A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A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A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A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A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A00-000009000000}"/>
            </a:ext>
          </a:extLst>
        </xdr:cNvPr>
        <xdr:cNvSpPr txBox="1">
          <a:spLocks noChangeArrowheads="1"/>
        </xdr:cNvSpPr>
      </xdr:nvSpPr>
      <xdr:spPr bwMode="auto">
        <a:xfrm>
          <a:off x="10791637" y="336550"/>
          <a:ext cx="36265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A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A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A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2</xdr:rowOff>
    </xdr:from>
    <xdr:to>
      <xdr:col>21</xdr:col>
      <xdr:colOff>707571</xdr:colOff>
      <xdr:row>38</xdr:row>
      <xdr:rowOff>119529</xdr:rowOff>
    </xdr:to>
    <xdr:sp macro="" textlink="">
      <xdr:nvSpPr>
        <xdr:cNvPr id="13" name="Text Box 14">
          <a:extLst>
            <a:ext uri="{FF2B5EF4-FFF2-40B4-BE49-F238E27FC236}">
              <a16:creationId xmlns:a16="http://schemas.microsoft.com/office/drawing/2014/main" id="{00000000-0008-0000-0A00-00000D000000}"/>
            </a:ext>
          </a:extLst>
        </xdr:cNvPr>
        <xdr:cNvSpPr txBox="1">
          <a:spLocks noChangeArrowheads="1"/>
        </xdr:cNvSpPr>
      </xdr:nvSpPr>
      <xdr:spPr bwMode="auto">
        <a:xfrm>
          <a:off x="0" y="122364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612254 -&gt; ORDER SEPTEMBER'2021</a:t>
          </a:r>
        </a:p>
        <a:p>
          <a:pPr algn="l" rtl="0">
            <a:defRPr sz="1000"/>
          </a:pPr>
          <a:r>
            <a:rPr lang="en-US" sz="1400" b="0" i="0" u="none" strike="noStrike" baseline="0">
              <a:solidFill>
                <a:srgbClr val="000000"/>
              </a:solidFill>
              <a:latin typeface="Arial"/>
              <a:cs typeface="Arial"/>
            </a:rPr>
            <a:t>PO :  614023 -&gt;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A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0A00-000018000000}"/>
            </a:ext>
          </a:extLst>
        </xdr:cNvPr>
        <xdr:cNvSpPr>
          <a:spLocks noChangeShapeType="1"/>
        </xdr:cNvSpPr>
      </xdr:nvSpPr>
      <xdr:spPr bwMode="auto">
        <a:xfrm flipV="1">
          <a:off x="4342014" y="3012247"/>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25" name="Line 21">
          <a:extLst>
            <a:ext uri="{FF2B5EF4-FFF2-40B4-BE49-F238E27FC236}">
              <a16:creationId xmlns:a16="http://schemas.microsoft.com/office/drawing/2014/main" id="{00000000-0008-0000-0A00-000019000000}"/>
            </a:ext>
          </a:extLst>
        </xdr:cNvPr>
        <xdr:cNvSpPr>
          <a:spLocks noChangeShapeType="1"/>
        </xdr:cNvSpPr>
      </xdr:nvSpPr>
      <xdr:spPr bwMode="auto">
        <a:xfrm flipV="1">
          <a:off x="4414584" y="3012247"/>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6" name="Line 21">
          <a:extLst>
            <a:ext uri="{FF2B5EF4-FFF2-40B4-BE49-F238E27FC236}">
              <a16:creationId xmlns:a16="http://schemas.microsoft.com/office/drawing/2014/main" id="{00000000-0008-0000-0A00-00001A000000}"/>
            </a:ext>
          </a:extLst>
        </xdr:cNvPr>
        <xdr:cNvSpPr>
          <a:spLocks noChangeShapeType="1"/>
        </xdr:cNvSpPr>
      </xdr:nvSpPr>
      <xdr:spPr bwMode="auto">
        <a:xfrm flipV="1">
          <a:off x="4342014" y="3012247"/>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27" name="Line 21">
          <a:extLst>
            <a:ext uri="{FF2B5EF4-FFF2-40B4-BE49-F238E27FC236}">
              <a16:creationId xmlns:a16="http://schemas.microsoft.com/office/drawing/2014/main" id="{00000000-0008-0000-0A00-00001B000000}"/>
            </a:ext>
          </a:extLst>
        </xdr:cNvPr>
        <xdr:cNvSpPr>
          <a:spLocks noChangeShapeType="1"/>
        </xdr:cNvSpPr>
      </xdr:nvSpPr>
      <xdr:spPr bwMode="auto">
        <a:xfrm flipV="1">
          <a:off x="4414584" y="3012247"/>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30" name="Line 21">
          <a:extLst>
            <a:ext uri="{FF2B5EF4-FFF2-40B4-BE49-F238E27FC236}">
              <a16:creationId xmlns:a16="http://schemas.microsoft.com/office/drawing/2014/main" id="{00000000-0008-0000-0A00-00001E000000}"/>
            </a:ext>
          </a:extLst>
        </xdr:cNvPr>
        <xdr:cNvSpPr>
          <a:spLocks noChangeShapeType="1"/>
        </xdr:cNvSpPr>
      </xdr:nvSpPr>
      <xdr:spPr bwMode="auto">
        <a:xfrm flipV="1">
          <a:off x="4342014" y="3490365"/>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20</xdr:row>
      <xdr:rowOff>136071</xdr:rowOff>
    </xdr:from>
    <xdr:to>
      <xdr:col>4</xdr:col>
      <xdr:colOff>749140</xdr:colOff>
      <xdr:row>20</xdr:row>
      <xdr:rowOff>139433</xdr:rowOff>
    </xdr:to>
    <xdr:sp macro="" textlink="">
      <xdr:nvSpPr>
        <xdr:cNvPr id="31" name="Line 21">
          <a:extLst>
            <a:ext uri="{FF2B5EF4-FFF2-40B4-BE49-F238E27FC236}">
              <a16:creationId xmlns:a16="http://schemas.microsoft.com/office/drawing/2014/main" id="{00000000-0008-0000-0A00-00001F000000}"/>
            </a:ext>
          </a:extLst>
        </xdr:cNvPr>
        <xdr:cNvSpPr>
          <a:spLocks noChangeShapeType="1"/>
        </xdr:cNvSpPr>
      </xdr:nvSpPr>
      <xdr:spPr bwMode="auto">
        <a:xfrm flipV="1">
          <a:off x="4414584" y="3490365"/>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B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B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B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B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B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B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B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B00-000009000000}"/>
            </a:ext>
          </a:extLst>
        </xdr:cNvPr>
        <xdr:cNvSpPr txBox="1">
          <a:spLocks noChangeArrowheads="1"/>
        </xdr:cNvSpPr>
      </xdr:nvSpPr>
      <xdr:spPr bwMode="auto">
        <a:xfrm>
          <a:off x="10791637" y="336550"/>
          <a:ext cx="36265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B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B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B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2</xdr:rowOff>
    </xdr:from>
    <xdr:to>
      <xdr:col>21</xdr:col>
      <xdr:colOff>707571</xdr:colOff>
      <xdr:row>38</xdr:row>
      <xdr:rowOff>119529</xdr:rowOff>
    </xdr:to>
    <xdr:sp macro="" textlink="">
      <xdr:nvSpPr>
        <xdr:cNvPr id="13" name="Text Box 14">
          <a:extLst>
            <a:ext uri="{FF2B5EF4-FFF2-40B4-BE49-F238E27FC236}">
              <a16:creationId xmlns:a16="http://schemas.microsoft.com/office/drawing/2014/main" id="{00000000-0008-0000-0B00-00000D000000}"/>
            </a:ext>
          </a:extLst>
        </xdr:cNvPr>
        <xdr:cNvSpPr txBox="1">
          <a:spLocks noChangeArrowheads="1"/>
        </xdr:cNvSpPr>
      </xdr:nvSpPr>
      <xdr:spPr bwMode="auto">
        <a:xfrm>
          <a:off x="0" y="66865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612254 -&gt; ORDER SEPTEMBER'2021</a:t>
          </a:r>
        </a:p>
        <a:p>
          <a:pPr algn="l" rtl="0">
            <a:defRPr sz="1000"/>
          </a:pPr>
          <a:r>
            <a:rPr lang="en-US" sz="1400" b="0" i="0" u="none" strike="noStrike" baseline="0">
              <a:solidFill>
                <a:srgbClr val="000000"/>
              </a:solidFill>
              <a:latin typeface="Arial"/>
              <a:cs typeface="Arial"/>
            </a:rPr>
            <a:t>PO :  614023 -&gt;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B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22" name="Line 21">
          <a:extLst>
            <a:ext uri="{FF2B5EF4-FFF2-40B4-BE49-F238E27FC236}">
              <a16:creationId xmlns:a16="http://schemas.microsoft.com/office/drawing/2014/main" id="{00000000-0008-0000-0B00-000016000000}"/>
            </a:ext>
          </a:extLst>
        </xdr:cNvPr>
        <xdr:cNvSpPr>
          <a:spLocks noChangeShapeType="1"/>
        </xdr:cNvSpPr>
      </xdr:nvSpPr>
      <xdr:spPr bwMode="auto">
        <a:xfrm flipV="1">
          <a:off x="4342014" y="42075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23" name="Line 21">
          <a:extLst>
            <a:ext uri="{FF2B5EF4-FFF2-40B4-BE49-F238E27FC236}">
              <a16:creationId xmlns:a16="http://schemas.microsoft.com/office/drawing/2014/main" id="{00000000-0008-0000-0B00-000017000000}"/>
            </a:ext>
          </a:extLst>
        </xdr:cNvPr>
        <xdr:cNvSpPr>
          <a:spLocks noChangeShapeType="1"/>
        </xdr:cNvSpPr>
      </xdr:nvSpPr>
      <xdr:spPr bwMode="auto">
        <a:xfrm flipV="1">
          <a:off x="4414584" y="420754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0B00-000018000000}"/>
            </a:ext>
          </a:extLst>
        </xdr:cNvPr>
        <xdr:cNvSpPr>
          <a:spLocks noChangeShapeType="1"/>
        </xdr:cNvSpPr>
      </xdr:nvSpPr>
      <xdr:spPr bwMode="auto">
        <a:xfrm flipV="1">
          <a:off x="4342014" y="42075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25" name="Line 21">
          <a:extLst>
            <a:ext uri="{FF2B5EF4-FFF2-40B4-BE49-F238E27FC236}">
              <a16:creationId xmlns:a16="http://schemas.microsoft.com/office/drawing/2014/main" id="{00000000-0008-0000-0B00-000019000000}"/>
            </a:ext>
          </a:extLst>
        </xdr:cNvPr>
        <xdr:cNvSpPr>
          <a:spLocks noChangeShapeType="1"/>
        </xdr:cNvSpPr>
      </xdr:nvSpPr>
      <xdr:spPr bwMode="auto">
        <a:xfrm flipV="1">
          <a:off x="4414584" y="420754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6" name="Line 21">
          <a:extLst>
            <a:ext uri="{FF2B5EF4-FFF2-40B4-BE49-F238E27FC236}">
              <a16:creationId xmlns:a16="http://schemas.microsoft.com/office/drawing/2014/main" id="{00000000-0008-0000-0B00-00001A000000}"/>
            </a:ext>
          </a:extLst>
        </xdr:cNvPr>
        <xdr:cNvSpPr>
          <a:spLocks noChangeShapeType="1"/>
        </xdr:cNvSpPr>
      </xdr:nvSpPr>
      <xdr:spPr bwMode="auto">
        <a:xfrm flipV="1">
          <a:off x="4342014" y="3490365"/>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20</xdr:row>
      <xdr:rowOff>136071</xdr:rowOff>
    </xdr:from>
    <xdr:to>
      <xdr:col>4</xdr:col>
      <xdr:colOff>749140</xdr:colOff>
      <xdr:row>20</xdr:row>
      <xdr:rowOff>139433</xdr:rowOff>
    </xdr:to>
    <xdr:sp macro="" textlink="">
      <xdr:nvSpPr>
        <xdr:cNvPr id="27" name="Line 21">
          <a:extLst>
            <a:ext uri="{FF2B5EF4-FFF2-40B4-BE49-F238E27FC236}">
              <a16:creationId xmlns:a16="http://schemas.microsoft.com/office/drawing/2014/main" id="{00000000-0008-0000-0B00-00001B000000}"/>
            </a:ext>
          </a:extLst>
        </xdr:cNvPr>
        <xdr:cNvSpPr>
          <a:spLocks noChangeShapeType="1"/>
        </xdr:cNvSpPr>
      </xdr:nvSpPr>
      <xdr:spPr bwMode="auto">
        <a:xfrm flipV="1">
          <a:off x="4414584" y="3490365"/>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C00-000002000000}"/>
            </a:ext>
          </a:extLst>
        </xdr:cNvPr>
        <xdr:cNvSpPr>
          <a:spLocks noChangeShapeType="1"/>
        </xdr:cNvSpPr>
      </xdr:nvSpPr>
      <xdr:spPr bwMode="auto">
        <a:xfrm flipV="1">
          <a:off x="61976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C00-000003000000}"/>
            </a:ext>
          </a:extLst>
        </xdr:cNvPr>
        <xdr:cNvSpPr>
          <a:spLocks noChangeShapeType="1"/>
        </xdr:cNvSpPr>
      </xdr:nvSpPr>
      <xdr:spPr bwMode="auto">
        <a:xfrm flipV="1">
          <a:off x="42862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C00-000004000000}"/>
            </a:ext>
          </a:extLst>
        </xdr:cNvPr>
        <xdr:cNvSpPr>
          <a:spLocks noChangeShapeType="1"/>
        </xdr:cNvSpPr>
      </xdr:nvSpPr>
      <xdr:spPr bwMode="auto">
        <a:xfrm flipV="1">
          <a:off x="64071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C00-000005000000}"/>
            </a:ext>
          </a:extLst>
        </xdr:cNvPr>
        <xdr:cNvSpPr>
          <a:spLocks noChangeShapeType="1"/>
        </xdr:cNvSpPr>
      </xdr:nvSpPr>
      <xdr:spPr bwMode="auto">
        <a:xfrm flipV="1">
          <a:off x="7283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C00-000006000000}"/>
            </a:ext>
          </a:extLst>
        </xdr:cNvPr>
        <xdr:cNvSpPr>
          <a:spLocks noChangeShapeType="1"/>
        </xdr:cNvSpPr>
      </xdr:nvSpPr>
      <xdr:spPr bwMode="auto">
        <a:xfrm flipV="1">
          <a:off x="7512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C00-000007000000}"/>
            </a:ext>
          </a:extLst>
        </xdr:cNvPr>
        <xdr:cNvSpPr>
          <a:spLocks noChangeShapeType="1"/>
        </xdr:cNvSpPr>
      </xdr:nvSpPr>
      <xdr:spPr bwMode="auto">
        <a:xfrm flipV="1">
          <a:off x="61976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C00-000008000000}"/>
            </a:ext>
          </a:extLst>
        </xdr:cNvPr>
        <xdr:cNvSpPr>
          <a:spLocks noChangeShapeType="1"/>
        </xdr:cNvSpPr>
      </xdr:nvSpPr>
      <xdr:spPr bwMode="auto">
        <a:xfrm flipV="1">
          <a:off x="45434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C00-000009000000}"/>
            </a:ext>
          </a:extLst>
        </xdr:cNvPr>
        <xdr:cNvSpPr txBox="1">
          <a:spLocks noChangeArrowheads="1"/>
        </xdr:cNvSpPr>
      </xdr:nvSpPr>
      <xdr:spPr bwMode="auto">
        <a:xfrm>
          <a:off x="11426637" y="336550"/>
          <a:ext cx="23692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C00-00000A000000}"/>
            </a:ext>
          </a:extLst>
        </xdr:cNvPr>
        <xdr:cNvSpPr>
          <a:spLocks noChangeShapeType="1"/>
        </xdr:cNvSpPr>
      </xdr:nvSpPr>
      <xdr:spPr bwMode="auto">
        <a:xfrm flipV="1">
          <a:off x="64071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C00-00000B000000}"/>
            </a:ext>
          </a:extLst>
        </xdr:cNvPr>
        <xdr:cNvSpPr>
          <a:spLocks noChangeShapeType="1"/>
        </xdr:cNvSpPr>
      </xdr:nvSpPr>
      <xdr:spPr bwMode="auto">
        <a:xfrm flipV="1">
          <a:off x="7283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C00-00000C000000}"/>
            </a:ext>
          </a:extLst>
        </xdr:cNvPr>
        <xdr:cNvSpPr>
          <a:spLocks noChangeShapeType="1"/>
        </xdr:cNvSpPr>
      </xdr:nvSpPr>
      <xdr:spPr bwMode="auto">
        <a:xfrm flipV="1">
          <a:off x="7512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2</xdr:rowOff>
    </xdr:from>
    <xdr:to>
      <xdr:col>21</xdr:col>
      <xdr:colOff>707571</xdr:colOff>
      <xdr:row>42</xdr:row>
      <xdr:rowOff>0</xdr:rowOff>
    </xdr:to>
    <xdr:sp macro="" textlink="">
      <xdr:nvSpPr>
        <xdr:cNvPr id="13" name="Text Box 14">
          <a:extLst>
            <a:ext uri="{FF2B5EF4-FFF2-40B4-BE49-F238E27FC236}">
              <a16:creationId xmlns:a16="http://schemas.microsoft.com/office/drawing/2014/main" id="{00000000-0008-0000-0C00-00000D000000}"/>
            </a:ext>
          </a:extLst>
        </xdr:cNvPr>
        <xdr:cNvSpPr txBox="1">
          <a:spLocks noChangeArrowheads="1"/>
        </xdr:cNvSpPr>
      </xdr:nvSpPr>
      <xdr:spPr bwMode="auto">
        <a:xfrm>
          <a:off x="0" y="7099302"/>
          <a:ext cx="13674271" cy="45719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612630, 612631 -&gt;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C00-00000E000000}"/>
            </a:ext>
          </a:extLst>
        </xdr:cNvPr>
        <xdr:cNvSpPr txBox="1">
          <a:spLocks noChangeArrowheads="1"/>
        </xdr:cNvSpPr>
      </xdr:nvSpPr>
      <xdr:spPr bwMode="auto">
        <a:xfrm>
          <a:off x="38100" y="419100"/>
          <a:ext cx="35782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D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D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D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D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D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D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D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D00-000009000000}"/>
            </a:ext>
          </a:extLst>
        </xdr:cNvPr>
        <xdr:cNvSpPr txBox="1">
          <a:spLocks noChangeArrowheads="1"/>
        </xdr:cNvSpPr>
      </xdr:nvSpPr>
      <xdr:spPr bwMode="auto">
        <a:xfrm>
          <a:off x="10791637" y="336550"/>
          <a:ext cx="36265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007</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D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D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D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47</xdr:row>
      <xdr:rowOff>2</xdr:rowOff>
    </xdr:from>
    <xdr:to>
      <xdr:col>21</xdr:col>
      <xdr:colOff>707571</xdr:colOff>
      <xdr:row>49</xdr:row>
      <xdr:rowOff>119529</xdr:rowOff>
    </xdr:to>
    <xdr:sp macro="" textlink="">
      <xdr:nvSpPr>
        <xdr:cNvPr id="13" name="Text Box 14">
          <a:extLst>
            <a:ext uri="{FF2B5EF4-FFF2-40B4-BE49-F238E27FC236}">
              <a16:creationId xmlns:a16="http://schemas.microsoft.com/office/drawing/2014/main" id="{00000000-0008-0000-0D00-00000D000000}"/>
            </a:ext>
          </a:extLst>
        </xdr:cNvPr>
        <xdr:cNvSpPr txBox="1">
          <a:spLocks noChangeArrowheads="1"/>
        </xdr:cNvSpPr>
      </xdr:nvSpPr>
      <xdr:spPr bwMode="auto">
        <a:xfrm>
          <a:off x="0" y="66865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612254 -&gt; ORDER SEPTEMBER'2021</a:t>
          </a:r>
        </a:p>
        <a:p>
          <a:pPr algn="l" rtl="0">
            <a:defRPr sz="1000"/>
          </a:pPr>
          <a:r>
            <a:rPr lang="en-US" sz="1400" b="0" i="0" u="none" strike="noStrike" baseline="0">
              <a:solidFill>
                <a:srgbClr val="000000"/>
              </a:solidFill>
              <a:latin typeface="Arial"/>
              <a:cs typeface="Arial"/>
            </a:rPr>
            <a:t>PO :  614023 -&gt;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D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16" name="Line 21">
          <a:extLst>
            <a:ext uri="{FF2B5EF4-FFF2-40B4-BE49-F238E27FC236}">
              <a16:creationId xmlns:a16="http://schemas.microsoft.com/office/drawing/2014/main" id="{00000000-0008-0000-0D00-000010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17" name="Line 21">
          <a:extLst>
            <a:ext uri="{FF2B5EF4-FFF2-40B4-BE49-F238E27FC236}">
              <a16:creationId xmlns:a16="http://schemas.microsoft.com/office/drawing/2014/main" id="{00000000-0008-0000-0D00-000011000000}"/>
            </a:ext>
          </a:extLst>
        </xdr:cNvPr>
        <xdr:cNvSpPr>
          <a:spLocks noChangeShapeType="1"/>
        </xdr:cNvSpPr>
      </xdr:nvSpPr>
      <xdr:spPr bwMode="auto">
        <a:xfrm flipV="1">
          <a:off x="4412343" y="303167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0D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19" name="Line 21">
          <a:extLst>
            <a:ext uri="{FF2B5EF4-FFF2-40B4-BE49-F238E27FC236}">
              <a16:creationId xmlns:a16="http://schemas.microsoft.com/office/drawing/2014/main" id="{00000000-0008-0000-0D00-000013000000}"/>
            </a:ext>
          </a:extLst>
        </xdr:cNvPr>
        <xdr:cNvSpPr>
          <a:spLocks noChangeShapeType="1"/>
        </xdr:cNvSpPr>
      </xdr:nvSpPr>
      <xdr:spPr bwMode="auto">
        <a:xfrm flipV="1">
          <a:off x="4412343" y="303167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2" name="Line 21">
          <a:extLst>
            <a:ext uri="{FF2B5EF4-FFF2-40B4-BE49-F238E27FC236}">
              <a16:creationId xmlns:a16="http://schemas.microsoft.com/office/drawing/2014/main" id="{00000000-0008-0000-0D00-000016000000}"/>
            </a:ext>
          </a:extLst>
        </xdr:cNvPr>
        <xdr:cNvSpPr>
          <a:spLocks noChangeShapeType="1"/>
        </xdr:cNvSpPr>
      </xdr:nvSpPr>
      <xdr:spPr bwMode="auto">
        <a:xfrm flipV="1">
          <a:off x="4342014" y="3968483"/>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20</xdr:row>
      <xdr:rowOff>136071</xdr:rowOff>
    </xdr:from>
    <xdr:to>
      <xdr:col>4</xdr:col>
      <xdr:colOff>749140</xdr:colOff>
      <xdr:row>20</xdr:row>
      <xdr:rowOff>139433</xdr:rowOff>
    </xdr:to>
    <xdr:sp macro="" textlink="">
      <xdr:nvSpPr>
        <xdr:cNvPr id="23" name="Line 21">
          <a:extLst>
            <a:ext uri="{FF2B5EF4-FFF2-40B4-BE49-F238E27FC236}">
              <a16:creationId xmlns:a16="http://schemas.microsoft.com/office/drawing/2014/main" id="{00000000-0008-0000-0D00-000017000000}"/>
            </a:ext>
          </a:extLst>
        </xdr:cNvPr>
        <xdr:cNvSpPr>
          <a:spLocks noChangeShapeType="1"/>
        </xdr:cNvSpPr>
      </xdr:nvSpPr>
      <xdr:spPr bwMode="auto">
        <a:xfrm flipV="1">
          <a:off x="4414584" y="3968483"/>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E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E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E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E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E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E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E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E00-000009000000}"/>
            </a:ext>
          </a:extLst>
        </xdr:cNvPr>
        <xdr:cNvSpPr txBox="1">
          <a:spLocks noChangeArrowheads="1"/>
        </xdr:cNvSpPr>
      </xdr:nvSpPr>
      <xdr:spPr bwMode="auto">
        <a:xfrm>
          <a:off x="10791637" y="336550"/>
          <a:ext cx="36265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OCTOBER 008</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E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E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E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2</xdr:rowOff>
    </xdr:from>
    <xdr:to>
      <xdr:col>21</xdr:col>
      <xdr:colOff>707571</xdr:colOff>
      <xdr:row>48</xdr:row>
      <xdr:rowOff>119529</xdr:rowOff>
    </xdr:to>
    <xdr:sp macro="" textlink="">
      <xdr:nvSpPr>
        <xdr:cNvPr id="13" name="Text Box 14">
          <a:extLst>
            <a:ext uri="{FF2B5EF4-FFF2-40B4-BE49-F238E27FC236}">
              <a16:creationId xmlns:a16="http://schemas.microsoft.com/office/drawing/2014/main" id="{00000000-0008-0000-0E00-00000D000000}"/>
            </a:ext>
          </a:extLst>
        </xdr:cNvPr>
        <xdr:cNvSpPr txBox="1">
          <a:spLocks noChangeArrowheads="1"/>
        </xdr:cNvSpPr>
      </xdr:nvSpPr>
      <xdr:spPr bwMode="auto">
        <a:xfrm>
          <a:off x="0" y="93408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612254 -&gt; ORDER SEPTEMBER'2021</a:t>
          </a:r>
        </a:p>
        <a:p>
          <a:pPr algn="l" rtl="0">
            <a:defRPr sz="1000"/>
          </a:pPr>
          <a:r>
            <a:rPr lang="en-US" sz="1400" b="0" i="0" u="none" strike="noStrike" baseline="0">
              <a:solidFill>
                <a:srgbClr val="000000"/>
              </a:solidFill>
              <a:latin typeface="Arial"/>
              <a:cs typeface="Arial"/>
            </a:rPr>
            <a:t>PO :  614023 -&gt;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E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22" name="Line 21">
          <a:extLst>
            <a:ext uri="{FF2B5EF4-FFF2-40B4-BE49-F238E27FC236}">
              <a16:creationId xmlns:a16="http://schemas.microsoft.com/office/drawing/2014/main" id="{00000000-0008-0000-0E00-000016000000}"/>
            </a:ext>
          </a:extLst>
        </xdr:cNvPr>
        <xdr:cNvSpPr>
          <a:spLocks noChangeShapeType="1"/>
        </xdr:cNvSpPr>
      </xdr:nvSpPr>
      <xdr:spPr bwMode="auto">
        <a:xfrm flipV="1">
          <a:off x="4336144" y="47806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23" name="Line 21">
          <a:extLst>
            <a:ext uri="{FF2B5EF4-FFF2-40B4-BE49-F238E27FC236}">
              <a16:creationId xmlns:a16="http://schemas.microsoft.com/office/drawing/2014/main" id="{00000000-0008-0000-0E00-000017000000}"/>
            </a:ext>
          </a:extLst>
        </xdr:cNvPr>
        <xdr:cNvSpPr>
          <a:spLocks noChangeShapeType="1"/>
        </xdr:cNvSpPr>
      </xdr:nvSpPr>
      <xdr:spPr bwMode="auto">
        <a:xfrm flipV="1">
          <a:off x="4408714" y="478064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0E00-000018000000}"/>
            </a:ext>
          </a:extLst>
        </xdr:cNvPr>
        <xdr:cNvSpPr>
          <a:spLocks noChangeShapeType="1"/>
        </xdr:cNvSpPr>
      </xdr:nvSpPr>
      <xdr:spPr bwMode="auto">
        <a:xfrm flipV="1">
          <a:off x="4336144" y="47806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25" name="Line 21">
          <a:extLst>
            <a:ext uri="{FF2B5EF4-FFF2-40B4-BE49-F238E27FC236}">
              <a16:creationId xmlns:a16="http://schemas.microsoft.com/office/drawing/2014/main" id="{00000000-0008-0000-0E00-000019000000}"/>
            </a:ext>
          </a:extLst>
        </xdr:cNvPr>
        <xdr:cNvSpPr>
          <a:spLocks noChangeShapeType="1"/>
        </xdr:cNvSpPr>
      </xdr:nvSpPr>
      <xdr:spPr bwMode="auto">
        <a:xfrm flipV="1">
          <a:off x="4408714" y="478064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6" name="Line 21">
          <a:extLst>
            <a:ext uri="{FF2B5EF4-FFF2-40B4-BE49-F238E27FC236}">
              <a16:creationId xmlns:a16="http://schemas.microsoft.com/office/drawing/2014/main" id="{00000000-0008-0000-0E00-00001A000000}"/>
            </a:ext>
          </a:extLst>
        </xdr:cNvPr>
        <xdr:cNvSpPr>
          <a:spLocks noChangeShapeType="1"/>
        </xdr:cNvSpPr>
      </xdr:nvSpPr>
      <xdr:spPr bwMode="auto">
        <a:xfrm flipV="1">
          <a:off x="4336144" y="4535714"/>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20</xdr:row>
      <xdr:rowOff>136071</xdr:rowOff>
    </xdr:from>
    <xdr:to>
      <xdr:col>4</xdr:col>
      <xdr:colOff>749140</xdr:colOff>
      <xdr:row>20</xdr:row>
      <xdr:rowOff>139433</xdr:rowOff>
    </xdr:to>
    <xdr:sp macro="" textlink="">
      <xdr:nvSpPr>
        <xdr:cNvPr id="27" name="Line 21">
          <a:extLst>
            <a:ext uri="{FF2B5EF4-FFF2-40B4-BE49-F238E27FC236}">
              <a16:creationId xmlns:a16="http://schemas.microsoft.com/office/drawing/2014/main" id="{00000000-0008-0000-0E00-00001B000000}"/>
            </a:ext>
          </a:extLst>
        </xdr:cNvPr>
        <xdr:cNvSpPr>
          <a:spLocks noChangeShapeType="1"/>
        </xdr:cNvSpPr>
      </xdr:nvSpPr>
      <xdr:spPr bwMode="auto">
        <a:xfrm flipV="1">
          <a:off x="4408714" y="4535714"/>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0F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0F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0F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0F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0F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0F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0F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0F00-000009000000}"/>
            </a:ext>
          </a:extLst>
        </xdr:cNvPr>
        <xdr:cNvSpPr txBox="1">
          <a:spLocks noChangeArrowheads="1"/>
        </xdr:cNvSpPr>
      </xdr:nvSpPr>
      <xdr:spPr bwMode="auto">
        <a:xfrm>
          <a:off x="10791637" y="336550"/>
          <a:ext cx="36265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NOVEMBER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0F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0F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0F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2</xdr:rowOff>
    </xdr:from>
    <xdr:to>
      <xdr:col>21</xdr:col>
      <xdr:colOff>707571</xdr:colOff>
      <xdr:row>39</xdr:row>
      <xdr:rowOff>119529</xdr:rowOff>
    </xdr:to>
    <xdr:sp macro="" textlink="">
      <xdr:nvSpPr>
        <xdr:cNvPr id="13" name="Text Box 14">
          <a:extLst>
            <a:ext uri="{FF2B5EF4-FFF2-40B4-BE49-F238E27FC236}">
              <a16:creationId xmlns:a16="http://schemas.microsoft.com/office/drawing/2014/main" id="{00000000-0008-0000-0F00-00000D000000}"/>
            </a:ext>
          </a:extLst>
        </xdr:cNvPr>
        <xdr:cNvSpPr txBox="1">
          <a:spLocks noChangeArrowheads="1"/>
        </xdr:cNvSpPr>
      </xdr:nvSpPr>
      <xdr:spPr bwMode="auto">
        <a:xfrm>
          <a:off x="0" y="90995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612254 -&gt; ORDER SEPTEMBER'2021</a:t>
          </a:r>
        </a:p>
        <a:p>
          <a:pPr algn="l" rtl="0">
            <a:defRPr sz="1000"/>
          </a:pPr>
          <a:r>
            <a:rPr lang="en-US" sz="1400" b="0" i="0" u="none" strike="noStrike" baseline="0">
              <a:solidFill>
                <a:srgbClr val="000000"/>
              </a:solidFill>
              <a:latin typeface="Arial"/>
              <a:cs typeface="Arial"/>
            </a:rPr>
            <a:t>PO :  614023 -&gt;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0F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16" name="Line 21">
          <a:extLst>
            <a:ext uri="{FF2B5EF4-FFF2-40B4-BE49-F238E27FC236}">
              <a16:creationId xmlns:a16="http://schemas.microsoft.com/office/drawing/2014/main" id="{00000000-0008-0000-0F00-000010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17" name="Line 21">
          <a:extLst>
            <a:ext uri="{FF2B5EF4-FFF2-40B4-BE49-F238E27FC236}">
              <a16:creationId xmlns:a16="http://schemas.microsoft.com/office/drawing/2014/main" id="{00000000-0008-0000-0F00-000011000000}"/>
            </a:ext>
          </a:extLst>
        </xdr:cNvPr>
        <xdr:cNvSpPr>
          <a:spLocks noChangeShapeType="1"/>
        </xdr:cNvSpPr>
      </xdr:nvSpPr>
      <xdr:spPr bwMode="auto">
        <a:xfrm flipV="1">
          <a:off x="4412343" y="303167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0F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18</xdr:row>
      <xdr:rowOff>136071</xdr:rowOff>
    </xdr:from>
    <xdr:to>
      <xdr:col>4</xdr:col>
      <xdr:colOff>749140</xdr:colOff>
      <xdr:row>18</xdr:row>
      <xdr:rowOff>139433</xdr:rowOff>
    </xdr:to>
    <xdr:sp macro="" textlink="">
      <xdr:nvSpPr>
        <xdr:cNvPr id="19" name="Line 21">
          <a:extLst>
            <a:ext uri="{FF2B5EF4-FFF2-40B4-BE49-F238E27FC236}">
              <a16:creationId xmlns:a16="http://schemas.microsoft.com/office/drawing/2014/main" id="{00000000-0008-0000-0F00-000013000000}"/>
            </a:ext>
          </a:extLst>
        </xdr:cNvPr>
        <xdr:cNvSpPr>
          <a:spLocks noChangeShapeType="1"/>
        </xdr:cNvSpPr>
      </xdr:nvSpPr>
      <xdr:spPr bwMode="auto">
        <a:xfrm flipV="1">
          <a:off x="4412343" y="303167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21</xdr:row>
      <xdr:rowOff>136071</xdr:rowOff>
    </xdr:from>
    <xdr:to>
      <xdr:col>4</xdr:col>
      <xdr:colOff>725329</xdr:colOff>
      <xdr:row>21</xdr:row>
      <xdr:rowOff>136071</xdr:rowOff>
    </xdr:to>
    <xdr:sp macro="" textlink="">
      <xdr:nvSpPr>
        <xdr:cNvPr id="22" name="Line 21">
          <a:extLst>
            <a:ext uri="{FF2B5EF4-FFF2-40B4-BE49-F238E27FC236}">
              <a16:creationId xmlns:a16="http://schemas.microsoft.com/office/drawing/2014/main" id="{00000000-0008-0000-0F00-000016000000}"/>
            </a:ext>
          </a:extLst>
        </xdr:cNvPr>
        <xdr:cNvSpPr>
          <a:spLocks noChangeShapeType="1"/>
        </xdr:cNvSpPr>
      </xdr:nvSpPr>
      <xdr:spPr bwMode="auto">
        <a:xfrm flipV="1">
          <a:off x="4336144" y="3556000"/>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335643</xdr:colOff>
      <xdr:row>21</xdr:row>
      <xdr:rowOff>136071</xdr:rowOff>
    </xdr:from>
    <xdr:to>
      <xdr:col>4</xdr:col>
      <xdr:colOff>749140</xdr:colOff>
      <xdr:row>21</xdr:row>
      <xdr:rowOff>139433</xdr:rowOff>
    </xdr:to>
    <xdr:sp macro="" textlink="">
      <xdr:nvSpPr>
        <xdr:cNvPr id="23" name="Line 21">
          <a:extLst>
            <a:ext uri="{FF2B5EF4-FFF2-40B4-BE49-F238E27FC236}">
              <a16:creationId xmlns:a16="http://schemas.microsoft.com/office/drawing/2014/main" id="{00000000-0008-0000-0F00-000017000000}"/>
            </a:ext>
          </a:extLst>
        </xdr:cNvPr>
        <xdr:cNvSpPr>
          <a:spLocks noChangeShapeType="1"/>
        </xdr:cNvSpPr>
      </xdr:nvSpPr>
      <xdr:spPr bwMode="auto">
        <a:xfrm flipV="1">
          <a:off x="4408714" y="355600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0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0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0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0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0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0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0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1000-000009000000}"/>
            </a:ext>
          </a:extLst>
        </xdr:cNvPr>
        <xdr:cNvSpPr txBox="1">
          <a:spLocks noChangeArrowheads="1"/>
        </xdr:cNvSpPr>
      </xdr:nvSpPr>
      <xdr:spPr bwMode="auto">
        <a:xfrm>
          <a:off x="10791637" y="336550"/>
          <a:ext cx="36265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NOVEMBER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0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0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0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52</xdr:row>
      <xdr:rowOff>2</xdr:rowOff>
    </xdr:from>
    <xdr:to>
      <xdr:col>21</xdr:col>
      <xdr:colOff>707571</xdr:colOff>
      <xdr:row>54</xdr:row>
      <xdr:rowOff>119529</xdr:rowOff>
    </xdr:to>
    <xdr:sp macro="" textlink="">
      <xdr:nvSpPr>
        <xdr:cNvPr id="13" name="Text Box 14">
          <a:extLst>
            <a:ext uri="{FF2B5EF4-FFF2-40B4-BE49-F238E27FC236}">
              <a16:creationId xmlns:a16="http://schemas.microsoft.com/office/drawing/2014/main" id="{00000000-0008-0000-1000-00000D000000}"/>
            </a:ext>
          </a:extLst>
        </xdr:cNvPr>
        <xdr:cNvSpPr txBox="1">
          <a:spLocks noChangeArrowheads="1"/>
        </xdr:cNvSpPr>
      </xdr:nvSpPr>
      <xdr:spPr bwMode="auto">
        <a:xfrm>
          <a:off x="0" y="69278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612254 -&gt; ORDER SEPTEMBER'2021</a:t>
          </a:r>
        </a:p>
        <a:p>
          <a:pPr algn="l" rtl="0">
            <a:defRPr sz="1000"/>
          </a:pPr>
          <a:r>
            <a:rPr lang="en-US" sz="1400" b="0" i="0" u="none" strike="noStrike" baseline="0">
              <a:solidFill>
                <a:srgbClr val="000000"/>
              </a:solidFill>
              <a:latin typeface="Arial"/>
              <a:cs typeface="Arial"/>
            </a:rPr>
            <a:t>PO :  614023 -&gt;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0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263073</xdr:colOff>
      <xdr:row>18</xdr:row>
      <xdr:rowOff>136071</xdr:rowOff>
    </xdr:from>
    <xdr:to>
      <xdr:col>4</xdr:col>
      <xdr:colOff>725329</xdr:colOff>
      <xdr:row>18</xdr:row>
      <xdr:rowOff>136071</xdr:rowOff>
    </xdr:to>
    <xdr:sp macro="" textlink="">
      <xdr:nvSpPr>
        <xdr:cNvPr id="16" name="Line 21">
          <a:extLst>
            <a:ext uri="{FF2B5EF4-FFF2-40B4-BE49-F238E27FC236}">
              <a16:creationId xmlns:a16="http://schemas.microsoft.com/office/drawing/2014/main" id="{00000000-0008-0000-1000-000010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19" name="Line 21">
          <a:extLst>
            <a:ext uri="{FF2B5EF4-FFF2-40B4-BE49-F238E27FC236}">
              <a16:creationId xmlns:a16="http://schemas.microsoft.com/office/drawing/2014/main" id="{00000000-0008-0000-1000-000013000000}"/>
            </a:ext>
          </a:extLst>
        </xdr:cNvPr>
        <xdr:cNvSpPr>
          <a:spLocks noChangeShapeType="1"/>
        </xdr:cNvSpPr>
      </xdr:nvSpPr>
      <xdr:spPr bwMode="auto">
        <a:xfrm flipV="1">
          <a:off x="4381500" y="3555999"/>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1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1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1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1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1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1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1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1100-000009000000}"/>
            </a:ext>
          </a:extLst>
        </xdr:cNvPr>
        <xdr:cNvSpPr txBox="1">
          <a:spLocks noChangeArrowheads="1"/>
        </xdr:cNvSpPr>
      </xdr:nvSpPr>
      <xdr:spPr bwMode="auto">
        <a:xfrm>
          <a:off x="10791637" y="336550"/>
          <a:ext cx="36265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NOVEMBER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1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1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1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45</xdr:row>
      <xdr:rowOff>2</xdr:rowOff>
    </xdr:from>
    <xdr:to>
      <xdr:col>21</xdr:col>
      <xdr:colOff>707571</xdr:colOff>
      <xdr:row>47</xdr:row>
      <xdr:rowOff>119529</xdr:rowOff>
    </xdr:to>
    <xdr:sp macro="" textlink="">
      <xdr:nvSpPr>
        <xdr:cNvPr id="13" name="Text Box 14">
          <a:extLst>
            <a:ext uri="{FF2B5EF4-FFF2-40B4-BE49-F238E27FC236}">
              <a16:creationId xmlns:a16="http://schemas.microsoft.com/office/drawing/2014/main" id="{00000000-0008-0000-1100-00000D000000}"/>
            </a:ext>
          </a:extLst>
        </xdr:cNvPr>
        <xdr:cNvSpPr txBox="1">
          <a:spLocks noChangeArrowheads="1"/>
        </xdr:cNvSpPr>
      </xdr:nvSpPr>
      <xdr:spPr bwMode="auto">
        <a:xfrm>
          <a:off x="0" y="104330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612254 -&gt; ORDER SEPTEMBER'2021</a:t>
          </a:r>
        </a:p>
        <a:p>
          <a:pPr algn="l" rtl="0">
            <a:defRPr sz="1000"/>
          </a:pPr>
          <a:r>
            <a:rPr lang="en-US" sz="1400" b="0" i="0" u="none" strike="noStrike" baseline="0">
              <a:solidFill>
                <a:srgbClr val="000000"/>
              </a:solidFill>
              <a:latin typeface="Arial"/>
              <a:cs typeface="Arial"/>
            </a:rPr>
            <a:t>PO :  614023 -&gt;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1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1100-000011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1100-000012000000}"/>
            </a:ext>
          </a:extLst>
        </xdr:cNvPr>
        <xdr:cNvSpPr>
          <a:spLocks noChangeShapeType="1"/>
        </xdr:cNvSpPr>
      </xdr:nvSpPr>
      <xdr:spPr bwMode="auto">
        <a:xfrm flipV="1">
          <a:off x="4342014" y="3012247"/>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0" name="Line 21">
          <a:extLst>
            <a:ext uri="{FF2B5EF4-FFF2-40B4-BE49-F238E27FC236}">
              <a16:creationId xmlns:a16="http://schemas.microsoft.com/office/drawing/2014/main" id="{00000000-0008-0000-1100-000014000000}"/>
            </a:ext>
          </a:extLst>
        </xdr:cNvPr>
        <xdr:cNvSpPr>
          <a:spLocks noChangeShapeType="1"/>
        </xdr:cNvSpPr>
      </xdr:nvSpPr>
      <xdr:spPr bwMode="auto">
        <a:xfrm flipV="1">
          <a:off x="4387370" y="4446599"/>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2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2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2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2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2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2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2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1200-000009000000}"/>
            </a:ext>
          </a:extLst>
        </xdr:cNvPr>
        <xdr:cNvSpPr txBox="1">
          <a:spLocks noChangeArrowheads="1"/>
        </xdr:cNvSpPr>
      </xdr:nvSpPr>
      <xdr:spPr bwMode="auto">
        <a:xfrm>
          <a:off x="10791637" y="336550"/>
          <a:ext cx="36265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NOVEMBER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2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2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2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2</xdr:rowOff>
    </xdr:from>
    <xdr:to>
      <xdr:col>21</xdr:col>
      <xdr:colOff>707571</xdr:colOff>
      <xdr:row>45</xdr:row>
      <xdr:rowOff>119529</xdr:rowOff>
    </xdr:to>
    <xdr:sp macro="" textlink="">
      <xdr:nvSpPr>
        <xdr:cNvPr id="13" name="Text Box 14">
          <a:extLst>
            <a:ext uri="{FF2B5EF4-FFF2-40B4-BE49-F238E27FC236}">
              <a16:creationId xmlns:a16="http://schemas.microsoft.com/office/drawing/2014/main" id="{00000000-0008-0000-1200-00000D000000}"/>
            </a:ext>
          </a:extLst>
        </xdr:cNvPr>
        <xdr:cNvSpPr txBox="1">
          <a:spLocks noChangeArrowheads="1"/>
        </xdr:cNvSpPr>
      </xdr:nvSpPr>
      <xdr:spPr bwMode="auto">
        <a:xfrm>
          <a:off x="0" y="87566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612254 -&gt; ORDER SEPTEMBER'2021</a:t>
          </a:r>
        </a:p>
        <a:p>
          <a:pPr algn="l" rtl="0">
            <a:defRPr sz="1000"/>
          </a:pPr>
          <a:r>
            <a:rPr lang="en-US" sz="1400" b="0" i="0" u="none" strike="noStrike" baseline="0">
              <a:solidFill>
                <a:srgbClr val="000000"/>
              </a:solidFill>
              <a:latin typeface="Arial"/>
              <a:cs typeface="Arial"/>
            </a:rPr>
            <a:t>PO :  614023 -&gt; ORDER OKTOBER'2021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2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23</xdr:row>
      <xdr:rowOff>136070</xdr:rowOff>
    </xdr:from>
    <xdr:to>
      <xdr:col>4</xdr:col>
      <xdr:colOff>721926</xdr:colOff>
      <xdr:row>23</xdr:row>
      <xdr:rowOff>139432</xdr:rowOff>
    </xdr:to>
    <xdr:sp macro="" textlink="">
      <xdr:nvSpPr>
        <xdr:cNvPr id="19" name="Line 21">
          <a:extLst>
            <a:ext uri="{FF2B5EF4-FFF2-40B4-BE49-F238E27FC236}">
              <a16:creationId xmlns:a16="http://schemas.microsoft.com/office/drawing/2014/main" id="{00000000-0008-0000-1200-000013000000}"/>
            </a:ext>
          </a:extLst>
        </xdr:cNvPr>
        <xdr:cNvSpPr>
          <a:spLocks noChangeShapeType="1"/>
        </xdr:cNvSpPr>
      </xdr:nvSpPr>
      <xdr:spPr bwMode="auto">
        <a:xfrm flipV="1">
          <a:off x="4387370" y="3490364"/>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19</xdr:row>
      <xdr:rowOff>136070</xdr:rowOff>
    </xdr:from>
    <xdr:to>
      <xdr:col>4</xdr:col>
      <xdr:colOff>721926</xdr:colOff>
      <xdr:row>19</xdr:row>
      <xdr:rowOff>139432</xdr:rowOff>
    </xdr:to>
    <xdr:sp macro="" textlink="">
      <xdr:nvSpPr>
        <xdr:cNvPr id="20" name="Line 21">
          <a:extLst>
            <a:ext uri="{FF2B5EF4-FFF2-40B4-BE49-F238E27FC236}">
              <a16:creationId xmlns:a16="http://schemas.microsoft.com/office/drawing/2014/main" id="{00000000-0008-0000-1200-000014000000}"/>
            </a:ext>
          </a:extLst>
        </xdr:cNvPr>
        <xdr:cNvSpPr>
          <a:spLocks noChangeShapeType="1"/>
        </xdr:cNvSpPr>
      </xdr:nvSpPr>
      <xdr:spPr bwMode="auto">
        <a:xfrm flipV="1">
          <a:off x="4387370" y="3012246"/>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19</xdr:row>
      <xdr:rowOff>136071</xdr:rowOff>
    </xdr:from>
    <xdr:to>
      <xdr:col>4</xdr:col>
      <xdr:colOff>725329</xdr:colOff>
      <xdr:row>19</xdr:row>
      <xdr:rowOff>136071</xdr:rowOff>
    </xdr:to>
    <xdr:sp macro="" textlink="">
      <xdr:nvSpPr>
        <xdr:cNvPr id="21" name="Line 21">
          <a:extLst>
            <a:ext uri="{FF2B5EF4-FFF2-40B4-BE49-F238E27FC236}">
              <a16:creationId xmlns:a16="http://schemas.microsoft.com/office/drawing/2014/main" id="{00000000-0008-0000-1200-000015000000}"/>
            </a:ext>
          </a:extLst>
        </xdr:cNvPr>
        <xdr:cNvSpPr>
          <a:spLocks noChangeShapeType="1"/>
        </xdr:cNvSpPr>
      </xdr:nvSpPr>
      <xdr:spPr bwMode="auto">
        <a:xfrm flipV="1">
          <a:off x="4342014" y="3012247"/>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3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3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3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3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3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3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3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968187</xdr:colOff>
      <xdr:row>2</xdr:row>
      <xdr:rowOff>0</xdr:rowOff>
    </xdr:from>
    <xdr:to>
      <xdr:col>21</xdr:col>
      <xdr:colOff>829234</xdr:colOff>
      <xdr:row>3</xdr:row>
      <xdr:rowOff>11206</xdr:rowOff>
    </xdr:to>
    <xdr:sp macro="" textlink="">
      <xdr:nvSpPr>
        <xdr:cNvPr id="9" name="Text 7">
          <a:extLst>
            <a:ext uri="{FF2B5EF4-FFF2-40B4-BE49-F238E27FC236}">
              <a16:creationId xmlns:a16="http://schemas.microsoft.com/office/drawing/2014/main" id="{00000000-0008-0000-1300-000009000000}"/>
            </a:ext>
          </a:extLst>
        </xdr:cNvPr>
        <xdr:cNvSpPr txBox="1">
          <a:spLocks noChangeArrowheads="1"/>
        </xdr:cNvSpPr>
      </xdr:nvSpPr>
      <xdr:spPr bwMode="auto">
        <a:xfrm>
          <a:off x="10791637" y="336550"/>
          <a:ext cx="3626597" cy="265206"/>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NOVEMBER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3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3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3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2</xdr:rowOff>
    </xdr:from>
    <xdr:to>
      <xdr:col>21</xdr:col>
      <xdr:colOff>707571</xdr:colOff>
      <xdr:row>38</xdr:row>
      <xdr:rowOff>119529</xdr:rowOff>
    </xdr:to>
    <xdr:sp macro="" textlink="">
      <xdr:nvSpPr>
        <xdr:cNvPr id="13" name="Text Box 14">
          <a:extLst>
            <a:ext uri="{FF2B5EF4-FFF2-40B4-BE49-F238E27FC236}">
              <a16:creationId xmlns:a16="http://schemas.microsoft.com/office/drawing/2014/main" id="{00000000-0008-0000-1300-00000D000000}"/>
            </a:ext>
          </a:extLst>
        </xdr:cNvPr>
        <xdr:cNvSpPr txBox="1">
          <a:spLocks noChangeArrowheads="1"/>
        </xdr:cNvSpPr>
      </xdr:nvSpPr>
      <xdr:spPr bwMode="auto">
        <a:xfrm>
          <a:off x="0" y="82740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615489 -&gt; ORDER NOVEMBER'2021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3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1300-000016000000}"/>
            </a:ext>
          </a:extLst>
        </xdr:cNvPr>
        <xdr:cNvSpPr>
          <a:spLocks noChangeShapeType="1"/>
        </xdr:cNvSpPr>
      </xdr:nvSpPr>
      <xdr:spPr bwMode="auto">
        <a:xfrm flipV="1">
          <a:off x="4387370" y="3012246"/>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3" name="Line 21">
          <a:extLst>
            <a:ext uri="{FF2B5EF4-FFF2-40B4-BE49-F238E27FC236}">
              <a16:creationId xmlns:a16="http://schemas.microsoft.com/office/drawing/2014/main" id="{00000000-0008-0000-1300-000017000000}"/>
            </a:ext>
          </a:extLst>
        </xdr:cNvPr>
        <xdr:cNvSpPr>
          <a:spLocks noChangeShapeType="1"/>
        </xdr:cNvSpPr>
      </xdr:nvSpPr>
      <xdr:spPr bwMode="auto">
        <a:xfrm flipV="1">
          <a:off x="4342014" y="3012247"/>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4" name="Line 21">
          <a:extLst>
            <a:ext uri="{FF2B5EF4-FFF2-40B4-BE49-F238E27FC236}">
              <a16:creationId xmlns:a16="http://schemas.microsoft.com/office/drawing/2014/main" id="{00000000-0008-0000-1300-000018000000}"/>
            </a:ext>
          </a:extLst>
        </xdr:cNvPr>
        <xdr:cNvSpPr>
          <a:spLocks noChangeShapeType="1"/>
        </xdr:cNvSpPr>
      </xdr:nvSpPr>
      <xdr:spPr bwMode="auto">
        <a:xfrm flipV="1">
          <a:off x="4387370" y="3490364"/>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4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4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4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4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4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4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4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400-000009000000}"/>
            </a:ext>
          </a:extLst>
        </xdr:cNvPr>
        <xdr:cNvSpPr txBox="1">
          <a:spLocks noChangeArrowheads="1"/>
        </xdr:cNvSpPr>
      </xdr:nvSpPr>
      <xdr:spPr bwMode="auto">
        <a:xfrm>
          <a:off x="11536401" y="381000"/>
          <a:ext cx="2941598"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NOVEMBER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4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4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4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45</xdr:row>
      <xdr:rowOff>2</xdr:rowOff>
    </xdr:from>
    <xdr:to>
      <xdr:col>21</xdr:col>
      <xdr:colOff>707571</xdr:colOff>
      <xdr:row>47</xdr:row>
      <xdr:rowOff>119529</xdr:rowOff>
    </xdr:to>
    <xdr:sp macro="" textlink="">
      <xdr:nvSpPr>
        <xdr:cNvPr id="13" name="Text Box 14">
          <a:extLst>
            <a:ext uri="{FF2B5EF4-FFF2-40B4-BE49-F238E27FC236}">
              <a16:creationId xmlns:a16="http://schemas.microsoft.com/office/drawing/2014/main" id="{00000000-0008-0000-1400-00000D000000}"/>
            </a:ext>
          </a:extLst>
        </xdr:cNvPr>
        <xdr:cNvSpPr txBox="1">
          <a:spLocks noChangeArrowheads="1"/>
        </xdr:cNvSpPr>
      </xdr:nvSpPr>
      <xdr:spPr bwMode="auto">
        <a:xfrm>
          <a:off x="0" y="6584952"/>
          <a:ext cx="14296571" cy="91327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615489 -&gt; ORDER NOVEMBER'2021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4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21" name="Line 21">
          <a:extLst>
            <a:ext uri="{FF2B5EF4-FFF2-40B4-BE49-F238E27FC236}">
              <a16:creationId xmlns:a16="http://schemas.microsoft.com/office/drawing/2014/main" id="{00000000-0008-0000-1400-000015000000}"/>
            </a:ext>
          </a:extLst>
        </xdr:cNvPr>
        <xdr:cNvSpPr>
          <a:spLocks noChangeShapeType="1"/>
        </xdr:cNvSpPr>
      </xdr:nvSpPr>
      <xdr:spPr bwMode="auto">
        <a:xfrm flipV="1">
          <a:off x="4387370" y="396848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1400-000016000000}"/>
            </a:ext>
          </a:extLst>
        </xdr:cNvPr>
        <xdr:cNvSpPr>
          <a:spLocks noChangeShapeType="1"/>
        </xdr:cNvSpPr>
      </xdr:nvSpPr>
      <xdr:spPr bwMode="auto">
        <a:xfrm flipV="1">
          <a:off x="4387370" y="3012246"/>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3" name="Line 21">
          <a:extLst>
            <a:ext uri="{FF2B5EF4-FFF2-40B4-BE49-F238E27FC236}">
              <a16:creationId xmlns:a16="http://schemas.microsoft.com/office/drawing/2014/main" id="{00000000-0008-0000-1400-000017000000}"/>
            </a:ext>
          </a:extLst>
        </xdr:cNvPr>
        <xdr:cNvSpPr>
          <a:spLocks noChangeShapeType="1"/>
        </xdr:cNvSpPr>
      </xdr:nvSpPr>
      <xdr:spPr bwMode="auto">
        <a:xfrm flipV="1">
          <a:off x="4342014" y="3012247"/>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5" name="Line 21">
          <a:extLst>
            <a:ext uri="{FF2B5EF4-FFF2-40B4-BE49-F238E27FC236}">
              <a16:creationId xmlns:a16="http://schemas.microsoft.com/office/drawing/2014/main" id="{00000000-0008-0000-1400-000019000000}"/>
            </a:ext>
          </a:extLst>
        </xdr:cNvPr>
        <xdr:cNvSpPr>
          <a:spLocks noChangeShapeType="1"/>
        </xdr:cNvSpPr>
      </xdr:nvSpPr>
      <xdr:spPr bwMode="auto">
        <a:xfrm flipV="1">
          <a:off x="4387370" y="3012246"/>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6" name="Line 21">
          <a:extLst>
            <a:ext uri="{FF2B5EF4-FFF2-40B4-BE49-F238E27FC236}">
              <a16:creationId xmlns:a16="http://schemas.microsoft.com/office/drawing/2014/main" id="{00000000-0008-0000-1400-00001A000000}"/>
            </a:ext>
          </a:extLst>
        </xdr:cNvPr>
        <xdr:cNvSpPr>
          <a:spLocks noChangeShapeType="1"/>
        </xdr:cNvSpPr>
      </xdr:nvSpPr>
      <xdr:spPr bwMode="auto">
        <a:xfrm flipV="1">
          <a:off x="4387370" y="3012246"/>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7" name="Line 21">
          <a:extLst>
            <a:ext uri="{FF2B5EF4-FFF2-40B4-BE49-F238E27FC236}">
              <a16:creationId xmlns:a16="http://schemas.microsoft.com/office/drawing/2014/main" id="{00000000-0008-0000-1400-00001B000000}"/>
            </a:ext>
          </a:extLst>
        </xdr:cNvPr>
        <xdr:cNvSpPr>
          <a:spLocks noChangeShapeType="1"/>
        </xdr:cNvSpPr>
      </xdr:nvSpPr>
      <xdr:spPr bwMode="auto">
        <a:xfrm flipV="1">
          <a:off x="4342014" y="3012247"/>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5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5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5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5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5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5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5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5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NOVEMBER 007</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5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5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5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2</xdr:rowOff>
    </xdr:from>
    <xdr:to>
      <xdr:col>21</xdr:col>
      <xdr:colOff>707571</xdr:colOff>
      <xdr:row>41</xdr:row>
      <xdr:rowOff>480786</xdr:rowOff>
    </xdr:to>
    <xdr:sp macro="" textlink="">
      <xdr:nvSpPr>
        <xdr:cNvPr id="13" name="Text Box 14">
          <a:extLst>
            <a:ext uri="{FF2B5EF4-FFF2-40B4-BE49-F238E27FC236}">
              <a16:creationId xmlns:a16="http://schemas.microsoft.com/office/drawing/2014/main" id="{00000000-0008-0000-1500-00000D000000}"/>
            </a:ext>
          </a:extLst>
        </xdr:cNvPr>
        <xdr:cNvSpPr txBox="1">
          <a:spLocks noChangeArrowheads="1"/>
        </xdr:cNvSpPr>
      </xdr:nvSpPr>
      <xdr:spPr bwMode="auto">
        <a:xfrm>
          <a:off x="0" y="7737931"/>
          <a:ext cx="14287500" cy="70756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614023 -&gt; ORDER OKTOBER'2021</a:t>
          </a:r>
        </a:p>
        <a:p>
          <a:pPr algn="l" rtl="0">
            <a:defRPr sz="1000"/>
          </a:pPr>
          <a:r>
            <a:rPr lang="en-US" sz="1400" b="0" i="0" u="none" strike="noStrike" baseline="0">
              <a:solidFill>
                <a:srgbClr val="000000"/>
              </a:solidFill>
              <a:latin typeface="Arial"/>
              <a:cs typeface="Arial"/>
            </a:rPr>
            <a:t>PO :  615489 -&gt; ORDER NOVEMBER'2021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5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15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15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15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2" name="Line 21">
          <a:extLst>
            <a:ext uri="{FF2B5EF4-FFF2-40B4-BE49-F238E27FC236}">
              <a16:creationId xmlns:a16="http://schemas.microsoft.com/office/drawing/2014/main" id="{00000000-0008-0000-1500-000016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3" name="Line 21">
          <a:extLst>
            <a:ext uri="{FF2B5EF4-FFF2-40B4-BE49-F238E27FC236}">
              <a16:creationId xmlns:a16="http://schemas.microsoft.com/office/drawing/2014/main" id="{00000000-0008-0000-1500-000017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4" name="Line 21">
          <a:extLst>
            <a:ext uri="{FF2B5EF4-FFF2-40B4-BE49-F238E27FC236}">
              <a16:creationId xmlns:a16="http://schemas.microsoft.com/office/drawing/2014/main" id="{00000000-0008-0000-1500-000018000000}"/>
            </a:ext>
          </a:extLst>
        </xdr:cNvPr>
        <xdr:cNvSpPr>
          <a:spLocks noChangeShapeType="1"/>
        </xdr:cNvSpPr>
      </xdr:nvSpPr>
      <xdr:spPr bwMode="auto">
        <a:xfrm flipV="1">
          <a:off x="4336144" y="30661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5" name="Line 21">
          <a:extLst>
            <a:ext uri="{FF2B5EF4-FFF2-40B4-BE49-F238E27FC236}">
              <a16:creationId xmlns:a16="http://schemas.microsoft.com/office/drawing/2014/main" id="{00000000-0008-0000-1500-000019000000}"/>
            </a:ext>
          </a:extLst>
        </xdr:cNvPr>
        <xdr:cNvSpPr>
          <a:spLocks noChangeShapeType="1"/>
        </xdr:cNvSpPr>
      </xdr:nvSpPr>
      <xdr:spPr bwMode="auto">
        <a:xfrm flipV="1">
          <a:off x="4381500" y="4045856"/>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6" name="Line 21">
          <a:extLst>
            <a:ext uri="{FF2B5EF4-FFF2-40B4-BE49-F238E27FC236}">
              <a16:creationId xmlns:a16="http://schemas.microsoft.com/office/drawing/2014/main" id="{00000000-0008-0000-1500-00001A000000}"/>
            </a:ext>
          </a:extLst>
        </xdr:cNvPr>
        <xdr:cNvSpPr>
          <a:spLocks noChangeShapeType="1"/>
        </xdr:cNvSpPr>
      </xdr:nvSpPr>
      <xdr:spPr bwMode="auto">
        <a:xfrm flipV="1">
          <a:off x="4381500" y="4045856"/>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7" name="Line 21">
          <a:extLst>
            <a:ext uri="{FF2B5EF4-FFF2-40B4-BE49-F238E27FC236}">
              <a16:creationId xmlns:a16="http://schemas.microsoft.com/office/drawing/2014/main" id="{00000000-0008-0000-1500-00001B000000}"/>
            </a:ext>
          </a:extLst>
        </xdr:cNvPr>
        <xdr:cNvSpPr>
          <a:spLocks noChangeShapeType="1"/>
        </xdr:cNvSpPr>
      </xdr:nvSpPr>
      <xdr:spPr bwMode="auto">
        <a:xfrm flipV="1">
          <a:off x="4336144" y="4045857"/>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6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6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6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6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6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6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6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6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6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6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6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2</xdr:rowOff>
    </xdr:from>
    <xdr:to>
      <xdr:col>21</xdr:col>
      <xdr:colOff>707571</xdr:colOff>
      <xdr:row>36</xdr:row>
      <xdr:rowOff>480786</xdr:rowOff>
    </xdr:to>
    <xdr:sp macro="" textlink="">
      <xdr:nvSpPr>
        <xdr:cNvPr id="13" name="Text Box 14">
          <a:extLst>
            <a:ext uri="{FF2B5EF4-FFF2-40B4-BE49-F238E27FC236}">
              <a16:creationId xmlns:a16="http://schemas.microsoft.com/office/drawing/2014/main" id="{00000000-0008-0000-1600-00000D000000}"/>
            </a:ext>
          </a:extLst>
        </xdr:cNvPr>
        <xdr:cNvSpPr txBox="1">
          <a:spLocks noChangeArrowheads="1"/>
        </xdr:cNvSpPr>
      </xdr:nvSpPr>
      <xdr:spPr bwMode="auto">
        <a:xfrm>
          <a:off x="0" y="76517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615489 -&gt; ORDER NOVEMBER'2021</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6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16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16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16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19" name="Line 21">
          <a:extLst>
            <a:ext uri="{FF2B5EF4-FFF2-40B4-BE49-F238E27FC236}">
              <a16:creationId xmlns:a16="http://schemas.microsoft.com/office/drawing/2014/main" id="{00000000-0008-0000-1600-000013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0" name="Line 21">
          <a:extLst>
            <a:ext uri="{FF2B5EF4-FFF2-40B4-BE49-F238E27FC236}">
              <a16:creationId xmlns:a16="http://schemas.microsoft.com/office/drawing/2014/main" id="{00000000-0008-0000-1600-000014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1" name="Line 21">
          <a:extLst>
            <a:ext uri="{FF2B5EF4-FFF2-40B4-BE49-F238E27FC236}">
              <a16:creationId xmlns:a16="http://schemas.microsoft.com/office/drawing/2014/main" id="{00000000-0008-0000-1600-000015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2" name="Line 21">
          <a:extLst>
            <a:ext uri="{FF2B5EF4-FFF2-40B4-BE49-F238E27FC236}">
              <a16:creationId xmlns:a16="http://schemas.microsoft.com/office/drawing/2014/main" id="{00000000-0008-0000-1600-000016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3" name="Line 21">
          <a:extLst>
            <a:ext uri="{FF2B5EF4-FFF2-40B4-BE49-F238E27FC236}">
              <a16:creationId xmlns:a16="http://schemas.microsoft.com/office/drawing/2014/main" id="{00000000-0008-0000-1600-000017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24" name="Line 21">
          <a:extLst>
            <a:ext uri="{FF2B5EF4-FFF2-40B4-BE49-F238E27FC236}">
              <a16:creationId xmlns:a16="http://schemas.microsoft.com/office/drawing/2014/main" id="{00000000-0008-0000-1600-000018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7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7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7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7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7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7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7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7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7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7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7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2</xdr:rowOff>
    </xdr:from>
    <xdr:to>
      <xdr:col>21</xdr:col>
      <xdr:colOff>707571</xdr:colOff>
      <xdr:row>40</xdr:row>
      <xdr:rowOff>480786</xdr:rowOff>
    </xdr:to>
    <xdr:sp macro="" textlink="">
      <xdr:nvSpPr>
        <xdr:cNvPr id="13" name="Text Box 14">
          <a:extLst>
            <a:ext uri="{FF2B5EF4-FFF2-40B4-BE49-F238E27FC236}">
              <a16:creationId xmlns:a16="http://schemas.microsoft.com/office/drawing/2014/main" id="{00000000-0008-0000-1700-00000D000000}"/>
            </a:ext>
          </a:extLst>
        </xdr:cNvPr>
        <xdr:cNvSpPr txBox="1">
          <a:spLocks noChangeArrowheads="1"/>
        </xdr:cNvSpPr>
      </xdr:nvSpPr>
      <xdr:spPr bwMode="auto">
        <a:xfrm>
          <a:off x="0" y="64452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7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9" name="Line 21">
          <a:extLst>
            <a:ext uri="{FF2B5EF4-FFF2-40B4-BE49-F238E27FC236}">
              <a16:creationId xmlns:a16="http://schemas.microsoft.com/office/drawing/2014/main" id="{00000000-0008-0000-1700-000013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0" name="Line 21">
          <a:extLst>
            <a:ext uri="{FF2B5EF4-FFF2-40B4-BE49-F238E27FC236}">
              <a16:creationId xmlns:a16="http://schemas.microsoft.com/office/drawing/2014/main" id="{00000000-0008-0000-1700-000014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1" name="Line 21">
          <a:extLst>
            <a:ext uri="{FF2B5EF4-FFF2-40B4-BE49-F238E27FC236}">
              <a16:creationId xmlns:a16="http://schemas.microsoft.com/office/drawing/2014/main" id="{00000000-0008-0000-1700-000015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1700-000016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3" name="Line 21">
          <a:extLst>
            <a:ext uri="{FF2B5EF4-FFF2-40B4-BE49-F238E27FC236}">
              <a16:creationId xmlns:a16="http://schemas.microsoft.com/office/drawing/2014/main" id="{00000000-0008-0000-1700-000017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1700-000018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5" name="Line 21">
          <a:extLst>
            <a:ext uri="{FF2B5EF4-FFF2-40B4-BE49-F238E27FC236}">
              <a16:creationId xmlns:a16="http://schemas.microsoft.com/office/drawing/2014/main" id="{00000000-0008-0000-1700-000019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6" name="Line 21">
          <a:extLst>
            <a:ext uri="{FF2B5EF4-FFF2-40B4-BE49-F238E27FC236}">
              <a16:creationId xmlns:a16="http://schemas.microsoft.com/office/drawing/2014/main" id="{00000000-0008-0000-1700-00001A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7" name="Line 21">
          <a:extLst>
            <a:ext uri="{FF2B5EF4-FFF2-40B4-BE49-F238E27FC236}">
              <a16:creationId xmlns:a16="http://schemas.microsoft.com/office/drawing/2014/main" id="{00000000-0008-0000-1700-00001B000000}"/>
            </a:ext>
          </a:extLst>
        </xdr:cNvPr>
        <xdr:cNvSpPr>
          <a:spLocks noChangeShapeType="1"/>
        </xdr:cNvSpPr>
      </xdr:nvSpPr>
      <xdr:spPr bwMode="auto">
        <a:xfrm flipV="1">
          <a:off x="4336144" y="30661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8" name="Line 21">
          <a:extLst>
            <a:ext uri="{FF2B5EF4-FFF2-40B4-BE49-F238E27FC236}">
              <a16:creationId xmlns:a16="http://schemas.microsoft.com/office/drawing/2014/main" id="{00000000-0008-0000-1700-00001C000000}"/>
            </a:ext>
          </a:extLst>
        </xdr:cNvPr>
        <xdr:cNvSpPr>
          <a:spLocks noChangeShapeType="1"/>
        </xdr:cNvSpPr>
      </xdr:nvSpPr>
      <xdr:spPr bwMode="auto">
        <a:xfrm flipV="1">
          <a:off x="4381500" y="3555999"/>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29" name="Line 21">
          <a:extLst>
            <a:ext uri="{FF2B5EF4-FFF2-40B4-BE49-F238E27FC236}">
              <a16:creationId xmlns:a16="http://schemas.microsoft.com/office/drawing/2014/main" id="{00000000-0008-0000-1700-00001D000000}"/>
            </a:ext>
          </a:extLst>
        </xdr:cNvPr>
        <xdr:cNvSpPr>
          <a:spLocks noChangeShapeType="1"/>
        </xdr:cNvSpPr>
      </xdr:nvSpPr>
      <xdr:spPr bwMode="auto">
        <a:xfrm flipV="1">
          <a:off x="4381500" y="3555999"/>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30" name="Line 21">
          <a:extLst>
            <a:ext uri="{FF2B5EF4-FFF2-40B4-BE49-F238E27FC236}">
              <a16:creationId xmlns:a16="http://schemas.microsoft.com/office/drawing/2014/main" id="{00000000-0008-0000-1700-00001E000000}"/>
            </a:ext>
          </a:extLst>
        </xdr:cNvPr>
        <xdr:cNvSpPr>
          <a:spLocks noChangeShapeType="1"/>
        </xdr:cNvSpPr>
      </xdr:nvSpPr>
      <xdr:spPr bwMode="auto">
        <a:xfrm flipV="1">
          <a:off x="4336144" y="3556000"/>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31" name="Line 21">
          <a:extLst>
            <a:ext uri="{FF2B5EF4-FFF2-40B4-BE49-F238E27FC236}">
              <a16:creationId xmlns:a16="http://schemas.microsoft.com/office/drawing/2014/main" id="{00000000-0008-0000-1700-00001F000000}"/>
            </a:ext>
          </a:extLst>
        </xdr:cNvPr>
        <xdr:cNvSpPr>
          <a:spLocks noChangeShapeType="1"/>
        </xdr:cNvSpPr>
      </xdr:nvSpPr>
      <xdr:spPr bwMode="auto">
        <a:xfrm flipV="1">
          <a:off x="4381500" y="3555999"/>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32" name="Line 21">
          <a:extLst>
            <a:ext uri="{FF2B5EF4-FFF2-40B4-BE49-F238E27FC236}">
              <a16:creationId xmlns:a16="http://schemas.microsoft.com/office/drawing/2014/main" id="{00000000-0008-0000-1700-000020000000}"/>
            </a:ext>
          </a:extLst>
        </xdr:cNvPr>
        <xdr:cNvSpPr>
          <a:spLocks noChangeShapeType="1"/>
        </xdr:cNvSpPr>
      </xdr:nvSpPr>
      <xdr:spPr bwMode="auto">
        <a:xfrm flipV="1">
          <a:off x="4381500" y="3555999"/>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33" name="Line 21">
          <a:extLst>
            <a:ext uri="{FF2B5EF4-FFF2-40B4-BE49-F238E27FC236}">
              <a16:creationId xmlns:a16="http://schemas.microsoft.com/office/drawing/2014/main" id="{00000000-0008-0000-1700-000021000000}"/>
            </a:ext>
          </a:extLst>
        </xdr:cNvPr>
        <xdr:cNvSpPr>
          <a:spLocks noChangeShapeType="1"/>
        </xdr:cNvSpPr>
      </xdr:nvSpPr>
      <xdr:spPr bwMode="auto">
        <a:xfrm flipV="1">
          <a:off x="4336144" y="3556000"/>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8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8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8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8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8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8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8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8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8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8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8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2</xdr:rowOff>
    </xdr:from>
    <xdr:to>
      <xdr:col>21</xdr:col>
      <xdr:colOff>707571</xdr:colOff>
      <xdr:row>47</xdr:row>
      <xdr:rowOff>480786</xdr:rowOff>
    </xdr:to>
    <xdr:sp macro="" textlink="">
      <xdr:nvSpPr>
        <xdr:cNvPr id="13" name="Text Box 14">
          <a:extLst>
            <a:ext uri="{FF2B5EF4-FFF2-40B4-BE49-F238E27FC236}">
              <a16:creationId xmlns:a16="http://schemas.microsoft.com/office/drawing/2014/main" id="{00000000-0008-0000-1800-00000D000000}"/>
            </a:ext>
          </a:extLst>
        </xdr:cNvPr>
        <xdr:cNvSpPr txBox="1">
          <a:spLocks noChangeArrowheads="1"/>
        </xdr:cNvSpPr>
      </xdr:nvSpPr>
      <xdr:spPr bwMode="auto">
        <a:xfrm>
          <a:off x="0" y="74104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615489 -&gt; ORDER NOVEMBER'2021</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8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18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18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18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9" name="Line 21">
          <a:extLst>
            <a:ext uri="{FF2B5EF4-FFF2-40B4-BE49-F238E27FC236}">
              <a16:creationId xmlns:a16="http://schemas.microsoft.com/office/drawing/2014/main" id="{00000000-0008-0000-1800-000013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0" name="Line 21">
          <a:extLst>
            <a:ext uri="{FF2B5EF4-FFF2-40B4-BE49-F238E27FC236}">
              <a16:creationId xmlns:a16="http://schemas.microsoft.com/office/drawing/2014/main" id="{00000000-0008-0000-1800-000014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1" name="Line 21">
          <a:extLst>
            <a:ext uri="{FF2B5EF4-FFF2-40B4-BE49-F238E27FC236}">
              <a16:creationId xmlns:a16="http://schemas.microsoft.com/office/drawing/2014/main" id="{00000000-0008-0000-1800-000015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1800-000016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3" name="Line 21">
          <a:extLst>
            <a:ext uri="{FF2B5EF4-FFF2-40B4-BE49-F238E27FC236}">
              <a16:creationId xmlns:a16="http://schemas.microsoft.com/office/drawing/2014/main" id="{00000000-0008-0000-1800-000017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1800-000018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40" name="Line 21">
          <a:extLst>
            <a:ext uri="{FF2B5EF4-FFF2-40B4-BE49-F238E27FC236}">
              <a16:creationId xmlns:a16="http://schemas.microsoft.com/office/drawing/2014/main" id="{00000000-0008-0000-1800-000028000000}"/>
            </a:ext>
          </a:extLst>
        </xdr:cNvPr>
        <xdr:cNvSpPr>
          <a:spLocks noChangeShapeType="1"/>
        </xdr:cNvSpPr>
      </xdr:nvSpPr>
      <xdr:spPr bwMode="auto">
        <a:xfrm flipV="1">
          <a:off x="4381500" y="3800927"/>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41" name="Line 21">
          <a:extLst>
            <a:ext uri="{FF2B5EF4-FFF2-40B4-BE49-F238E27FC236}">
              <a16:creationId xmlns:a16="http://schemas.microsoft.com/office/drawing/2014/main" id="{00000000-0008-0000-1800-000029000000}"/>
            </a:ext>
          </a:extLst>
        </xdr:cNvPr>
        <xdr:cNvSpPr>
          <a:spLocks noChangeShapeType="1"/>
        </xdr:cNvSpPr>
      </xdr:nvSpPr>
      <xdr:spPr bwMode="auto">
        <a:xfrm flipV="1">
          <a:off x="4381500" y="3800927"/>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42" name="Line 21">
          <a:extLst>
            <a:ext uri="{FF2B5EF4-FFF2-40B4-BE49-F238E27FC236}">
              <a16:creationId xmlns:a16="http://schemas.microsoft.com/office/drawing/2014/main" id="{00000000-0008-0000-1800-00002A000000}"/>
            </a:ext>
          </a:extLst>
        </xdr:cNvPr>
        <xdr:cNvSpPr>
          <a:spLocks noChangeShapeType="1"/>
        </xdr:cNvSpPr>
      </xdr:nvSpPr>
      <xdr:spPr bwMode="auto">
        <a:xfrm flipV="1">
          <a:off x="4336144" y="3800928"/>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43" name="Line 21">
          <a:extLst>
            <a:ext uri="{FF2B5EF4-FFF2-40B4-BE49-F238E27FC236}">
              <a16:creationId xmlns:a16="http://schemas.microsoft.com/office/drawing/2014/main" id="{00000000-0008-0000-1800-00002B000000}"/>
            </a:ext>
          </a:extLst>
        </xdr:cNvPr>
        <xdr:cNvSpPr>
          <a:spLocks noChangeShapeType="1"/>
        </xdr:cNvSpPr>
      </xdr:nvSpPr>
      <xdr:spPr bwMode="auto">
        <a:xfrm flipV="1">
          <a:off x="4381500" y="3800927"/>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44" name="Line 21">
          <a:extLst>
            <a:ext uri="{FF2B5EF4-FFF2-40B4-BE49-F238E27FC236}">
              <a16:creationId xmlns:a16="http://schemas.microsoft.com/office/drawing/2014/main" id="{00000000-0008-0000-1800-00002C000000}"/>
            </a:ext>
          </a:extLst>
        </xdr:cNvPr>
        <xdr:cNvSpPr>
          <a:spLocks noChangeShapeType="1"/>
        </xdr:cNvSpPr>
      </xdr:nvSpPr>
      <xdr:spPr bwMode="auto">
        <a:xfrm flipV="1">
          <a:off x="4381500" y="3800927"/>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45" name="Line 21">
          <a:extLst>
            <a:ext uri="{FF2B5EF4-FFF2-40B4-BE49-F238E27FC236}">
              <a16:creationId xmlns:a16="http://schemas.microsoft.com/office/drawing/2014/main" id="{00000000-0008-0000-1800-00002D000000}"/>
            </a:ext>
          </a:extLst>
        </xdr:cNvPr>
        <xdr:cNvSpPr>
          <a:spLocks noChangeShapeType="1"/>
        </xdr:cNvSpPr>
      </xdr:nvSpPr>
      <xdr:spPr bwMode="auto">
        <a:xfrm flipV="1">
          <a:off x="4336144" y="3800928"/>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9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9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9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9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9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9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9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9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9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9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9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33</xdr:row>
      <xdr:rowOff>2</xdr:rowOff>
    </xdr:from>
    <xdr:to>
      <xdr:col>21</xdr:col>
      <xdr:colOff>707571</xdr:colOff>
      <xdr:row>34</xdr:row>
      <xdr:rowOff>480786</xdr:rowOff>
    </xdr:to>
    <xdr:sp macro="" textlink="">
      <xdr:nvSpPr>
        <xdr:cNvPr id="13" name="Text Box 14">
          <a:extLst>
            <a:ext uri="{FF2B5EF4-FFF2-40B4-BE49-F238E27FC236}">
              <a16:creationId xmlns:a16="http://schemas.microsoft.com/office/drawing/2014/main" id="{00000000-0008-0000-1900-00000D000000}"/>
            </a:ext>
          </a:extLst>
        </xdr:cNvPr>
        <xdr:cNvSpPr txBox="1">
          <a:spLocks noChangeArrowheads="1"/>
        </xdr:cNvSpPr>
      </xdr:nvSpPr>
      <xdr:spPr bwMode="auto">
        <a:xfrm>
          <a:off x="0" y="90995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9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25" name="Line 21">
          <a:extLst>
            <a:ext uri="{FF2B5EF4-FFF2-40B4-BE49-F238E27FC236}">
              <a16:creationId xmlns:a16="http://schemas.microsoft.com/office/drawing/2014/main" id="{00000000-0008-0000-1900-000019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6" name="Line 21">
          <a:extLst>
            <a:ext uri="{FF2B5EF4-FFF2-40B4-BE49-F238E27FC236}">
              <a16:creationId xmlns:a16="http://schemas.microsoft.com/office/drawing/2014/main" id="{00000000-0008-0000-1900-00001A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7" name="Line 21">
          <a:extLst>
            <a:ext uri="{FF2B5EF4-FFF2-40B4-BE49-F238E27FC236}">
              <a16:creationId xmlns:a16="http://schemas.microsoft.com/office/drawing/2014/main" id="{00000000-0008-0000-1900-00001B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8" name="Line 21">
          <a:extLst>
            <a:ext uri="{FF2B5EF4-FFF2-40B4-BE49-F238E27FC236}">
              <a16:creationId xmlns:a16="http://schemas.microsoft.com/office/drawing/2014/main" id="{00000000-0008-0000-1900-00001C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9" name="Line 21">
          <a:extLst>
            <a:ext uri="{FF2B5EF4-FFF2-40B4-BE49-F238E27FC236}">
              <a16:creationId xmlns:a16="http://schemas.microsoft.com/office/drawing/2014/main" id="{00000000-0008-0000-1900-00001D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30" name="Line 21">
          <a:extLst>
            <a:ext uri="{FF2B5EF4-FFF2-40B4-BE49-F238E27FC236}">
              <a16:creationId xmlns:a16="http://schemas.microsoft.com/office/drawing/2014/main" id="{00000000-0008-0000-1900-00001E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31" name="Line 21">
          <a:extLst>
            <a:ext uri="{FF2B5EF4-FFF2-40B4-BE49-F238E27FC236}">
              <a16:creationId xmlns:a16="http://schemas.microsoft.com/office/drawing/2014/main" id="{00000000-0008-0000-1900-00001F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32" name="Line 21">
          <a:extLst>
            <a:ext uri="{FF2B5EF4-FFF2-40B4-BE49-F238E27FC236}">
              <a16:creationId xmlns:a16="http://schemas.microsoft.com/office/drawing/2014/main" id="{00000000-0008-0000-1900-00002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33" name="Line 21">
          <a:extLst>
            <a:ext uri="{FF2B5EF4-FFF2-40B4-BE49-F238E27FC236}">
              <a16:creationId xmlns:a16="http://schemas.microsoft.com/office/drawing/2014/main" id="{00000000-0008-0000-1900-000021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34" name="Line 21">
          <a:extLst>
            <a:ext uri="{FF2B5EF4-FFF2-40B4-BE49-F238E27FC236}">
              <a16:creationId xmlns:a16="http://schemas.microsoft.com/office/drawing/2014/main" id="{00000000-0008-0000-1900-000022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35" name="Line 21">
          <a:extLst>
            <a:ext uri="{FF2B5EF4-FFF2-40B4-BE49-F238E27FC236}">
              <a16:creationId xmlns:a16="http://schemas.microsoft.com/office/drawing/2014/main" id="{00000000-0008-0000-1900-000023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36" name="Line 21">
          <a:extLst>
            <a:ext uri="{FF2B5EF4-FFF2-40B4-BE49-F238E27FC236}">
              <a16:creationId xmlns:a16="http://schemas.microsoft.com/office/drawing/2014/main" id="{00000000-0008-0000-1900-000024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37" name="Line 21">
          <a:extLst>
            <a:ext uri="{FF2B5EF4-FFF2-40B4-BE49-F238E27FC236}">
              <a16:creationId xmlns:a16="http://schemas.microsoft.com/office/drawing/2014/main" id="{00000000-0008-0000-1900-000025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38" name="Line 21">
          <a:extLst>
            <a:ext uri="{FF2B5EF4-FFF2-40B4-BE49-F238E27FC236}">
              <a16:creationId xmlns:a16="http://schemas.microsoft.com/office/drawing/2014/main" id="{00000000-0008-0000-1900-000026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39" name="Line 21">
          <a:extLst>
            <a:ext uri="{FF2B5EF4-FFF2-40B4-BE49-F238E27FC236}">
              <a16:creationId xmlns:a16="http://schemas.microsoft.com/office/drawing/2014/main" id="{00000000-0008-0000-1900-000027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221345</xdr:colOff>
      <xdr:row>20</xdr:row>
      <xdr:rowOff>146957</xdr:rowOff>
    </xdr:from>
    <xdr:to>
      <xdr:col>4</xdr:col>
      <xdr:colOff>683601</xdr:colOff>
      <xdr:row>20</xdr:row>
      <xdr:rowOff>146957</xdr:rowOff>
    </xdr:to>
    <xdr:sp macro="" textlink="">
      <xdr:nvSpPr>
        <xdr:cNvPr id="47" name="Line 21">
          <a:extLst>
            <a:ext uri="{FF2B5EF4-FFF2-40B4-BE49-F238E27FC236}">
              <a16:creationId xmlns:a16="http://schemas.microsoft.com/office/drawing/2014/main" id="{00000000-0008-0000-1900-00002F000000}"/>
            </a:ext>
          </a:extLst>
        </xdr:cNvPr>
        <xdr:cNvSpPr>
          <a:spLocks noChangeShapeType="1"/>
        </xdr:cNvSpPr>
      </xdr:nvSpPr>
      <xdr:spPr bwMode="auto">
        <a:xfrm flipV="1">
          <a:off x="4294416" y="3566886"/>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A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A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A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A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A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A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A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A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A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A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A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2</xdr:rowOff>
    </xdr:from>
    <xdr:to>
      <xdr:col>21</xdr:col>
      <xdr:colOff>707571</xdr:colOff>
      <xdr:row>42</xdr:row>
      <xdr:rowOff>480786</xdr:rowOff>
    </xdr:to>
    <xdr:sp macro="" textlink="">
      <xdr:nvSpPr>
        <xdr:cNvPr id="13" name="Text Box 14">
          <a:extLst>
            <a:ext uri="{FF2B5EF4-FFF2-40B4-BE49-F238E27FC236}">
              <a16:creationId xmlns:a16="http://schemas.microsoft.com/office/drawing/2014/main" id="{00000000-0008-0000-1A00-00000D000000}"/>
            </a:ext>
          </a:extLst>
        </xdr:cNvPr>
        <xdr:cNvSpPr txBox="1">
          <a:spLocks noChangeArrowheads="1"/>
        </xdr:cNvSpPr>
      </xdr:nvSpPr>
      <xdr:spPr bwMode="auto">
        <a:xfrm>
          <a:off x="0" y="69278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A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1A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1A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1A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9" name="Line 21">
          <a:extLst>
            <a:ext uri="{FF2B5EF4-FFF2-40B4-BE49-F238E27FC236}">
              <a16:creationId xmlns:a16="http://schemas.microsoft.com/office/drawing/2014/main" id="{00000000-0008-0000-1A00-000013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0" name="Line 21">
          <a:extLst>
            <a:ext uri="{FF2B5EF4-FFF2-40B4-BE49-F238E27FC236}">
              <a16:creationId xmlns:a16="http://schemas.microsoft.com/office/drawing/2014/main" id="{00000000-0008-0000-1A00-000014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1" name="Line 21">
          <a:extLst>
            <a:ext uri="{FF2B5EF4-FFF2-40B4-BE49-F238E27FC236}">
              <a16:creationId xmlns:a16="http://schemas.microsoft.com/office/drawing/2014/main" id="{00000000-0008-0000-1A00-000015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1A00-000016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3" name="Line 21">
          <a:extLst>
            <a:ext uri="{FF2B5EF4-FFF2-40B4-BE49-F238E27FC236}">
              <a16:creationId xmlns:a16="http://schemas.microsoft.com/office/drawing/2014/main" id="{00000000-0008-0000-1A00-000017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1A00-000018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5" name="Line 21">
          <a:extLst>
            <a:ext uri="{FF2B5EF4-FFF2-40B4-BE49-F238E27FC236}">
              <a16:creationId xmlns:a16="http://schemas.microsoft.com/office/drawing/2014/main" id="{00000000-0008-0000-1A00-000019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6" name="Line 21">
          <a:extLst>
            <a:ext uri="{FF2B5EF4-FFF2-40B4-BE49-F238E27FC236}">
              <a16:creationId xmlns:a16="http://schemas.microsoft.com/office/drawing/2014/main" id="{00000000-0008-0000-1A00-00001A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7" name="Line 21">
          <a:extLst>
            <a:ext uri="{FF2B5EF4-FFF2-40B4-BE49-F238E27FC236}">
              <a16:creationId xmlns:a16="http://schemas.microsoft.com/office/drawing/2014/main" id="{00000000-0008-0000-1A00-00001B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8" name="Line 21">
          <a:extLst>
            <a:ext uri="{FF2B5EF4-FFF2-40B4-BE49-F238E27FC236}">
              <a16:creationId xmlns:a16="http://schemas.microsoft.com/office/drawing/2014/main" id="{00000000-0008-0000-1A00-00001C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9" name="Line 21">
          <a:extLst>
            <a:ext uri="{FF2B5EF4-FFF2-40B4-BE49-F238E27FC236}">
              <a16:creationId xmlns:a16="http://schemas.microsoft.com/office/drawing/2014/main" id="{00000000-0008-0000-1A00-00001D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30" name="Line 21">
          <a:extLst>
            <a:ext uri="{FF2B5EF4-FFF2-40B4-BE49-F238E27FC236}">
              <a16:creationId xmlns:a16="http://schemas.microsoft.com/office/drawing/2014/main" id="{00000000-0008-0000-1A00-00001E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31" name="Line 21">
          <a:extLst>
            <a:ext uri="{FF2B5EF4-FFF2-40B4-BE49-F238E27FC236}">
              <a16:creationId xmlns:a16="http://schemas.microsoft.com/office/drawing/2014/main" id="{00000000-0008-0000-1A00-00001F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32" name="Line 21">
          <a:extLst>
            <a:ext uri="{FF2B5EF4-FFF2-40B4-BE49-F238E27FC236}">
              <a16:creationId xmlns:a16="http://schemas.microsoft.com/office/drawing/2014/main" id="{00000000-0008-0000-1A00-000020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33" name="Line 21">
          <a:extLst>
            <a:ext uri="{FF2B5EF4-FFF2-40B4-BE49-F238E27FC236}">
              <a16:creationId xmlns:a16="http://schemas.microsoft.com/office/drawing/2014/main" id="{00000000-0008-0000-1A00-000021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34" name="Line 21">
          <a:extLst>
            <a:ext uri="{FF2B5EF4-FFF2-40B4-BE49-F238E27FC236}">
              <a16:creationId xmlns:a16="http://schemas.microsoft.com/office/drawing/2014/main" id="{00000000-0008-0000-1A00-000022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35" name="Line 21">
          <a:extLst>
            <a:ext uri="{FF2B5EF4-FFF2-40B4-BE49-F238E27FC236}">
              <a16:creationId xmlns:a16="http://schemas.microsoft.com/office/drawing/2014/main" id="{00000000-0008-0000-1A00-000023000000}"/>
            </a:ext>
          </a:extLst>
        </xdr:cNvPr>
        <xdr:cNvSpPr>
          <a:spLocks noChangeShapeType="1"/>
        </xdr:cNvSpPr>
      </xdr:nvSpPr>
      <xdr:spPr bwMode="auto">
        <a:xfrm flipV="1">
          <a:off x="4385129" y="35142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36" name="Line 21">
          <a:extLst>
            <a:ext uri="{FF2B5EF4-FFF2-40B4-BE49-F238E27FC236}">
              <a16:creationId xmlns:a16="http://schemas.microsoft.com/office/drawing/2014/main" id="{00000000-0008-0000-1A00-000024000000}"/>
            </a:ext>
          </a:extLst>
        </xdr:cNvPr>
        <xdr:cNvSpPr>
          <a:spLocks noChangeShapeType="1"/>
        </xdr:cNvSpPr>
      </xdr:nvSpPr>
      <xdr:spPr bwMode="auto">
        <a:xfrm flipV="1">
          <a:off x="4339773" y="35142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B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B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B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B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B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B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B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B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B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B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B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2</xdr:rowOff>
    </xdr:from>
    <xdr:to>
      <xdr:col>21</xdr:col>
      <xdr:colOff>707571</xdr:colOff>
      <xdr:row>36</xdr:row>
      <xdr:rowOff>480786</xdr:rowOff>
    </xdr:to>
    <xdr:sp macro="" textlink="">
      <xdr:nvSpPr>
        <xdr:cNvPr id="13" name="Text Box 14">
          <a:extLst>
            <a:ext uri="{FF2B5EF4-FFF2-40B4-BE49-F238E27FC236}">
              <a16:creationId xmlns:a16="http://schemas.microsoft.com/office/drawing/2014/main" id="{00000000-0008-0000-1B00-00000D000000}"/>
            </a:ext>
          </a:extLst>
        </xdr:cNvPr>
        <xdr:cNvSpPr txBox="1">
          <a:spLocks noChangeArrowheads="1"/>
        </xdr:cNvSpPr>
      </xdr:nvSpPr>
      <xdr:spPr bwMode="auto">
        <a:xfrm>
          <a:off x="0" y="78930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B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1B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1B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1B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9" name="Line 21">
          <a:extLst>
            <a:ext uri="{FF2B5EF4-FFF2-40B4-BE49-F238E27FC236}">
              <a16:creationId xmlns:a16="http://schemas.microsoft.com/office/drawing/2014/main" id="{00000000-0008-0000-1B00-000013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0" name="Line 21">
          <a:extLst>
            <a:ext uri="{FF2B5EF4-FFF2-40B4-BE49-F238E27FC236}">
              <a16:creationId xmlns:a16="http://schemas.microsoft.com/office/drawing/2014/main" id="{00000000-0008-0000-1B00-000014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1" name="Line 21">
          <a:extLst>
            <a:ext uri="{FF2B5EF4-FFF2-40B4-BE49-F238E27FC236}">
              <a16:creationId xmlns:a16="http://schemas.microsoft.com/office/drawing/2014/main" id="{00000000-0008-0000-1B00-000015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1B00-000016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3" name="Line 21">
          <a:extLst>
            <a:ext uri="{FF2B5EF4-FFF2-40B4-BE49-F238E27FC236}">
              <a16:creationId xmlns:a16="http://schemas.microsoft.com/office/drawing/2014/main" id="{00000000-0008-0000-1B00-000017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1B00-000018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5" name="Line 21">
          <a:extLst>
            <a:ext uri="{FF2B5EF4-FFF2-40B4-BE49-F238E27FC236}">
              <a16:creationId xmlns:a16="http://schemas.microsoft.com/office/drawing/2014/main" id="{00000000-0008-0000-1B00-000019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6" name="Line 21">
          <a:extLst>
            <a:ext uri="{FF2B5EF4-FFF2-40B4-BE49-F238E27FC236}">
              <a16:creationId xmlns:a16="http://schemas.microsoft.com/office/drawing/2014/main" id="{00000000-0008-0000-1B00-00001A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7" name="Line 21">
          <a:extLst>
            <a:ext uri="{FF2B5EF4-FFF2-40B4-BE49-F238E27FC236}">
              <a16:creationId xmlns:a16="http://schemas.microsoft.com/office/drawing/2014/main" id="{00000000-0008-0000-1B00-00001B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8" name="Line 21">
          <a:extLst>
            <a:ext uri="{FF2B5EF4-FFF2-40B4-BE49-F238E27FC236}">
              <a16:creationId xmlns:a16="http://schemas.microsoft.com/office/drawing/2014/main" id="{00000000-0008-0000-1B00-00001C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9" name="Line 21">
          <a:extLst>
            <a:ext uri="{FF2B5EF4-FFF2-40B4-BE49-F238E27FC236}">
              <a16:creationId xmlns:a16="http://schemas.microsoft.com/office/drawing/2014/main" id="{00000000-0008-0000-1B00-00001D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30" name="Line 21">
          <a:extLst>
            <a:ext uri="{FF2B5EF4-FFF2-40B4-BE49-F238E27FC236}">
              <a16:creationId xmlns:a16="http://schemas.microsoft.com/office/drawing/2014/main" id="{00000000-0008-0000-1B00-00001E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43" name="Line 21">
          <a:extLst>
            <a:ext uri="{FF2B5EF4-FFF2-40B4-BE49-F238E27FC236}">
              <a16:creationId xmlns:a16="http://schemas.microsoft.com/office/drawing/2014/main" id="{00000000-0008-0000-1B00-00002B000000}"/>
            </a:ext>
          </a:extLst>
        </xdr:cNvPr>
        <xdr:cNvSpPr>
          <a:spLocks noChangeShapeType="1"/>
        </xdr:cNvSpPr>
      </xdr:nvSpPr>
      <xdr:spPr bwMode="auto">
        <a:xfrm flipV="1">
          <a:off x="4381500" y="33110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44" name="Line 21">
          <a:extLst>
            <a:ext uri="{FF2B5EF4-FFF2-40B4-BE49-F238E27FC236}">
              <a16:creationId xmlns:a16="http://schemas.microsoft.com/office/drawing/2014/main" id="{00000000-0008-0000-1B00-00002C000000}"/>
            </a:ext>
          </a:extLst>
        </xdr:cNvPr>
        <xdr:cNvSpPr>
          <a:spLocks noChangeShapeType="1"/>
        </xdr:cNvSpPr>
      </xdr:nvSpPr>
      <xdr:spPr bwMode="auto">
        <a:xfrm flipV="1">
          <a:off x="4381500" y="33110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45" name="Line 21">
          <a:extLst>
            <a:ext uri="{FF2B5EF4-FFF2-40B4-BE49-F238E27FC236}">
              <a16:creationId xmlns:a16="http://schemas.microsoft.com/office/drawing/2014/main" id="{00000000-0008-0000-1B00-00002D000000}"/>
            </a:ext>
          </a:extLst>
        </xdr:cNvPr>
        <xdr:cNvSpPr>
          <a:spLocks noChangeShapeType="1"/>
        </xdr:cNvSpPr>
      </xdr:nvSpPr>
      <xdr:spPr bwMode="auto">
        <a:xfrm flipV="1">
          <a:off x="4336144" y="33110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46" name="Line 21">
          <a:extLst>
            <a:ext uri="{FF2B5EF4-FFF2-40B4-BE49-F238E27FC236}">
              <a16:creationId xmlns:a16="http://schemas.microsoft.com/office/drawing/2014/main" id="{00000000-0008-0000-1B00-00002E000000}"/>
            </a:ext>
          </a:extLst>
        </xdr:cNvPr>
        <xdr:cNvSpPr>
          <a:spLocks noChangeShapeType="1"/>
        </xdr:cNvSpPr>
      </xdr:nvSpPr>
      <xdr:spPr bwMode="auto">
        <a:xfrm flipV="1">
          <a:off x="4381500" y="33110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20</xdr:row>
      <xdr:rowOff>136070</xdr:rowOff>
    </xdr:from>
    <xdr:to>
      <xdr:col>4</xdr:col>
      <xdr:colOff>721926</xdr:colOff>
      <xdr:row>20</xdr:row>
      <xdr:rowOff>139432</xdr:rowOff>
    </xdr:to>
    <xdr:sp macro="" textlink="">
      <xdr:nvSpPr>
        <xdr:cNvPr id="47" name="Line 21">
          <a:extLst>
            <a:ext uri="{FF2B5EF4-FFF2-40B4-BE49-F238E27FC236}">
              <a16:creationId xmlns:a16="http://schemas.microsoft.com/office/drawing/2014/main" id="{00000000-0008-0000-1B00-00002F000000}"/>
            </a:ext>
          </a:extLst>
        </xdr:cNvPr>
        <xdr:cNvSpPr>
          <a:spLocks noChangeShapeType="1"/>
        </xdr:cNvSpPr>
      </xdr:nvSpPr>
      <xdr:spPr bwMode="auto">
        <a:xfrm flipV="1">
          <a:off x="4381500" y="33110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20</xdr:row>
      <xdr:rowOff>136071</xdr:rowOff>
    </xdr:from>
    <xdr:to>
      <xdr:col>4</xdr:col>
      <xdr:colOff>725329</xdr:colOff>
      <xdr:row>20</xdr:row>
      <xdr:rowOff>136071</xdr:rowOff>
    </xdr:to>
    <xdr:sp macro="" textlink="">
      <xdr:nvSpPr>
        <xdr:cNvPr id="48" name="Line 21">
          <a:extLst>
            <a:ext uri="{FF2B5EF4-FFF2-40B4-BE49-F238E27FC236}">
              <a16:creationId xmlns:a16="http://schemas.microsoft.com/office/drawing/2014/main" id="{00000000-0008-0000-1B00-000030000000}"/>
            </a:ext>
          </a:extLst>
        </xdr:cNvPr>
        <xdr:cNvSpPr>
          <a:spLocks noChangeShapeType="1"/>
        </xdr:cNvSpPr>
      </xdr:nvSpPr>
      <xdr:spPr bwMode="auto">
        <a:xfrm flipV="1">
          <a:off x="4336144" y="33110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C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C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C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C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C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C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C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C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C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C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C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2</xdr:rowOff>
    </xdr:from>
    <xdr:to>
      <xdr:col>21</xdr:col>
      <xdr:colOff>707571</xdr:colOff>
      <xdr:row>43</xdr:row>
      <xdr:rowOff>480786</xdr:rowOff>
    </xdr:to>
    <xdr:sp macro="" textlink="">
      <xdr:nvSpPr>
        <xdr:cNvPr id="13" name="Text Box 14">
          <a:extLst>
            <a:ext uri="{FF2B5EF4-FFF2-40B4-BE49-F238E27FC236}">
              <a16:creationId xmlns:a16="http://schemas.microsoft.com/office/drawing/2014/main" id="{00000000-0008-0000-1C00-00000D000000}"/>
            </a:ext>
          </a:extLst>
        </xdr:cNvPr>
        <xdr:cNvSpPr txBox="1">
          <a:spLocks noChangeArrowheads="1"/>
        </xdr:cNvSpPr>
      </xdr:nvSpPr>
      <xdr:spPr bwMode="auto">
        <a:xfrm>
          <a:off x="0" y="64452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C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37" name="Line 21">
          <a:extLst>
            <a:ext uri="{FF2B5EF4-FFF2-40B4-BE49-F238E27FC236}">
              <a16:creationId xmlns:a16="http://schemas.microsoft.com/office/drawing/2014/main" id="{00000000-0008-0000-1C00-000025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38" name="Line 21">
          <a:extLst>
            <a:ext uri="{FF2B5EF4-FFF2-40B4-BE49-F238E27FC236}">
              <a16:creationId xmlns:a16="http://schemas.microsoft.com/office/drawing/2014/main" id="{00000000-0008-0000-1C00-000026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39" name="Line 21">
          <a:extLst>
            <a:ext uri="{FF2B5EF4-FFF2-40B4-BE49-F238E27FC236}">
              <a16:creationId xmlns:a16="http://schemas.microsoft.com/office/drawing/2014/main" id="{00000000-0008-0000-1C00-000027000000}"/>
            </a:ext>
          </a:extLst>
        </xdr:cNvPr>
        <xdr:cNvSpPr>
          <a:spLocks noChangeShapeType="1"/>
        </xdr:cNvSpPr>
      </xdr:nvSpPr>
      <xdr:spPr bwMode="auto">
        <a:xfrm flipV="1">
          <a:off x="4336144" y="30661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40" name="Line 21">
          <a:extLst>
            <a:ext uri="{FF2B5EF4-FFF2-40B4-BE49-F238E27FC236}">
              <a16:creationId xmlns:a16="http://schemas.microsoft.com/office/drawing/2014/main" id="{00000000-0008-0000-1C00-000028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41" name="Line 21">
          <a:extLst>
            <a:ext uri="{FF2B5EF4-FFF2-40B4-BE49-F238E27FC236}">
              <a16:creationId xmlns:a16="http://schemas.microsoft.com/office/drawing/2014/main" id="{00000000-0008-0000-1C00-000029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42" name="Line 21">
          <a:extLst>
            <a:ext uri="{FF2B5EF4-FFF2-40B4-BE49-F238E27FC236}">
              <a16:creationId xmlns:a16="http://schemas.microsoft.com/office/drawing/2014/main" id="{00000000-0008-0000-1C00-00002A000000}"/>
            </a:ext>
          </a:extLst>
        </xdr:cNvPr>
        <xdr:cNvSpPr>
          <a:spLocks noChangeShapeType="1"/>
        </xdr:cNvSpPr>
      </xdr:nvSpPr>
      <xdr:spPr bwMode="auto">
        <a:xfrm flipV="1">
          <a:off x="4336144" y="30661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43" name="Line 21">
          <a:extLst>
            <a:ext uri="{FF2B5EF4-FFF2-40B4-BE49-F238E27FC236}">
              <a16:creationId xmlns:a16="http://schemas.microsoft.com/office/drawing/2014/main" id="{00000000-0008-0000-1C00-00002B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44" name="Line 21">
          <a:extLst>
            <a:ext uri="{FF2B5EF4-FFF2-40B4-BE49-F238E27FC236}">
              <a16:creationId xmlns:a16="http://schemas.microsoft.com/office/drawing/2014/main" id="{00000000-0008-0000-1C00-00002C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45" name="Line 21">
          <a:extLst>
            <a:ext uri="{FF2B5EF4-FFF2-40B4-BE49-F238E27FC236}">
              <a16:creationId xmlns:a16="http://schemas.microsoft.com/office/drawing/2014/main" id="{00000000-0008-0000-1C00-00002D000000}"/>
            </a:ext>
          </a:extLst>
        </xdr:cNvPr>
        <xdr:cNvSpPr>
          <a:spLocks noChangeShapeType="1"/>
        </xdr:cNvSpPr>
      </xdr:nvSpPr>
      <xdr:spPr bwMode="auto">
        <a:xfrm flipV="1">
          <a:off x="4336144" y="30661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46" name="Line 21">
          <a:extLst>
            <a:ext uri="{FF2B5EF4-FFF2-40B4-BE49-F238E27FC236}">
              <a16:creationId xmlns:a16="http://schemas.microsoft.com/office/drawing/2014/main" id="{00000000-0008-0000-1C00-00002E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47" name="Line 21">
          <a:extLst>
            <a:ext uri="{FF2B5EF4-FFF2-40B4-BE49-F238E27FC236}">
              <a16:creationId xmlns:a16="http://schemas.microsoft.com/office/drawing/2014/main" id="{00000000-0008-0000-1C00-00002F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48" name="Line 21">
          <a:extLst>
            <a:ext uri="{FF2B5EF4-FFF2-40B4-BE49-F238E27FC236}">
              <a16:creationId xmlns:a16="http://schemas.microsoft.com/office/drawing/2014/main" id="{00000000-0008-0000-1C00-000030000000}"/>
            </a:ext>
          </a:extLst>
        </xdr:cNvPr>
        <xdr:cNvSpPr>
          <a:spLocks noChangeShapeType="1"/>
        </xdr:cNvSpPr>
      </xdr:nvSpPr>
      <xdr:spPr bwMode="auto">
        <a:xfrm flipV="1">
          <a:off x="4336144" y="3066142"/>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49" name="Line 21">
          <a:extLst>
            <a:ext uri="{FF2B5EF4-FFF2-40B4-BE49-F238E27FC236}">
              <a16:creationId xmlns:a16="http://schemas.microsoft.com/office/drawing/2014/main" id="{00000000-0008-0000-1C00-000031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50" name="Line 21">
          <a:extLst>
            <a:ext uri="{FF2B5EF4-FFF2-40B4-BE49-F238E27FC236}">
              <a16:creationId xmlns:a16="http://schemas.microsoft.com/office/drawing/2014/main" id="{00000000-0008-0000-1C00-000032000000}"/>
            </a:ext>
          </a:extLst>
        </xdr:cNvPr>
        <xdr:cNvSpPr>
          <a:spLocks noChangeShapeType="1"/>
        </xdr:cNvSpPr>
      </xdr:nvSpPr>
      <xdr:spPr bwMode="auto">
        <a:xfrm flipV="1">
          <a:off x="4381500" y="3066141"/>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244929</xdr:colOff>
      <xdr:row>20</xdr:row>
      <xdr:rowOff>136070</xdr:rowOff>
    </xdr:from>
    <xdr:to>
      <xdr:col>4</xdr:col>
      <xdr:colOff>721926</xdr:colOff>
      <xdr:row>20</xdr:row>
      <xdr:rowOff>136071</xdr:rowOff>
    </xdr:to>
    <xdr:sp macro="" textlink="">
      <xdr:nvSpPr>
        <xdr:cNvPr id="52" name="Line 21">
          <a:extLst>
            <a:ext uri="{FF2B5EF4-FFF2-40B4-BE49-F238E27FC236}">
              <a16:creationId xmlns:a16="http://schemas.microsoft.com/office/drawing/2014/main" id="{00000000-0008-0000-1C00-000034000000}"/>
            </a:ext>
          </a:extLst>
        </xdr:cNvPr>
        <xdr:cNvSpPr>
          <a:spLocks noChangeShapeType="1"/>
        </xdr:cNvSpPr>
      </xdr:nvSpPr>
      <xdr:spPr bwMode="auto">
        <a:xfrm flipV="1">
          <a:off x="4318000" y="3555999"/>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2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D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D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D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D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D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D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D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D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D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D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D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49</xdr:row>
      <xdr:rowOff>2</xdr:rowOff>
    </xdr:from>
    <xdr:to>
      <xdr:col>21</xdr:col>
      <xdr:colOff>707571</xdr:colOff>
      <xdr:row>50</xdr:row>
      <xdr:rowOff>480786</xdr:rowOff>
    </xdr:to>
    <xdr:sp macro="" textlink="">
      <xdr:nvSpPr>
        <xdr:cNvPr id="13" name="Text Box 14">
          <a:extLst>
            <a:ext uri="{FF2B5EF4-FFF2-40B4-BE49-F238E27FC236}">
              <a16:creationId xmlns:a16="http://schemas.microsoft.com/office/drawing/2014/main" id="{00000000-0008-0000-1D00-00000D000000}"/>
            </a:ext>
          </a:extLst>
        </xdr:cNvPr>
        <xdr:cNvSpPr txBox="1">
          <a:spLocks noChangeArrowheads="1"/>
        </xdr:cNvSpPr>
      </xdr:nvSpPr>
      <xdr:spPr bwMode="auto">
        <a:xfrm>
          <a:off x="0" y="81343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D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1D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1D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1D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9" name="Line 21">
          <a:extLst>
            <a:ext uri="{FF2B5EF4-FFF2-40B4-BE49-F238E27FC236}">
              <a16:creationId xmlns:a16="http://schemas.microsoft.com/office/drawing/2014/main" id="{00000000-0008-0000-1D00-000013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0" name="Line 21">
          <a:extLst>
            <a:ext uri="{FF2B5EF4-FFF2-40B4-BE49-F238E27FC236}">
              <a16:creationId xmlns:a16="http://schemas.microsoft.com/office/drawing/2014/main" id="{00000000-0008-0000-1D00-000014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1" name="Line 21">
          <a:extLst>
            <a:ext uri="{FF2B5EF4-FFF2-40B4-BE49-F238E27FC236}">
              <a16:creationId xmlns:a16="http://schemas.microsoft.com/office/drawing/2014/main" id="{00000000-0008-0000-1D00-000015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1D00-000016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3" name="Line 21">
          <a:extLst>
            <a:ext uri="{FF2B5EF4-FFF2-40B4-BE49-F238E27FC236}">
              <a16:creationId xmlns:a16="http://schemas.microsoft.com/office/drawing/2014/main" id="{00000000-0008-0000-1D00-000017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1D00-000018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5" name="Line 21">
          <a:extLst>
            <a:ext uri="{FF2B5EF4-FFF2-40B4-BE49-F238E27FC236}">
              <a16:creationId xmlns:a16="http://schemas.microsoft.com/office/drawing/2014/main" id="{00000000-0008-0000-1D00-000019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6" name="Line 21">
          <a:extLst>
            <a:ext uri="{FF2B5EF4-FFF2-40B4-BE49-F238E27FC236}">
              <a16:creationId xmlns:a16="http://schemas.microsoft.com/office/drawing/2014/main" id="{00000000-0008-0000-1D00-00001A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7" name="Line 21">
          <a:extLst>
            <a:ext uri="{FF2B5EF4-FFF2-40B4-BE49-F238E27FC236}">
              <a16:creationId xmlns:a16="http://schemas.microsoft.com/office/drawing/2014/main" id="{00000000-0008-0000-1D00-00001B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8" name="Line 21">
          <a:extLst>
            <a:ext uri="{FF2B5EF4-FFF2-40B4-BE49-F238E27FC236}">
              <a16:creationId xmlns:a16="http://schemas.microsoft.com/office/drawing/2014/main" id="{00000000-0008-0000-1D00-00001C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9" name="Line 21">
          <a:extLst>
            <a:ext uri="{FF2B5EF4-FFF2-40B4-BE49-F238E27FC236}">
              <a16:creationId xmlns:a16="http://schemas.microsoft.com/office/drawing/2014/main" id="{00000000-0008-0000-1D00-00001D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244929</xdr:colOff>
      <xdr:row>20</xdr:row>
      <xdr:rowOff>136070</xdr:rowOff>
    </xdr:from>
    <xdr:to>
      <xdr:col>4</xdr:col>
      <xdr:colOff>721926</xdr:colOff>
      <xdr:row>20</xdr:row>
      <xdr:rowOff>136071</xdr:rowOff>
    </xdr:to>
    <xdr:sp macro="" textlink="">
      <xdr:nvSpPr>
        <xdr:cNvPr id="30" name="Line 21">
          <a:extLst>
            <a:ext uri="{FF2B5EF4-FFF2-40B4-BE49-F238E27FC236}">
              <a16:creationId xmlns:a16="http://schemas.microsoft.com/office/drawing/2014/main" id="{00000000-0008-0000-1D00-00001E000000}"/>
            </a:ext>
          </a:extLst>
        </xdr:cNvPr>
        <xdr:cNvSpPr>
          <a:spLocks noChangeShapeType="1"/>
        </xdr:cNvSpPr>
      </xdr:nvSpPr>
      <xdr:spPr bwMode="auto">
        <a:xfrm flipV="1">
          <a:off x="4321629" y="35142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E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E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E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E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E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E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E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E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007</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E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E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E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2</xdr:rowOff>
    </xdr:from>
    <xdr:to>
      <xdr:col>21</xdr:col>
      <xdr:colOff>707571</xdr:colOff>
      <xdr:row>40</xdr:row>
      <xdr:rowOff>480786</xdr:rowOff>
    </xdr:to>
    <xdr:sp macro="" textlink="">
      <xdr:nvSpPr>
        <xdr:cNvPr id="13" name="Text Box 14">
          <a:extLst>
            <a:ext uri="{FF2B5EF4-FFF2-40B4-BE49-F238E27FC236}">
              <a16:creationId xmlns:a16="http://schemas.microsoft.com/office/drawing/2014/main" id="{00000000-0008-0000-1E00-00000D000000}"/>
            </a:ext>
          </a:extLst>
        </xdr:cNvPr>
        <xdr:cNvSpPr txBox="1">
          <a:spLocks noChangeArrowheads="1"/>
        </xdr:cNvSpPr>
      </xdr:nvSpPr>
      <xdr:spPr bwMode="auto">
        <a:xfrm>
          <a:off x="0" y="98234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E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1E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1E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1E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9" name="Line 21">
          <a:extLst>
            <a:ext uri="{FF2B5EF4-FFF2-40B4-BE49-F238E27FC236}">
              <a16:creationId xmlns:a16="http://schemas.microsoft.com/office/drawing/2014/main" id="{00000000-0008-0000-1E00-000013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0" name="Line 21">
          <a:extLst>
            <a:ext uri="{FF2B5EF4-FFF2-40B4-BE49-F238E27FC236}">
              <a16:creationId xmlns:a16="http://schemas.microsoft.com/office/drawing/2014/main" id="{00000000-0008-0000-1E00-000014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1" name="Line 21">
          <a:extLst>
            <a:ext uri="{FF2B5EF4-FFF2-40B4-BE49-F238E27FC236}">
              <a16:creationId xmlns:a16="http://schemas.microsoft.com/office/drawing/2014/main" id="{00000000-0008-0000-1E00-000015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1E00-000016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3" name="Line 21">
          <a:extLst>
            <a:ext uri="{FF2B5EF4-FFF2-40B4-BE49-F238E27FC236}">
              <a16:creationId xmlns:a16="http://schemas.microsoft.com/office/drawing/2014/main" id="{00000000-0008-0000-1E00-000017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1E00-000018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5" name="Line 21">
          <a:extLst>
            <a:ext uri="{FF2B5EF4-FFF2-40B4-BE49-F238E27FC236}">
              <a16:creationId xmlns:a16="http://schemas.microsoft.com/office/drawing/2014/main" id="{00000000-0008-0000-1E00-000019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6" name="Line 21">
          <a:extLst>
            <a:ext uri="{FF2B5EF4-FFF2-40B4-BE49-F238E27FC236}">
              <a16:creationId xmlns:a16="http://schemas.microsoft.com/office/drawing/2014/main" id="{00000000-0008-0000-1E00-00001A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7" name="Line 21">
          <a:extLst>
            <a:ext uri="{FF2B5EF4-FFF2-40B4-BE49-F238E27FC236}">
              <a16:creationId xmlns:a16="http://schemas.microsoft.com/office/drawing/2014/main" id="{00000000-0008-0000-1E00-00001B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8" name="Line 21">
          <a:extLst>
            <a:ext uri="{FF2B5EF4-FFF2-40B4-BE49-F238E27FC236}">
              <a16:creationId xmlns:a16="http://schemas.microsoft.com/office/drawing/2014/main" id="{00000000-0008-0000-1E00-00001C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9" name="Line 21">
          <a:extLst>
            <a:ext uri="{FF2B5EF4-FFF2-40B4-BE49-F238E27FC236}">
              <a16:creationId xmlns:a16="http://schemas.microsoft.com/office/drawing/2014/main" id="{00000000-0008-0000-1E00-00001D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244929</xdr:colOff>
      <xdr:row>20</xdr:row>
      <xdr:rowOff>136070</xdr:rowOff>
    </xdr:from>
    <xdr:to>
      <xdr:col>4</xdr:col>
      <xdr:colOff>721926</xdr:colOff>
      <xdr:row>20</xdr:row>
      <xdr:rowOff>136071</xdr:rowOff>
    </xdr:to>
    <xdr:sp macro="" textlink="">
      <xdr:nvSpPr>
        <xdr:cNvPr id="31" name="Line 21">
          <a:extLst>
            <a:ext uri="{FF2B5EF4-FFF2-40B4-BE49-F238E27FC236}">
              <a16:creationId xmlns:a16="http://schemas.microsoft.com/office/drawing/2014/main" id="{00000000-0008-0000-1E00-00001F000000}"/>
            </a:ext>
          </a:extLst>
        </xdr:cNvPr>
        <xdr:cNvSpPr>
          <a:spLocks noChangeShapeType="1"/>
        </xdr:cNvSpPr>
      </xdr:nvSpPr>
      <xdr:spPr bwMode="auto">
        <a:xfrm flipV="1">
          <a:off x="4318000" y="3555999"/>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1F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1F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1F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1F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1F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1F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1F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1F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008</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1F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1F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1F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2</xdr:rowOff>
    </xdr:from>
    <xdr:to>
      <xdr:col>21</xdr:col>
      <xdr:colOff>707571</xdr:colOff>
      <xdr:row>42</xdr:row>
      <xdr:rowOff>480786</xdr:rowOff>
    </xdr:to>
    <xdr:sp macro="" textlink="">
      <xdr:nvSpPr>
        <xdr:cNvPr id="13" name="Text Box 14">
          <a:extLst>
            <a:ext uri="{FF2B5EF4-FFF2-40B4-BE49-F238E27FC236}">
              <a16:creationId xmlns:a16="http://schemas.microsoft.com/office/drawing/2014/main" id="{00000000-0008-0000-1F00-00000D000000}"/>
            </a:ext>
          </a:extLst>
        </xdr:cNvPr>
        <xdr:cNvSpPr txBox="1">
          <a:spLocks noChangeArrowheads="1"/>
        </xdr:cNvSpPr>
      </xdr:nvSpPr>
      <xdr:spPr bwMode="auto">
        <a:xfrm>
          <a:off x="0" y="74104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1F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1F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1F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1F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1F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9" name="Line 21">
          <a:extLst>
            <a:ext uri="{FF2B5EF4-FFF2-40B4-BE49-F238E27FC236}">
              <a16:creationId xmlns:a16="http://schemas.microsoft.com/office/drawing/2014/main" id="{00000000-0008-0000-1F00-000013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0" name="Line 21">
          <a:extLst>
            <a:ext uri="{FF2B5EF4-FFF2-40B4-BE49-F238E27FC236}">
              <a16:creationId xmlns:a16="http://schemas.microsoft.com/office/drawing/2014/main" id="{00000000-0008-0000-1F00-000014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1" name="Line 21">
          <a:extLst>
            <a:ext uri="{FF2B5EF4-FFF2-40B4-BE49-F238E27FC236}">
              <a16:creationId xmlns:a16="http://schemas.microsoft.com/office/drawing/2014/main" id="{00000000-0008-0000-1F00-000015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1F00-000016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3" name="Line 21">
          <a:extLst>
            <a:ext uri="{FF2B5EF4-FFF2-40B4-BE49-F238E27FC236}">
              <a16:creationId xmlns:a16="http://schemas.microsoft.com/office/drawing/2014/main" id="{00000000-0008-0000-1F00-000017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1F00-000018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5" name="Line 21">
          <a:extLst>
            <a:ext uri="{FF2B5EF4-FFF2-40B4-BE49-F238E27FC236}">
              <a16:creationId xmlns:a16="http://schemas.microsoft.com/office/drawing/2014/main" id="{00000000-0008-0000-1F00-000019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6" name="Line 21">
          <a:extLst>
            <a:ext uri="{FF2B5EF4-FFF2-40B4-BE49-F238E27FC236}">
              <a16:creationId xmlns:a16="http://schemas.microsoft.com/office/drawing/2014/main" id="{00000000-0008-0000-1F00-00001A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7" name="Line 21">
          <a:extLst>
            <a:ext uri="{FF2B5EF4-FFF2-40B4-BE49-F238E27FC236}">
              <a16:creationId xmlns:a16="http://schemas.microsoft.com/office/drawing/2014/main" id="{00000000-0008-0000-1F00-00001B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8" name="Line 21">
          <a:extLst>
            <a:ext uri="{FF2B5EF4-FFF2-40B4-BE49-F238E27FC236}">
              <a16:creationId xmlns:a16="http://schemas.microsoft.com/office/drawing/2014/main" id="{00000000-0008-0000-1F00-00001C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9" name="Line 21">
          <a:extLst>
            <a:ext uri="{FF2B5EF4-FFF2-40B4-BE49-F238E27FC236}">
              <a16:creationId xmlns:a16="http://schemas.microsoft.com/office/drawing/2014/main" id="{00000000-0008-0000-1F00-00001D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244929</xdr:colOff>
      <xdr:row>20</xdr:row>
      <xdr:rowOff>136070</xdr:rowOff>
    </xdr:from>
    <xdr:to>
      <xdr:col>4</xdr:col>
      <xdr:colOff>721926</xdr:colOff>
      <xdr:row>20</xdr:row>
      <xdr:rowOff>136071</xdr:rowOff>
    </xdr:to>
    <xdr:sp macro="" textlink="">
      <xdr:nvSpPr>
        <xdr:cNvPr id="31" name="Line 21">
          <a:extLst>
            <a:ext uri="{FF2B5EF4-FFF2-40B4-BE49-F238E27FC236}">
              <a16:creationId xmlns:a16="http://schemas.microsoft.com/office/drawing/2014/main" id="{00000000-0008-0000-1F00-00001F000000}"/>
            </a:ext>
          </a:extLst>
        </xdr:cNvPr>
        <xdr:cNvSpPr>
          <a:spLocks noChangeShapeType="1"/>
        </xdr:cNvSpPr>
      </xdr:nvSpPr>
      <xdr:spPr bwMode="auto">
        <a:xfrm flipV="1">
          <a:off x="4318000" y="33110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0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0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0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0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0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0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0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0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2021 DESEMBER 009</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0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0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0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2</xdr:rowOff>
    </xdr:from>
    <xdr:to>
      <xdr:col>21</xdr:col>
      <xdr:colOff>707571</xdr:colOff>
      <xdr:row>37</xdr:row>
      <xdr:rowOff>480786</xdr:rowOff>
    </xdr:to>
    <xdr:sp macro="" textlink="">
      <xdr:nvSpPr>
        <xdr:cNvPr id="13" name="Text Box 14">
          <a:extLst>
            <a:ext uri="{FF2B5EF4-FFF2-40B4-BE49-F238E27FC236}">
              <a16:creationId xmlns:a16="http://schemas.microsoft.com/office/drawing/2014/main" id="{00000000-0008-0000-2000-00000D000000}"/>
            </a:ext>
          </a:extLst>
        </xdr:cNvPr>
        <xdr:cNvSpPr txBox="1">
          <a:spLocks noChangeArrowheads="1"/>
        </xdr:cNvSpPr>
      </xdr:nvSpPr>
      <xdr:spPr bwMode="auto">
        <a:xfrm>
          <a:off x="0" y="78930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0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0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20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20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20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9" name="Line 21">
          <a:extLst>
            <a:ext uri="{FF2B5EF4-FFF2-40B4-BE49-F238E27FC236}">
              <a16:creationId xmlns:a16="http://schemas.microsoft.com/office/drawing/2014/main" id="{00000000-0008-0000-2000-000013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0" name="Line 21">
          <a:extLst>
            <a:ext uri="{FF2B5EF4-FFF2-40B4-BE49-F238E27FC236}">
              <a16:creationId xmlns:a16="http://schemas.microsoft.com/office/drawing/2014/main" id="{00000000-0008-0000-2000-000014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1" name="Line 21">
          <a:extLst>
            <a:ext uri="{FF2B5EF4-FFF2-40B4-BE49-F238E27FC236}">
              <a16:creationId xmlns:a16="http://schemas.microsoft.com/office/drawing/2014/main" id="{00000000-0008-0000-2000-000015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2000-000016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3" name="Line 21">
          <a:extLst>
            <a:ext uri="{FF2B5EF4-FFF2-40B4-BE49-F238E27FC236}">
              <a16:creationId xmlns:a16="http://schemas.microsoft.com/office/drawing/2014/main" id="{00000000-0008-0000-2000-000017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2000-000018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5" name="Line 21">
          <a:extLst>
            <a:ext uri="{FF2B5EF4-FFF2-40B4-BE49-F238E27FC236}">
              <a16:creationId xmlns:a16="http://schemas.microsoft.com/office/drawing/2014/main" id="{00000000-0008-0000-2000-000019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6" name="Line 21">
          <a:extLst>
            <a:ext uri="{FF2B5EF4-FFF2-40B4-BE49-F238E27FC236}">
              <a16:creationId xmlns:a16="http://schemas.microsoft.com/office/drawing/2014/main" id="{00000000-0008-0000-2000-00001A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7" name="Line 21">
          <a:extLst>
            <a:ext uri="{FF2B5EF4-FFF2-40B4-BE49-F238E27FC236}">
              <a16:creationId xmlns:a16="http://schemas.microsoft.com/office/drawing/2014/main" id="{00000000-0008-0000-2000-00001B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8" name="Line 21">
          <a:extLst>
            <a:ext uri="{FF2B5EF4-FFF2-40B4-BE49-F238E27FC236}">
              <a16:creationId xmlns:a16="http://schemas.microsoft.com/office/drawing/2014/main" id="{00000000-0008-0000-2000-00001C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9" name="Line 21">
          <a:extLst>
            <a:ext uri="{FF2B5EF4-FFF2-40B4-BE49-F238E27FC236}">
              <a16:creationId xmlns:a16="http://schemas.microsoft.com/office/drawing/2014/main" id="{00000000-0008-0000-2000-00001D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244929</xdr:colOff>
      <xdr:row>20</xdr:row>
      <xdr:rowOff>136070</xdr:rowOff>
    </xdr:from>
    <xdr:to>
      <xdr:col>4</xdr:col>
      <xdr:colOff>721926</xdr:colOff>
      <xdr:row>20</xdr:row>
      <xdr:rowOff>136071</xdr:rowOff>
    </xdr:to>
    <xdr:sp macro="" textlink="">
      <xdr:nvSpPr>
        <xdr:cNvPr id="31" name="Line 21">
          <a:extLst>
            <a:ext uri="{FF2B5EF4-FFF2-40B4-BE49-F238E27FC236}">
              <a16:creationId xmlns:a16="http://schemas.microsoft.com/office/drawing/2014/main" id="{00000000-0008-0000-2000-00001F000000}"/>
            </a:ext>
          </a:extLst>
        </xdr:cNvPr>
        <xdr:cNvSpPr>
          <a:spLocks noChangeShapeType="1"/>
        </xdr:cNvSpPr>
      </xdr:nvSpPr>
      <xdr:spPr bwMode="auto">
        <a:xfrm flipV="1">
          <a:off x="4318000" y="33110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1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1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1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1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1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1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1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1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1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1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1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2</xdr:rowOff>
    </xdr:from>
    <xdr:to>
      <xdr:col>21</xdr:col>
      <xdr:colOff>707571</xdr:colOff>
      <xdr:row>37</xdr:row>
      <xdr:rowOff>480786</xdr:rowOff>
    </xdr:to>
    <xdr:sp macro="" textlink="">
      <xdr:nvSpPr>
        <xdr:cNvPr id="13" name="Text Box 14">
          <a:extLst>
            <a:ext uri="{FF2B5EF4-FFF2-40B4-BE49-F238E27FC236}">
              <a16:creationId xmlns:a16="http://schemas.microsoft.com/office/drawing/2014/main" id="{00000000-0008-0000-2100-00000D000000}"/>
            </a:ext>
          </a:extLst>
        </xdr:cNvPr>
        <xdr:cNvSpPr txBox="1">
          <a:spLocks noChangeArrowheads="1"/>
        </xdr:cNvSpPr>
      </xdr:nvSpPr>
      <xdr:spPr bwMode="auto">
        <a:xfrm>
          <a:off x="0" y="66865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1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308429</xdr:colOff>
      <xdr:row>18</xdr:row>
      <xdr:rowOff>136070</xdr:rowOff>
    </xdr:from>
    <xdr:to>
      <xdr:col>4</xdr:col>
      <xdr:colOff>721926</xdr:colOff>
      <xdr:row>18</xdr:row>
      <xdr:rowOff>139432</xdr:rowOff>
    </xdr:to>
    <xdr:sp macro="" textlink="">
      <xdr:nvSpPr>
        <xdr:cNvPr id="16" name="Line 21">
          <a:extLst>
            <a:ext uri="{FF2B5EF4-FFF2-40B4-BE49-F238E27FC236}">
              <a16:creationId xmlns:a16="http://schemas.microsoft.com/office/drawing/2014/main" id="{00000000-0008-0000-2100-000010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7" name="Line 21">
          <a:extLst>
            <a:ext uri="{FF2B5EF4-FFF2-40B4-BE49-F238E27FC236}">
              <a16:creationId xmlns:a16="http://schemas.microsoft.com/office/drawing/2014/main" id="{00000000-0008-0000-2100-000011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18" name="Line 21">
          <a:extLst>
            <a:ext uri="{FF2B5EF4-FFF2-40B4-BE49-F238E27FC236}">
              <a16:creationId xmlns:a16="http://schemas.microsoft.com/office/drawing/2014/main" id="{00000000-0008-0000-2100-000012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19" name="Line 21">
          <a:extLst>
            <a:ext uri="{FF2B5EF4-FFF2-40B4-BE49-F238E27FC236}">
              <a16:creationId xmlns:a16="http://schemas.microsoft.com/office/drawing/2014/main" id="{00000000-0008-0000-2100-000013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0" name="Line 21">
          <a:extLst>
            <a:ext uri="{FF2B5EF4-FFF2-40B4-BE49-F238E27FC236}">
              <a16:creationId xmlns:a16="http://schemas.microsoft.com/office/drawing/2014/main" id="{00000000-0008-0000-2100-000014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1" name="Line 21">
          <a:extLst>
            <a:ext uri="{FF2B5EF4-FFF2-40B4-BE49-F238E27FC236}">
              <a16:creationId xmlns:a16="http://schemas.microsoft.com/office/drawing/2014/main" id="{00000000-0008-0000-2100-000015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2" name="Line 21">
          <a:extLst>
            <a:ext uri="{FF2B5EF4-FFF2-40B4-BE49-F238E27FC236}">
              <a16:creationId xmlns:a16="http://schemas.microsoft.com/office/drawing/2014/main" id="{00000000-0008-0000-2100-000016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3" name="Line 21">
          <a:extLst>
            <a:ext uri="{FF2B5EF4-FFF2-40B4-BE49-F238E27FC236}">
              <a16:creationId xmlns:a16="http://schemas.microsoft.com/office/drawing/2014/main" id="{00000000-0008-0000-2100-000017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4" name="Line 21">
          <a:extLst>
            <a:ext uri="{FF2B5EF4-FFF2-40B4-BE49-F238E27FC236}">
              <a16:creationId xmlns:a16="http://schemas.microsoft.com/office/drawing/2014/main" id="{00000000-0008-0000-2100-000018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5" name="Line 21">
          <a:extLst>
            <a:ext uri="{FF2B5EF4-FFF2-40B4-BE49-F238E27FC236}">
              <a16:creationId xmlns:a16="http://schemas.microsoft.com/office/drawing/2014/main" id="{00000000-0008-0000-2100-000019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6" name="Line 21">
          <a:extLst>
            <a:ext uri="{FF2B5EF4-FFF2-40B4-BE49-F238E27FC236}">
              <a16:creationId xmlns:a16="http://schemas.microsoft.com/office/drawing/2014/main" id="{00000000-0008-0000-2100-00001A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263073</xdr:colOff>
      <xdr:row>18</xdr:row>
      <xdr:rowOff>136071</xdr:rowOff>
    </xdr:from>
    <xdr:to>
      <xdr:col>4</xdr:col>
      <xdr:colOff>725329</xdr:colOff>
      <xdr:row>18</xdr:row>
      <xdr:rowOff>136071</xdr:rowOff>
    </xdr:to>
    <xdr:sp macro="" textlink="">
      <xdr:nvSpPr>
        <xdr:cNvPr id="27" name="Line 21">
          <a:extLst>
            <a:ext uri="{FF2B5EF4-FFF2-40B4-BE49-F238E27FC236}">
              <a16:creationId xmlns:a16="http://schemas.microsoft.com/office/drawing/2014/main" id="{00000000-0008-0000-2100-00001B000000}"/>
            </a:ext>
          </a:extLst>
        </xdr:cNvPr>
        <xdr:cNvSpPr>
          <a:spLocks noChangeShapeType="1"/>
        </xdr:cNvSpPr>
      </xdr:nvSpPr>
      <xdr:spPr bwMode="auto">
        <a:xfrm flipV="1">
          <a:off x="4339773" y="3031671"/>
          <a:ext cx="462256"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8" name="Line 21">
          <a:extLst>
            <a:ext uri="{FF2B5EF4-FFF2-40B4-BE49-F238E27FC236}">
              <a16:creationId xmlns:a16="http://schemas.microsoft.com/office/drawing/2014/main" id="{00000000-0008-0000-2100-00001C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308429</xdr:colOff>
      <xdr:row>18</xdr:row>
      <xdr:rowOff>136070</xdr:rowOff>
    </xdr:from>
    <xdr:to>
      <xdr:col>4</xdr:col>
      <xdr:colOff>721926</xdr:colOff>
      <xdr:row>18</xdr:row>
      <xdr:rowOff>139432</xdr:rowOff>
    </xdr:to>
    <xdr:sp macro="" textlink="">
      <xdr:nvSpPr>
        <xdr:cNvPr id="29" name="Line 21">
          <a:extLst>
            <a:ext uri="{FF2B5EF4-FFF2-40B4-BE49-F238E27FC236}">
              <a16:creationId xmlns:a16="http://schemas.microsoft.com/office/drawing/2014/main" id="{00000000-0008-0000-2100-00001D000000}"/>
            </a:ext>
          </a:extLst>
        </xdr:cNvPr>
        <xdr:cNvSpPr>
          <a:spLocks noChangeShapeType="1"/>
        </xdr:cNvSpPr>
      </xdr:nvSpPr>
      <xdr:spPr bwMode="auto">
        <a:xfrm flipV="1">
          <a:off x="4385129" y="3031670"/>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244929</xdr:colOff>
      <xdr:row>20</xdr:row>
      <xdr:rowOff>136070</xdr:rowOff>
    </xdr:from>
    <xdr:to>
      <xdr:col>4</xdr:col>
      <xdr:colOff>721926</xdr:colOff>
      <xdr:row>20</xdr:row>
      <xdr:rowOff>136071</xdr:rowOff>
    </xdr:to>
    <xdr:sp macro="" textlink="">
      <xdr:nvSpPr>
        <xdr:cNvPr id="30" name="Line 21">
          <a:extLst>
            <a:ext uri="{FF2B5EF4-FFF2-40B4-BE49-F238E27FC236}">
              <a16:creationId xmlns:a16="http://schemas.microsoft.com/office/drawing/2014/main" id="{00000000-0008-0000-2100-00001E000000}"/>
            </a:ext>
          </a:extLst>
        </xdr:cNvPr>
        <xdr:cNvSpPr>
          <a:spLocks noChangeShapeType="1"/>
        </xdr:cNvSpPr>
      </xdr:nvSpPr>
      <xdr:spPr bwMode="auto">
        <a:xfrm flipV="1">
          <a:off x="4321629" y="35142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200-000002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200-000003000000}"/>
            </a:ext>
          </a:extLst>
        </xdr:cNvPr>
        <xdr:cNvSpPr>
          <a:spLocks noChangeShapeType="1"/>
        </xdr:cNvSpPr>
      </xdr:nvSpPr>
      <xdr:spPr bwMode="auto">
        <a:xfrm flipV="1">
          <a:off x="35052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200-000004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200-000005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200-000006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200-000007000000}"/>
            </a:ext>
          </a:extLst>
        </xdr:cNvPr>
        <xdr:cNvSpPr>
          <a:spLocks noChangeShapeType="1"/>
        </xdr:cNvSpPr>
      </xdr:nvSpPr>
      <xdr:spPr bwMode="auto">
        <a:xfrm flipV="1">
          <a:off x="54165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200-000008000000}"/>
            </a:ext>
          </a:extLst>
        </xdr:cNvPr>
        <xdr:cNvSpPr>
          <a:spLocks noChangeShapeType="1"/>
        </xdr:cNvSpPr>
      </xdr:nvSpPr>
      <xdr:spPr bwMode="auto">
        <a:xfrm flipV="1">
          <a:off x="37623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200-000009000000}"/>
            </a:ext>
          </a:extLst>
        </xdr:cNvPr>
        <xdr:cNvSpPr txBox="1">
          <a:spLocks noChangeArrowheads="1"/>
        </xdr:cNvSpPr>
      </xdr:nvSpPr>
      <xdr:spPr bwMode="auto">
        <a:xfrm>
          <a:off x="115418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200-00000A000000}"/>
            </a:ext>
          </a:extLst>
        </xdr:cNvPr>
        <xdr:cNvSpPr>
          <a:spLocks noChangeShapeType="1"/>
        </xdr:cNvSpPr>
      </xdr:nvSpPr>
      <xdr:spPr bwMode="auto">
        <a:xfrm flipV="1">
          <a:off x="56261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200-00000B000000}"/>
            </a:ext>
          </a:extLst>
        </xdr:cNvPr>
        <xdr:cNvSpPr>
          <a:spLocks noChangeShapeType="1"/>
        </xdr:cNvSpPr>
      </xdr:nvSpPr>
      <xdr:spPr bwMode="auto">
        <a:xfrm flipV="1">
          <a:off x="65024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200-00000C000000}"/>
            </a:ext>
          </a:extLst>
        </xdr:cNvPr>
        <xdr:cNvSpPr>
          <a:spLocks noChangeShapeType="1"/>
        </xdr:cNvSpPr>
      </xdr:nvSpPr>
      <xdr:spPr bwMode="auto">
        <a:xfrm flipV="1">
          <a:off x="6731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2</xdr:rowOff>
    </xdr:from>
    <xdr:to>
      <xdr:col>21</xdr:col>
      <xdr:colOff>707571</xdr:colOff>
      <xdr:row>43</xdr:row>
      <xdr:rowOff>480786</xdr:rowOff>
    </xdr:to>
    <xdr:sp macro="" textlink="">
      <xdr:nvSpPr>
        <xdr:cNvPr id="13" name="Text Box 14">
          <a:extLst>
            <a:ext uri="{FF2B5EF4-FFF2-40B4-BE49-F238E27FC236}">
              <a16:creationId xmlns:a16="http://schemas.microsoft.com/office/drawing/2014/main" id="{00000000-0008-0000-2200-00000D000000}"/>
            </a:ext>
          </a:extLst>
        </xdr:cNvPr>
        <xdr:cNvSpPr txBox="1">
          <a:spLocks noChangeArrowheads="1"/>
        </xdr:cNvSpPr>
      </xdr:nvSpPr>
      <xdr:spPr bwMode="auto">
        <a:xfrm>
          <a:off x="0" y="6686552"/>
          <a:ext cx="142965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200-00000E000000}"/>
            </a:ext>
          </a:extLst>
        </xdr:cNvPr>
        <xdr:cNvSpPr txBox="1">
          <a:spLocks noChangeArrowheads="1"/>
        </xdr:cNvSpPr>
      </xdr:nvSpPr>
      <xdr:spPr bwMode="auto">
        <a:xfrm>
          <a:off x="38100" y="419100"/>
          <a:ext cx="27971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253999</xdr:colOff>
      <xdr:row>18</xdr:row>
      <xdr:rowOff>154212</xdr:rowOff>
    </xdr:from>
    <xdr:to>
      <xdr:col>4</xdr:col>
      <xdr:colOff>667496</xdr:colOff>
      <xdr:row>18</xdr:row>
      <xdr:rowOff>157574</xdr:rowOff>
    </xdr:to>
    <xdr:sp macro="" textlink="">
      <xdr:nvSpPr>
        <xdr:cNvPr id="45" name="Line 21">
          <a:extLst>
            <a:ext uri="{FF2B5EF4-FFF2-40B4-BE49-F238E27FC236}">
              <a16:creationId xmlns:a16="http://schemas.microsoft.com/office/drawing/2014/main" id="{00000000-0008-0000-2200-00002D000000}"/>
            </a:ext>
          </a:extLst>
        </xdr:cNvPr>
        <xdr:cNvSpPr>
          <a:spLocks noChangeShapeType="1"/>
        </xdr:cNvSpPr>
      </xdr:nvSpPr>
      <xdr:spPr bwMode="auto">
        <a:xfrm flipV="1">
          <a:off x="4617356" y="3084283"/>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244929</xdr:colOff>
      <xdr:row>20</xdr:row>
      <xdr:rowOff>136070</xdr:rowOff>
    </xdr:from>
    <xdr:to>
      <xdr:col>4</xdr:col>
      <xdr:colOff>721926</xdr:colOff>
      <xdr:row>20</xdr:row>
      <xdr:rowOff>136071</xdr:rowOff>
    </xdr:to>
    <xdr:sp macro="" textlink="">
      <xdr:nvSpPr>
        <xdr:cNvPr id="46" name="Line 21">
          <a:extLst>
            <a:ext uri="{FF2B5EF4-FFF2-40B4-BE49-F238E27FC236}">
              <a16:creationId xmlns:a16="http://schemas.microsoft.com/office/drawing/2014/main" id="{00000000-0008-0000-2200-00002E000000}"/>
            </a:ext>
          </a:extLst>
        </xdr:cNvPr>
        <xdr:cNvSpPr>
          <a:spLocks noChangeShapeType="1"/>
        </xdr:cNvSpPr>
      </xdr:nvSpPr>
      <xdr:spPr bwMode="auto">
        <a:xfrm flipV="1">
          <a:off x="4608286" y="3555999"/>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5.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123825</xdr:rowOff>
    </xdr:to>
    <xdr:sp macro="" textlink="">
      <xdr:nvSpPr>
        <xdr:cNvPr id="2" name="Line 1">
          <a:extLst>
            <a:ext uri="{FF2B5EF4-FFF2-40B4-BE49-F238E27FC236}">
              <a16:creationId xmlns:a16="http://schemas.microsoft.com/office/drawing/2014/main" id="{00000000-0008-0000-2300-000002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300-000003000000}"/>
            </a:ext>
          </a:extLst>
        </xdr:cNvPr>
        <xdr:cNvSpPr>
          <a:spLocks noChangeShapeType="1"/>
        </xdr:cNvSpPr>
      </xdr:nvSpPr>
      <xdr:spPr bwMode="auto">
        <a:xfrm flipV="1">
          <a:off x="38036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114300</xdr:rowOff>
    </xdr:to>
    <xdr:sp macro="" textlink="">
      <xdr:nvSpPr>
        <xdr:cNvPr id="4" name="Line 3">
          <a:extLst>
            <a:ext uri="{FF2B5EF4-FFF2-40B4-BE49-F238E27FC236}">
              <a16:creationId xmlns:a16="http://schemas.microsoft.com/office/drawing/2014/main" id="{00000000-0008-0000-2300-000004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5" name="Line 4">
          <a:extLst>
            <a:ext uri="{FF2B5EF4-FFF2-40B4-BE49-F238E27FC236}">
              <a16:creationId xmlns:a16="http://schemas.microsoft.com/office/drawing/2014/main" id="{00000000-0008-0000-2300-000005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123825</xdr:rowOff>
    </xdr:to>
    <xdr:sp macro="" textlink="">
      <xdr:nvSpPr>
        <xdr:cNvPr id="6" name="Line 5">
          <a:extLst>
            <a:ext uri="{FF2B5EF4-FFF2-40B4-BE49-F238E27FC236}">
              <a16:creationId xmlns:a16="http://schemas.microsoft.com/office/drawing/2014/main" id="{00000000-0008-0000-2300-000006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7" name="Line 8">
          <a:extLst>
            <a:ext uri="{FF2B5EF4-FFF2-40B4-BE49-F238E27FC236}">
              <a16:creationId xmlns:a16="http://schemas.microsoft.com/office/drawing/2014/main" id="{00000000-0008-0000-2300-000007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300-000008000000}"/>
            </a:ext>
          </a:extLst>
        </xdr:cNvPr>
        <xdr:cNvSpPr>
          <a:spLocks noChangeShapeType="1"/>
        </xdr:cNvSpPr>
      </xdr:nvSpPr>
      <xdr:spPr bwMode="auto">
        <a:xfrm flipV="1">
          <a:off x="40608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632544</xdr:colOff>
      <xdr:row>2</xdr:row>
      <xdr:rowOff>36286</xdr:rowOff>
    </xdr:from>
    <xdr:to>
      <xdr:col>22</xdr:col>
      <xdr:colOff>898070</xdr:colOff>
      <xdr:row>3</xdr:row>
      <xdr:rowOff>27215</xdr:rowOff>
    </xdr:to>
    <xdr:sp macro="" textlink="">
      <xdr:nvSpPr>
        <xdr:cNvPr id="9" name="Text 7">
          <a:extLst>
            <a:ext uri="{FF2B5EF4-FFF2-40B4-BE49-F238E27FC236}">
              <a16:creationId xmlns:a16="http://schemas.microsoft.com/office/drawing/2014/main" id="{00000000-0008-0000-23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003</a:t>
          </a:r>
        </a:p>
      </xdr:txBody>
    </xdr:sp>
    <xdr:clientData/>
  </xdr:twoCellAnchor>
  <xdr:twoCellAnchor>
    <xdr:from>
      <xdr:col>6</xdr:col>
      <xdr:colOff>571500</xdr:colOff>
      <xdr:row>14</xdr:row>
      <xdr:rowOff>0</xdr:rowOff>
    </xdr:from>
    <xdr:to>
      <xdr:col>6</xdr:col>
      <xdr:colOff>666750</xdr:colOff>
      <xdr:row>14</xdr:row>
      <xdr:rowOff>114300</xdr:rowOff>
    </xdr:to>
    <xdr:sp macro="" textlink="">
      <xdr:nvSpPr>
        <xdr:cNvPr id="10" name="Line 11">
          <a:extLst>
            <a:ext uri="{FF2B5EF4-FFF2-40B4-BE49-F238E27FC236}">
              <a16:creationId xmlns:a16="http://schemas.microsoft.com/office/drawing/2014/main" id="{00000000-0008-0000-2300-00000A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11" name="Line 12">
          <a:extLst>
            <a:ext uri="{FF2B5EF4-FFF2-40B4-BE49-F238E27FC236}">
              <a16:creationId xmlns:a16="http://schemas.microsoft.com/office/drawing/2014/main" id="{00000000-0008-0000-2300-00000B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123825</xdr:rowOff>
    </xdr:to>
    <xdr:sp macro="" textlink="">
      <xdr:nvSpPr>
        <xdr:cNvPr id="12" name="Line 13">
          <a:extLst>
            <a:ext uri="{FF2B5EF4-FFF2-40B4-BE49-F238E27FC236}">
              <a16:creationId xmlns:a16="http://schemas.microsoft.com/office/drawing/2014/main" id="{00000000-0008-0000-2300-00000C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2</xdr:rowOff>
    </xdr:from>
    <xdr:to>
      <xdr:col>22</xdr:col>
      <xdr:colOff>707571</xdr:colOff>
      <xdr:row>41</xdr:row>
      <xdr:rowOff>480786</xdr:rowOff>
    </xdr:to>
    <xdr:sp macro="" textlink="">
      <xdr:nvSpPr>
        <xdr:cNvPr id="13" name="Text Box 14">
          <a:extLst>
            <a:ext uri="{FF2B5EF4-FFF2-40B4-BE49-F238E27FC236}">
              <a16:creationId xmlns:a16="http://schemas.microsoft.com/office/drawing/2014/main" id="{00000000-0008-0000-2300-00000D000000}"/>
            </a:ext>
          </a:extLst>
        </xdr:cNvPr>
        <xdr:cNvSpPr txBox="1">
          <a:spLocks noChangeArrowheads="1"/>
        </xdr:cNvSpPr>
      </xdr:nvSpPr>
      <xdr:spPr bwMode="auto">
        <a:xfrm>
          <a:off x="0" y="8134352"/>
          <a:ext cx="1459502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300-00000E000000}"/>
            </a:ext>
          </a:extLst>
        </xdr:cNvPr>
        <xdr:cNvSpPr txBox="1">
          <a:spLocks noChangeArrowheads="1"/>
        </xdr:cNvSpPr>
      </xdr:nvSpPr>
      <xdr:spPr bwMode="auto">
        <a:xfrm>
          <a:off x="38100" y="419100"/>
          <a:ext cx="30956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253999</xdr:colOff>
      <xdr:row>18</xdr:row>
      <xdr:rowOff>154212</xdr:rowOff>
    </xdr:from>
    <xdr:to>
      <xdr:col>5</xdr:col>
      <xdr:colOff>667496</xdr:colOff>
      <xdr:row>18</xdr:row>
      <xdr:rowOff>157574</xdr:rowOff>
    </xdr:to>
    <xdr:sp macro="" textlink="">
      <xdr:nvSpPr>
        <xdr:cNvPr id="18" name="Line 21">
          <a:extLst>
            <a:ext uri="{FF2B5EF4-FFF2-40B4-BE49-F238E27FC236}">
              <a16:creationId xmlns:a16="http://schemas.microsoft.com/office/drawing/2014/main" id="{00000000-0008-0000-2300-000012000000}"/>
            </a:ext>
          </a:extLst>
        </xdr:cNvPr>
        <xdr:cNvSpPr>
          <a:spLocks noChangeShapeType="1"/>
        </xdr:cNvSpPr>
      </xdr:nvSpPr>
      <xdr:spPr bwMode="auto">
        <a:xfrm flipV="1">
          <a:off x="4617356" y="3084283"/>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244929</xdr:colOff>
      <xdr:row>21</xdr:row>
      <xdr:rowOff>136070</xdr:rowOff>
    </xdr:from>
    <xdr:to>
      <xdr:col>5</xdr:col>
      <xdr:colOff>721926</xdr:colOff>
      <xdr:row>21</xdr:row>
      <xdr:rowOff>136071</xdr:rowOff>
    </xdr:to>
    <xdr:sp macro="" textlink="">
      <xdr:nvSpPr>
        <xdr:cNvPr id="20" name="Line 21">
          <a:extLst>
            <a:ext uri="{FF2B5EF4-FFF2-40B4-BE49-F238E27FC236}">
              <a16:creationId xmlns:a16="http://schemas.microsoft.com/office/drawing/2014/main" id="{00000000-0008-0000-2300-000014000000}"/>
            </a:ext>
          </a:extLst>
        </xdr:cNvPr>
        <xdr:cNvSpPr>
          <a:spLocks noChangeShapeType="1"/>
        </xdr:cNvSpPr>
      </xdr:nvSpPr>
      <xdr:spPr bwMode="auto">
        <a:xfrm flipV="1">
          <a:off x="4608286" y="3800927"/>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123825</xdr:rowOff>
    </xdr:to>
    <xdr:sp macro="" textlink="">
      <xdr:nvSpPr>
        <xdr:cNvPr id="2" name="Line 1">
          <a:extLst>
            <a:ext uri="{FF2B5EF4-FFF2-40B4-BE49-F238E27FC236}">
              <a16:creationId xmlns:a16="http://schemas.microsoft.com/office/drawing/2014/main" id="{00000000-0008-0000-2400-000002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400-000003000000}"/>
            </a:ext>
          </a:extLst>
        </xdr:cNvPr>
        <xdr:cNvSpPr>
          <a:spLocks noChangeShapeType="1"/>
        </xdr:cNvSpPr>
      </xdr:nvSpPr>
      <xdr:spPr bwMode="auto">
        <a:xfrm flipV="1">
          <a:off x="38036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114300</xdr:rowOff>
    </xdr:to>
    <xdr:sp macro="" textlink="">
      <xdr:nvSpPr>
        <xdr:cNvPr id="4" name="Line 3">
          <a:extLst>
            <a:ext uri="{FF2B5EF4-FFF2-40B4-BE49-F238E27FC236}">
              <a16:creationId xmlns:a16="http://schemas.microsoft.com/office/drawing/2014/main" id="{00000000-0008-0000-2400-000004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5" name="Line 4">
          <a:extLst>
            <a:ext uri="{FF2B5EF4-FFF2-40B4-BE49-F238E27FC236}">
              <a16:creationId xmlns:a16="http://schemas.microsoft.com/office/drawing/2014/main" id="{00000000-0008-0000-2400-000005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123825</xdr:rowOff>
    </xdr:to>
    <xdr:sp macro="" textlink="">
      <xdr:nvSpPr>
        <xdr:cNvPr id="6" name="Line 5">
          <a:extLst>
            <a:ext uri="{FF2B5EF4-FFF2-40B4-BE49-F238E27FC236}">
              <a16:creationId xmlns:a16="http://schemas.microsoft.com/office/drawing/2014/main" id="{00000000-0008-0000-2400-000006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7" name="Line 8">
          <a:extLst>
            <a:ext uri="{FF2B5EF4-FFF2-40B4-BE49-F238E27FC236}">
              <a16:creationId xmlns:a16="http://schemas.microsoft.com/office/drawing/2014/main" id="{00000000-0008-0000-2400-000007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400-000008000000}"/>
            </a:ext>
          </a:extLst>
        </xdr:cNvPr>
        <xdr:cNvSpPr>
          <a:spLocks noChangeShapeType="1"/>
        </xdr:cNvSpPr>
      </xdr:nvSpPr>
      <xdr:spPr bwMode="auto">
        <a:xfrm flipV="1">
          <a:off x="40608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632544</xdr:colOff>
      <xdr:row>2</xdr:row>
      <xdr:rowOff>36286</xdr:rowOff>
    </xdr:from>
    <xdr:to>
      <xdr:col>22</xdr:col>
      <xdr:colOff>898070</xdr:colOff>
      <xdr:row>3</xdr:row>
      <xdr:rowOff>27215</xdr:rowOff>
    </xdr:to>
    <xdr:sp macro="" textlink="">
      <xdr:nvSpPr>
        <xdr:cNvPr id="9" name="Text 7">
          <a:extLst>
            <a:ext uri="{FF2B5EF4-FFF2-40B4-BE49-F238E27FC236}">
              <a16:creationId xmlns:a16="http://schemas.microsoft.com/office/drawing/2014/main" id="{00000000-0008-0000-24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004</a:t>
          </a:r>
        </a:p>
      </xdr:txBody>
    </xdr:sp>
    <xdr:clientData/>
  </xdr:twoCellAnchor>
  <xdr:twoCellAnchor>
    <xdr:from>
      <xdr:col>6</xdr:col>
      <xdr:colOff>571500</xdr:colOff>
      <xdr:row>14</xdr:row>
      <xdr:rowOff>0</xdr:rowOff>
    </xdr:from>
    <xdr:to>
      <xdr:col>6</xdr:col>
      <xdr:colOff>666750</xdr:colOff>
      <xdr:row>14</xdr:row>
      <xdr:rowOff>114300</xdr:rowOff>
    </xdr:to>
    <xdr:sp macro="" textlink="">
      <xdr:nvSpPr>
        <xdr:cNvPr id="10" name="Line 11">
          <a:extLst>
            <a:ext uri="{FF2B5EF4-FFF2-40B4-BE49-F238E27FC236}">
              <a16:creationId xmlns:a16="http://schemas.microsoft.com/office/drawing/2014/main" id="{00000000-0008-0000-2400-00000A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11" name="Line 12">
          <a:extLst>
            <a:ext uri="{FF2B5EF4-FFF2-40B4-BE49-F238E27FC236}">
              <a16:creationId xmlns:a16="http://schemas.microsoft.com/office/drawing/2014/main" id="{00000000-0008-0000-2400-00000B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123825</xdr:rowOff>
    </xdr:to>
    <xdr:sp macro="" textlink="">
      <xdr:nvSpPr>
        <xdr:cNvPr id="12" name="Line 13">
          <a:extLst>
            <a:ext uri="{FF2B5EF4-FFF2-40B4-BE49-F238E27FC236}">
              <a16:creationId xmlns:a16="http://schemas.microsoft.com/office/drawing/2014/main" id="{00000000-0008-0000-2400-00000C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2</xdr:rowOff>
    </xdr:from>
    <xdr:to>
      <xdr:col>22</xdr:col>
      <xdr:colOff>707571</xdr:colOff>
      <xdr:row>39</xdr:row>
      <xdr:rowOff>480786</xdr:rowOff>
    </xdr:to>
    <xdr:sp macro="" textlink="">
      <xdr:nvSpPr>
        <xdr:cNvPr id="13" name="Text Box 14">
          <a:extLst>
            <a:ext uri="{FF2B5EF4-FFF2-40B4-BE49-F238E27FC236}">
              <a16:creationId xmlns:a16="http://schemas.microsoft.com/office/drawing/2014/main" id="{00000000-0008-0000-2400-00000D000000}"/>
            </a:ext>
          </a:extLst>
        </xdr:cNvPr>
        <xdr:cNvSpPr txBox="1">
          <a:spLocks noChangeArrowheads="1"/>
        </xdr:cNvSpPr>
      </xdr:nvSpPr>
      <xdr:spPr bwMode="auto">
        <a:xfrm>
          <a:off x="0" y="7651752"/>
          <a:ext cx="1459502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400-00000E000000}"/>
            </a:ext>
          </a:extLst>
        </xdr:cNvPr>
        <xdr:cNvSpPr txBox="1">
          <a:spLocks noChangeArrowheads="1"/>
        </xdr:cNvSpPr>
      </xdr:nvSpPr>
      <xdr:spPr bwMode="auto">
        <a:xfrm>
          <a:off x="38100" y="419100"/>
          <a:ext cx="30956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253999</xdr:colOff>
      <xdr:row>18</xdr:row>
      <xdr:rowOff>154212</xdr:rowOff>
    </xdr:from>
    <xdr:to>
      <xdr:col>5</xdr:col>
      <xdr:colOff>667496</xdr:colOff>
      <xdr:row>18</xdr:row>
      <xdr:rowOff>157574</xdr:rowOff>
    </xdr:to>
    <xdr:sp macro="" textlink="">
      <xdr:nvSpPr>
        <xdr:cNvPr id="16" name="Line 21">
          <a:extLst>
            <a:ext uri="{FF2B5EF4-FFF2-40B4-BE49-F238E27FC236}">
              <a16:creationId xmlns:a16="http://schemas.microsoft.com/office/drawing/2014/main" id="{00000000-0008-0000-2400-000010000000}"/>
            </a:ext>
          </a:extLst>
        </xdr:cNvPr>
        <xdr:cNvSpPr>
          <a:spLocks noChangeShapeType="1"/>
        </xdr:cNvSpPr>
      </xdr:nvSpPr>
      <xdr:spPr bwMode="auto">
        <a:xfrm flipV="1">
          <a:off x="4629149" y="304981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244929</xdr:colOff>
      <xdr:row>20</xdr:row>
      <xdr:rowOff>136070</xdr:rowOff>
    </xdr:from>
    <xdr:to>
      <xdr:col>5</xdr:col>
      <xdr:colOff>721926</xdr:colOff>
      <xdr:row>20</xdr:row>
      <xdr:rowOff>136071</xdr:rowOff>
    </xdr:to>
    <xdr:sp macro="" textlink="">
      <xdr:nvSpPr>
        <xdr:cNvPr id="18" name="Line 21">
          <a:extLst>
            <a:ext uri="{FF2B5EF4-FFF2-40B4-BE49-F238E27FC236}">
              <a16:creationId xmlns:a16="http://schemas.microsoft.com/office/drawing/2014/main" id="{00000000-0008-0000-2400-000012000000}"/>
            </a:ext>
          </a:extLst>
        </xdr:cNvPr>
        <xdr:cNvSpPr>
          <a:spLocks noChangeShapeType="1"/>
        </xdr:cNvSpPr>
      </xdr:nvSpPr>
      <xdr:spPr bwMode="auto">
        <a:xfrm flipV="1">
          <a:off x="4608286" y="5515427"/>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xdr:from>
      <xdr:col>7</xdr:col>
      <xdr:colOff>361950</xdr:colOff>
      <xdr:row>14</xdr:row>
      <xdr:rowOff>0</xdr:rowOff>
    </xdr:from>
    <xdr:to>
      <xdr:col>7</xdr:col>
      <xdr:colOff>457200</xdr:colOff>
      <xdr:row>14</xdr:row>
      <xdr:rowOff>123825</xdr:rowOff>
    </xdr:to>
    <xdr:sp macro="" textlink="">
      <xdr:nvSpPr>
        <xdr:cNvPr id="2" name="Line 1">
          <a:extLst>
            <a:ext uri="{FF2B5EF4-FFF2-40B4-BE49-F238E27FC236}">
              <a16:creationId xmlns:a16="http://schemas.microsoft.com/office/drawing/2014/main" id="{00000000-0008-0000-2500-000002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500-000003000000}"/>
            </a:ext>
          </a:extLst>
        </xdr:cNvPr>
        <xdr:cNvSpPr>
          <a:spLocks noChangeShapeType="1"/>
        </xdr:cNvSpPr>
      </xdr:nvSpPr>
      <xdr:spPr bwMode="auto">
        <a:xfrm flipV="1">
          <a:off x="38036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0</xdr:rowOff>
    </xdr:from>
    <xdr:to>
      <xdr:col>7</xdr:col>
      <xdr:colOff>666750</xdr:colOff>
      <xdr:row>14</xdr:row>
      <xdr:rowOff>114300</xdr:rowOff>
    </xdr:to>
    <xdr:sp macro="" textlink="">
      <xdr:nvSpPr>
        <xdr:cNvPr id="4" name="Line 3">
          <a:extLst>
            <a:ext uri="{FF2B5EF4-FFF2-40B4-BE49-F238E27FC236}">
              <a16:creationId xmlns:a16="http://schemas.microsoft.com/office/drawing/2014/main" id="{00000000-0008-0000-2500-000004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0</xdr:rowOff>
    </xdr:from>
    <xdr:to>
      <xdr:col>8</xdr:col>
      <xdr:colOff>457200</xdr:colOff>
      <xdr:row>14</xdr:row>
      <xdr:rowOff>123825</xdr:rowOff>
    </xdr:to>
    <xdr:sp macro="" textlink="">
      <xdr:nvSpPr>
        <xdr:cNvPr id="5" name="Line 4">
          <a:extLst>
            <a:ext uri="{FF2B5EF4-FFF2-40B4-BE49-F238E27FC236}">
              <a16:creationId xmlns:a16="http://schemas.microsoft.com/office/drawing/2014/main" id="{00000000-0008-0000-2500-000005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0</xdr:rowOff>
    </xdr:from>
    <xdr:to>
      <xdr:col>8</xdr:col>
      <xdr:colOff>685800</xdr:colOff>
      <xdr:row>14</xdr:row>
      <xdr:rowOff>123825</xdr:rowOff>
    </xdr:to>
    <xdr:sp macro="" textlink="">
      <xdr:nvSpPr>
        <xdr:cNvPr id="6" name="Line 5">
          <a:extLst>
            <a:ext uri="{FF2B5EF4-FFF2-40B4-BE49-F238E27FC236}">
              <a16:creationId xmlns:a16="http://schemas.microsoft.com/office/drawing/2014/main" id="{00000000-0008-0000-2500-000006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7" name="Line 8">
          <a:extLst>
            <a:ext uri="{FF2B5EF4-FFF2-40B4-BE49-F238E27FC236}">
              <a16:creationId xmlns:a16="http://schemas.microsoft.com/office/drawing/2014/main" id="{00000000-0008-0000-2500-000007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500-000008000000}"/>
            </a:ext>
          </a:extLst>
        </xdr:cNvPr>
        <xdr:cNvSpPr>
          <a:spLocks noChangeShapeType="1"/>
        </xdr:cNvSpPr>
      </xdr:nvSpPr>
      <xdr:spPr bwMode="auto">
        <a:xfrm flipV="1">
          <a:off x="40608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632544</xdr:colOff>
      <xdr:row>2</xdr:row>
      <xdr:rowOff>36286</xdr:rowOff>
    </xdr:from>
    <xdr:to>
      <xdr:col>23</xdr:col>
      <xdr:colOff>898070</xdr:colOff>
      <xdr:row>3</xdr:row>
      <xdr:rowOff>27215</xdr:rowOff>
    </xdr:to>
    <xdr:sp macro="" textlink="">
      <xdr:nvSpPr>
        <xdr:cNvPr id="9" name="Text 7">
          <a:extLst>
            <a:ext uri="{FF2B5EF4-FFF2-40B4-BE49-F238E27FC236}">
              <a16:creationId xmlns:a16="http://schemas.microsoft.com/office/drawing/2014/main" id="{00000000-0008-0000-25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005</a:t>
          </a:r>
        </a:p>
      </xdr:txBody>
    </xdr:sp>
    <xdr:clientData/>
  </xdr:twoCellAnchor>
  <xdr:twoCellAnchor>
    <xdr:from>
      <xdr:col>7</xdr:col>
      <xdr:colOff>571500</xdr:colOff>
      <xdr:row>14</xdr:row>
      <xdr:rowOff>0</xdr:rowOff>
    </xdr:from>
    <xdr:to>
      <xdr:col>7</xdr:col>
      <xdr:colOff>666750</xdr:colOff>
      <xdr:row>14</xdr:row>
      <xdr:rowOff>114300</xdr:rowOff>
    </xdr:to>
    <xdr:sp macro="" textlink="">
      <xdr:nvSpPr>
        <xdr:cNvPr id="10" name="Line 11">
          <a:extLst>
            <a:ext uri="{FF2B5EF4-FFF2-40B4-BE49-F238E27FC236}">
              <a16:creationId xmlns:a16="http://schemas.microsoft.com/office/drawing/2014/main" id="{00000000-0008-0000-2500-00000A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0</xdr:rowOff>
    </xdr:from>
    <xdr:to>
      <xdr:col>8</xdr:col>
      <xdr:colOff>457200</xdr:colOff>
      <xdr:row>14</xdr:row>
      <xdr:rowOff>123825</xdr:rowOff>
    </xdr:to>
    <xdr:sp macro="" textlink="">
      <xdr:nvSpPr>
        <xdr:cNvPr id="11" name="Line 12">
          <a:extLst>
            <a:ext uri="{FF2B5EF4-FFF2-40B4-BE49-F238E27FC236}">
              <a16:creationId xmlns:a16="http://schemas.microsoft.com/office/drawing/2014/main" id="{00000000-0008-0000-2500-00000B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0</xdr:rowOff>
    </xdr:from>
    <xdr:to>
      <xdr:col>8</xdr:col>
      <xdr:colOff>685800</xdr:colOff>
      <xdr:row>14</xdr:row>
      <xdr:rowOff>123825</xdr:rowOff>
    </xdr:to>
    <xdr:sp macro="" textlink="">
      <xdr:nvSpPr>
        <xdr:cNvPr id="12" name="Line 13">
          <a:extLst>
            <a:ext uri="{FF2B5EF4-FFF2-40B4-BE49-F238E27FC236}">
              <a16:creationId xmlns:a16="http://schemas.microsoft.com/office/drawing/2014/main" id="{00000000-0008-0000-2500-00000C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47</xdr:row>
      <xdr:rowOff>2</xdr:rowOff>
    </xdr:from>
    <xdr:to>
      <xdr:col>23</xdr:col>
      <xdr:colOff>707571</xdr:colOff>
      <xdr:row>48</xdr:row>
      <xdr:rowOff>480786</xdr:rowOff>
    </xdr:to>
    <xdr:sp macro="" textlink="">
      <xdr:nvSpPr>
        <xdr:cNvPr id="13" name="Text Box 14">
          <a:extLst>
            <a:ext uri="{FF2B5EF4-FFF2-40B4-BE49-F238E27FC236}">
              <a16:creationId xmlns:a16="http://schemas.microsoft.com/office/drawing/2014/main" id="{00000000-0008-0000-2500-00000D000000}"/>
            </a:ext>
          </a:extLst>
        </xdr:cNvPr>
        <xdr:cNvSpPr txBox="1">
          <a:spLocks noChangeArrowheads="1"/>
        </xdr:cNvSpPr>
      </xdr:nvSpPr>
      <xdr:spPr bwMode="auto">
        <a:xfrm>
          <a:off x="0" y="7651752"/>
          <a:ext cx="1459502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500-00000E000000}"/>
            </a:ext>
          </a:extLst>
        </xdr:cNvPr>
        <xdr:cNvSpPr txBox="1">
          <a:spLocks noChangeArrowheads="1"/>
        </xdr:cNvSpPr>
      </xdr:nvSpPr>
      <xdr:spPr bwMode="auto">
        <a:xfrm>
          <a:off x="38100" y="419100"/>
          <a:ext cx="30956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254000</xdr:colOff>
      <xdr:row>18</xdr:row>
      <xdr:rowOff>145142</xdr:rowOff>
    </xdr:from>
    <xdr:to>
      <xdr:col>6</xdr:col>
      <xdr:colOff>730997</xdr:colOff>
      <xdr:row>18</xdr:row>
      <xdr:rowOff>145143</xdr:rowOff>
    </xdr:to>
    <xdr:sp macro="" textlink="">
      <xdr:nvSpPr>
        <xdr:cNvPr id="19" name="Line 21">
          <a:extLst>
            <a:ext uri="{FF2B5EF4-FFF2-40B4-BE49-F238E27FC236}">
              <a16:creationId xmlns:a16="http://schemas.microsoft.com/office/drawing/2014/main" id="{00000000-0008-0000-2500-000013000000}"/>
            </a:ext>
          </a:extLst>
        </xdr:cNvPr>
        <xdr:cNvSpPr>
          <a:spLocks noChangeShapeType="1"/>
        </xdr:cNvSpPr>
      </xdr:nvSpPr>
      <xdr:spPr bwMode="auto">
        <a:xfrm flipV="1">
          <a:off x="4617357" y="3075213"/>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215900</xdr:colOff>
      <xdr:row>20</xdr:row>
      <xdr:rowOff>107041</xdr:rowOff>
    </xdr:from>
    <xdr:to>
      <xdr:col>6</xdr:col>
      <xdr:colOff>692897</xdr:colOff>
      <xdr:row>20</xdr:row>
      <xdr:rowOff>107042</xdr:rowOff>
    </xdr:to>
    <xdr:sp macro="" textlink="">
      <xdr:nvSpPr>
        <xdr:cNvPr id="21" name="Line 21">
          <a:extLst>
            <a:ext uri="{FF2B5EF4-FFF2-40B4-BE49-F238E27FC236}">
              <a16:creationId xmlns:a16="http://schemas.microsoft.com/office/drawing/2014/main" id="{00000000-0008-0000-2500-000015000000}"/>
            </a:ext>
          </a:extLst>
        </xdr:cNvPr>
        <xdr:cNvSpPr>
          <a:spLocks noChangeShapeType="1"/>
        </xdr:cNvSpPr>
      </xdr:nvSpPr>
      <xdr:spPr bwMode="auto">
        <a:xfrm flipV="1">
          <a:off x="5168900" y="35269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8.xml><?xml version="1.0" encoding="utf-8"?>
<xdr:wsDr xmlns:xdr="http://schemas.openxmlformats.org/drawingml/2006/spreadsheetDrawing" xmlns:a="http://schemas.openxmlformats.org/drawingml/2006/main">
  <xdr:twoCellAnchor>
    <xdr:from>
      <xdr:col>7</xdr:col>
      <xdr:colOff>361950</xdr:colOff>
      <xdr:row>14</xdr:row>
      <xdr:rowOff>0</xdr:rowOff>
    </xdr:from>
    <xdr:to>
      <xdr:col>7</xdr:col>
      <xdr:colOff>457200</xdr:colOff>
      <xdr:row>14</xdr:row>
      <xdr:rowOff>123825</xdr:rowOff>
    </xdr:to>
    <xdr:sp macro="" textlink="">
      <xdr:nvSpPr>
        <xdr:cNvPr id="2" name="Line 1">
          <a:extLst>
            <a:ext uri="{FF2B5EF4-FFF2-40B4-BE49-F238E27FC236}">
              <a16:creationId xmlns:a16="http://schemas.microsoft.com/office/drawing/2014/main" id="{00000000-0008-0000-2600-000002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600-000003000000}"/>
            </a:ext>
          </a:extLst>
        </xdr:cNvPr>
        <xdr:cNvSpPr>
          <a:spLocks noChangeShapeType="1"/>
        </xdr:cNvSpPr>
      </xdr:nvSpPr>
      <xdr:spPr bwMode="auto">
        <a:xfrm flipV="1">
          <a:off x="38036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571500</xdr:colOff>
      <xdr:row>14</xdr:row>
      <xdr:rowOff>0</xdr:rowOff>
    </xdr:from>
    <xdr:to>
      <xdr:col>7</xdr:col>
      <xdr:colOff>666750</xdr:colOff>
      <xdr:row>14</xdr:row>
      <xdr:rowOff>114300</xdr:rowOff>
    </xdr:to>
    <xdr:sp macro="" textlink="">
      <xdr:nvSpPr>
        <xdr:cNvPr id="4" name="Line 3">
          <a:extLst>
            <a:ext uri="{FF2B5EF4-FFF2-40B4-BE49-F238E27FC236}">
              <a16:creationId xmlns:a16="http://schemas.microsoft.com/office/drawing/2014/main" id="{00000000-0008-0000-2600-000004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0</xdr:rowOff>
    </xdr:from>
    <xdr:to>
      <xdr:col>8</xdr:col>
      <xdr:colOff>457200</xdr:colOff>
      <xdr:row>14</xdr:row>
      <xdr:rowOff>123825</xdr:rowOff>
    </xdr:to>
    <xdr:sp macro="" textlink="">
      <xdr:nvSpPr>
        <xdr:cNvPr id="5" name="Line 4">
          <a:extLst>
            <a:ext uri="{FF2B5EF4-FFF2-40B4-BE49-F238E27FC236}">
              <a16:creationId xmlns:a16="http://schemas.microsoft.com/office/drawing/2014/main" id="{00000000-0008-0000-2600-000005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0</xdr:rowOff>
    </xdr:from>
    <xdr:to>
      <xdr:col>8</xdr:col>
      <xdr:colOff>685800</xdr:colOff>
      <xdr:row>14</xdr:row>
      <xdr:rowOff>123825</xdr:rowOff>
    </xdr:to>
    <xdr:sp macro="" textlink="">
      <xdr:nvSpPr>
        <xdr:cNvPr id="6" name="Line 5">
          <a:extLst>
            <a:ext uri="{FF2B5EF4-FFF2-40B4-BE49-F238E27FC236}">
              <a16:creationId xmlns:a16="http://schemas.microsoft.com/office/drawing/2014/main" id="{00000000-0008-0000-2600-000006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7" name="Line 8">
          <a:extLst>
            <a:ext uri="{FF2B5EF4-FFF2-40B4-BE49-F238E27FC236}">
              <a16:creationId xmlns:a16="http://schemas.microsoft.com/office/drawing/2014/main" id="{00000000-0008-0000-2600-000007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600-000008000000}"/>
            </a:ext>
          </a:extLst>
        </xdr:cNvPr>
        <xdr:cNvSpPr>
          <a:spLocks noChangeShapeType="1"/>
        </xdr:cNvSpPr>
      </xdr:nvSpPr>
      <xdr:spPr bwMode="auto">
        <a:xfrm flipV="1">
          <a:off x="40608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632544</xdr:colOff>
      <xdr:row>2</xdr:row>
      <xdr:rowOff>36286</xdr:rowOff>
    </xdr:from>
    <xdr:to>
      <xdr:col>23</xdr:col>
      <xdr:colOff>898070</xdr:colOff>
      <xdr:row>3</xdr:row>
      <xdr:rowOff>27215</xdr:rowOff>
    </xdr:to>
    <xdr:sp macro="" textlink="">
      <xdr:nvSpPr>
        <xdr:cNvPr id="9" name="Text 7">
          <a:extLst>
            <a:ext uri="{FF2B5EF4-FFF2-40B4-BE49-F238E27FC236}">
              <a16:creationId xmlns:a16="http://schemas.microsoft.com/office/drawing/2014/main" id="{00000000-0008-0000-26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006</a:t>
          </a:r>
        </a:p>
      </xdr:txBody>
    </xdr:sp>
    <xdr:clientData/>
  </xdr:twoCellAnchor>
  <xdr:twoCellAnchor>
    <xdr:from>
      <xdr:col>7</xdr:col>
      <xdr:colOff>571500</xdr:colOff>
      <xdr:row>14</xdr:row>
      <xdr:rowOff>0</xdr:rowOff>
    </xdr:from>
    <xdr:to>
      <xdr:col>7</xdr:col>
      <xdr:colOff>666750</xdr:colOff>
      <xdr:row>14</xdr:row>
      <xdr:rowOff>114300</xdr:rowOff>
    </xdr:to>
    <xdr:sp macro="" textlink="">
      <xdr:nvSpPr>
        <xdr:cNvPr id="10" name="Line 11">
          <a:extLst>
            <a:ext uri="{FF2B5EF4-FFF2-40B4-BE49-F238E27FC236}">
              <a16:creationId xmlns:a16="http://schemas.microsoft.com/office/drawing/2014/main" id="{00000000-0008-0000-2600-00000A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361950</xdr:colOff>
      <xdr:row>14</xdr:row>
      <xdr:rowOff>0</xdr:rowOff>
    </xdr:from>
    <xdr:to>
      <xdr:col>8</xdr:col>
      <xdr:colOff>457200</xdr:colOff>
      <xdr:row>14</xdr:row>
      <xdr:rowOff>123825</xdr:rowOff>
    </xdr:to>
    <xdr:sp macro="" textlink="">
      <xdr:nvSpPr>
        <xdr:cNvPr id="11" name="Line 12">
          <a:extLst>
            <a:ext uri="{FF2B5EF4-FFF2-40B4-BE49-F238E27FC236}">
              <a16:creationId xmlns:a16="http://schemas.microsoft.com/office/drawing/2014/main" id="{00000000-0008-0000-2600-00000B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8</xdr:col>
      <xdr:colOff>590550</xdr:colOff>
      <xdr:row>14</xdr:row>
      <xdr:rowOff>0</xdr:rowOff>
    </xdr:from>
    <xdr:to>
      <xdr:col>8</xdr:col>
      <xdr:colOff>685800</xdr:colOff>
      <xdr:row>14</xdr:row>
      <xdr:rowOff>123825</xdr:rowOff>
    </xdr:to>
    <xdr:sp macro="" textlink="">
      <xdr:nvSpPr>
        <xdr:cNvPr id="12" name="Line 13">
          <a:extLst>
            <a:ext uri="{FF2B5EF4-FFF2-40B4-BE49-F238E27FC236}">
              <a16:creationId xmlns:a16="http://schemas.microsoft.com/office/drawing/2014/main" id="{00000000-0008-0000-2600-00000C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2</xdr:rowOff>
    </xdr:from>
    <xdr:to>
      <xdr:col>23</xdr:col>
      <xdr:colOff>707571</xdr:colOff>
      <xdr:row>36</xdr:row>
      <xdr:rowOff>480786</xdr:rowOff>
    </xdr:to>
    <xdr:sp macro="" textlink="">
      <xdr:nvSpPr>
        <xdr:cNvPr id="13" name="Text Box 14">
          <a:extLst>
            <a:ext uri="{FF2B5EF4-FFF2-40B4-BE49-F238E27FC236}">
              <a16:creationId xmlns:a16="http://schemas.microsoft.com/office/drawing/2014/main" id="{00000000-0008-0000-2600-00000D000000}"/>
            </a:ext>
          </a:extLst>
        </xdr:cNvPr>
        <xdr:cNvSpPr txBox="1">
          <a:spLocks noChangeArrowheads="1"/>
        </xdr:cNvSpPr>
      </xdr:nvSpPr>
      <xdr:spPr bwMode="auto">
        <a:xfrm>
          <a:off x="0" y="9340852"/>
          <a:ext cx="1459502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600-00000E000000}"/>
            </a:ext>
          </a:extLst>
        </xdr:cNvPr>
        <xdr:cNvSpPr txBox="1">
          <a:spLocks noChangeArrowheads="1"/>
        </xdr:cNvSpPr>
      </xdr:nvSpPr>
      <xdr:spPr bwMode="auto">
        <a:xfrm>
          <a:off x="38100" y="419100"/>
          <a:ext cx="30956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254000</xdr:colOff>
      <xdr:row>18</xdr:row>
      <xdr:rowOff>145142</xdr:rowOff>
    </xdr:from>
    <xdr:to>
      <xdr:col>6</xdr:col>
      <xdr:colOff>730997</xdr:colOff>
      <xdr:row>18</xdr:row>
      <xdr:rowOff>145143</xdr:rowOff>
    </xdr:to>
    <xdr:sp macro="" textlink="">
      <xdr:nvSpPr>
        <xdr:cNvPr id="16" name="Line 21">
          <a:extLst>
            <a:ext uri="{FF2B5EF4-FFF2-40B4-BE49-F238E27FC236}">
              <a16:creationId xmlns:a16="http://schemas.microsoft.com/office/drawing/2014/main" id="{00000000-0008-0000-2600-000010000000}"/>
            </a:ext>
          </a:extLst>
        </xdr:cNvPr>
        <xdr:cNvSpPr>
          <a:spLocks noChangeShapeType="1"/>
        </xdr:cNvSpPr>
      </xdr:nvSpPr>
      <xdr:spPr bwMode="auto">
        <a:xfrm flipV="1">
          <a:off x="4629150" y="304074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215900</xdr:colOff>
      <xdr:row>20</xdr:row>
      <xdr:rowOff>107041</xdr:rowOff>
    </xdr:from>
    <xdr:to>
      <xdr:col>6</xdr:col>
      <xdr:colOff>692897</xdr:colOff>
      <xdr:row>20</xdr:row>
      <xdr:rowOff>107042</xdr:rowOff>
    </xdr:to>
    <xdr:sp macro="" textlink="">
      <xdr:nvSpPr>
        <xdr:cNvPr id="17" name="Line 21">
          <a:extLst>
            <a:ext uri="{FF2B5EF4-FFF2-40B4-BE49-F238E27FC236}">
              <a16:creationId xmlns:a16="http://schemas.microsoft.com/office/drawing/2014/main" id="{00000000-0008-0000-2600-000011000000}"/>
            </a:ext>
          </a:extLst>
        </xdr:cNvPr>
        <xdr:cNvSpPr>
          <a:spLocks noChangeShapeType="1"/>
        </xdr:cNvSpPr>
      </xdr:nvSpPr>
      <xdr:spPr bwMode="auto">
        <a:xfrm flipV="1">
          <a:off x="4591050" y="34852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123825</xdr:rowOff>
    </xdr:to>
    <xdr:sp macro="" textlink="">
      <xdr:nvSpPr>
        <xdr:cNvPr id="2" name="Line 1">
          <a:extLst>
            <a:ext uri="{FF2B5EF4-FFF2-40B4-BE49-F238E27FC236}">
              <a16:creationId xmlns:a16="http://schemas.microsoft.com/office/drawing/2014/main" id="{00000000-0008-0000-2700-000002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700-000003000000}"/>
            </a:ext>
          </a:extLst>
        </xdr:cNvPr>
        <xdr:cNvSpPr>
          <a:spLocks noChangeShapeType="1"/>
        </xdr:cNvSpPr>
      </xdr:nvSpPr>
      <xdr:spPr bwMode="auto">
        <a:xfrm flipV="1">
          <a:off x="38036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114300</xdr:rowOff>
    </xdr:to>
    <xdr:sp macro="" textlink="">
      <xdr:nvSpPr>
        <xdr:cNvPr id="4" name="Line 3">
          <a:extLst>
            <a:ext uri="{FF2B5EF4-FFF2-40B4-BE49-F238E27FC236}">
              <a16:creationId xmlns:a16="http://schemas.microsoft.com/office/drawing/2014/main" id="{00000000-0008-0000-2700-000004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5" name="Line 4">
          <a:extLst>
            <a:ext uri="{FF2B5EF4-FFF2-40B4-BE49-F238E27FC236}">
              <a16:creationId xmlns:a16="http://schemas.microsoft.com/office/drawing/2014/main" id="{00000000-0008-0000-2700-000005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123825</xdr:rowOff>
    </xdr:to>
    <xdr:sp macro="" textlink="">
      <xdr:nvSpPr>
        <xdr:cNvPr id="6" name="Line 5">
          <a:extLst>
            <a:ext uri="{FF2B5EF4-FFF2-40B4-BE49-F238E27FC236}">
              <a16:creationId xmlns:a16="http://schemas.microsoft.com/office/drawing/2014/main" id="{00000000-0008-0000-2700-000006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7" name="Line 8">
          <a:extLst>
            <a:ext uri="{FF2B5EF4-FFF2-40B4-BE49-F238E27FC236}">
              <a16:creationId xmlns:a16="http://schemas.microsoft.com/office/drawing/2014/main" id="{00000000-0008-0000-2700-000007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700-000008000000}"/>
            </a:ext>
          </a:extLst>
        </xdr:cNvPr>
        <xdr:cNvSpPr>
          <a:spLocks noChangeShapeType="1"/>
        </xdr:cNvSpPr>
      </xdr:nvSpPr>
      <xdr:spPr bwMode="auto">
        <a:xfrm flipV="1">
          <a:off x="40608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632544</xdr:colOff>
      <xdr:row>2</xdr:row>
      <xdr:rowOff>36286</xdr:rowOff>
    </xdr:from>
    <xdr:to>
      <xdr:col>22</xdr:col>
      <xdr:colOff>898070</xdr:colOff>
      <xdr:row>3</xdr:row>
      <xdr:rowOff>27215</xdr:rowOff>
    </xdr:to>
    <xdr:sp macro="" textlink="">
      <xdr:nvSpPr>
        <xdr:cNvPr id="9" name="Text 7">
          <a:extLst>
            <a:ext uri="{FF2B5EF4-FFF2-40B4-BE49-F238E27FC236}">
              <a16:creationId xmlns:a16="http://schemas.microsoft.com/office/drawing/2014/main" id="{00000000-0008-0000-27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007</a:t>
          </a:r>
        </a:p>
      </xdr:txBody>
    </xdr:sp>
    <xdr:clientData/>
  </xdr:twoCellAnchor>
  <xdr:twoCellAnchor>
    <xdr:from>
      <xdr:col>6</xdr:col>
      <xdr:colOff>571500</xdr:colOff>
      <xdr:row>14</xdr:row>
      <xdr:rowOff>0</xdr:rowOff>
    </xdr:from>
    <xdr:to>
      <xdr:col>6</xdr:col>
      <xdr:colOff>666750</xdr:colOff>
      <xdr:row>14</xdr:row>
      <xdr:rowOff>114300</xdr:rowOff>
    </xdr:to>
    <xdr:sp macro="" textlink="">
      <xdr:nvSpPr>
        <xdr:cNvPr id="10" name="Line 11">
          <a:extLst>
            <a:ext uri="{FF2B5EF4-FFF2-40B4-BE49-F238E27FC236}">
              <a16:creationId xmlns:a16="http://schemas.microsoft.com/office/drawing/2014/main" id="{00000000-0008-0000-2700-00000A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11" name="Line 12">
          <a:extLst>
            <a:ext uri="{FF2B5EF4-FFF2-40B4-BE49-F238E27FC236}">
              <a16:creationId xmlns:a16="http://schemas.microsoft.com/office/drawing/2014/main" id="{00000000-0008-0000-2700-00000B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123825</xdr:rowOff>
    </xdr:to>
    <xdr:sp macro="" textlink="">
      <xdr:nvSpPr>
        <xdr:cNvPr id="12" name="Line 13">
          <a:extLst>
            <a:ext uri="{FF2B5EF4-FFF2-40B4-BE49-F238E27FC236}">
              <a16:creationId xmlns:a16="http://schemas.microsoft.com/office/drawing/2014/main" id="{00000000-0008-0000-2700-00000C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2</xdr:rowOff>
    </xdr:from>
    <xdr:to>
      <xdr:col>22</xdr:col>
      <xdr:colOff>707571</xdr:colOff>
      <xdr:row>45</xdr:row>
      <xdr:rowOff>480786</xdr:rowOff>
    </xdr:to>
    <xdr:sp macro="" textlink="">
      <xdr:nvSpPr>
        <xdr:cNvPr id="13" name="Text Box 14">
          <a:extLst>
            <a:ext uri="{FF2B5EF4-FFF2-40B4-BE49-F238E27FC236}">
              <a16:creationId xmlns:a16="http://schemas.microsoft.com/office/drawing/2014/main" id="{00000000-0008-0000-2700-00000D000000}"/>
            </a:ext>
          </a:extLst>
        </xdr:cNvPr>
        <xdr:cNvSpPr txBox="1">
          <a:spLocks noChangeArrowheads="1"/>
        </xdr:cNvSpPr>
      </xdr:nvSpPr>
      <xdr:spPr bwMode="auto">
        <a:xfrm>
          <a:off x="0" y="6445252"/>
          <a:ext cx="1459502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'2022</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700-00000E000000}"/>
            </a:ext>
          </a:extLst>
        </xdr:cNvPr>
        <xdr:cNvSpPr txBox="1">
          <a:spLocks noChangeArrowheads="1"/>
        </xdr:cNvSpPr>
      </xdr:nvSpPr>
      <xdr:spPr bwMode="auto">
        <a:xfrm>
          <a:off x="38100" y="419100"/>
          <a:ext cx="30956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253999</xdr:colOff>
      <xdr:row>18</xdr:row>
      <xdr:rowOff>154212</xdr:rowOff>
    </xdr:from>
    <xdr:to>
      <xdr:col>5</xdr:col>
      <xdr:colOff>667496</xdr:colOff>
      <xdr:row>18</xdr:row>
      <xdr:rowOff>157574</xdr:rowOff>
    </xdr:to>
    <xdr:sp macro="" textlink="">
      <xdr:nvSpPr>
        <xdr:cNvPr id="20" name="Line 21">
          <a:extLst>
            <a:ext uri="{FF2B5EF4-FFF2-40B4-BE49-F238E27FC236}">
              <a16:creationId xmlns:a16="http://schemas.microsoft.com/office/drawing/2014/main" id="{00000000-0008-0000-2700-000014000000}"/>
            </a:ext>
          </a:extLst>
        </xdr:cNvPr>
        <xdr:cNvSpPr>
          <a:spLocks noChangeShapeType="1"/>
        </xdr:cNvSpPr>
      </xdr:nvSpPr>
      <xdr:spPr bwMode="auto">
        <a:xfrm flipV="1">
          <a:off x="5206999" y="4308926"/>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215900</xdr:colOff>
      <xdr:row>20</xdr:row>
      <xdr:rowOff>107041</xdr:rowOff>
    </xdr:from>
    <xdr:to>
      <xdr:col>5</xdr:col>
      <xdr:colOff>692897</xdr:colOff>
      <xdr:row>20</xdr:row>
      <xdr:rowOff>107042</xdr:rowOff>
    </xdr:to>
    <xdr:sp macro="" textlink="">
      <xdr:nvSpPr>
        <xdr:cNvPr id="23" name="Line 21">
          <a:extLst>
            <a:ext uri="{FF2B5EF4-FFF2-40B4-BE49-F238E27FC236}">
              <a16:creationId xmlns:a16="http://schemas.microsoft.com/office/drawing/2014/main" id="{00000000-0008-0000-2700-000017000000}"/>
            </a:ext>
          </a:extLst>
        </xdr:cNvPr>
        <xdr:cNvSpPr>
          <a:spLocks noChangeShapeType="1"/>
        </xdr:cNvSpPr>
      </xdr:nvSpPr>
      <xdr:spPr bwMode="auto">
        <a:xfrm flipV="1">
          <a:off x="5168900" y="32820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xdr:from>
      <xdr:col>6</xdr:col>
      <xdr:colOff>361950</xdr:colOff>
      <xdr:row>14</xdr:row>
      <xdr:rowOff>0</xdr:rowOff>
    </xdr:from>
    <xdr:to>
      <xdr:col>6</xdr:col>
      <xdr:colOff>457200</xdr:colOff>
      <xdr:row>14</xdr:row>
      <xdr:rowOff>123825</xdr:rowOff>
    </xdr:to>
    <xdr:sp macro="" textlink="">
      <xdr:nvSpPr>
        <xdr:cNvPr id="2" name="Line 1">
          <a:extLst>
            <a:ext uri="{FF2B5EF4-FFF2-40B4-BE49-F238E27FC236}">
              <a16:creationId xmlns:a16="http://schemas.microsoft.com/office/drawing/2014/main" id="{00000000-0008-0000-2800-000002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800-000003000000}"/>
            </a:ext>
          </a:extLst>
        </xdr:cNvPr>
        <xdr:cNvSpPr>
          <a:spLocks noChangeShapeType="1"/>
        </xdr:cNvSpPr>
      </xdr:nvSpPr>
      <xdr:spPr bwMode="auto">
        <a:xfrm flipV="1">
          <a:off x="38036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571500</xdr:colOff>
      <xdr:row>14</xdr:row>
      <xdr:rowOff>0</xdr:rowOff>
    </xdr:from>
    <xdr:to>
      <xdr:col>6</xdr:col>
      <xdr:colOff>666750</xdr:colOff>
      <xdr:row>14</xdr:row>
      <xdr:rowOff>114300</xdr:rowOff>
    </xdr:to>
    <xdr:sp macro="" textlink="">
      <xdr:nvSpPr>
        <xdr:cNvPr id="4" name="Line 3">
          <a:extLst>
            <a:ext uri="{FF2B5EF4-FFF2-40B4-BE49-F238E27FC236}">
              <a16:creationId xmlns:a16="http://schemas.microsoft.com/office/drawing/2014/main" id="{00000000-0008-0000-2800-000004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5" name="Line 4">
          <a:extLst>
            <a:ext uri="{FF2B5EF4-FFF2-40B4-BE49-F238E27FC236}">
              <a16:creationId xmlns:a16="http://schemas.microsoft.com/office/drawing/2014/main" id="{00000000-0008-0000-2800-000005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123825</xdr:rowOff>
    </xdr:to>
    <xdr:sp macro="" textlink="">
      <xdr:nvSpPr>
        <xdr:cNvPr id="6" name="Line 5">
          <a:extLst>
            <a:ext uri="{FF2B5EF4-FFF2-40B4-BE49-F238E27FC236}">
              <a16:creationId xmlns:a16="http://schemas.microsoft.com/office/drawing/2014/main" id="{00000000-0008-0000-2800-000006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7" name="Line 8">
          <a:extLst>
            <a:ext uri="{FF2B5EF4-FFF2-40B4-BE49-F238E27FC236}">
              <a16:creationId xmlns:a16="http://schemas.microsoft.com/office/drawing/2014/main" id="{00000000-0008-0000-2800-000007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800-000008000000}"/>
            </a:ext>
          </a:extLst>
        </xdr:cNvPr>
        <xdr:cNvSpPr>
          <a:spLocks noChangeShapeType="1"/>
        </xdr:cNvSpPr>
      </xdr:nvSpPr>
      <xdr:spPr bwMode="auto">
        <a:xfrm flipV="1">
          <a:off x="40608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632544</xdr:colOff>
      <xdr:row>2</xdr:row>
      <xdr:rowOff>36286</xdr:rowOff>
    </xdr:from>
    <xdr:to>
      <xdr:col>22</xdr:col>
      <xdr:colOff>898070</xdr:colOff>
      <xdr:row>3</xdr:row>
      <xdr:rowOff>27215</xdr:rowOff>
    </xdr:to>
    <xdr:sp macro="" textlink="">
      <xdr:nvSpPr>
        <xdr:cNvPr id="9" name="Text 7">
          <a:extLst>
            <a:ext uri="{FF2B5EF4-FFF2-40B4-BE49-F238E27FC236}">
              <a16:creationId xmlns:a16="http://schemas.microsoft.com/office/drawing/2014/main" id="{00000000-0008-0000-28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009</a:t>
          </a:r>
        </a:p>
      </xdr:txBody>
    </xdr:sp>
    <xdr:clientData/>
  </xdr:twoCellAnchor>
  <xdr:twoCellAnchor>
    <xdr:from>
      <xdr:col>6</xdr:col>
      <xdr:colOff>571500</xdr:colOff>
      <xdr:row>14</xdr:row>
      <xdr:rowOff>0</xdr:rowOff>
    </xdr:from>
    <xdr:to>
      <xdr:col>6</xdr:col>
      <xdr:colOff>666750</xdr:colOff>
      <xdr:row>14</xdr:row>
      <xdr:rowOff>114300</xdr:rowOff>
    </xdr:to>
    <xdr:sp macro="" textlink="">
      <xdr:nvSpPr>
        <xdr:cNvPr id="10" name="Line 11">
          <a:extLst>
            <a:ext uri="{FF2B5EF4-FFF2-40B4-BE49-F238E27FC236}">
              <a16:creationId xmlns:a16="http://schemas.microsoft.com/office/drawing/2014/main" id="{00000000-0008-0000-2800-00000A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361950</xdr:colOff>
      <xdr:row>14</xdr:row>
      <xdr:rowOff>0</xdr:rowOff>
    </xdr:from>
    <xdr:to>
      <xdr:col>7</xdr:col>
      <xdr:colOff>457200</xdr:colOff>
      <xdr:row>14</xdr:row>
      <xdr:rowOff>123825</xdr:rowOff>
    </xdr:to>
    <xdr:sp macro="" textlink="">
      <xdr:nvSpPr>
        <xdr:cNvPr id="11" name="Line 12">
          <a:extLst>
            <a:ext uri="{FF2B5EF4-FFF2-40B4-BE49-F238E27FC236}">
              <a16:creationId xmlns:a16="http://schemas.microsoft.com/office/drawing/2014/main" id="{00000000-0008-0000-2800-00000B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590550</xdr:colOff>
      <xdr:row>14</xdr:row>
      <xdr:rowOff>0</xdr:rowOff>
    </xdr:from>
    <xdr:to>
      <xdr:col>7</xdr:col>
      <xdr:colOff>685800</xdr:colOff>
      <xdr:row>14</xdr:row>
      <xdr:rowOff>123825</xdr:rowOff>
    </xdr:to>
    <xdr:sp macro="" textlink="">
      <xdr:nvSpPr>
        <xdr:cNvPr id="12" name="Line 13">
          <a:extLst>
            <a:ext uri="{FF2B5EF4-FFF2-40B4-BE49-F238E27FC236}">
              <a16:creationId xmlns:a16="http://schemas.microsoft.com/office/drawing/2014/main" id="{00000000-0008-0000-2800-00000C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2</xdr:rowOff>
    </xdr:from>
    <xdr:to>
      <xdr:col>22</xdr:col>
      <xdr:colOff>707571</xdr:colOff>
      <xdr:row>40</xdr:row>
      <xdr:rowOff>480786</xdr:rowOff>
    </xdr:to>
    <xdr:sp macro="" textlink="">
      <xdr:nvSpPr>
        <xdr:cNvPr id="13" name="Text Box 14">
          <a:extLst>
            <a:ext uri="{FF2B5EF4-FFF2-40B4-BE49-F238E27FC236}">
              <a16:creationId xmlns:a16="http://schemas.microsoft.com/office/drawing/2014/main" id="{00000000-0008-0000-2800-00000D000000}"/>
            </a:ext>
          </a:extLst>
        </xdr:cNvPr>
        <xdr:cNvSpPr txBox="1">
          <a:spLocks noChangeArrowheads="1"/>
        </xdr:cNvSpPr>
      </xdr:nvSpPr>
      <xdr:spPr bwMode="auto">
        <a:xfrm>
          <a:off x="0" y="8616952"/>
          <a:ext cx="1459502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800-00000E000000}"/>
            </a:ext>
          </a:extLst>
        </xdr:cNvPr>
        <xdr:cNvSpPr txBox="1">
          <a:spLocks noChangeArrowheads="1"/>
        </xdr:cNvSpPr>
      </xdr:nvSpPr>
      <xdr:spPr bwMode="auto">
        <a:xfrm>
          <a:off x="38100" y="419100"/>
          <a:ext cx="30956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253999</xdr:colOff>
      <xdr:row>18</xdr:row>
      <xdr:rowOff>154212</xdr:rowOff>
    </xdr:from>
    <xdr:to>
      <xdr:col>5</xdr:col>
      <xdr:colOff>667496</xdr:colOff>
      <xdr:row>18</xdr:row>
      <xdr:rowOff>157574</xdr:rowOff>
    </xdr:to>
    <xdr:sp macro="" textlink="">
      <xdr:nvSpPr>
        <xdr:cNvPr id="20" name="Line 21">
          <a:extLst>
            <a:ext uri="{FF2B5EF4-FFF2-40B4-BE49-F238E27FC236}">
              <a16:creationId xmlns:a16="http://schemas.microsoft.com/office/drawing/2014/main" id="{00000000-0008-0000-2800-000014000000}"/>
            </a:ext>
          </a:extLst>
        </xdr:cNvPr>
        <xdr:cNvSpPr>
          <a:spLocks noChangeShapeType="1"/>
        </xdr:cNvSpPr>
      </xdr:nvSpPr>
      <xdr:spPr bwMode="auto">
        <a:xfrm flipV="1">
          <a:off x="4617356" y="2839355"/>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215900</xdr:colOff>
      <xdr:row>20</xdr:row>
      <xdr:rowOff>107041</xdr:rowOff>
    </xdr:from>
    <xdr:to>
      <xdr:col>5</xdr:col>
      <xdr:colOff>692897</xdr:colOff>
      <xdr:row>20</xdr:row>
      <xdr:rowOff>107042</xdr:rowOff>
    </xdr:to>
    <xdr:sp macro="" textlink="">
      <xdr:nvSpPr>
        <xdr:cNvPr id="18" name="Line 21">
          <a:extLst>
            <a:ext uri="{FF2B5EF4-FFF2-40B4-BE49-F238E27FC236}">
              <a16:creationId xmlns:a16="http://schemas.microsoft.com/office/drawing/2014/main" id="{00000000-0008-0000-2800-000012000000}"/>
            </a:ext>
          </a:extLst>
        </xdr:cNvPr>
        <xdr:cNvSpPr>
          <a:spLocks noChangeShapeType="1"/>
        </xdr:cNvSpPr>
      </xdr:nvSpPr>
      <xdr:spPr bwMode="auto">
        <a:xfrm flipV="1">
          <a:off x="4579257" y="32820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900-000002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900-000003000000}"/>
            </a:ext>
          </a:extLst>
        </xdr:cNvPr>
        <xdr:cNvSpPr>
          <a:spLocks noChangeShapeType="1"/>
        </xdr:cNvSpPr>
      </xdr:nvSpPr>
      <xdr:spPr bwMode="auto">
        <a:xfrm flipV="1">
          <a:off x="38036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900-000004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900-000005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900-000006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900-000007000000}"/>
            </a:ext>
          </a:extLst>
        </xdr:cNvPr>
        <xdr:cNvSpPr>
          <a:spLocks noChangeShapeType="1"/>
        </xdr:cNvSpPr>
      </xdr:nvSpPr>
      <xdr:spPr bwMode="auto">
        <a:xfrm flipV="1">
          <a:off x="57150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900-000008000000}"/>
            </a:ext>
          </a:extLst>
        </xdr:cNvPr>
        <xdr:cNvSpPr>
          <a:spLocks noChangeShapeType="1"/>
        </xdr:cNvSpPr>
      </xdr:nvSpPr>
      <xdr:spPr bwMode="auto">
        <a:xfrm flipV="1">
          <a:off x="40608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9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008</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900-00000A000000}"/>
            </a:ext>
          </a:extLst>
        </xdr:cNvPr>
        <xdr:cNvSpPr>
          <a:spLocks noChangeShapeType="1"/>
        </xdr:cNvSpPr>
      </xdr:nvSpPr>
      <xdr:spPr bwMode="auto">
        <a:xfrm flipV="1">
          <a:off x="59245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900-00000B000000}"/>
            </a:ext>
          </a:extLst>
        </xdr:cNvPr>
        <xdr:cNvSpPr>
          <a:spLocks noChangeShapeType="1"/>
        </xdr:cNvSpPr>
      </xdr:nvSpPr>
      <xdr:spPr bwMode="auto">
        <a:xfrm flipV="1">
          <a:off x="6800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900-00000C000000}"/>
            </a:ext>
          </a:extLst>
        </xdr:cNvPr>
        <xdr:cNvSpPr>
          <a:spLocks noChangeShapeType="1"/>
        </xdr:cNvSpPr>
      </xdr:nvSpPr>
      <xdr:spPr bwMode="auto">
        <a:xfrm flipV="1">
          <a:off x="70294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2</xdr:rowOff>
    </xdr:from>
    <xdr:to>
      <xdr:col>21</xdr:col>
      <xdr:colOff>707571</xdr:colOff>
      <xdr:row>38</xdr:row>
      <xdr:rowOff>480786</xdr:rowOff>
    </xdr:to>
    <xdr:sp macro="" textlink="">
      <xdr:nvSpPr>
        <xdr:cNvPr id="13" name="Text Box 14">
          <a:extLst>
            <a:ext uri="{FF2B5EF4-FFF2-40B4-BE49-F238E27FC236}">
              <a16:creationId xmlns:a16="http://schemas.microsoft.com/office/drawing/2014/main" id="{00000000-0008-0000-2900-00000D000000}"/>
            </a:ext>
          </a:extLst>
        </xdr:cNvPr>
        <xdr:cNvSpPr txBox="1">
          <a:spLocks noChangeArrowheads="1"/>
        </xdr:cNvSpPr>
      </xdr:nvSpPr>
      <xdr:spPr bwMode="auto">
        <a:xfrm>
          <a:off x="0" y="8616952"/>
          <a:ext cx="1459502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'DES2021</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900-00000E000000}"/>
            </a:ext>
          </a:extLst>
        </xdr:cNvPr>
        <xdr:cNvSpPr txBox="1">
          <a:spLocks noChangeArrowheads="1"/>
        </xdr:cNvSpPr>
      </xdr:nvSpPr>
      <xdr:spPr bwMode="auto">
        <a:xfrm>
          <a:off x="38100" y="419100"/>
          <a:ext cx="30956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253999</xdr:colOff>
      <xdr:row>18</xdr:row>
      <xdr:rowOff>154212</xdr:rowOff>
    </xdr:from>
    <xdr:to>
      <xdr:col>4</xdr:col>
      <xdr:colOff>667496</xdr:colOff>
      <xdr:row>18</xdr:row>
      <xdr:rowOff>157574</xdr:rowOff>
    </xdr:to>
    <xdr:sp macro="" textlink="">
      <xdr:nvSpPr>
        <xdr:cNvPr id="16" name="Line 21">
          <a:extLst>
            <a:ext uri="{FF2B5EF4-FFF2-40B4-BE49-F238E27FC236}">
              <a16:creationId xmlns:a16="http://schemas.microsoft.com/office/drawing/2014/main" id="{00000000-0008-0000-2900-000010000000}"/>
            </a:ext>
          </a:extLst>
        </xdr:cNvPr>
        <xdr:cNvSpPr>
          <a:spLocks noChangeShapeType="1"/>
        </xdr:cNvSpPr>
      </xdr:nvSpPr>
      <xdr:spPr bwMode="auto">
        <a:xfrm flipV="1">
          <a:off x="4629149" y="304981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8" name="Line 21">
          <a:extLst>
            <a:ext uri="{FF2B5EF4-FFF2-40B4-BE49-F238E27FC236}">
              <a16:creationId xmlns:a16="http://schemas.microsoft.com/office/drawing/2014/main" id="{00000000-0008-0000-2900-000012000000}"/>
            </a:ext>
          </a:extLst>
        </xdr:cNvPr>
        <xdr:cNvSpPr>
          <a:spLocks noChangeShapeType="1"/>
        </xdr:cNvSpPr>
      </xdr:nvSpPr>
      <xdr:spPr bwMode="auto">
        <a:xfrm flipV="1">
          <a:off x="4461329" y="32820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A00-000002000000}"/>
            </a:ext>
          </a:extLst>
        </xdr:cNvPr>
        <xdr:cNvSpPr>
          <a:spLocks noChangeShapeType="1"/>
        </xdr:cNvSpPr>
      </xdr:nvSpPr>
      <xdr:spPr bwMode="auto">
        <a:xfrm flipV="1">
          <a:off x="55943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A00-000003000000}"/>
            </a:ext>
          </a:extLst>
        </xdr:cNvPr>
        <xdr:cNvSpPr>
          <a:spLocks noChangeShapeType="1"/>
        </xdr:cNvSpPr>
      </xdr:nvSpPr>
      <xdr:spPr bwMode="auto">
        <a:xfrm flipV="1">
          <a:off x="36830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A00-000004000000}"/>
            </a:ext>
          </a:extLst>
        </xdr:cNvPr>
        <xdr:cNvSpPr>
          <a:spLocks noChangeShapeType="1"/>
        </xdr:cNvSpPr>
      </xdr:nvSpPr>
      <xdr:spPr bwMode="auto">
        <a:xfrm flipV="1">
          <a:off x="58039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A00-000005000000}"/>
            </a:ext>
          </a:extLst>
        </xdr:cNvPr>
        <xdr:cNvSpPr>
          <a:spLocks noChangeShapeType="1"/>
        </xdr:cNvSpPr>
      </xdr:nvSpPr>
      <xdr:spPr bwMode="auto">
        <a:xfrm flipV="1">
          <a:off x="6680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A00-000006000000}"/>
            </a:ext>
          </a:extLst>
        </xdr:cNvPr>
        <xdr:cNvSpPr>
          <a:spLocks noChangeShapeType="1"/>
        </xdr:cNvSpPr>
      </xdr:nvSpPr>
      <xdr:spPr bwMode="auto">
        <a:xfrm flipV="1">
          <a:off x="69088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A00-000007000000}"/>
            </a:ext>
          </a:extLst>
        </xdr:cNvPr>
        <xdr:cNvSpPr>
          <a:spLocks noChangeShapeType="1"/>
        </xdr:cNvSpPr>
      </xdr:nvSpPr>
      <xdr:spPr bwMode="auto">
        <a:xfrm flipV="1">
          <a:off x="55943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A00-000008000000}"/>
            </a:ext>
          </a:extLst>
        </xdr:cNvPr>
        <xdr:cNvSpPr>
          <a:spLocks noChangeShapeType="1"/>
        </xdr:cNvSpPr>
      </xdr:nvSpPr>
      <xdr:spPr bwMode="auto">
        <a:xfrm flipV="1">
          <a:off x="39401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A00-000009000000}"/>
            </a:ext>
          </a:extLst>
        </xdr:cNvPr>
        <xdr:cNvSpPr txBox="1">
          <a:spLocks noChangeArrowheads="1"/>
        </xdr:cNvSpPr>
      </xdr:nvSpPr>
      <xdr:spPr bwMode="auto">
        <a:xfrm>
          <a:off x="117196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010</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A00-00000A000000}"/>
            </a:ext>
          </a:extLst>
        </xdr:cNvPr>
        <xdr:cNvSpPr>
          <a:spLocks noChangeShapeType="1"/>
        </xdr:cNvSpPr>
      </xdr:nvSpPr>
      <xdr:spPr bwMode="auto">
        <a:xfrm flipV="1">
          <a:off x="58039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A00-00000B000000}"/>
            </a:ext>
          </a:extLst>
        </xdr:cNvPr>
        <xdr:cNvSpPr>
          <a:spLocks noChangeShapeType="1"/>
        </xdr:cNvSpPr>
      </xdr:nvSpPr>
      <xdr:spPr bwMode="auto">
        <a:xfrm flipV="1">
          <a:off x="6680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A00-00000C000000}"/>
            </a:ext>
          </a:extLst>
        </xdr:cNvPr>
        <xdr:cNvSpPr>
          <a:spLocks noChangeShapeType="1"/>
        </xdr:cNvSpPr>
      </xdr:nvSpPr>
      <xdr:spPr bwMode="auto">
        <a:xfrm flipV="1">
          <a:off x="69088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2</xdr:rowOff>
    </xdr:from>
    <xdr:to>
      <xdr:col>21</xdr:col>
      <xdr:colOff>707571</xdr:colOff>
      <xdr:row>38</xdr:row>
      <xdr:rowOff>480786</xdr:rowOff>
    </xdr:to>
    <xdr:sp macro="" textlink="">
      <xdr:nvSpPr>
        <xdr:cNvPr id="13" name="Text Box 14">
          <a:extLst>
            <a:ext uri="{FF2B5EF4-FFF2-40B4-BE49-F238E27FC236}">
              <a16:creationId xmlns:a16="http://schemas.microsoft.com/office/drawing/2014/main" id="{00000000-0008-0000-2A00-00000D000000}"/>
            </a:ext>
          </a:extLst>
        </xdr:cNvPr>
        <xdr:cNvSpPr txBox="1">
          <a:spLocks noChangeArrowheads="1"/>
        </xdr:cNvSpPr>
      </xdr:nvSpPr>
      <xdr:spPr bwMode="auto">
        <a:xfrm>
          <a:off x="0" y="8375652"/>
          <a:ext cx="144743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A00-00000E000000}"/>
            </a:ext>
          </a:extLst>
        </xdr:cNvPr>
        <xdr:cNvSpPr txBox="1">
          <a:spLocks noChangeArrowheads="1"/>
        </xdr:cNvSpPr>
      </xdr:nvSpPr>
      <xdr:spPr bwMode="auto">
        <a:xfrm>
          <a:off x="38100" y="419100"/>
          <a:ext cx="29749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A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253999</xdr:colOff>
      <xdr:row>20</xdr:row>
      <xdr:rowOff>154212</xdr:rowOff>
    </xdr:from>
    <xdr:to>
      <xdr:col>4</xdr:col>
      <xdr:colOff>667496</xdr:colOff>
      <xdr:row>20</xdr:row>
      <xdr:rowOff>157574</xdr:rowOff>
    </xdr:to>
    <xdr:sp macro="" textlink="">
      <xdr:nvSpPr>
        <xdr:cNvPr id="18" name="Line 21">
          <a:extLst>
            <a:ext uri="{FF2B5EF4-FFF2-40B4-BE49-F238E27FC236}">
              <a16:creationId xmlns:a16="http://schemas.microsoft.com/office/drawing/2014/main" id="{00000000-0008-0000-2A00-000012000000}"/>
            </a:ext>
          </a:extLst>
        </xdr:cNvPr>
        <xdr:cNvSpPr>
          <a:spLocks noChangeShapeType="1"/>
        </xdr:cNvSpPr>
      </xdr:nvSpPr>
      <xdr:spPr bwMode="auto">
        <a:xfrm flipV="1">
          <a:off x="4499428" y="3084283"/>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253999</xdr:colOff>
      <xdr:row>18</xdr:row>
      <xdr:rowOff>154212</xdr:rowOff>
    </xdr:from>
    <xdr:to>
      <xdr:col>4</xdr:col>
      <xdr:colOff>667496</xdr:colOff>
      <xdr:row>18</xdr:row>
      <xdr:rowOff>157574</xdr:rowOff>
    </xdr:to>
    <xdr:sp macro="" textlink="">
      <xdr:nvSpPr>
        <xdr:cNvPr id="22" name="Line 21">
          <a:extLst>
            <a:ext uri="{FF2B5EF4-FFF2-40B4-BE49-F238E27FC236}">
              <a16:creationId xmlns:a16="http://schemas.microsoft.com/office/drawing/2014/main" id="{00000000-0008-0000-2A00-000016000000}"/>
            </a:ext>
          </a:extLst>
        </xdr:cNvPr>
        <xdr:cNvSpPr>
          <a:spLocks noChangeShapeType="1"/>
        </xdr:cNvSpPr>
      </xdr:nvSpPr>
      <xdr:spPr bwMode="auto">
        <a:xfrm flipV="1">
          <a:off x="4499428" y="332921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B00-000002000000}"/>
            </a:ext>
          </a:extLst>
        </xdr:cNvPr>
        <xdr:cNvSpPr>
          <a:spLocks noChangeShapeType="1"/>
        </xdr:cNvSpPr>
      </xdr:nvSpPr>
      <xdr:spPr bwMode="auto">
        <a:xfrm flipV="1">
          <a:off x="55943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B00-000003000000}"/>
            </a:ext>
          </a:extLst>
        </xdr:cNvPr>
        <xdr:cNvSpPr>
          <a:spLocks noChangeShapeType="1"/>
        </xdr:cNvSpPr>
      </xdr:nvSpPr>
      <xdr:spPr bwMode="auto">
        <a:xfrm flipV="1">
          <a:off x="36830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B00-000004000000}"/>
            </a:ext>
          </a:extLst>
        </xdr:cNvPr>
        <xdr:cNvSpPr>
          <a:spLocks noChangeShapeType="1"/>
        </xdr:cNvSpPr>
      </xdr:nvSpPr>
      <xdr:spPr bwMode="auto">
        <a:xfrm flipV="1">
          <a:off x="58039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B00-000005000000}"/>
            </a:ext>
          </a:extLst>
        </xdr:cNvPr>
        <xdr:cNvSpPr>
          <a:spLocks noChangeShapeType="1"/>
        </xdr:cNvSpPr>
      </xdr:nvSpPr>
      <xdr:spPr bwMode="auto">
        <a:xfrm flipV="1">
          <a:off x="6680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B00-000006000000}"/>
            </a:ext>
          </a:extLst>
        </xdr:cNvPr>
        <xdr:cNvSpPr>
          <a:spLocks noChangeShapeType="1"/>
        </xdr:cNvSpPr>
      </xdr:nvSpPr>
      <xdr:spPr bwMode="auto">
        <a:xfrm flipV="1">
          <a:off x="69088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B00-000007000000}"/>
            </a:ext>
          </a:extLst>
        </xdr:cNvPr>
        <xdr:cNvSpPr>
          <a:spLocks noChangeShapeType="1"/>
        </xdr:cNvSpPr>
      </xdr:nvSpPr>
      <xdr:spPr bwMode="auto">
        <a:xfrm flipV="1">
          <a:off x="55943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B00-000008000000}"/>
            </a:ext>
          </a:extLst>
        </xdr:cNvPr>
        <xdr:cNvSpPr>
          <a:spLocks noChangeShapeType="1"/>
        </xdr:cNvSpPr>
      </xdr:nvSpPr>
      <xdr:spPr bwMode="auto">
        <a:xfrm flipV="1">
          <a:off x="39401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B00-000009000000}"/>
            </a:ext>
          </a:extLst>
        </xdr:cNvPr>
        <xdr:cNvSpPr txBox="1">
          <a:spLocks noChangeArrowheads="1"/>
        </xdr:cNvSpPr>
      </xdr:nvSpPr>
      <xdr:spPr bwMode="auto">
        <a:xfrm>
          <a:off x="117196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009</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B00-00000A000000}"/>
            </a:ext>
          </a:extLst>
        </xdr:cNvPr>
        <xdr:cNvSpPr>
          <a:spLocks noChangeShapeType="1"/>
        </xdr:cNvSpPr>
      </xdr:nvSpPr>
      <xdr:spPr bwMode="auto">
        <a:xfrm flipV="1">
          <a:off x="58039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B00-00000B000000}"/>
            </a:ext>
          </a:extLst>
        </xdr:cNvPr>
        <xdr:cNvSpPr>
          <a:spLocks noChangeShapeType="1"/>
        </xdr:cNvSpPr>
      </xdr:nvSpPr>
      <xdr:spPr bwMode="auto">
        <a:xfrm flipV="1">
          <a:off x="6680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B00-00000C000000}"/>
            </a:ext>
          </a:extLst>
        </xdr:cNvPr>
        <xdr:cNvSpPr>
          <a:spLocks noChangeShapeType="1"/>
        </xdr:cNvSpPr>
      </xdr:nvSpPr>
      <xdr:spPr bwMode="auto">
        <a:xfrm flipV="1">
          <a:off x="69088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2</xdr:rowOff>
    </xdr:from>
    <xdr:to>
      <xdr:col>21</xdr:col>
      <xdr:colOff>707571</xdr:colOff>
      <xdr:row>37</xdr:row>
      <xdr:rowOff>480786</xdr:rowOff>
    </xdr:to>
    <xdr:sp macro="" textlink="">
      <xdr:nvSpPr>
        <xdr:cNvPr id="13" name="Text Box 14">
          <a:extLst>
            <a:ext uri="{FF2B5EF4-FFF2-40B4-BE49-F238E27FC236}">
              <a16:creationId xmlns:a16="http://schemas.microsoft.com/office/drawing/2014/main" id="{00000000-0008-0000-2B00-00000D000000}"/>
            </a:ext>
          </a:extLst>
        </xdr:cNvPr>
        <xdr:cNvSpPr txBox="1">
          <a:spLocks noChangeArrowheads="1"/>
        </xdr:cNvSpPr>
      </xdr:nvSpPr>
      <xdr:spPr bwMode="auto">
        <a:xfrm>
          <a:off x="0" y="8375652"/>
          <a:ext cx="144743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B00-00000E000000}"/>
            </a:ext>
          </a:extLst>
        </xdr:cNvPr>
        <xdr:cNvSpPr txBox="1">
          <a:spLocks noChangeArrowheads="1"/>
        </xdr:cNvSpPr>
      </xdr:nvSpPr>
      <xdr:spPr bwMode="auto">
        <a:xfrm>
          <a:off x="38100" y="419100"/>
          <a:ext cx="29749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B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253999</xdr:colOff>
      <xdr:row>18</xdr:row>
      <xdr:rowOff>154212</xdr:rowOff>
    </xdr:from>
    <xdr:to>
      <xdr:col>4</xdr:col>
      <xdr:colOff>667496</xdr:colOff>
      <xdr:row>18</xdr:row>
      <xdr:rowOff>157574</xdr:rowOff>
    </xdr:to>
    <xdr:sp macro="" textlink="">
      <xdr:nvSpPr>
        <xdr:cNvPr id="18" name="Line 21">
          <a:extLst>
            <a:ext uri="{FF2B5EF4-FFF2-40B4-BE49-F238E27FC236}">
              <a16:creationId xmlns:a16="http://schemas.microsoft.com/office/drawing/2014/main" id="{00000000-0008-0000-2B00-000012000000}"/>
            </a:ext>
          </a:extLst>
        </xdr:cNvPr>
        <xdr:cNvSpPr>
          <a:spLocks noChangeShapeType="1"/>
        </xdr:cNvSpPr>
      </xdr:nvSpPr>
      <xdr:spPr bwMode="auto">
        <a:xfrm flipV="1">
          <a:off x="4499428" y="3084283"/>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9" name="Line 21">
          <a:extLst>
            <a:ext uri="{FF2B5EF4-FFF2-40B4-BE49-F238E27FC236}">
              <a16:creationId xmlns:a16="http://schemas.microsoft.com/office/drawing/2014/main" id="{00000000-0008-0000-2B00-000013000000}"/>
            </a:ext>
          </a:extLst>
        </xdr:cNvPr>
        <xdr:cNvSpPr>
          <a:spLocks noChangeShapeType="1"/>
        </xdr:cNvSpPr>
      </xdr:nvSpPr>
      <xdr:spPr bwMode="auto">
        <a:xfrm flipV="1">
          <a:off x="4461329" y="35269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C00-000002000000}"/>
            </a:ext>
          </a:extLst>
        </xdr:cNvPr>
        <xdr:cNvSpPr>
          <a:spLocks noChangeShapeType="1"/>
        </xdr:cNvSpPr>
      </xdr:nvSpPr>
      <xdr:spPr bwMode="auto">
        <a:xfrm flipV="1">
          <a:off x="55943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C00-000003000000}"/>
            </a:ext>
          </a:extLst>
        </xdr:cNvPr>
        <xdr:cNvSpPr>
          <a:spLocks noChangeShapeType="1"/>
        </xdr:cNvSpPr>
      </xdr:nvSpPr>
      <xdr:spPr bwMode="auto">
        <a:xfrm flipV="1">
          <a:off x="36830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C00-000004000000}"/>
            </a:ext>
          </a:extLst>
        </xdr:cNvPr>
        <xdr:cNvSpPr>
          <a:spLocks noChangeShapeType="1"/>
        </xdr:cNvSpPr>
      </xdr:nvSpPr>
      <xdr:spPr bwMode="auto">
        <a:xfrm flipV="1">
          <a:off x="58039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C00-000005000000}"/>
            </a:ext>
          </a:extLst>
        </xdr:cNvPr>
        <xdr:cNvSpPr>
          <a:spLocks noChangeShapeType="1"/>
        </xdr:cNvSpPr>
      </xdr:nvSpPr>
      <xdr:spPr bwMode="auto">
        <a:xfrm flipV="1">
          <a:off x="6680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C00-000006000000}"/>
            </a:ext>
          </a:extLst>
        </xdr:cNvPr>
        <xdr:cNvSpPr>
          <a:spLocks noChangeShapeType="1"/>
        </xdr:cNvSpPr>
      </xdr:nvSpPr>
      <xdr:spPr bwMode="auto">
        <a:xfrm flipV="1">
          <a:off x="69088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C00-000007000000}"/>
            </a:ext>
          </a:extLst>
        </xdr:cNvPr>
        <xdr:cNvSpPr>
          <a:spLocks noChangeShapeType="1"/>
        </xdr:cNvSpPr>
      </xdr:nvSpPr>
      <xdr:spPr bwMode="auto">
        <a:xfrm flipV="1">
          <a:off x="55943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C00-000008000000}"/>
            </a:ext>
          </a:extLst>
        </xdr:cNvPr>
        <xdr:cNvSpPr>
          <a:spLocks noChangeShapeType="1"/>
        </xdr:cNvSpPr>
      </xdr:nvSpPr>
      <xdr:spPr bwMode="auto">
        <a:xfrm flipV="1">
          <a:off x="39401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C00-000009000000}"/>
            </a:ext>
          </a:extLst>
        </xdr:cNvPr>
        <xdr:cNvSpPr txBox="1">
          <a:spLocks noChangeArrowheads="1"/>
        </xdr:cNvSpPr>
      </xdr:nvSpPr>
      <xdr:spPr bwMode="auto">
        <a:xfrm>
          <a:off x="117196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011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C00-00000A000000}"/>
            </a:ext>
          </a:extLst>
        </xdr:cNvPr>
        <xdr:cNvSpPr>
          <a:spLocks noChangeShapeType="1"/>
        </xdr:cNvSpPr>
      </xdr:nvSpPr>
      <xdr:spPr bwMode="auto">
        <a:xfrm flipV="1">
          <a:off x="58039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C00-00000B000000}"/>
            </a:ext>
          </a:extLst>
        </xdr:cNvPr>
        <xdr:cNvSpPr>
          <a:spLocks noChangeShapeType="1"/>
        </xdr:cNvSpPr>
      </xdr:nvSpPr>
      <xdr:spPr bwMode="auto">
        <a:xfrm flipV="1">
          <a:off x="6680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C00-00000C000000}"/>
            </a:ext>
          </a:extLst>
        </xdr:cNvPr>
        <xdr:cNvSpPr>
          <a:spLocks noChangeShapeType="1"/>
        </xdr:cNvSpPr>
      </xdr:nvSpPr>
      <xdr:spPr bwMode="auto">
        <a:xfrm flipV="1">
          <a:off x="69088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2</xdr:rowOff>
    </xdr:from>
    <xdr:to>
      <xdr:col>21</xdr:col>
      <xdr:colOff>707571</xdr:colOff>
      <xdr:row>42</xdr:row>
      <xdr:rowOff>480786</xdr:rowOff>
    </xdr:to>
    <xdr:sp macro="" textlink="">
      <xdr:nvSpPr>
        <xdr:cNvPr id="13" name="Text Box 14">
          <a:extLst>
            <a:ext uri="{FF2B5EF4-FFF2-40B4-BE49-F238E27FC236}">
              <a16:creationId xmlns:a16="http://schemas.microsoft.com/office/drawing/2014/main" id="{00000000-0008-0000-2C00-00000D000000}"/>
            </a:ext>
          </a:extLst>
        </xdr:cNvPr>
        <xdr:cNvSpPr txBox="1">
          <a:spLocks noChangeArrowheads="1"/>
        </xdr:cNvSpPr>
      </xdr:nvSpPr>
      <xdr:spPr bwMode="auto">
        <a:xfrm>
          <a:off x="0" y="6927852"/>
          <a:ext cx="144743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'DES2021</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C00-00000E000000}"/>
            </a:ext>
          </a:extLst>
        </xdr:cNvPr>
        <xdr:cNvSpPr txBox="1">
          <a:spLocks noChangeArrowheads="1"/>
        </xdr:cNvSpPr>
      </xdr:nvSpPr>
      <xdr:spPr bwMode="auto">
        <a:xfrm>
          <a:off x="38100" y="419100"/>
          <a:ext cx="29749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253999</xdr:colOff>
      <xdr:row>18</xdr:row>
      <xdr:rowOff>154212</xdr:rowOff>
    </xdr:from>
    <xdr:to>
      <xdr:col>4</xdr:col>
      <xdr:colOff>667496</xdr:colOff>
      <xdr:row>18</xdr:row>
      <xdr:rowOff>157574</xdr:rowOff>
    </xdr:to>
    <xdr:sp macro="" textlink="">
      <xdr:nvSpPr>
        <xdr:cNvPr id="16" name="Line 21">
          <a:extLst>
            <a:ext uri="{FF2B5EF4-FFF2-40B4-BE49-F238E27FC236}">
              <a16:creationId xmlns:a16="http://schemas.microsoft.com/office/drawing/2014/main" id="{00000000-0008-0000-2C00-000010000000}"/>
            </a:ext>
          </a:extLst>
        </xdr:cNvPr>
        <xdr:cNvSpPr>
          <a:spLocks noChangeShapeType="1"/>
        </xdr:cNvSpPr>
      </xdr:nvSpPr>
      <xdr:spPr bwMode="auto">
        <a:xfrm flipV="1">
          <a:off x="4508499" y="304981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8" name="Line 21">
          <a:extLst>
            <a:ext uri="{FF2B5EF4-FFF2-40B4-BE49-F238E27FC236}">
              <a16:creationId xmlns:a16="http://schemas.microsoft.com/office/drawing/2014/main" id="{00000000-0008-0000-2C00-000012000000}"/>
            </a:ext>
          </a:extLst>
        </xdr:cNvPr>
        <xdr:cNvSpPr>
          <a:spLocks noChangeShapeType="1"/>
        </xdr:cNvSpPr>
      </xdr:nvSpPr>
      <xdr:spPr bwMode="auto">
        <a:xfrm flipV="1">
          <a:off x="4461329" y="35269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D00-000002000000}"/>
            </a:ext>
          </a:extLst>
        </xdr:cNvPr>
        <xdr:cNvSpPr>
          <a:spLocks noChangeShapeType="1"/>
        </xdr:cNvSpPr>
      </xdr:nvSpPr>
      <xdr:spPr bwMode="auto">
        <a:xfrm flipV="1">
          <a:off x="55943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D00-000003000000}"/>
            </a:ext>
          </a:extLst>
        </xdr:cNvPr>
        <xdr:cNvSpPr>
          <a:spLocks noChangeShapeType="1"/>
        </xdr:cNvSpPr>
      </xdr:nvSpPr>
      <xdr:spPr bwMode="auto">
        <a:xfrm flipV="1">
          <a:off x="36830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D00-000004000000}"/>
            </a:ext>
          </a:extLst>
        </xdr:cNvPr>
        <xdr:cNvSpPr>
          <a:spLocks noChangeShapeType="1"/>
        </xdr:cNvSpPr>
      </xdr:nvSpPr>
      <xdr:spPr bwMode="auto">
        <a:xfrm flipV="1">
          <a:off x="58039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D00-000005000000}"/>
            </a:ext>
          </a:extLst>
        </xdr:cNvPr>
        <xdr:cNvSpPr>
          <a:spLocks noChangeShapeType="1"/>
        </xdr:cNvSpPr>
      </xdr:nvSpPr>
      <xdr:spPr bwMode="auto">
        <a:xfrm flipV="1">
          <a:off x="6680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D00-000006000000}"/>
            </a:ext>
          </a:extLst>
        </xdr:cNvPr>
        <xdr:cNvSpPr>
          <a:spLocks noChangeShapeType="1"/>
        </xdr:cNvSpPr>
      </xdr:nvSpPr>
      <xdr:spPr bwMode="auto">
        <a:xfrm flipV="1">
          <a:off x="69088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D00-000007000000}"/>
            </a:ext>
          </a:extLst>
        </xdr:cNvPr>
        <xdr:cNvSpPr>
          <a:spLocks noChangeShapeType="1"/>
        </xdr:cNvSpPr>
      </xdr:nvSpPr>
      <xdr:spPr bwMode="auto">
        <a:xfrm flipV="1">
          <a:off x="55943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D00-000008000000}"/>
            </a:ext>
          </a:extLst>
        </xdr:cNvPr>
        <xdr:cNvSpPr>
          <a:spLocks noChangeShapeType="1"/>
        </xdr:cNvSpPr>
      </xdr:nvSpPr>
      <xdr:spPr bwMode="auto">
        <a:xfrm flipV="1">
          <a:off x="39401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D00-000009000000}"/>
            </a:ext>
          </a:extLst>
        </xdr:cNvPr>
        <xdr:cNvSpPr txBox="1">
          <a:spLocks noChangeArrowheads="1"/>
        </xdr:cNvSpPr>
      </xdr:nvSpPr>
      <xdr:spPr bwMode="auto">
        <a:xfrm>
          <a:off x="117196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012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D00-00000A000000}"/>
            </a:ext>
          </a:extLst>
        </xdr:cNvPr>
        <xdr:cNvSpPr>
          <a:spLocks noChangeShapeType="1"/>
        </xdr:cNvSpPr>
      </xdr:nvSpPr>
      <xdr:spPr bwMode="auto">
        <a:xfrm flipV="1">
          <a:off x="58039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D00-00000B000000}"/>
            </a:ext>
          </a:extLst>
        </xdr:cNvPr>
        <xdr:cNvSpPr>
          <a:spLocks noChangeShapeType="1"/>
        </xdr:cNvSpPr>
      </xdr:nvSpPr>
      <xdr:spPr bwMode="auto">
        <a:xfrm flipV="1">
          <a:off x="6680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D00-00000C000000}"/>
            </a:ext>
          </a:extLst>
        </xdr:cNvPr>
        <xdr:cNvSpPr>
          <a:spLocks noChangeShapeType="1"/>
        </xdr:cNvSpPr>
      </xdr:nvSpPr>
      <xdr:spPr bwMode="auto">
        <a:xfrm flipV="1">
          <a:off x="69088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2</xdr:rowOff>
    </xdr:from>
    <xdr:to>
      <xdr:col>21</xdr:col>
      <xdr:colOff>707571</xdr:colOff>
      <xdr:row>43</xdr:row>
      <xdr:rowOff>480786</xdr:rowOff>
    </xdr:to>
    <xdr:sp macro="" textlink="">
      <xdr:nvSpPr>
        <xdr:cNvPr id="13" name="Text Box 14">
          <a:extLst>
            <a:ext uri="{FF2B5EF4-FFF2-40B4-BE49-F238E27FC236}">
              <a16:creationId xmlns:a16="http://schemas.microsoft.com/office/drawing/2014/main" id="{00000000-0008-0000-2D00-00000D000000}"/>
            </a:ext>
          </a:extLst>
        </xdr:cNvPr>
        <xdr:cNvSpPr txBox="1">
          <a:spLocks noChangeArrowheads="1"/>
        </xdr:cNvSpPr>
      </xdr:nvSpPr>
      <xdr:spPr bwMode="auto">
        <a:xfrm>
          <a:off x="0" y="7893052"/>
          <a:ext cx="1447437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D00-00000E000000}"/>
            </a:ext>
          </a:extLst>
        </xdr:cNvPr>
        <xdr:cNvSpPr txBox="1">
          <a:spLocks noChangeArrowheads="1"/>
        </xdr:cNvSpPr>
      </xdr:nvSpPr>
      <xdr:spPr bwMode="auto">
        <a:xfrm>
          <a:off x="38100" y="419100"/>
          <a:ext cx="29749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D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253999</xdr:colOff>
      <xdr:row>18</xdr:row>
      <xdr:rowOff>154212</xdr:rowOff>
    </xdr:from>
    <xdr:to>
      <xdr:col>4</xdr:col>
      <xdr:colOff>667496</xdr:colOff>
      <xdr:row>18</xdr:row>
      <xdr:rowOff>157574</xdr:rowOff>
    </xdr:to>
    <xdr:sp macro="" textlink="">
      <xdr:nvSpPr>
        <xdr:cNvPr id="18" name="Line 21">
          <a:extLst>
            <a:ext uri="{FF2B5EF4-FFF2-40B4-BE49-F238E27FC236}">
              <a16:creationId xmlns:a16="http://schemas.microsoft.com/office/drawing/2014/main" id="{00000000-0008-0000-2D00-000012000000}"/>
            </a:ext>
          </a:extLst>
        </xdr:cNvPr>
        <xdr:cNvSpPr>
          <a:spLocks noChangeShapeType="1"/>
        </xdr:cNvSpPr>
      </xdr:nvSpPr>
      <xdr:spPr bwMode="auto">
        <a:xfrm flipV="1">
          <a:off x="4508499" y="304981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20" name="Line 21">
          <a:extLst>
            <a:ext uri="{FF2B5EF4-FFF2-40B4-BE49-F238E27FC236}">
              <a16:creationId xmlns:a16="http://schemas.microsoft.com/office/drawing/2014/main" id="{00000000-0008-0000-2D00-000014000000}"/>
            </a:ext>
          </a:extLst>
        </xdr:cNvPr>
        <xdr:cNvSpPr>
          <a:spLocks noChangeShapeType="1"/>
        </xdr:cNvSpPr>
      </xdr:nvSpPr>
      <xdr:spPr bwMode="auto">
        <a:xfrm flipV="1">
          <a:off x="4406900" y="426175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E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E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E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E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E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E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E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E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012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E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E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E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53</xdr:row>
      <xdr:rowOff>2</xdr:rowOff>
    </xdr:from>
    <xdr:to>
      <xdr:col>21</xdr:col>
      <xdr:colOff>707571</xdr:colOff>
      <xdr:row>54</xdr:row>
      <xdr:rowOff>480786</xdr:rowOff>
    </xdr:to>
    <xdr:sp macro="" textlink="">
      <xdr:nvSpPr>
        <xdr:cNvPr id="13" name="Text Box 14">
          <a:extLst>
            <a:ext uri="{FF2B5EF4-FFF2-40B4-BE49-F238E27FC236}">
              <a16:creationId xmlns:a16="http://schemas.microsoft.com/office/drawing/2014/main" id="{00000000-0008-0000-2E00-00000D000000}"/>
            </a:ext>
          </a:extLst>
        </xdr:cNvPr>
        <xdr:cNvSpPr txBox="1">
          <a:spLocks noChangeArrowheads="1"/>
        </xdr:cNvSpPr>
      </xdr:nvSpPr>
      <xdr:spPr bwMode="auto">
        <a:xfrm>
          <a:off x="0" y="8134352"/>
          <a:ext cx="1459502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E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E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253999</xdr:colOff>
      <xdr:row>18</xdr:row>
      <xdr:rowOff>154212</xdr:rowOff>
    </xdr:from>
    <xdr:to>
      <xdr:col>4</xdr:col>
      <xdr:colOff>667496</xdr:colOff>
      <xdr:row>18</xdr:row>
      <xdr:rowOff>157574</xdr:rowOff>
    </xdr:to>
    <xdr:sp macro="" textlink="">
      <xdr:nvSpPr>
        <xdr:cNvPr id="16" name="Line 21">
          <a:extLst>
            <a:ext uri="{FF2B5EF4-FFF2-40B4-BE49-F238E27FC236}">
              <a16:creationId xmlns:a16="http://schemas.microsoft.com/office/drawing/2014/main" id="{00000000-0008-0000-2E00-000010000000}"/>
            </a:ext>
          </a:extLst>
        </xdr:cNvPr>
        <xdr:cNvSpPr>
          <a:spLocks noChangeShapeType="1"/>
        </xdr:cNvSpPr>
      </xdr:nvSpPr>
      <xdr:spPr bwMode="auto">
        <a:xfrm flipV="1">
          <a:off x="4451349" y="304981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8" name="Line 21">
          <a:extLst>
            <a:ext uri="{FF2B5EF4-FFF2-40B4-BE49-F238E27FC236}">
              <a16:creationId xmlns:a16="http://schemas.microsoft.com/office/drawing/2014/main" id="{00000000-0008-0000-2E00-000012000000}"/>
            </a:ext>
          </a:extLst>
        </xdr:cNvPr>
        <xdr:cNvSpPr>
          <a:spLocks noChangeShapeType="1"/>
        </xdr:cNvSpPr>
      </xdr:nvSpPr>
      <xdr:spPr bwMode="auto">
        <a:xfrm flipV="1">
          <a:off x="4406900" y="3771898"/>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2F00-000002000000}"/>
            </a:ext>
          </a:extLst>
        </xdr:cNvPr>
        <xdr:cNvSpPr>
          <a:spLocks noChangeShapeType="1"/>
        </xdr:cNvSpPr>
      </xdr:nvSpPr>
      <xdr:spPr bwMode="auto">
        <a:xfrm flipV="1">
          <a:off x="6718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2F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2F00-000004000000}"/>
            </a:ext>
          </a:extLst>
        </xdr:cNvPr>
        <xdr:cNvSpPr>
          <a:spLocks noChangeShapeType="1"/>
        </xdr:cNvSpPr>
      </xdr:nvSpPr>
      <xdr:spPr bwMode="auto">
        <a:xfrm flipV="1">
          <a:off x="69278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2F00-000005000000}"/>
            </a:ext>
          </a:extLst>
        </xdr:cNvPr>
        <xdr:cNvSpPr>
          <a:spLocks noChangeShapeType="1"/>
        </xdr:cNvSpPr>
      </xdr:nvSpPr>
      <xdr:spPr bwMode="auto">
        <a:xfrm flipV="1">
          <a:off x="78041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2F00-000006000000}"/>
            </a:ext>
          </a:extLst>
        </xdr:cNvPr>
        <xdr:cNvSpPr>
          <a:spLocks noChangeShapeType="1"/>
        </xdr:cNvSpPr>
      </xdr:nvSpPr>
      <xdr:spPr bwMode="auto">
        <a:xfrm flipV="1">
          <a:off x="80327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2F00-000007000000}"/>
            </a:ext>
          </a:extLst>
        </xdr:cNvPr>
        <xdr:cNvSpPr>
          <a:spLocks noChangeShapeType="1"/>
        </xdr:cNvSpPr>
      </xdr:nvSpPr>
      <xdr:spPr bwMode="auto">
        <a:xfrm flipV="1">
          <a:off x="6718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2F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2F00-000009000000}"/>
            </a:ext>
          </a:extLst>
        </xdr:cNvPr>
        <xdr:cNvSpPr txBox="1">
          <a:spLocks noChangeArrowheads="1"/>
        </xdr:cNvSpPr>
      </xdr:nvSpPr>
      <xdr:spPr bwMode="auto">
        <a:xfrm>
          <a:off x="130213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JANUARI 013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2F00-00000A000000}"/>
            </a:ext>
          </a:extLst>
        </xdr:cNvPr>
        <xdr:cNvSpPr>
          <a:spLocks noChangeShapeType="1"/>
        </xdr:cNvSpPr>
      </xdr:nvSpPr>
      <xdr:spPr bwMode="auto">
        <a:xfrm flipV="1">
          <a:off x="69278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2F00-00000B000000}"/>
            </a:ext>
          </a:extLst>
        </xdr:cNvPr>
        <xdr:cNvSpPr>
          <a:spLocks noChangeShapeType="1"/>
        </xdr:cNvSpPr>
      </xdr:nvSpPr>
      <xdr:spPr bwMode="auto">
        <a:xfrm flipV="1">
          <a:off x="78041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2F00-00000C000000}"/>
            </a:ext>
          </a:extLst>
        </xdr:cNvPr>
        <xdr:cNvSpPr>
          <a:spLocks noChangeShapeType="1"/>
        </xdr:cNvSpPr>
      </xdr:nvSpPr>
      <xdr:spPr bwMode="auto">
        <a:xfrm flipV="1">
          <a:off x="80327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2</xdr:rowOff>
    </xdr:from>
    <xdr:to>
      <xdr:col>21</xdr:col>
      <xdr:colOff>707571</xdr:colOff>
      <xdr:row>39</xdr:row>
      <xdr:rowOff>480786</xdr:rowOff>
    </xdr:to>
    <xdr:sp macro="" textlink="">
      <xdr:nvSpPr>
        <xdr:cNvPr id="13" name="Text Box 14">
          <a:extLst>
            <a:ext uri="{FF2B5EF4-FFF2-40B4-BE49-F238E27FC236}">
              <a16:creationId xmlns:a16="http://schemas.microsoft.com/office/drawing/2014/main" id="{00000000-0008-0000-2F00-00000D000000}"/>
            </a:ext>
          </a:extLst>
        </xdr:cNvPr>
        <xdr:cNvSpPr txBox="1">
          <a:spLocks noChangeArrowheads="1"/>
        </xdr:cNvSpPr>
      </xdr:nvSpPr>
      <xdr:spPr bwMode="auto">
        <a:xfrm>
          <a:off x="0" y="10788652"/>
          <a:ext cx="15776121" cy="7093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619182 -&gt; ORDER JANUARI'2022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2F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2F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253999</xdr:colOff>
      <xdr:row>18</xdr:row>
      <xdr:rowOff>154212</xdr:rowOff>
    </xdr:from>
    <xdr:to>
      <xdr:col>4</xdr:col>
      <xdr:colOff>667496</xdr:colOff>
      <xdr:row>18</xdr:row>
      <xdr:rowOff>157574</xdr:rowOff>
    </xdr:to>
    <xdr:sp macro="" textlink="">
      <xdr:nvSpPr>
        <xdr:cNvPr id="20" name="Line 21">
          <a:extLst>
            <a:ext uri="{FF2B5EF4-FFF2-40B4-BE49-F238E27FC236}">
              <a16:creationId xmlns:a16="http://schemas.microsoft.com/office/drawing/2014/main" id="{00000000-0008-0000-2F00-000014000000}"/>
            </a:ext>
          </a:extLst>
        </xdr:cNvPr>
        <xdr:cNvSpPr>
          <a:spLocks noChangeShapeType="1"/>
        </xdr:cNvSpPr>
      </xdr:nvSpPr>
      <xdr:spPr bwMode="auto">
        <a:xfrm flipV="1">
          <a:off x="4444999" y="3819069"/>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21" name="Line 21">
          <a:extLst>
            <a:ext uri="{FF2B5EF4-FFF2-40B4-BE49-F238E27FC236}">
              <a16:creationId xmlns:a16="http://schemas.microsoft.com/office/drawing/2014/main" id="{00000000-0008-0000-2F00-000015000000}"/>
            </a:ext>
          </a:extLst>
        </xdr:cNvPr>
        <xdr:cNvSpPr>
          <a:spLocks noChangeShapeType="1"/>
        </xdr:cNvSpPr>
      </xdr:nvSpPr>
      <xdr:spPr bwMode="auto">
        <a:xfrm flipV="1">
          <a:off x="4406900" y="426175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30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30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30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30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30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30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30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30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FEBRUARI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30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30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30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2</xdr:rowOff>
    </xdr:from>
    <xdr:to>
      <xdr:col>21</xdr:col>
      <xdr:colOff>707571</xdr:colOff>
      <xdr:row>48</xdr:row>
      <xdr:rowOff>163286</xdr:rowOff>
    </xdr:to>
    <xdr:sp macro="" textlink="">
      <xdr:nvSpPr>
        <xdr:cNvPr id="13" name="Text Box 14">
          <a:extLst>
            <a:ext uri="{FF2B5EF4-FFF2-40B4-BE49-F238E27FC236}">
              <a16:creationId xmlns:a16="http://schemas.microsoft.com/office/drawing/2014/main" id="{00000000-0008-0000-3000-00000D000000}"/>
            </a:ext>
          </a:extLst>
        </xdr:cNvPr>
        <xdr:cNvSpPr txBox="1">
          <a:spLocks noChangeArrowheads="1"/>
        </xdr:cNvSpPr>
      </xdr:nvSpPr>
      <xdr:spPr bwMode="auto">
        <a:xfrm>
          <a:off x="0" y="9207502"/>
          <a:ext cx="14577785" cy="952498"/>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617365 -&gt; ORDER DESEMBER'2021</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30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30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253999</xdr:colOff>
      <xdr:row>18</xdr:row>
      <xdr:rowOff>154212</xdr:rowOff>
    </xdr:from>
    <xdr:to>
      <xdr:col>4</xdr:col>
      <xdr:colOff>667496</xdr:colOff>
      <xdr:row>18</xdr:row>
      <xdr:rowOff>157574</xdr:rowOff>
    </xdr:to>
    <xdr:sp macro="" textlink="">
      <xdr:nvSpPr>
        <xdr:cNvPr id="16" name="Line 21">
          <a:extLst>
            <a:ext uri="{FF2B5EF4-FFF2-40B4-BE49-F238E27FC236}">
              <a16:creationId xmlns:a16="http://schemas.microsoft.com/office/drawing/2014/main" id="{00000000-0008-0000-3000-000010000000}"/>
            </a:ext>
          </a:extLst>
        </xdr:cNvPr>
        <xdr:cNvSpPr>
          <a:spLocks noChangeShapeType="1"/>
        </xdr:cNvSpPr>
      </xdr:nvSpPr>
      <xdr:spPr bwMode="auto">
        <a:xfrm flipV="1">
          <a:off x="4451349" y="3049812"/>
          <a:ext cx="413497" cy="336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20" name="Line 21">
          <a:extLst>
            <a:ext uri="{FF2B5EF4-FFF2-40B4-BE49-F238E27FC236}">
              <a16:creationId xmlns:a16="http://schemas.microsoft.com/office/drawing/2014/main" id="{00000000-0008-0000-3000-000014000000}"/>
            </a:ext>
          </a:extLst>
        </xdr:cNvPr>
        <xdr:cNvSpPr>
          <a:spLocks noChangeShapeType="1"/>
        </xdr:cNvSpPr>
      </xdr:nvSpPr>
      <xdr:spPr bwMode="auto">
        <a:xfrm flipV="1">
          <a:off x="4406900" y="426175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31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31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31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31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31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31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31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31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FEBRUARI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31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31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31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47</xdr:row>
      <xdr:rowOff>2</xdr:rowOff>
    </xdr:from>
    <xdr:to>
      <xdr:col>21</xdr:col>
      <xdr:colOff>707571</xdr:colOff>
      <xdr:row>49</xdr:row>
      <xdr:rowOff>163286</xdr:rowOff>
    </xdr:to>
    <xdr:sp macro="" textlink="">
      <xdr:nvSpPr>
        <xdr:cNvPr id="13" name="Text Box 14">
          <a:extLst>
            <a:ext uri="{FF2B5EF4-FFF2-40B4-BE49-F238E27FC236}">
              <a16:creationId xmlns:a16="http://schemas.microsoft.com/office/drawing/2014/main" id="{00000000-0008-0000-3100-00000D000000}"/>
            </a:ext>
          </a:extLst>
        </xdr:cNvPr>
        <xdr:cNvSpPr txBox="1">
          <a:spLocks noChangeArrowheads="1"/>
        </xdr:cNvSpPr>
      </xdr:nvSpPr>
      <xdr:spPr bwMode="auto">
        <a:xfrm>
          <a:off x="0" y="9099552"/>
          <a:ext cx="14595021" cy="95703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31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3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20" name="Line 21">
          <a:extLst>
            <a:ext uri="{FF2B5EF4-FFF2-40B4-BE49-F238E27FC236}">
              <a16:creationId xmlns:a16="http://schemas.microsoft.com/office/drawing/2014/main" id="{00000000-0008-0000-3100-000014000000}"/>
            </a:ext>
          </a:extLst>
        </xdr:cNvPr>
        <xdr:cNvSpPr>
          <a:spLocks noChangeShapeType="1"/>
        </xdr:cNvSpPr>
      </xdr:nvSpPr>
      <xdr:spPr bwMode="auto">
        <a:xfrm flipV="1">
          <a:off x="4406900" y="279218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8" name="Line 21">
          <a:extLst>
            <a:ext uri="{FF2B5EF4-FFF2-40B4-BE49-F238E27FC236}">
              <a16:creationId xmlns:a16="http://schemas.microsoft.com/office/drawing/2014/main" id="{00000000-0008-0000-3100-000012000000}"/>
            </a:ext>
          </a:extLst>
        </xdr:cNvPr>
        <xdr:cNvSpPr>
          <a:spLocks noChangeShapeType="1"/>
        </xdr:cNvSpPr>
      </xdr:nvSpPr>
      <xdr:spPr bwMode="auto">
        <a:xfrm flipV="1">
          <a:off x="4406900" y="1160961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32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32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32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32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32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32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32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32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FEBRUARI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32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32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32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2</xdr:rowOff>
    </xdr:from>
    <xdr:to>
      <xdr:col>21</xdr:col>
      <xdr:colOff>707571</xdr:colOff>
      <xdr:row>45</xdr:row>
      <xdr:rowOff>163286</xdr:rowOff>
    </xdr:to>
    <xdr:sp macro="" textlink="">
      <xdr:nvSpPr>
        <xdr:cNvPr id="13" name="Text Box 14">
          <a:extLst>
            <a:ext uri="{FF2B5EF4-FFF2-40B4-BE49-F238E27FC236}">
              <a16:creationId xmlns:a16="http://schemas.microsoft.com/office/drawing/2014/main" id="{00000000-0008-0000-3200-00000D000000}"/>
            </a:ext>
          </a:extLst>
        </xdr:cNvPr>
        <xdr:cNvSpPr txBox="1">
          <a:spLocks noChangeArrowheads="1"/>
        </xdr:cNvSpPr>
      </xdr:nvSpPr>
      <xdr:spPr bwMode="auto">
        <a:xfrm>
          <a:off x="0" y="9340852"/>
          <a:ext cx="14595021" cy="95703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32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3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6" name="Line 21">
          <a:extLst>
            <a:ext uri="{FF2B5EF4-FFF2-40B4-BE49-F238E27FC236}">
              <a16:creationId xmlns:a16="http://schemas.microsoft.com/office/drawing/2014/main" id="{00000000-0008-0000-3200-000010000000}"/>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8" name="Line 21">
          <a:extLst>
            <a:ext uri="{FF2B5EF4-FFF2-40B4-BE49-F238E27FC236}">
              <a16:creationId xmlns:a16="http://schemas.microsoft.com/office/drawing/2014/main" id="{00000000-0008-0000-3200-000012000000}"/>
            </a:ext>
          </a:extLst>
        </xdr:cNvPr>
        <xdr:cNvSpPr>
          <a:spLocks noChangeShapeType="1"/>
        </xdr:cNvSpPr>
      </xdr:nvSpPr>
      <xdr:spPr bwMode="auto">
        <a:xfrm flipV="1">
          <a:off x="4406900" y="35269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33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33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33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33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33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33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33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33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FEBRUARI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33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33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33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51</xdr:row>
      <xdr:rowOff>2</xdr:rowOff>
    </xdr:from>
    <xdr:to>
      <xdr:col>21</xdr:col>
      <xdr:colOff>707571</xdr:colOff>
      <xdr:row>53</xdr:row>
      <xdr:rowOff>163286</xdr:rowOff>
    </xdr:to>
    <xdr:sp macro="" textlink="">
      <xdr:nvSpPr>
        <xdr:cNvPr id="13" name="Text Box 14">
          <a:extLst>
            <a:ext uri="{FF2B5EF4-FFF2-40B4-BE49-F238E27FC236}">
              <a16:creationId xmlns:a16="http://schemas.microsoft.com/office/drawing/2014/main" id="{00000000-0008-0000-3300-00000D000000}"/>
            </a:ext>
          </a:extLst>
        </xdr:cNvPr>
        <xdr:cNvSpPr txBox="1">
          <a:spLocks noChangeArrowheads="1"/>
        </xdr:cNvSpPr>
      </xdr:nvSpPr>
      <xdr:spPr bwMode="auto">
        <a:xfrm>
          <a:off x="0" y="8375652"/>
          <a:ext cx="14595021" cy="95703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617365 -&gt; ORDER DESEMBER'2021</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33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3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20</xdr:row>
      <xdr:rowOff>107041</xdr:rowOff>
    </xdr:from>
    <xdr:to>
      <xdr:col>4</xdr:col>
      <xdr:colOff>692897</xdr:colOff>
      <xdr:row>20</xdr:row>
      <xdr:rowOff>107042</xdr:rowOff>
    </xdr:to>
    <xdr:sp macro="" textlink="">
      <xdr:nvSpPr>
        <xdr:cNvPr id="19" name="Line 21">
          <a:extLst>
            <a:ext uri="{FF2B5EF4-FFF2-40B4-BE49-F238E27FC236}">
              <a16:creationId xmlns:a16="http://schemas.microsoft.com/office/drawing/2014/main" id="{00000000-0008-0000-3300-000013000000}"/>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22</xdr:row>
      <xdr:rowOff>107041</xdr:rowOff>
    </xdr:from>
    <xdr:to>
      <xdr:col>4</xdr:col>
      <xdr:colOff>692897</xdr:colOff>
      <xdr:row>22</xdr:row>
      <xdr:rowOff>107042</xdr:rowOff>
    </xdr:to>
    <xdr:sp macro="" textlink="">
      <xdr:nvSpPr>
        <xdr:cNvPr id="20" name="Line 21">
          <a:extLst>
            <a:ext uri="{FF2B5EF4-FFF2-40B4-BE49-F238E27FC236}">
              <a16:creationId xmlns:a16="http://schemas.microsoft.com/office/drawing/2014/main" id="{00000000-0008-0000-3300-000014000000}"/>
            </a:ext>
          </a:extLst>
        </xdr:cNvPr>
        <xdr:cNvSpPr>
          <a:spLocks noChangeShapeType="1"/>
        </xdr:cNvSpPr>
      </xdr:nvSpPr>
      <xdr:spPr bwMode="auto">
        <a:xfrm flipV="1">
          <a:off x="4413250" y="34852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34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34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34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34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34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34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34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34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FEBRUARI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34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34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34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50</xdr:row>
      <xdr:rowOff>3</xdr:rowOff>
    </xdr:from>
    <xdr:to>
      <xdr:col>21</xdr:col>
      <xdr:colOff>707571</xdr:colOff>
      <xdr:row>51</xdr:row>
      <xdr:rowOff>417287</xdr:rowOff>
    </xdr:to>
    <xdr:sp macro="" textlink="">
      <xdr:nvSpPr>
        <xdr:cNvPr id="13" name="Text Box 14">
          <a:extLst>
            <a:ext uri="{FF2B5EF4-FFF2-40B4-BE49-F238E27FC236}">
              <a16:creationId xmlns:a16="http://schemas.microsoft.com/office/drawing/2014/main" id="{00000000-0008-0000-3400-00000D000000}"/>
            </a:ext>
          </a:extLst>
        </xdr:cNvPr>
        <xdr:cNvSpPr txBox="1">
          <a:spLocks noChangeArrowheads="1"/>
        </xdr:cNvSpPr>
      </xdr:nvSpPr>
      <xdr:spPr bwMode="auto">
        <a:xfrm>
          <a:off x="0" y="10187217"/>
          <a:ext cx="14577785" cy="64407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34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3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6" name="Line 21">
          <a:extLst>
            <a:ext uri="{FF2B5EF4-FFF2-40B4-BE49-F238E27FC236}">
              <a16:creationId xmlns:a16="http://schemas.microsoft.com/office/drawing/2014/main" id="{00000000-0008-0000-3400-000010000000}"/>
            </a:ext>
          </a:extLst>
        </xdr:cNvPr>
        <xdr:cNvSpPr>
          <a:spLocks noChangeShapeType="1"/>
        </xdr:cNvSpPr>
      </xdr:nvSpPr>
      <xdr:spPr bwMode="auto">
        <a:xfrm flipV="1">
          <a:off x="4413250" y="34852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7" name="Line 21">
          <a:extLst>
            <a:ext uri="{FF2B5EF4-FFF2-40B4-BE49-F238E27FC236}">
              <a16:creationId xmlns:a16="http://schemas.microsoft.com/office/drawing/2014/main" id="{00000000-0008-0000-3400-000011000000}"/>
            </a:ext>
          </a:extLst>
        </xdr:cNvPr>
        <xdr:cNvSpPr>
          <a:spLocks noChangeShapeType="1"/>
        </xdr:cNvSpPr>
      </xdr:nvSpPr>
      <xdr:spPr bwMode="auto">
        <a:xfrm flipV="1">
          <a:off x="4413250" y="39678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35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35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35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35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35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35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35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35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FEBRUARI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35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35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35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3</xdr:rowOff>
    </xdr:from>
    <xdr:to>
      <xdr:col>21</xdr:col>
      <xdr:colOff>707571</xdr:colOff>
      <xdr:row>47</xdr:row>
      <xdr:rowOff>417287</xdr:rowOff>
    </xdr:to>
    <xdr:sp macro="" textlink="">
      <xdr:nvSpPr>
        <xdr:cNvPr id="13" name="Text Box 14">
          <a:extLst>
            <a:ext uri="{FF2B5EF4-FFF2-40B4-BE49-F238E27FC236}">
              <a16:creationId xmlns:a16="http://schemas.microsoft.com/office/drawing/2014/main" id="{00000000-0008-0000-3500-00000D000000}"/>
            </a:ext>
          </a:extLst>
        </xdr:cNvPr>
        <xdr:cNvSpPr txBox="1">
          <a:spLocks noChangeArrowheads="1"/>
        </xdr:cNvSpPr>
      </xdr:nvSpPr>
      <xdr:spPr bwMode="auto">
        <a:xfrm>
          <a:off x="0" y="10064753"/>
          <a:ext cx="14595021" cy="6458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35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35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6" name="Line 21">
          <a:extLst>
            <a:ext uri="{FF2B5EF4-FFF2-40B4-BE49-F238E27FC236}">
              <a16:creationId xmlns:a16="http://schemas.microsoft.com/office/drawing/2014/main" id="{00000000-0008-0000-3500-000010000000}"/>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7" name="Line 21">
          <a:extLst>
            <a:ext uri="{FF2B5EF4-FFF2-40B4-BE49-F238E27FC236}">
              <a16:creationId xmlns:a16="http://schemas.microsoft.com/office/drawing/2014/main" id="{00000000-0008-0000-3500-000011000000}"/>
            </a:ext>
          </a:extLst>
        </xdr:cNvPr>
        <xdr:cNvSpPr>
          <a:spLocks noChangeShapeType="1"/>
        </xdr:cNvSpPr>
      </xdr:nvSpPr>
      <xdr:spPr bwMode="auto">
        <a:xfrm flipV="1">
          <a:off x="4413250" y="34852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36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36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36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36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36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36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36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3600-000009000000}"/>
            </a:ext>
          </a:extLst>
        </xdr:cNvPr>
        <xdr:cNvSpPr txBox="1">
          <a:spLocks noChangeArrowheads="1"/>
        </xdr:cNvSpPr>
      </xdr:nvSpPr>
      <xdr:spPr bwMode="auto">
        <a:xfrm>
          <a:off x="12341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Maret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36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36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36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3</xdr:rowOff>
    </xdr:from>
    <xdr:to>
      <xdr:col>21</xdr:col>
      <xdr:colOff>707571</xdr:colOff>
      <xdr:row>43</xdr:row>
      <xdr:rowOff>417287</xdr:rowOff>
    </xdr:to>
    <xdr:sp macro="" textlink="">
      <xdr:nvSpPr>
        <xdr:cNvPr id="13" name="Text Box 14">
          <a:extLst>
            <a:ext uri="{FF2B5EF4-FFF2-40B4-BE49-F238E27FC236}">
              <a16:creationId xmlns:a16="http://schemas.microsoft.com/office/drawing/2014/main" id="{00000000-0008-0000-3600-00000D000000}"/>
            </a:ext>
          </a:extLst>
        </xdr:cNvPr>
        <xdr:cNvSpPr txBox="1">
          <a:spLocks noChangeArrowheads="1"/>
        </xdr:cNvSpPr>
      </xdr:nvSpPr>
      <xdr:spPr bwMode="auto">
        <a:xfrm>
          <a:off x="0" y="10064753"/>
          <a:ext cx="15096671" cy="6458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36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36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6" name="Line 21">
          <a:extLst>
            <a:ext uri="{FF2B5EF4-FFF2-40B4-BE49-F238E27FC236}">
              <a16:creationId xmlns:a16="http://schemas.microsoft.com/office/drawing/2014/main" id="{00000000-0008-0000-3600-000010000000}"/>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7" name="Line 21">
          <a:extLst>
            <a:ext uri="{FF2B5EF4-FFF2-40B4-BE49-F238E27FC236}">
              <a16:creationId xmlns:a16="http://schemas.microsoft.com/office/drawing/2014/main" id="{00000000-0008-0000-3600-000011000000}"/>
            </a:ext>
          </a:extLst>
        </xdr:cNvPr>
        <xdr:cNvSpPr>
          <a:spLocks noChangeShapeType="1"/>
        </xdr:cNvSpPr>
      </xdr:nvSpPr>
      <xdr:spPr bwMode="auto">
        <a:xfrm flipV="1">
          <a:off x="4413250" y="34852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37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37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37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37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37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37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37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3700-000009000000}"/>
            </a:ext>
          </a:extLst>
        </xdr:cNvPr>
        <xdr:cNvSpPr txBox="1">
          <a:spLocks noChangeArrowheads="1"/>
        </xdr:cNvSpPr>
      </xdr:nvSpPr>
      <xdr:spPr bwMode="auto">
        <a:xfrm>
          <a:off x="118402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Maret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37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37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37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34</xdr:row>
      <xdr:rowOff>3</xdr:rowOff>
    </xdr:from>
    <xdr:to>
      <xdr:col>21</xdr:col>
      <xdr:colOff>707571</xdr:colOff>
      <xdr:row>35</xdr:row>
      <xdr:rowOff>417287</xdr:rowOff>
    </xdr:to>
    <xdr:sp macro="" textlink="">
      <xdr:nvSpPr>
        <xdr:cNvPr id="13" name="Text Box 14">
          <a:extLst>
            <a:ext uri="{FF2B5EF4-FFF2-40B4-BE49-F238E27FC236}">
              <a16:creationId xmlns:a16="http://schemas.microsoft.com/office/drawing/2014/main" id="{00000000-0008-0000-3700-00000D000000}"/>
            </a:ext>
          </a:extLst>
        </xdr:cNvPr>
        <xdr:cNvSpPr txBox="1">
          <a:spLocks noChangeArrowheads="1"/>
        </xdr:cNvSpPr>
      </xdr:nvSpPr>
      <xdr:spPr bwMode="auto">
        <a:xfrm>
          <a:off x="0" y="9099553"/>
          <a:ext cx="14595021" cy="6458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37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37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8" name="Line 21">
          <a:extLst>
            <a:ext uri="{FF2B5EF4-FFF2-40B4-BE49-F238E27FC236}">
              <a16:creationId xmlns:a16="http://schemas.microsoft.com/office/drawing/2014/main" id="{00000000-0008-0000-3700-000012000000}"/>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9" name="Line 21">
          <a:extLst>
            <a:ext uri="{FF2B5EF4-FFF2-40B4-BE49-F238E27FC236}">
              <a16:creationId xmlns:a16="http://schemas.microsoft.com/office/drawing/2014/main" id="{00000000-0008-0000-3700-000013000000}"/>
            </a:ext>
          </a:extLst>
        </xdr:cNvPr>
        <xdr:cNvSpPr>
          <a:spLocks noChangeShapeType="1"/>
        </xdr:cNvSpPr>
      </xdr:nvSpPr>
      <xdr:spPr bwMode="auto">
        <a:xfrm flipV="1">
          <a:off x="4413250" y="34852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00000000-0008-0000-3800-000002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0000000-0008-0000-3800-00000300000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0000000-0008-0000-3800-000004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0000000-0008-0000-3800-000005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000000-0008-0000-3800-000006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0000000-0008-0000-3800-00000700000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0000000-0008-0000-3800-00000800000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0000000-0008-0000-3800-000009000000}"/>
            </a:ext>
          </a:extLst>
        </xdr:cNvPr>
        <xdr:cNvSpPr txBox="1">
          <a:spLocks noChangeArrowheads="1"/>
        </xdr:cNvSpPr>
      </xdr:nvSpPr>
      <xdr:spPr bwMode="auto">
        <a:xfrm>
          <a:off x="12341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Maret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0000000-0008-0000-3800-00000A00000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000000-0008-0000-3800-00000B00000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0000000-0008-0000-3800-00000C00000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xdr:rowOff>
    </xdr:from>
    <xdr:to>
      <xdr:col>21</xdr:col>
      <xdr:colOff>707571</xdr:colOff>
      <xdr:row>36</xdr:row>
      <xdr:rowOff>417287</xdr:rowOff>
    </xdr:to>
    <xdr:sp macro="" textlink="">
      <xdr:nvSpPr>
        <xdr:cNvPr id="13" name="Text Box 14">
          <a:extLst>
            <a:ext uri="{FF2B5EF4-FFF2-40B4-BE49-F238E27FC236}">
              <a16:creationId xmlns:a16="http://schemas.microsoft.com/office/drawing/2014/main" id="{00000000-0008-0000-3800-00000D000000}"/>
            </a:ext>
          </a:extLst>
        </xdr:cNvPr>
        <xdr:cNvSpPr txBox="1">
          <a:spLocks noChangeArrowheads="1"/>
        </xdr:cNvSpPr>
      </xdr:nvSpPr>
      <xdr:spPr bwMode="auto">
        <a:xfrm>
          <a:off x="0" y="10064753"/>
          <a:ext cx="15096671" cy="6458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0000000-0008-0000-3800-00000E00000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00000-0008-0000-38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20</xdr:row>
      <xdr:rowOff>107041</xdr:rowOff>
    </xdr:from>
    <xdr:to>
      <xdr:col>4</xdr:col>
      <xdr:colOff>692897</xdr:colOff>
      <xdr:row>20</xdr:row>
      <xdr:rowOff>107042</xdr:rowOff>
    </xdr:to>
    <xdr:sp macro="" textlink="">
      <xdr:nvSpPr>
        <xdr:cNvPr id="18" name="Line 21">
          <a:extLst>
            <a:ext uri="{FF2B5EF4-FFF2-40B4-BE49-F238E27FC236}">
              <a16:creationId xmlns:a16="http://schemas.microsoft.com/office/drawing/2014/main" id="{00000000-0008-0000-3800-000012000000}"/>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21</xdr:row>
      <xdr:rowOff>107041</xdr:rowOff>
    </xdr:from>
    <xdr:to>
      <xdr:col>4</xdr:col>
      <xdr:colOff>692897</xdr:colOff>
      <xdr:row>21</xdr:row>
      <xdr:rowOff>107042</xdr:rowOff>
    </xdr:to>
    <xdr:sp macro="" textlink="">
      <xdr:nvSpPr>
        <xdr:cNvPr id="19" name="Line 21">
          <a:extLst>
            <a:ext uri="{FF2B5EF4-FFF2-40B4-BE49-F238E27FC236}">
              <a16:creationId xmlns:a16="http://schemas.microsoft.com/office/drawing/2014/main" id="{00000000-0008-0000-3800-000013000000}"/>
            </a:ext>
          </a:extLst>
        </xdr:cNvPr>
        <xdr:cNvSpPr>
          <a:spLocks noChangeShapeType="1"/>
        </xdr:cNvSpPr>
      </xdr:nvSpPr>
      <xdr:spPr bwMode="auto">
        <a:xfrm flipV="1">
          <a:off x="4413250" y="34852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2F2BF577-FDA8-428A-B399-A9987CE28BAE}"/>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DCE4AD8E-5993-47F3-94B3-67FB31C6F103}"/>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E44A920-0A93-407C-B13D-0249BD5E4457}"/>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8387E13E-D0ED-405F-9D85-DD16FE488859}"/>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84453C1A-08FE-44EE-966E-6EA371BFDADC}"/>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D104BC21-CA9A-43B2-A676-7FD9514A182D}"/>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98644DD5-E33B-4DDD-A9D6-1C2AD75206B1}"/>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22B15D77-7867-4273-9F7D-1F8A481916BE}"/>
            </a:ext>
          </a:extLst>
        </xdr:cNvPr>
        <xdr:cNvSpPr txBox="1">
          <a:spLocks noChangeArrowheads="1"/>
        </xdr:cNvSpPr>
      </xdr:nvSpPr>
      <xdr:spPr bwMode="auto">
        <a:xfrm>
          <a:off x="12341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Maret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7F4EEFD7-8BDC-4EDA-9308-5CB9B72219CD}"/>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488C0B2B-3423-4FB3-BC3E-C795B5C65311}"/>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58106404-CB91-44B7-B599-57FBAD077231}"/>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47</xdr:row>
      <xdr:rowOff>3</xdr:rowOff>
    </xdr:from>
    <xdr:to>
      <xdr:col>21</xdr:col>
      <xdr:colOff>707571</xdr:colOff>
      <xdr:row>49</xdr:row>
      <xdr:rowOff>417287</xdr:rowOff>
    </xdr:to>
    <xdr:sp macro="" textlink="">
      <xdr:nvSpPr>
        <xdr:cNvPr id="13" name="Text Box 14">
          <a:extLst>
            <a:ext uri="{FF2B5EF4-FFF2-40B4-BE49-F238E27FC236}">
              <a16:creationId xmlns:a16="http://schemas.microsoft.com/office/drawing/2014/main" id="{877D151F-613C-4BC2-AEDD-BB6208C2F942}"/>
            </a:ext>
          </a:extLst>
        </xdr:cNvPr>
        <xdr:cNvSpPr txBox="1">
          <a:spLocks noChangeArrowheads="1"/>
        </xdr:cNvSpPr>
      </xdr:nvSpPr>
      <xdr:spPr bwMode="auto">
        <a:xfrm>
          <a:off x="0" y="6445253"/>
          <a:ext cx="15096671" cy="6458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DA287312-924D-44EF-8B35-EF1B71F6CCC4}"/>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E6C824B5-D91A-473E-AA6D-329E1ABE87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20" name="Line 21">
          <a:extLst>
            <a:ext uri="{FF2B5EF4-FFF2-40B4-BE49-F238E27FC236}">
              <a16:creationId xmlns:a16="http://schemas.microsoft.com/office/drawing/2014/main" id="{E290BC19-DFC0-4B63-9DFF-CBD8D02EEDFD}"/>
            </a:ext>
          </a:extLst>
        </xdr:cNvPr>
        <xdr:cNvSpPr>
          <a:spLocks noChangeShapeType="1"/>
        </xdr:cNvSpPr>
      </xdr:nvSpPr>
      <xdr:spPr bwMode="auto">
        <a:xfrm flipV="1">
          <a:off x="4406900" y="4016827"/>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21" name="Line 21">
          <a:extLst>
            <a:ext uri="{FF2B5EF4-FFF2-40B4-BE49-F238E27FC236}">
              <a16:creationId xmlns:a16="http://schemas.microsoft.com/office/drawing/2014/main" id="{C1FCA2B3-D999-43A2-B206-4B03FA03D331}"/>
            </a:ext>
          </a:extLst>
        </xdr:cNvPr>
        <xdr:cNvSpPr>
          <a:spLocks noChangeShapeType="1"/>
        </xdr:cNvSpPr>
      </xdr:nvSpPr>
      <xdr:spPr bwMode="auto">
        <a:xfrm flipV="1">
          <a:off x="4406900" y="450668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2CC0BACC-FACD-4D87-9778-13C66A339D33}"/>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06864E65-F317-46B5-AB53-85860A309416}"/>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70D08AEA-F119-4A00-8359-5E6117646EFF}"/>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75EAF6F1-EF0D-4035-B797-4A0BAA611B97}"/>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B6493998-456E-4B5E-8583-EA65660DE166}"/>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50C76936-4458-4D40-B806-6D11ED64929D}"/>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1098C80B-2773-47E3-804E-E7F223522C5F}"/>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E223EC5E-FE22-4F52-A704-CAAFB12014CA}"/>
            </a:ext>
          </a:extLst>
        </xdr:cNvPr>
        <xdr:cNvSpPr txBox="1">
          <a:spLocks noChangeArrowheads="1"/>
        </xdr:cNvSpPr>
      </xdr:nvSpPr>
      <xdr:spPr bwMode="auto">
        <a:xfrm>
          <a:off x="12341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Maret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8C842B14-5F1C-41F6-A9E4-00A796AE2C2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2DF596F2-916C-40F4-A788-5C5EA3F776F5}"/>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2B5A3F69-024C-491F-9A06-662FD5D4118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xdr:rowOff>
    </xdr:from>
    <xdr:to>
      <xdr:col>21</xdr:col>
      <xdr:colOff>707571</xdr:colOff>
      <xdr:row>38</xdr:row>
      <xdr:rowOff>417287</xdr:rowOff>
    </xdr:to>
    <xdr:sp macro="" textlink="">
      <xdr:nvSpPr>
        <xdr:cNvPr id="13" name="Text Box 14">
          <a:extLst>
            <a:ext uri="{FF2B5EF4-FFF2-40B4-BE49-F238E27FC236}">
              <a16:creationId xmlns:a16="http://schemas.microsoft.com/office/drawing/2014/main" id="{C039BFC0-5409-483A-8E81-DEA6B0B948BA}"/>
            </a:ext>
          </a:extLst>
        </xdr:cNvPr>
        <xdr:cNvSpPr txBox="1">
          <a:spLocks noChangeArrowheads="1"/>
        </xdr:cNvSpPr>
      </xdr:nvSpPr>
      <xdr:spPr bwMode="auto">
        <a:xfrm>
          <a:off x="0" y="9340853"/>
          <a:ext cx="15096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F7CADD98-87A7-4C4F-A4A9-EC09B586F92C}"/>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A37DA385-A2A2-44E2-AD0F-AA7C3D6DAD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8" name="Line 21">
          <a:extLst>
            <a:ext uri="{FF2B5EF4-FFF2-40B4-BE49-F238E27FC236}">
              <a16:creationId xmlns:a16="http://schemas.microsoft.com/office/drawing/2014/main" id="{013CEA5D-95D7-432A-AFFA-C6B7761A5864}"/>
            </a:ext>
          </a:extLst>
        </xdr:cNvPr>
        <xdr:cNvSpPr>
          <a:spLocks noChangeShapeType="1"/>
        </xdr:cNvSpPr>
      </xdr:nvSpPr>
      <xdr:spPr bwMode="auto">
        <a:xfrm flipV="1">
          <a:off x="4406900" y="303711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9" name="Line 21">
          <a:extLst>
            <a:ext uri="{FF2B5EF4-FFF2-40B4-BE49-F238E27FC236}">
              <a16:creationId xmlns:a16="http://schemas.microsoft.com/office/drawing/2014/main" id="{DB58C1D5-8B36-452A-BAC4-07CAEB6DFFE6}"/>
            </a:ext>
          </a:extLst>
        </xdr:cNvPr>
        <xdr:cNvSpPr>
          <a:spLocks noChangeShapeType="1"/>
        </xdr:cNvSpPr>
      </xdr:nvSpPr>
      <xdr:spPr bwMode="auto">
        <a:xfrm flipV="1">
          <a:off x="4406900" y="35269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5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AA8AACE7-946A-413B-A85C-0CF857AA93EB}"/>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BDB4AF40-0185-4E92-9019-99DE9E4F9E7D}"/>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7D127138-5753-4B0F-992A-47F9F2FD426E}"/>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9843F602-FD39-417A-95D2-02B04C897E73}"/>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9AF4C844-5964-4D13-9FA8-FD45D80D1FDF}"/>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1B36E03-A350-40CB-A06C-2C17777B09F2}"/>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488D082C-EBEE-4946-AEA5-8DC69256CCE9}"/>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81FAA594-BA10-4A74-9125-B7E12D96A35D}"/>
            </a:ext>
          </a:extLst>
        </xdr:cNvPr>
        <xdr:cNvSpPr txBox="1">
          <a:spLocks noChangeArrowheads="1"/>
        </xdr:cNvSpPr>
      </xdr:nvSpPr>
      <xdr:spPr bwMode="auto">
        <a:xfrm>
          <a:off x="12341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Maret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4DE6F5ED-8907-471F-ABE5-28FC96534874}"/>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3E9416C7-C481-4E6D-B64C-CF1D638F9351}"/>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6D1D979D-98EE-44D9-A3F5-0D4006EC83FC}"/>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48</xdr:row>
      <xdr:rowOff>3</xdr:rowOff>
    </xdr:from>
    <xdr:to>
      <xdr:col>21</xdr:col>
      <xdr:colOff>707571</xdr:colOff>
      <xdr:row>50</xdr:row>
      <xdr:rowOff>417287</xdr:rowOff>
    </xdr:to>
    <xdr:sp macro="" textlink="">
      <xdr:nvSpPr>
        <xdr:cNvPr id="13" name="Text Box 14">
          <a:extLst>
            <a:ext uri="{FF2B5EF4-FFF2-40B4-BE49-F238E27FC236}">
              <a16:creationId xmlns:a16="http://schemas.microsoft.com/office/drawing/2014/main" id="{73FF6B42-D77F-4ACE-9D58-51EC9F8C75E9}"/>
            </a:ext>
          </a:extLst>
        </xdr:cNvPr>
        <xdr:cNvSpPr txBox="1">
          <a:spLocks noChangeArrowheads="1"/>
        </xdr:cNvSpPr>
      </xdr:nvSpPr>
      <xdr:spPr bwMode="auto">
        <a:xfrm>
          <a:off x="0" y="7410453"/>
          <a:ext cx="15096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DB06A5D3-B5EA-47E7-813B-02DC56F5E39D}"/>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1D329AB-5B19-4CE7-B72F-46AC539FA6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6" name="Line 21">
          <a:extLst>
            <a:ext uri="{FF2B5EF4-FFF2-40B4-BE49-F238E27FC236}">
              <a16:creationId xmlns:a16="http://schemas.microsoft.com/office/drawing/2014/main" id="{5F6B40D7-B93A-48B1-BEF9-D202EA204323}"/>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8" name="Line 21">
          <a:extLst>
            <a:ext uri="{FF2B5EF4-FFF2-40B4-BE49-F238E27FC236}">
              <a16:creationId xmlns:a16="http://schemas.microsoft.com/office/drawing/2014/main" id="{45940419-E052-4C90-A036-89EE47FB839D}"/>
            </a:ext>
          </a:extLst>
        </xdr:cNvPr>
        <xdr:cNvSpPr>
          <a:spLocks noChangeShapeType="1"/>
        </xdr:cNvSpPr>
      </xdr:nvSpPr>
      <xdr:spPr bwMode="auto">
        <a:xfrm flipV="1">
          <a:off x="4414371" y="346133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6B90FA68-055B-4248-82D5-5DDA4AE4E717}"/>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2006D0CC-DBA2-47DD-8C75-7CF6599A2064}"/>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AD061953-A923-4670-B9AF-E31132A07142}"/>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25F8B8D2-8037-4112-8032-4F0EE5F7071C}"/>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62A4344B-330A-4ADB-ACD5-5B512A0DA119}"/>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EC72163C-19B9-4B9C-ACF4-187614EBBFD6}"/>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8DAEF440-77F3-427F-969E-4E488A6A1153}"/>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4051256A-1BAF-4121-98A0-F549342131F3}"/>
            </a:ext>
          </a:extLst>
        </xdr:cNvPr>
        <xdr:cNvSpPr txBox="1">
          <a:spLocks noChangeArrowheads="1"/>
        </xdr:cNvSpPr>
      </xdr:nvSpPr>
      <xdr:spPr bwMode="auto">
        <a:xfrm>
          <a:off x="12341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Maret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D3E22022-EF91-439C-A446-80FAD38A50FA}"/>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3D01B676-CBE5-46AF-8966-900A438C8A82}"/>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1139EA36-540D-4082-BC03-4B2F4C3A32E6}"/>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xdr:rowOff>
    </xdr:from>
    <xdr:to>
      <xdr:col>21</xdr:col>
      <xdr:colOff>707571</xdr:colOff>
      <xdr:row>39</xdr:row>
      <xdr:rowOff>417287</xdr:rowOff>
    </xdr:to>
    <xdr:sp macro="" textlink="">
      <xdr:nvSpPr>
        <xdr:cNvPr id="13" name="Text Box 14">
          <a:extLst>
            <a:ext uri="{FF2B5EF4-FFF2-40B4-BE49-F238E27FC236}">
              <a16:creationId xmlns:a16="http://schemas.microsoft.com/office/drawing/2014/main" id="{65C0677D-A713-4EDA-A9FA-BC35B82DA1DE}"/>
            </a:ext>
          </a:extLst>
        </xdr:cNvPr>
        <xdr:cNvSpPr txBox="1">
          <a:spLocks noChangeArrowheads="1"/>
        </xdr:cNvSpPr>
      </xdr:nvSpPr>
      <xdr:spPr bwMode="auto">
        <a:xfrm>
          <a:off x="0" y="9582153"/>
          <a:ext cx="15096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US" sz="1400" b="0" i="0" u="none" strike="noStrike" kern="0" cap="none" spc="0" normalizeH="0" baseline="0" noProof="0">
              <a:ln>
                <a:noFill/>
              </a:ln>
              <a:solidFill>
                <a:srgbClr val="000000"/>
              </a:solidFill>
              <a:effectLst/>
              <a:uLnTx/>
              <a:uFillTx/>
              <a:latin typeface="Arial"/>
              <a:ea typeface="+mn-ea"/>
              <a:cs typeface="Arial"/>
            </a:rPr>
            <a:t>PO :  619182 -&gt; ORDER JANUARI'2022</a:t>
          </a:r>
        </a:p>
        <a:p>
          <a:pPr algn="l" rtl="0">
            <a:defRPr sz="1000"/>
          </a:pPr>
          <a:r>
            <a:rPr lang="en-US" sz="1400" b="0" i="0" u="none" strike="noStrike" baseline="0">
              <a:solidFill>
                <a:srgbClr val="000000"/>
              </a:solidFill>
              <a:latin typeface="Arial"/>
              <a:cs typeface="Arial"/>
            </a:rPr>
            <a:t>PO :  620801 -&gt; ORDER FEBRUARI'2022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2DD681EB-471A-4BB2-91BB-B19601449B33}"/>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FD900078-151E-46C4-A5EA-E0FE180176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6" name="Line 21">
          <a:extLst>
            <a:ext uri="{FF2B5EF4-FFF2-40B4-BE49-F238E27FC236}">
              <a16:creationId xmlns:a16="http://schemas.microsoft.com/office/drawing/2014/main" id="{09323A59-C1FE-45AB-AE27-8426C5C36117}"/>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8" name="Line 21">
          <a:extLst>
            <a:ext uri="{FF2B5EF4-FFF2-40B4-BE49-F238E27FC236}">
              <a16:creationId xmlns:a16="http://schemas.microsoft.com/office/drawing/2014/main" id="{AFF59D03-B426-4146-9344-F7D31E12D995}"/>
            </a:ext>
          </a:extLst>
        </xdr:cNvPr>
        <xdr:cNvSpPr>
          <a:spLocks noChangeShapeType="1"/>
        </xdr:cNvSpPr>
      </xdr:nvSpPr>
      <xdr:spPr bwMode="auto">
        <a:xfrm flipV="1">
          <a:off x="4414371" y="3700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29252B0F-F99E-41CF-A25F-B52CEB042D25}"/>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D40AEF49-6F8C-4836-85F4-BC8374D6087C}"/>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2BA08217-5E2C-4448-9F3E-684B3BD05DDB}"/>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4961AA08-807E-4E4F-9EA7-629223466A1D}"/>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475B3520-A1C1-4353-ADEE-842499EB8B6B}"/>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A3ED1FBD-4B94-49BC-B75B-35905E910408}"/>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922D4B6-9DF0-4FE9-8885-A3105F85B938}"/>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A48F1C0F-EC14-4C8F-95D4-3C4FA8A96DBC}"/>
            </a:ext>
          </a:extLst>
        </xdr:cNvPr>
        <xdr:cNvSpPr txBox="1">
          <a:spLocks noChangeArrowheads="1"/>
        </xdr:cNvSpPr>
      </xdr:nvSpPr>
      <xdr:spPr bwMode="auto">
        <a:xfrm>
          <a:off x="12341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Maret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F1BF9FB4-FF74-4F07-8531-7EE815BB1534}"/>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1EAFAE42-E6FB-4D57-B27A-8126A589EE84}"/>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A39BABB-CFC7-4041-9BB8-6100C63A31E8}"/>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xdr:rowOff>
    </xdr:from>
    <xdr:to>
      <xdr:col>21</xdr:col>
      <xdr:colOff>707571</xdr:colOff>
      <xdr:row>39</xdr:row>
      <xdr:rowOff>417287</xdr:rowOff>
    </xdr:to>
    <xdr:sp macro="" textlink="">
      <xdr:nvSpPr>
        <xdr:cNvPr id="13" name="Text Box 14">
          <a:extLst>
            <a:ext uri="{FF2B5EF4-FFF2-40B4-BE49-F238E27FC236}">
              <a16:creationId xmlns:a16="http://schemas.microsoft.com/office/drawing/2014/main" id="{EDE33F1C-C694-421E-A0C8-62E7FB23A10A}"/>
            </a:ext>
          </a:extLst>
        </xdr:cNvPr>
        <xdr:cNvSpPr txBox="1">
          <a:spLocks noChangeArrowheads="1"/>
        </xdr:cNvSpPr>
      </xdr:nvSpPr>
      <xdr:spPr bwMode="auto">
        <a:xfrm>
          <a:off x="0" y="6927853"/>
          <a:ext cx="15096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620801 -&gt; ORDER FEBRUARI'2022</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783B3918-D1C5-4443-8EA2-AE73AB72D518}"/>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55F516F9-10A7-456E-97D6-9A9642B3D0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9" name="Line 21">
          <a:extLst>
            <a:ext uri="{FF2B5EF4-FFF2-40B4-BE49-F238E27FC236}">
              <a16:creationId xmlns:a16="http://schemas.microsoft.com/office/drawing/2014/main" id="{500C50E7-6660-44F2-99C2-27C0B11CE0CD}"/>
            </a:ext>
          </a:extLst>
        </xdr:cNvPr>
        <xdr:cNvSpPr>
          <a:spLocks noChangeShapeType="1"/>
        </xdr:cNvSpPr>
      </xdr:nvSpPr>
      <xdr:spPr bwMode="auto">
        <a:xfrm flipV="1">
          <a:off x="4414371" y="3222276"/>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20" name="Line 21">
          <a:extLst>
            <a:ext uri="{FF2B5EF4-FFF2-40B4-BE49-F238E27FC236}">
              <a16:creationId xmlns:a16="http://schemas.microsoft.com/office/drawing/2014/main" id="{44EB5A90-9556-4D74-8EC7-04F81A7A2E0B}"/>
            </a:ext>
          </a:extLst>
        </xdr:cNvPr>
        <xdr:cNvSpPr>
          <a:spLocks noChangeShapeType="1"/>
        </xdr:cNvSpPr>
      </xdr:nvSpPr>
      <xdr:spPr bwMode="auto">
        <a:xfrm flipV="1">
          <a:off x="4414371" y="3700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E1B0E9B6-7B9F-45B1-9F6F-88ED7EFA3F96}"/>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55FAE9EA-8263-47F3-8FD9-A0028E5FF425}"/>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50AAF574-6135-4F0A-AA35-D9D65906C1AB}"/>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D5380BA5-6781-4C08-9B25-FD386C6A391D}"/>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A1AAE9AA-4586-4A95-AD13-BC42EECB804A}"/>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EEEF7F64-E5EB-4913-BF49-F506F9480BF2}"/>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79436E76-EC3F-4A89-A127-3D21EF016658}"/>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E57942E5-500C-437D-AB2E-09CC6A4494B4}"/>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Maret 007</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171748D6-B16E-4A35-8E91-95F776AF63F5}"/>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E31052AC-A7F4-4453-80E4-98991A3742AD}"/>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79EE9D41-45E5-43AF-9D52-B88774EBA48E}"/>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xdr:rowOff>
    </xdr:from>
    <xdr:to>
      <xdr:col>21</xdr:col>
      <xdr:colOff>707571</xdr:colOff>
      <xdr:row>40</xdr:row>
      <xdr:rowOff>417287</xdr:rowOff>
    </xdr:to>
    <xdr:sp macro="" textlink="">
      <xdr:nvSpPr>
        <xdr:cNvPr id="13" name="Text Box 14">
          <a:extLst>
            <a:ext uri="{FF2B5EF4-FFF2-40B4-BE49-F238E27FC236}">
              <a16:creationId xmlns:a16="http://schemas.microsoft.com/office/drawing/2014/main" id="{15E8FADC-34C4-407B-B0F3-495245ADB605}"/>
            </a:ext>
          </a:extLst>
        </xdr:cNvPr>
        <xdr:cNvSpPr txBox="1">
          <a:spLocks noChangeArrowheads="1"/>
        </xdr:cNvSpPr>
      </xdr:nvSpPr>
      <xdr:spPr bwMode="auto">
        <a:xfrm>
          <a:off x="0" y="69278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620801 -&gt; ORDER FEBRUARI'2022</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18AA172A-DD51-442B-9D79-7764D08627D2}"/>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C273CC73-FC06-4E39-85C2-847AD5DF6F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6" name="Line 21">
          <a:extLst>
            <a:ext uri="{FF2B5EF4-FFF2-40B4-BE49-F238E27FC236}">
              <a16:creationId xmlns:a16="http://schemas.microsoft.com/office/drawing/2014/main" id="{94BD2584-BDEB-4EDE-9254-F7FD718F19BE}"/>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7" name="Line 21">
          <a:extLst>
            <a:ext uri="{FF2B5EF4-FFF2-40B4-BE49-F238E27FC236}">
              <a16:creationId xmlns:a16="http://schemas.microsoft.com/office/drawing/2014/main" id="{BC19D240-E2B6-4CB0-AB56-D3FF8014E188}"/>
            </a:ext>
          </a:extLst>
        </xdr:cNvPr>
        <xdr:cNvSpPr>
          <a:spLocks noChangeShapeType="1"/>
        </xdr:cNvSpPr>
      </xdr:nvSpPr>
      <xdr:spPr bwMode="auto">
        <a:xfrm flipV="1">
          <a:off x="4413250" y="34852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9B9B31F7-D408-4889-98C2-E47561486C14}"/>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54556283-DEC2-4DA9-B60B-173CBDCD886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F86AD43F-B7CB-4F3C-BB18-BA9C9A749BDD}"/>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DB1B07BA-828A-424D-BBEB-05139CF6B9A1}"/>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2D7C3F9E-C79B-49F1-9FAA-63CB35848428}"/>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A915453D-6F0A-4F1F-9135-F802399CDF92}"/>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8F0E331E-2E2D-4EAD-A12C-35DF4D3D2438}"/>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F80AD2C2-E225-46E0-9D53-6C0084BBC982}"/>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APRIL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C99A7E99-970F-4BA9-ACF9-AEBCAD39B6E1}"/>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ADFEF48-C4A1-42EF-BD70-DDEDD6D33F46}"/>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2B8C3AD4-C856-458A-AE43-F4521EAD3E9F}"/>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xdr:rowOff>
    </xdr:from>
    <xdr:to>
      <xdr:col>21</xdr:col>
      <xdr:colOff>707571</xdr:colOff>
      <xdr:row>42</xdr:row>
      <xdr:rowOff>417287</xdr:rowOff>
    </xdr:to>
    <xdr:sp macro="" textlink="">
      <xdr:nvSpPr>
        <xdr:cNvPr id="13" name="Text Box 14">
          <a:extLst>
            <a:ext uri="{FF2B5EF4-FFF2-40B4-BE49-F238E27FC236}">
              <a16:creationId xmlns:a16="http://schemas.microsoft.com/office/drawing/2014/main" id="{D4DEA95B-FA7B-4959-9B6D-2DFC57EBF6BA}"/>
            </a:ext>
          </a:extLst>
        </xdr:cNvPr>
        <xdr:cNvSpPr txBox="1">
          <a:spLocks noChangeArrowheads="1"/>
        </xdr:cNvSpPr>
      </xdr:nvSpPr>
      <xdr:spPr bwMode="auto">
        <a:xfrm>
          <a:off x="0" y="71691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11EF91E5-A243-4178-8C2B-F7783B77E048}"/>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15777E3C-AAE3-4CEE-9397-0A72FA8014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215900</xdr:colOff>
      <xdr:row>18</xdr:row>
      <xdr:rowOff>107041</xdr:rowOff>
    </xdr:from>
    <xdr:to>
      <xdr:col>4</xdr:col>
      <xdr:colOff>692897</xdr:colOff>
      <xdr:row>18</xdr:row>
      <xdr:rowOff>107042</xdr:rowOff>
    </xdr:to>
    <xdr:sp macro="" textlink="">
      <xdr:nvSpPr>
        <xdr:cNvPr id="16" name="Line 21">
          <a:extLst>
            <a:ext uri="{FF2B5EF4-FFF2-40B4-BE49-F238E27FC236}">
              <a16:creationId xmlns:a16="http://schemas.microsoft.com/office/drawing/2014/main" id="{B5AA5BA1-B49B-4A5F-B16D-0533391DC566}"/>
            </a:ext>
          </a:extLst>
        </xdr:cNvPr>
        <xdr:cNvSpPr>
          <a:spLocks noChangeShapeType="1"/>
        </xdr:cNvSpPr>
      </xdr:nvSpPr>
      <xdr:spPr bwMode="auto">
        <a:xfrm flipV="1">
          <a:off x="4413250" y="300264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215900</xdr:colOff>
      <xdr:row>20</xdr:row>
      <xdr:rowOff>107041</xdr:rowOff>
    </xdr:from>
    <xdr:to>
      <xdr:col>4</xdr:col>
      <xdr:colOff>692897</xdr:colOff>
      <xdr:row>20</xdr:row>
      <xdr:rowOff>107042</xdr:rowOff>
    </xdr:to>
    <xdr:sp macro="" textlink="">
      <xdr:nvSpPr>
        <xdr:cNvPr id="18" name="Line 21">
          <a:extLst>
            <a:ext uri="{FF2B5EF4-FFF2-40B4-BE49-F238E27FC236}">
              <a16:creationId xmlns:a16="http://schemas.microsoft.com/office/drawing/2014/main" id="{5528FE03-082E-42AC-9198-00C372697683}"/>
            </a:ext>
          </a:extLst>
        </xdr:cNvPr>
        <xdr:cNvSpPr>
          <a:spLocks noChangeShapeType="1"/>
        </xdr:cNvSpPr>
      </xdr:nvSpPr>
      <xdr:spPr bwMode="auto">
        <a:xfrm flipV="1">
          <a:off x="4414371" y="346133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BC6F953C-5246-426E-868A-0D9070BAE29D}"/>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6A9D6270-5C46-4328-A6EF-CD476C9AE045}"/>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3D314828-0D4F-494E-91BF-E7C6F7A5C804}"/>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7F6E99C7-44EC-4FC4-B808-D9E3690DE6B5}"/>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49DDB5F3-B34C-4E84-9E4F-9F56611FC64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EE034E30-1894-40A0-A8FD-584CEBC6F3CC}"/>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5E574C39-0A85-44A5-A42E-D13925F335D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F445B2AE-B846-42E6-913D-2EC7B2C9BB56}"/>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APRIL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947DA60C-A8C1-4DA0-8A5D-F20AABE4D0FA}"/>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92A1FD1B-8E12-47BE-A650-E0E531CEDF54}"/>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1B0481C6-7813-4355-9BEF-86447C4854E5}"/>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3</xdr:rowOff>
    </xdr:from>
    <xdr:to>
      <xdr:col>21</xdr:col>
      <xdr:colOff>707571</xdr:colOff>
      <xdr:row>45</xdr:row>
      <xdr:rowOff>417287</xdr:rowOff>
    </xdr:to>
    <xdr:sp macro="" textlink="">
      <xdr:nvSpPr>
        <xdr:cNvPr id="13" name="Text Box 14">
          <a:extLst>
            <a:ext uri="{FF2B5EF4-FFF2-40B4-BE49-F238E27FC236}">
              <a16:creationId xmlns:a16="http://schemas.microsoft.com/office/drawing/2014/main" id="{D5CB5DAC-695C-4F02-A383-AC2969579675}"/>
            </a:ext>
          </a:extLst>
        </xdr:cNvPr>
        <xdr:cNvSpPr txBox="1">
          <a:spLocks noChangeArrowheads="1"/>
        </xdr:cNvSpPr>
      </xdr:nvSpPr>
      <xdr:spPr bwMode="auto">
        <a:xfrm>
          <a:off x="0" y="76517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AD9F423E-16B6-4279-91C8-6C0795446183}"/>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DE7E302C-6114-434E-A708-DE0A6EE461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8" name="Line 21">
          <a:extLst>
            <a:ext uri="{FF2B5EF4-FFF2-40B4-BE49-F238E27FC236}">
              <a16:creationId xmlns:a16="http://schemas.microsoft.com/office/drawing/2014/main" id="{BBC058C1-3208-45C4-A923-29C59378E8B6}"/>
            </a:ext>
          </a:extLst>
        </xdr:cNvPr>
        <xdr:cNvSpPr>
          <a:spLocks noChangeShapeType="1"/>
        </xdr:cNvSpPr>
      </xdr:nvSpPr>
      <xdr:spPr bwMode="auto">
        <a:xfrm flipV="1">
          <a:off x="4451723" y="30205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230841</xdr:colOff>
      <xdr:row>20</xdr:row>
      <xdr:rowOff>129452</xdr:rowOff>
    </xdr:from>
    <xdr:to>
      <xdr:col>4</xdr:col>
      <xdr:colOff>707838</xdr:colOff>
      <xdr:row>20</xdr:row>
      <xdr:rowOff>129453</xdr:rowOff>
    </xdr:to>
    <xdr:sp macro="" textlink="">
      <xdr:nvSpPr>
        <xdr:cNvPr id="20" name="Line 21">
          <a:extLst>
            <a:ext uri="{FF2B5EF4-FFF2-40B4-BE49-F238E27FC236}">
              <a16:creationId xmlns:a16="http://schemas.microsoft.com/office/drawing/2014/main" id="{78A72CC4-C7ED-466B-9564-D0BE93C23C2C}"/>
            </a:ext>
          </a:extLst>
        </xdr:cNvPr>
        <xdr:cNvSpPr>
          <a:spLocks noChangeShapeType="1"/>
        </xdr:cNvSpPr>
      </xdr:nvSpPr>
      <xdr:spPr bwMode="auto">
        <a:xfrm flipV="1">
          <a:off x="4429312" y="3483746"/>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508F1951-BD6C-49EE-BF39-DA7F5C6917EE}"/>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FA0B1F41-0D82-42E1-AFE0-BA6F786EB5B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6012B2F6-2010-4955-8B77-D8A9A2CFE13F}"/>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6A0D0039-21D7-48F7-9D05-A3063B2764FB}"/>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D01E6655-3406-43CD-94AA-485515AC2481}"/>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4966E46A-E827-495B-8491-DF98496BF052}"/>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A02F33F2-FB34-4D72-AC6A-58F3461170E4}"/>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54CF2B04-F7F3-4930-AA1D-EDC97F836E34}"/>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APRIL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86EEC035-DC61-48E5-9DFC-6BE4E8CCF58D}"/>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FBCFC489-AD23-4A6D-89E2-206C9D2F2542}"/>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C3576EF3-4A31-4112-9F00-7FE6990A294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xdr:rowOff>
    </xdr:from>
    <xdr:to>
      <xdr:col>21</xdr:col>
      <xdr:colOff>707571</xdr:colOff>
      <xdr:row>42</xdr:row>
      <xdr:rowOff>417287</xdr:rowOff>
    </xdr:to>
    <xdr:sp macro="" textlink="">
      <xdr:nvSpPr>
        <xdr:cNvPr id="13" name="Text Box 14">
          <a:extLst>
            <a:ext uri="{FF2B5EF4-FFF2-40B4-BE49-F238E27FC236}">
              <a16:creationId xmlns:a16="http://schemas.microsoft.com/office/drawing/2014/main" id="{353D0DAF-A2E9-4ED9-94A5-8D4A42A6D469}"/>
            </a:ext>
          </a:extLst>
        </xdr:cNvPr>
        <xdr:cNvSpPr txBox="1">
          <a:spLocks noChangeArrowheads="1"/>
        </xdr:cNvSpPr>
      </xdr:nvSpPr>
      <xdr:spPr bwMode="auto">
        <a:xfrm>
          <a:off x="0" y="83756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85F79BC2-9E8A-498A-A64D-783145A075C7}"/>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EE1002FC-FE49-466E-87BD-BB44E3EDE4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41FA64C8-345C-46D2-8605-16EFB31AB7C3}"/>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230841</xdr:colOff>
      <xdr:row>20</xdr:row>
      <xdr:rowOff>129452</xdr:rowOff>
    </xdr:from>
    <xdr:to>
      <xdr:col>4</xdr:col>
      <xdr:colOff>707838</xdr:colOff>
      <xdr:row>20</xdr:row>
      <xdr:rowOff>129453</xdr:rowOff>
    </xdr:to>
    <xdr:sp macro="" textlink="">
      <xdr:nvSpPr>
        <xdr:cNvPr id="17" name="Line 21">
          <a:extLst>
            <a:ext uri="{FF2B5EF4-FFF2-40B4-BE49-F238E27FC236}">
              <a16:creationId xmlns:a16="http://schemas.microsoft.com/office/drawing/2014/main" id="{FF259325-3D18-491D-BB38-3A63A0D1968F}"/>
            </a:ext>
          </a:extLst>
        </xdr:cNvPr>
        <xdr:cNvSpPr>
          <a:spLocks noChangeShapeType="1"/>
        </xdr:cNvSpPr>
      </xdr:nvSpPr>
      <xdr:spPr bwMode="auto">
        <a:xfrm flipV="1">
          <a:off x="4428191" y="350765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27D30185-1B4C-4C80-B121-E90B92391117}"/>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B19BE71C-C589-47D0-9A03-5BA8671E11DD}"/>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C4FDFBCE-B7E0-4045-AD72-9576B0AB89FF}"/>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F6E448D8-EFF6-4033-A667-A13AD7E5543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C51ED4C-1664-4890-8D87-D1C1F932DD0A}"/>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DB098FCA-0335-4A32-A8F4-2F28EFCAC87B}"/>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EF63A97B-51F8-4C47-B425-81D194935161}"/>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EDF97C59-76F1-473A-98DD-56465A638426}"/>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APRIL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2CB1C29D-8C7C-4392-A255-7CDA94720CD3}"/>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511EAFA-851C-4F9A-A81C-92B8ADC72D5E}"/>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C12FEF44-F1F3-4BA7-9013-EA95D65C7DBC}"/>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xdr:rowOff>
    </xdr:from>
    <xdr:to>
      <xdr:col>21</xdr:col>
      <xdr:colOff>707571</xdr:colOff>
      <xdr:row>38</xdr:row>
      <xdr:rowOff>417287</xdr:rowOff>
    </xdr:to>
    <xdr:sp macro="" textlink="">
      <xdr:nvSpPr>
        <xdr:cNvPr id="13" name="Text Box 14">
          <a:extLst>
            <a:ext uri="{FF2B5EF4-FFF2-40B4-BE49-F238E27FC236}">
              <a16:creationId xmlns:a16="http://schemas.microsoft.com/office/drawing/2014/main" id="{03049571-DB21-4453-9476-33601714B7D6}"/>
            </a:ext>
          </a:extLst>
        </xdr:cNvPr>
        <xdr:cNvSpPr txBox="1">
          <a:spLocks noChangeArrowheads="1"/>
        </xdr:cNvSpPr>
      </xdr:nvSpPr>
      <xdr:spPr bwMode="auto">
        <a:xfrm>
          <a:off x="0" y="76517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3BB507A9-FF8E-4461-A822-0ED370D77FA1}"/>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7EAAB144-A0BA-43D1-99A5-27EAAF3E13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894795E8-19DB-4481-975D-80FB11E9CBAA}"/>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230841</xdr:colOff>
      <xdr:row>20</xdr:row>
      <xdr:rowOff>129452</xdr:rowOff>
    </xdr:from>
    <xdr:to>
      <xdr:col>4</xdr:col>
      <xdr:colOff>707838</xdr:colOff>
      <xdr:row>20</xdr:row>
      <xdr:rowOff>129453</xdr:rowOff>
    </xdr:to>
    <xdr:sp macro="" textlink="">
      <xdr:nvSpPr>
        <xdr:cNvPr id="17" name="Line 21">
          <a:extLst>
            <a:ext uri="{FF2B5EF4-FFF2-40B4-BE49-F238E27FC236}">
              <a16:creationId xmlns:a16="http://schemas.microsoft.com/office/drawing/2014/main" id="{25930009-A585-49C9-B9B3-0A6FE718A24C}"/>
            </a:ext>
          </a:extLst>
        </xdr:cNvPr>
        <xdr:cNvSpPr>
          <a:spLocks noChangeShapeType="1"/>
        </xdr:cNvSpPr>
      </xdr:nvSpPr>
      <xdr:spPr bwMode="auto">
        <a:xfrm flipV="1">
          <a:off x="4428191" y="350765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FA38ABAF-B7C3-48A6-9F09-72F0F908159B}"/>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BE310A9D-3EE4-46B4-8C1A-2BEDB86DC60B}"/>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DBD30229-4550-464A-AAC7-DA643E8A1835}"/>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C09CB994-AB27-415F-A30D-09B2DD892059}"/>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51BC8F42-EFAA-4CD4-AB14-E9F3956EEB31}"/>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303B923C-C54C-4FF9-9BC5-BFDEA99ECD04}"/>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6EC4B814-67AA-4808-B372-6AA97CBA2EAF}"/>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5FBDA8C6-2807-4614-A6BC-82EC8F20D6C6}"/>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APRIL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B57F8D94-118A-456A-A269-C7BD6E7A631D}"/>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FD6CED55-A0FD-422C-A227-71B23EA6F615}"/>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B7632324-DBC4-41D2-B86A-85C795B85FD2}"/>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xdr:rowOff>
    </xdr:from>
    <xdr:to>
      <xdr:col>21</xdr:col>
      <xdr:colOff>707571</xdr:colOff>
      <xdr:row>38</xdr:row>
      <xdr:rowOff>417287</xdr:rowOff>
    </xdr:to>
    <xdr:sp macro="" textlink="">
      <xdr:nvSpPr>
        <xdr:cNvPr id="13" name="Text Box 14">
          <a:extLst>
            <a:ext uri="{FF2B5EF4-FFF2-40B4-BE49-F238E27FC236}">
              <a16:creationId xmlns:a16="http://schemas.microsoft.com/office/drawing/2014/main" id="{5D209146-494D-4D9D-928E-0759A99A2A2C}"/>
            </a:ext>
          </a:extLst>
        </xdr:cNvPr>
        <xdr:cNvSpPr txBox="1">
          <a:spLocks noChangeArrowheads="1"/>
        </xdr:cNvSpPr>
      </xdr:nvSpPr>
      <xdr:spPr bwMode="auto">
        <a:xfrm>
          <a:off x="0" y="66865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622251 -&gt; ORDER MARET'2022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B4516DE1-ADDC-4CB2-B1B6-EC0AF7947650}"/>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893DAAE1-AB4F-4C61-B1DC-19B32DB3B2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AE294697-C2B4-44E8-944D-8FB3316F8537}"/>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230841</xdr:colOff>
      <xdr:row>20</xdr:row>
      <xdr:rowOff>129452</xdr:rowOff>
    </xdr:from>
    <xdr:to>
      <xdr:col>4</xdr:col>
      <xdr:colOff>707838</xdr:colOff>
      <xdr:row>20</xdr:row>
      <xdr:rowOff>129453</xdr:rowOff>
    </xdr:to>
    <xdr:sp macro="" textlink="">
      <xdr:nvSpPr>
        <xdr:cNvPr id="17" name="Line 21">
          <a:extLst>
            <a:ext uri="{FF2B5EF4-FFF2-40B4-BE49-F238E27FC236}">
              <a16:creationId xmlns:a16="http://schemas.microsoft.com/office/drawing/2014/main" id="{128F1D5D-67E0-4979-B952-5F97344CF971}"/>
            </a:ext>
          </a:extLst>
        </xdr:cNvPr>
        <xdr:cNvSpPr>
          <a:spLocks noChangeShapeType="1"/>
        </xdr:cNvSpPr>
      </xdr:nvSpPr>
      <xdr:spPr bwMode="auto">
        <a:xfrm flipV="1">
          <a:off x="4428191" y="350765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5DFC2073-DBAF-4CE5-B97E-D67CBFCF06B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0353D06-CD2D-46AF-A0E7-A73170F7F11C}"/>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6B35F84C-B83F-417F-AB65-28172FB0170D}"/>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BD4B4899-B5D5-4A0E-8D20-551A310D3D94}"/>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87526094-678C-4238-96A6-536882F34FC8}"/>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E1DDC441-65DC-4EBB-9400-FB9D67E72FDE}"/>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454B2064-183C-4706-A748-9B29DA3CFBFD}"/>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41CB8770-F039-4FA9-A0C0-76F1291C37DF}"/>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APRIL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30FC9179-9EC7-404B-9638-95B29743B1CF}"/>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CDBC1188-E5A8-4FE0-84E8-F2F36098FA11}"/>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ED9B8F0C-0A94-46BE-BB7C-D2E389A6D8F4}"/>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3</xdr:rowOff>
    </xdr:from>
    <xdr:to>
      <xdr:col>21</xdr:col>
      <xdr:colOff>707571</xdr:colOff>
      <xdr:row>46</xdr:row>
      <xdr:rowOff>417287</xdr:rowOff>
    </xdr:to>
    <xdr:sp macro="" textlink="">
      <xdr:nvSpPr>
        <xdr:cNvPr id="13" name="Text Box 14">
          <a:extLst>
            <a:ext uri="{FF2B5EF4-FFF2-40B4-BE49-F238E27FC236}">
              <a16:creationId xmlns:a16="http://schemas.microsoft.com/office/drawing/2014/main" id="{71D3D42C-8E6B-4621-AE4D-6C44B0FC3B3A}"/>
            </a:ext>
          </a:extLst>
        </xdr:cNvPr>
        <xdr:cNvSpPr txBox="1">
          <a:spLocks noChangeArrowheads="1"/>
        </xdr:cNvSpPr>
      </xdr:nvSpPr>
      <xdr:spPr bwMode="auto">
        <a:xfrm>
          <a:off x="0" y="66865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622251 -&gt; ORDER MARET'2022</a:t>
          </a:r>
        </a:p>
        <a:p>
          <a:pPr algn="l" rtl="0">
            <a:defRPr sz="1000"/>
          </a:pPr>
          <a:r>
            <a:rPr lang="en-US" sz="1400" b="0" i="0" u="none" strike="noStrike" baseline="0">
              <a:solidFill>
                <a:srgbClr val="000000"/>
              </a:solidFill>
              <a:latin typeface="Arial"/>
              <a:cs typeface="Arial"/>
            </a:rPr>
            <a:t>PO :  624135 -&gt; ORDER APR'2022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A6962634-12D0-4C0D-8C7B-390646751BC1}"/>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E72F02AD-AFFB-4501-BFE9-24FEC2CEA2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B271A150-2DAE-456E-BF9B-8EF5CC10C1B4}"/>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230841</xdr:colOff>
      <xdr:row>20</xdr:row>
      <xdr:rowOff>129452</xdr:rowOff>
    </xdr:from>
    <xdr:to>
      <xdr:col>4</xdr:col>
      <xdr:colOff>707838</xdr:colOff>
      <xdr:row>20</xdr:row>
      <xdr:rowOff>129453</xdr:rowOff>
    </xdr:to>
    <xdr:sp macro="" textlink="">
      <xdr:nvSpPr>
        <xdr:cNvPr id="22" name="Line 21">
          <a:extLst>
            <a:ext uri="{FF2B5EF4-FFF2-40B4-BE49-F238E27FC236}">
              <a16:creationId xmlns:a16="http://schemas.microsoft.com/office/drawing/2014/main" id="{54B7790F-AAB2-4D3F-BCEA-0A90A8BBC0D0}"/>
            </a:ext>
          </a:extLst>
        </xdr:cNvPr>
        <xdr:cNvSpPr>
          <a:spLocks noChangeShapeType="1"/>
        </xdr:cNvSpPr>
      </xdr:nvSpPr>
      <xdr:spPr bwMode="auto">
        <a:xfrm flipV="1">
          <a:off x="5019488" y="3483746"/>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F5429CA0-E124-4368-A6E7-7E70BD000D88}"/>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8D7E34ED-D336-4CA8-8C6D-1A1365A43414}"/>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8604F45F-4DB1-4ABF-8740-4CEA78431BFA}"/>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8F5EF4BA-A223-4FFC-A6E4-FF6D273C99F6}"/>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C7E6CDB8-D99A-4124-9DD0-DFA52ED5594C}"/>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BE1C6D35-32AD-4CE4-9443-AB2A58FFD25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CF621D4B-C797-4647-A5F1-7764D2A65D3D}"/>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A4DCF1F7-E595-4594-A99E-37CB25391CA9}"/>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APRIL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2A481619-BE82-459E-9516-37B30D0F2282}"/>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D46474B1-0B10-490A-AD5C-BEA21D8630FF}"/>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2A14AC63-092B-42F7-80BD-A3A9350C959D}"/>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xdr:rowOff>
    </xdr:from>
    <xdr:to>
      <xdr:col>21</xdr:col>
      <xdr:colOff>707571</xdr:colOff>
      <xdr:row>40</xdr:row>
      <xdr:rowOff>417287</xdr:rowOff>
    </xdr:to>
    <xdr:sp macro="" textlink="">
      <xdr:nvSpPr>
        <xdr:cNvPr id="13" name="Text Box 14">
          <a:extLst>
            <a:ext uri="{FF2B5EF4-FFF2-40B4-BE49-F238E27FC236}">
              <a16:creationId xmlns:a16="http://schemas.microsoft.com/office/drawing/2014/main" id="{F2555C20-B402-4B16-BD0F-42DB5FC51D2C}"/>
            </a:ext>
          </a:extLst>
        </xdr:cNvPr>
        <xdr:cNvSpPr txBox="1">
          <a:spLocks noChangeArrowheads="1"/>
        </xdr:cNvSpPr>
      </xdr:nvSpPr>
      <xdr:spPr bwMode="auto">
        <a:xfrm>
          <a:off x="0" y="86169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620801 -&gt; ORDER FEB'2022</a:t>
          </a:r>
        </a:p>
        <a:p>
          <a:pPr algn="l" rtl="0">
            <a:defRPr sz="1000"/>
          </a:pPr>
          <a:r>
            <a:rPr lang="en-US" sz="1400" b="0" i="0" u="none" strike="noStrike" baseline="0">
              <a:solidFill>
                <a:srgbClr val="000000"/>
              </a:solidFill>
              <a:latin typeface="Arial"/>
              <a:cs typeface="Arial"/>
            </a:rPr>
            <a:t>PO :  622251 -&gt; ORDER MARET'2022</a:t>
          </a:r>
        </a:p>
        <a:p>
          <a:pPr algn="l" rtl="0">
            <a:defRPr sz="1000"/>
          </a:pPr>
          <a:r>
            <a:rPr lang="en-US" sz="1400" b="0" i="0" u="none" strike="noStrike" baseline="0">
              <a:solidFill>
                <a:srgbClr val="000000"/>
              </a:solidFill>
              <a:latin typeface="Arial"/>
              <a:cs typeface="Arial"/>
            </a:rPr>
            <a:t>PO :  624135 -&gt; ORDER APR'2022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BBE79B13-D12B-4647-96C0-761B59B16D6F}"/>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3A8364CC-1EA5-4819-A88D-C4938D3286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746524BC-0A67-43DC-8184-D6B26213413A}"/>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18" name="Line 21">
          <a:extLst>
            <a:ext uri="{FF2B5EF4-FFF2-40B4-BE49-F238E27FC236}">
              <a16:creationId xmlns:a16="http://schemas.microsoft.com/office/drawing/2014/main" id="{93504B78-9212-41FD-BAE0-F22D9CC39CBC}"/>
            </a:ext>
          </a:extLst>
        </xdr:cNvPr>
        <xdr:cNvSpPr>
          <a:spLocks noChangeShapeType="1"/>
        </xdr:cNvSpPr>
      </xdr:nvSpPr>
      <xdr:spPr bwMode="auto">
        <a:xfrm flipV="1">
          <a:off x="4451723" y="30205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F6E5E0CC-4EA5-4F1E-B10E-8C815E7CD9F1}"/>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2C5CBB4-8937-455E-BA74-8DD32759FAE3}"/>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12212727-A591-458B-BB46-7C7C28C3ABD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74B1C14B-9311-43A1-8B75-5179E1436388}"/>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90D5A53A-54F5-4248-9F19-EE681139F872}"/>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471F514F-541D-4A60-9862-956EE572A747}"/>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E9A4A710-1560-4ECD-B30D-F65F7B683FFD}"/>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DBB3379C-B378-4996-B82B-F8F25842BDF9}"/>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MAY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F0DC358A-B3C6-42D5-B593-02BBC5D9203D}"/>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EA493A38-4B33-4979-831A-299178F2E840}"/>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55EDBFE7-7F2C-4C9C-87AE-66770B37F3BB}"/>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51</xdr:row>
      <xdr:rowOff>3</xdr:rowOff>
    </xdr:from>
    <xdr:to>
      <xdr:col>21</xdr:col>
      <xdr:colOff>707571</xdr:colOff>
      <xdr:row>53</xdr:row>
      <xdr:rowOff>417287</xdr:rowOff>
    </xdr:to>
    <xdr:sp macro="" textlink="">
      <xdr:nvSpPr>
        <xdr:cNvPr id="13" name="Text Box 14">
          <a:extLst>
            <a:ext uri="{FF2B5EF4-FFF2-40B4-BE49-F238E27FC236}">
              <a16:creationId xmlns:a16="http://schemas.microsoft.com/office/drawing/2014/main" id="{C96BB9F1-A1AB-4ED1-A28E-81EF56988975}"/>
            </a:ext>
          </a:extLst>
        </xdr:cNvPr>
        <xdr:cNvSpPr txBox="1">
          <a:spLocks noChangeArrowheads="1"/>
        </xdr:cNvSpPr>
      </xdr:nvSpPr>
      <xdr:spPr bwMode="auto">
        <a:xfrm>
          <a:off x="0" y="86169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622251 -&gt; ORDER MARET'2022</a:t>
          </a:r>
        </a:p>
        <a:p>
          <a:pPr algn="l" rtl="0">
            <a:defRPr sz="1000"/>
          </a:pPr>
          <a:r>
            <a:rPr lang="en-US" sz="1400" b="0" i="0" u="none" strike="noStrike" baseline="0">
              <a:solidFill>
                <a:srgbClr val="000000"/>
              </a:solidFill>
              <a:latin typeface="Arial"/>
              <a:cs typeface="Arial"/>
            </a:rPr>
            <a:t>PO :  624135 -&gt; ORDER APR'2022</a:t>
          </a:r>
        </a:p>
        <a:p>
          <a:pPr algn="l" rtl="0">
            <a:defRPr sz="1000"/>
          </a:pPr>
          <a:r>
            <a:rPr lang="en-US" sz="1400" b="0" i="0" u="none" strike="noStrike" baseline="0">
              <a:solidFill>
                <a:srgbClr val="000000"/>
              </a:solidFill>
              <a:latin typeface="Arial"/>
              <a:cs typeface="Arial"/>
            </a:rPr>
            <a:t>PO :  626156 -&gt; ORDER APR'2022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4FDF71B2-C258-43AA-942C-826409BE554F}"/>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A4591A9B-6FC7-4A9E-83E2-F95D9025BA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27CEE61E-DB34-4D36-95E9-50EC15DC68BA}"/>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230841</xdr:colOff>
      <xdr:row>20</xdr:row>
      <xdr:rowOff>129452</xdr:rowOff>
    </xdr:from>
    <xdr:to>
      <xdr:col>4</xdr:col>
      <xdr:colOff>707838</xdr:colOff>
      <xdr:row>20</xdr:row>
      <xdr:rowOff>129453</xdr:rowOff>
    </xdr:to>
    <xdr:sp macro="" textlink="">
      <xdr:nvSpPr>
        <xdr:cNvPr id="19" name="Line 21">
          <a:extLst>
            <a:ext uri="{FF2B5EF4-FFF2-40B4-BE49-F238E27FC236}">
              <a16:creationId xmlns:a16="http://schemas.microsoft.com/office/drawing/2014/main" id="{FBC8386F-7A10-4792-B4CA-67C4BE61F97D}"/>
            </a:ext>
          </a:extLst>
        </xdr:cNvPr>
        <xdr:cNvSpPr>
          <a:spLocks noChangeShapeType="1"/>
        </xdr:cNvSpPr>
      </xdr:nvSpPr>
      <xdr:spPr bwMode="auto">
        <a:xfrm flipV="1">
          <a:off x="4429312" y="3244687"/>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8818D55F-F518-434D-A4DF-1B455F24158B}"/>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ACFFE613-DA64-47ED-88C6-2AA29FD7856C}"/>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4676C30A-8BE3-4825-8278-6A85C2FBA9C5}"/>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F372805B-A936-49E9-A09E-58C5A8FA48BB}"/>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3CA54F47-26C0-4B05-8320-56FDEE748C75}"/>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1585340A-99C4-4A7A-BA23-82BBEE74CAB9}"/>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AEAB04C5-DCF8-40F6-8CB0-AAB52233C532}"/>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E2E3838E-67F3-4D4C-83C7-FF296A8705E1}"/>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MAY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2379E22F-8471-418B-AC4F-B2AABEC5C94F}"/>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1987509A-9D6D-46F1-B131-3AFED037C75A}"/>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3E32DCF9-274B-4D0A-A4F9-6E463517B96A}"/>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xdr:rowOff>
    </xdr:from>
    <xdr:to>
      <xdr:col>21</xdr:col>
      <xdr:colOff>707571</xdr:colOff>
      <xdr:row>38</xdr:row>
      <xdr:rowOff>417287</xdr:rowOff>
    </xdr:to>
    <xdr:sp macro="" textlink="">
      <xdr:nvSpPr>
        <xdr:cNvPr id="13" name="Text Box 14">
          <a:extLst>
            <a:ext uri="{FF2B5EF4-FFF2-40B4-BE49-F238E27FC236}">
              <a16:creationId xmlns:a16="http://schemas.microsoft.com/office/drawing/2014/main" id="{C3442F64-C072-4AB4-B805-3DB2732716E5}"/>
            </a:ext>
          </a:extLst>
        </xdr:cNvPr>
        <xdr:cNvSpPr txBox="1">
          <a:spLocks noChangeArrowheads="1"/>
        </xdr:cNvSpPr>
      </xdr:nvSpPr>
      <xdr:spPr bwMode="auto">
        <a:xfrm>
          <a:off x="0" y="71691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622251 -&gt; ORDER MARET'2022</a:t>
          </a:r>
        </a:p>
        <a:p>
          <a:pPr algn="l" rtl="0">
            <a:defRPr sz="1000"/>
          </a:pPr>
          <a:r>
            <a:rPr lang="en-US" sz="1400" b="0" i="0" u="none" strike="noStrike" baseline="0">
              <a:solidFill>
                <a:srgbClr val="000000"/>
              </a:solidFill>
              <a:latin typeface="Arial"/>
              <a:cs typeface="Arial"/>
            </a:rPr>
            <a:t>PO :  624135 -&gt; ORDER APR'2022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7C9AAEF6-6E23-4A5A-A969-14C425187DB2}"/>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B4F46490-C310-443E-BEC5-FBD1C38EC4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22" name="Line 21">
          <a:extLst>
            <a:ext uri="{FF2B5EF4-FFF2-40B4-BE49-F238E27FC236}">
              <a16:creationId xmlns:a16="http://schemas.microsoft.com/office/drawing/2014/main" id="{2C41FD22-2995-452F-AF77-2F4C3954CDB8}"/>
            </a:ext>
          </a:extLst>
        </xdr:cNvPr>
        <xdr:cNvSpPr>
          <a:spLocks noChangeShapeType="1"/>
        </xdr:cNvSpPr>
      </xdr:nvSpPr>
      <xdr:spPr bwMode="auto">
        <a:xfrm flipV="1">
          <a:off x="5041899" y="30205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3" name="Line 21">
          <a:extLst>
            <a:ext uri="{FF2B5EF4-FFF2-40B4-BE49-F238E27FC236}">
              <a16:creationId xmlns:a16="http://schemas.microsoft.com/office/drawing/2014/main" id="{47A1FB84-99DC-4853-BDDE-8EFB2489D5E6}"/>
            </a:ext>
          </a:extLst>
        </xdr:cNvPr>
        <xdr:cNvSpPr>
          <a:spLocks noChangeShapeType="1"/>
        </xdr:cNvSpPr>
      </xdr:nvSpPr>
      <xdr:spPr bwMode="auto">
        <a:xfrm flipV="1">
          <a:off x="5041899" y="30205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24" name="Line 21">
          <a:extLst>
            <a:ext uri="{FF2B5EF4-FFF2-40B4-BE49-F238E27FC236}">
              <a16:creationId xmlns:a16="http://schemas.microsoft.com/office/drawing/2014/main" id="{55DB580B-65C3-495A-93F4-475C1AA57AA2}"/>
            </a:ext>
          </a:extLst>
        </xdr:cNvPr>
        <xdr:cNvSpPr>
          <a:spLocks noChangeShapeType="1"/>
        </xdr:cNvSpPr>
      </xdr:nvSpPr>
      <xdr:spPr bwMode="auto">
        <a:xfrm flipV="1">
          <a:off x="5041899" y="3498688"/>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7342A218-0AC5-4882-BA84-660D07A480F8}"/>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3B8D3A41-ABE6-4806-A175-D3D863AF7710}"/>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4C21A985-126F-4C2E-B806-119EFF9D6325}"/>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14A71E9-732F-45BB-9851-760949315D8C}"/>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6A060D80-8AA2-4116-AC0B-943CB6B43AB1}"/>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6E541564-E41F-4B5B-91FE-E5B3D13905E0}"/>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C5797213-F52F-4CE6-99DD-BA00CFB1C8A4}"/>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7809419-489E-48E5-9838-19728C67D546}"/>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MAY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ED7393E7-85D3-4937-B1AB-6597E8F465B9}"/>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ACD07139-E302-43EC-AC08-9386F7A09995}"/>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13E45608-2017-4CD8-AB43-7776D6C5EC92}"/>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xdr:rowOff>
    </xdr:from>
    <xdr:to>
      <xdr:col>21</xdr:col>
      <xdr:colOff>707571</xdr:colOff>
      <xdr:row>39</xdr:row>
      <xdr:rowOff>417287</xdr:rowOff>
    </xdr:to>
    <xdr:sp macro="" textlink="">
      <xdr:nvSpPr>
        <xdr:cNvPr id="13" name="Text Box 14">
          <a:extLst>
            <a:ext uri="{FF2B5EF4-FFF2-40B4-BE49-F238E27FC236}">
              <a16:creationId xmlns:a16="http://schemas.microsoft.com/office/drawing/2014/main" id="{5158A8EF-3445-4116-9322-A2ADFBE0386F}"/>
            </a:ext>
          </a:extLst>
        </xdr:cNvPr>
        <xdr:cNvSpPr txBox="1">
          <a:spLocks noChangeArrowheads="1"/>
        </xdr:cNvSpPr>
      </xdr:nvSpPr>
      <xdr:spPr bwMode="auto">
        <a:xfrm>
          <a:off x="0" y="69278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624135 -&gt; ORDER APR'2022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16473261-8B1B-4E94-BAF2-11CE0AF8425F}"/>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5752841D-1472-43AE-9C09-68CA46FADE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90A32BD2-842E-4549-909A-758FCB2C7D36}"/>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63B8A132-3CA0-4EF3-923E-6C778221EC09}"/>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18" name="Line 21">
          <a:extLst>
            <a:ext uri="{FF2B5EF4-FFF2-40B4-BE49-F238E27FC236}">
              <a16:creationId xmlns:a16="http://schemas.microsoft.com/office/drawing/2014/main" id="{0048C74C-0834-4028-B9FB-6AA67091C597}"/>
            </a:ext>
          </a:extLst>
        </xdr:cNvPr>
        <xdr:cNvSpPr>
          <a:spLocks noChangeShapeType="1"/>
        </xdr:cNvSpPr>
      </xdr:nvSpPr>
      <xdr:spPr bwMode="auto">
        <a:xfrm flipV="1">
          <a:off x="4450602" y="35225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9F5BE710-8A48-4118-B5CE-B66A60BB2942}"/>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D755F536-F296-4EE8-8D60-6CB298565849}"/>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C2429BA1-AA26-4D0A-9347-CB6064C59761}"/>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4E0B082D-2CA3-4887-9588-5693ADAEFA55}"/>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ACCF99D6-B18B-4A7A-9451-7FD19F388EC6}"/>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AB08BEC4-C911-4603-8CCE-E16184EB200E}"/>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10B1F335-246A-49C2-BC36-60AA74C828E2}"/>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5783C4F2-6627-4D23-A871-7943D71D3591}"/>
            </a:ext>
          </a:extLst>
        </xdr:cNvPr>
        <xdr:cNvSpPr txBox="1">
          <a:spLocks noChangeArrowheads="1"/>
        </xdr:cNvSpPr>
      </xdr:nvSpPr>
      <xdr:spPr bwMode="auto">
        <a:xfrm>
          <a:off x="120879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MAY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6D9D5F20-3832-4B27-99EF-73FFBCED30DF}"/>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13883828-5FC4-41C3-AA37-6B278CBD3F8C}"/>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E909EBBC-8CB1-4803-BE94-26CDA546ABE3}"/>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xdr:rowOff>
    </xdr:from>
    <xdr:to>
      <xdr:col>21</xdr:col>
      <xdr:colOff>707571</xdr:colOff>
      <xdr:row>43</xdr:row>
      <xdr:rowOff>417287</xdr:rowOff>
    </xdr:to>
    <xdr:sp macro="" textlink="">
      <xdr:nvSpPr>
        <xdr:cNvPr id="13" name="Text Box 14">
          <a:extLst>
            <a:ext uri="{FF2B5EF4-FFF2-40B4-BE49-F238E27FC236}">
              <a16:creationId xmlns:a16="http://schemas.microsoft.com/office/drawing/2014/main" id="{B5ECB566-8596-4ED9-9037-6C309702789D}"/>
            </a:ext>
          </a:extLst>
        </xdr:cNvPr>
        <xdr:cNvSpPr txBox="1">
          <a:spLocks noChangeArrowheads="1"/>
        </xdr:cNvSpPr>
      </xdr:nvSpPr>
      <xdr:spPr bwMode="auto">
        <a:xfrm>
          <a:off x="0" y="6927853"/>
          <a:ext cx="148426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624135 -&gt; ORDER APR'2022</a:t>
          </a:r>
        </a:p>
        <a:p>
          <a:pPr algn="l" rtl="0">
            <a:defRPr sz="1000"/>
          </a:pPr>
          <a:r>
            <a:rPr lang="en-US" sz="1400" b="0" i="0" u="none" strike="noStrike" baseline="0">
              <a:solidFill>
                <a:srgbClr val="000000"/>
              </a:solidFill>
              <a:latin typeface="Arial"/>
              <a:cs typeface="Arial"/>
            </a:rPr>
            <a:t>PO :  626156 -&gt; ORDER MAY'2022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52E28F30-A1A8-447B-AA7F-BD1487B10DA9}"/>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BEDBC778-AEC5-4D98-9B58-ED3E10FE93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00B684A1-ABD6-4452-9949-A0DBA55B899E}"/>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71B9462F-01BB-4CB4-98E5-A65A19A51E56}"/>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19" name="Line 21">
          <a:extLst>
            <a:ext uri="{FF2B5EF4-FFF2-40B4-BE49-F238E27FC236}">
              <a16:creationId xmlns:a16="http://schemas.microsoft.com/office/drawing/2014/main" id="{FCDF3E17-A290-4019-842F-45EF5D7AD704}"/>
            </a:ext>
          </a:extLst>
        </xdr:cNvPr>
        <xdr:cNvSpPr>
          <a:spLocks noChangeShapeType="1"/>
        </xdr:cNvSpPr>
      </xdr:nvSpPr>
      <xdr:spPr bwMode="auto">
        <a:xfrm flipV="1">
          <a:off x="4444252" y="50338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BBDA5403-B875-41EA-AC25-E5A3EF4FCAB8}"/>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1357E54-B454-4CF4-8A96-F0579C4FCCA2}"/>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4795FBBA-9B64-4600-A06A-9DE0659A0B40}"/>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765BE684-81BD-4B00-B97E-4B806D52C1E3}"/>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F3670BE2-178C-4D9E-B643-6DD105791720}"/>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70AF3CE6-2356-4D58-92C9-037CE53D605B}"/>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7A88FA3C-02F0-4818-8887-553ADF7931E6}"/>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E91EE0D4-581F-44CB-90EB-3F006FBBCB4A}"/>
            </a:ext>
          </a:extLst>
        </xdr:cNvPr>
        <xdr:cNvSpPr txBox="1">
          <a:spLocks noChangeArrowheads="1"/>
        </xdr:cNvSpPr>
      </xdr:nvSpPr>
      <xdr:spPr bwMode="auto">
        <a:xfrm>
          <a:off x="119863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JUNI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E88327E2-48DE-4879-B70C-386E395B4638}"/>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B4919803-3E5C-4F97-A96C-FF86528E0963}"/>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8A4B94D0-E2FC-4918-A571-322D3102991C}"/>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xdr:rowOff>
    </xdr:from>
    <xdr:to>
      <xdr:col>21</xdr:col>
      <xdr:colOff>707571</xdr:colOff>
      <xdr:row>39</xdr:row>
      <xdr:rowOff>417287</xdr:rowOff>
    </xdr:to>
    <xdr:sp macro="" textlink="">
      <xdr:nvSpPr>
        <xdr:cNvPr id="13" name="Text Box 14">
          <a:extLst>
            <a:ext uri="{FF2B5EF4-FFF2-40B4-BE49-F238E27FC236}">
              <a16:creationId xmlns:a16="http://schemas.microsoft.com/office/drawing/2014/main" id="{E422F822-B687-4548-BBE3-F91D4F3FCBDF}"/>
            </a:ext>
          </a:extLst>
        </xdr:cNvPr>
        <xdr:cNvSpPr txBox="1">
          <a:spLocks noChangeArrowheads="1"/>
        </xdr:cNvSpPr>
      </xdr:nvSpPr>
      <xdr:spPr bwMode="auto">
        <a:xfrm>
          <a:off x="0" y="7937503"/>
          <a:ext cx="147410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624135 -&gt; ORDER APR'2022</a:t>
          </a:r>
        </a:p>
        <a:p>
          <a:pPr algn="l" rtl="0">
            <a:defRPr sz="1000"/>
          </a:pPr>
          <a:r>
            <a:rPr lang="en-US" sz="1400" b="0" i="0" u="none" strike="noStrike" baseline="0">
              <a:solidFill>
                <a:srgbClr val="000000"/>
              </a:solidFill>
              <a:latin typeface="Arial"/>
              <a:cs typeface="Arial"/>
            </a:rPr>
            <a:t>PO :  626156 -&gt; ORDER MAY'2022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B01AD290-7570-4B5F-83F9-9E56C4DD901D}"/>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5B09C6B4-A572-4EF1-9297-43E85DBBF6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DDD167BD-2A68-4F6D-8141-B293B9A7A551}"/>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298609</xdr:colOff>
      <xdr:row>18</xdr:row>
      <xdr:rowOff>144394</xdr:rowOff>
    </xdr:from>
    <xdr:to>
      <xdr:col>4</xdr:col>
      <xdr:colOff>775606</xdr:colOff>
      <xdr:row>18</xdr:row>
      <xdr:rowOff>144395</xdr:rowOff>
    </xdr:to>
    <xdr:sp macro="" textlink="">
      <xdr:nvSpPr>
        <xdr:cNvPr id="17" name="Line 21">
          <a:extLst>
            <a:ext uri="{FF2B5EF4-FFF2-40B4-BE49-F238E27FC236}">
              <a16:creationId xmlns:a16="http://schemas.microsoft.com/office/drawing/2014/main" id="{CC2242E4-9369-4CA3-9294-5BBE5D40266A}"/>
            </a:ext>
          </a:extLst>
        </xdr:cNvPr>
        <xdr:cNvSpPr>
          <a:spLocks noChangeShapeType="1"/>
        </xdr:cNvSpPr>
      </xdr:nvSpPr>
      <xdr:spPr bwMode="auto">
        <a:xfrm flipV="1">
          <a:off x="4489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18" name="Line 21">
          <a:extLst>
            <a:ext uri="{FF2B5EF4-FFF2-40B4-BE49-F238E27FC236}">
              <a16:creationId xmlns:a16="http://schemas.microsoft.com/office/drawing/2014/main" id="{3D567610-DC5A-4AF3-817C-5CA7D1258C63}"/>
            </a:ext>
          </a:extLst>
        </xdr:cNvPr>
        <xdr:cNvSpPr>
          <a:spLocks noChangeShapeType="1"/>
        </xdr:cNvSpPr>
      </xdr:nvSpPr>
      <xdr:spPr bwMode="auto">
        <a:xfrm flipV="1">
          <a:off x="4450602" y="35225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E3F8D015-9605-4CA2-A5C6-ADC6E1F96FEB}"/>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B41225C3-BFC9-41AC-BD96-9DCF453E7683}"/>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3A279B0-F450-4EBE-9632-FEA4FEFD04F1}"/>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C99063EB-342B-485C-A3AC-4422393C5063}"/>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49F60E57-C5A3-43BB-A4F5-AE0C89E9A695}"/>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5EBED11E-D7BB-4E79-8714-47FA2C391894}"/>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4C0EBBAC-6E6B-4624-B520-0198CED0E401}"/>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B138EE4D-D7A7-4A26-B897-99E339CB9DD9}"/>
            </a:ext>
          </a:extLst>
        </xdr:cNvPr>
        <xdr:cNvSpPr txBox="1">
          <a:spLocks noChangeArrowheads="1"/>
        </xdr:cNvSpPr>
      </xdr:nvSpPr>
      <xdr:spPr bwMode="auto">
        <a:xfrm>
          <a:off x="119863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JUNI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401B4933-46FE-4B2B-A963-6F290C235508}"/>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3BBD381B-544B-48FB-AED7-320E654D98A9}"/>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8ED6B5F2-2324-420D-824B-9C3F8251A442}"/>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xdr:rowOff>
    </xdr:from>
    <xdr:to>
      <xdr:col>21</xdr:col>
      <xdr:colOff>707571</xdr:colOff>
      <xdr:row>37</xdr:row>
      <xdr:rowOff>417287</xdr:rowOff>
    </xdr:to>
    <xdr:sp macro="" textlink="">
      <xdr:nvSpPr>
        <xdr:cNvPr id="13" name="Text Box 14">
          <a:extLst>
            <a:ext uri="{FF2B5EF4-FFF2-40B4-BE49-F238E27FC236}">
              <a16:creationId xmlns:a16="http://schemas.microsoft.com/office/drawing/2014/main" id="{3641C8FA-64DA-4FFC-99D6-20B2AE4B6845}"/>
            </a:ext>
          </a:extLst>
        </xdr:cNvPr>
        <xdr:cNvSpPr txBox="1">
          <a:spLocks noChangeArrowheads="1"/>
        </xdr:cNvSpPr>
      </xdr:nvSpPr>
      <xdr:spPr bwMode="auto">
        <a:xfrm>
          <a:off x="0" y="6972303"/>
          <a:ext cx="147410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626156 -&gt; ORDER MAY'2022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310DB2DD-3279-45CD-9720-267F9F99812B}"/>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D811F71A-66E2-42E9-902A-81FF34C7CB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BB6C3921-66E8-47AC-8416-D8A18950C5BD}"/>
            </a:ext>
          </a:extLst>
        </xdr:cNvPr>
        <xdr:cNvSpPr>
          <a:spLocks noChangeShapeType="1"/>
        </xdr:cNvSpPr>
      </xdr:nvSpPr>
      <xdr:spPr bwMode="auto">
        <a:xfrm flipV="1">
          <a:off x="4444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298609</xdr:colOff>
      <xdr:row>18</xdr:row>
      <xdr:rowOff>144394</xdr:rowOff>
    </xdr:from>
    <xdr:to>
      <xdr:col>4</xdr:col>
      <xdr:colOff>775606</xdr:colOff>
      <xdr:row>18</xdr:row>
      <xdr:rowOff>144395</xdr:rowOff>
    </xdr:to>
    <xdr:sp macro="" textlink="">
      <xdr:nvSpPr>
        <xdr:cNvPr id="20" name="Line 21">
          <a:extLst>
            <a:ext uri="{FF2B5EF4-FFF2-40B4-BE49-F238E27FC236}">
              <a16:creationId xmlns:a16="http://schemas.microsoft.com/office/drawing/2014/main" id="{E8945CED-E616-4F58-B5B7-5A5052568C1F}"/>
            </a:ext>
          </a:extLst>
        </xdr:cNvPr>
        <xdr:cNvSpPr>
          <a:spLocks noChangeShapeType="1"/>
        </xdr:cNvSpPr>
      </xdr:nvSpPr>
      <xdr:spPr bwMode="auto">
        <a:xfrm flipV="1">
          <a:off x="4489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21" name="Line 21">
          <a:extLst>
            <a:ext uri="{FF2B5EF4-FFF2-40B4-BE49-F238E27FC236}">
              <a16:creationId xmlns:a16="http://schemas.microsoft.com/office/drawing/2014/main" id="{C02D402A-25B6-4169-BDF9-CC46C76A9C41}"/>
            </a:ext>
          </a:extLst>
        </xdr:cNvPr>
        <xdr:cNvSpPr>
          <a:spLocks noChangeShapeType="1"/>
        </xdr:cNvSpPr>
      </xdr:nvSpPr>
      <xdr:spPr bwMode="auto">
        <a:xfrm flipV="1">
          <a:off x="4444252" y="3564323"/>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622F5B65-A20F-4851-8D65-C9E3C8D82F57}"/>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62DF91FE-A2AE-445E-A7FB-7C259662F46B}"/>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A9CB736-868D-4EFC-A92E-C4BE387698CD}"/>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ECFE65CD-2A7D-4F9C-94EC-4D4AFACD8268}"/>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0465A8A-8D25-46D3-A0F5-F96F921AF17D}"/>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3FD28C37-5867-4E43-9B29-C2316FD02C57}"/>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6762F7FC-119A-4DDE-ABAE-B960FA9B2902}"/>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BDF7AA14-556B-44B9-9990-9AE1F278FD1B}"/>
            </a:ext>
          </a:extLst>
        </xdr:cNvPr>
        <xdr:cNvSpPr txBox="1">
          <a:spLocks noChangeArrowheads="1"/>
        </xdr:cNvSpPr>
      </xdr:nvSpPr>
      <xdr:spPr bwMode="auto">
        <a:xfrm>
          <a:off x="119863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JUNI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6CA5CD3A-F663-4871-ABE7-EFBA1DBE7DB1}"/>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9641CC53-1BBD-4737-999E-A02CC0B82C1A}"/>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2EBB238E-260E-42D7-8831-73B9BA2E6D8F}"/>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3</xdr:rowOff>
    </xdr:from>
    <xdr:to>
      <xdr:col>21</xdr:col>
      <xdr:colOff>707571</xdr:colOff>
      <xdr:row>46</xdr:row>
      <xdr:rowOff>417287</xdr:rowOff>
    </xdr:to>
    <xdr:sp macro="" textlink="">
      <xdr:nvSpPr>
        <xdr:cNvPr id="13" name="Text Box 14">
          <a:extLst>
            <a:ext uri="{FF2B5EF4-FFF2-40B4-BE49-F238E27FC236}">
              <a16:creationId xmlns:a16="http://schemas.microsoft.com/office/drawing/2014/main" id="{DE4AA3B1-28FC-4578-8A74-0E1AF9E1A019}"/>
            </a:ext>
          </a:extLst>
        </xdr:cNvPr>
        <xdr:cNvSpPr txBox="1">
          <a:spLocks noChangeArrowheads="1"/>
        </xdr:cNvSpPr>
      </xdr:nvSpPr>
      <xdr:spPr bwMode="auto">
        <a:xfrm>
          <a:off x="0" y="6972303"/>
          <a:ext cx="147410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624135 -&gt; ORDER APR'2022</a:t>
          </a:r>
        </a:p>
        <a:p>
          <a:pPr algn="l" rtl="0">
            <a:defRPr sz="1000"/>
          </a:pPr>
          <a:r>
            <a:rPr lang="en-US" sz="1400" b="0" i="0" u="none" strike="noStrike" baseline="0">
              <a:solidFill>
                <a:srgbClr val="000000"/>
              </a:solidFill>
              <a:latin typeface="Arial"/>
              <a:cs typeface="Arial"/>
            </a:rPr>
            <a:t>PO :  626156 -&gt; ORDER MAY'2022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F9D2EC50-4CDA-442D-B2EC-B716A6AC05CF}"/>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FD4C9687-4C35-4220-A347-6614996058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36336B2D-B719-45DF-83F7-A90F07467E63}"/>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298609</xdr:colOff>
      <xdr:row>18</xdr:row>
      <xdr:rowOff>144394</xdr:rowOff>
    </xdr:from>
    <xdr:to>
      <xdr:col>4</xdr:col>
      <xdr:colOff>775606</xdr:colOff>
      <xdr:row>18</xdr:row>
      <xdr:rowOff>144395</xdr:rowOff>
    </xdr:to>
    <xdr:sp macro="" textlink="">
      <xdr:nvSpPr>
        <xdr:cNvPr id="17" name="Line 21">
          <a:extLst>
            <a:ext uri="{FF2B5EF4-FFF2-40B4-BE49-F238E27FC236}">
              <a16:creationId xmlns:a16="http://schemas.microsoft.com/office/drawing/2014/main" id="{2DFE6223-764A-479B-A15D-B89853232B42}"/>
            </a:ext>
          </a:extLst>
        </xdr:cNvPr>
        <xdr:cNvSpPr>
          <a:spLocks noChangeShapeType="1"/>
        </xdr:cNvSpPr>
      </xdr:nvSpPr>
      <xdr:spPr bwMode="auto">
        <a:xfrm flipV="1">
          <a:off x="4495959"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19" name="Line 21">
          <a:extLst>
            <a:ext uri="{FF2B5EF4-FFF2-40B4-BE49-F238E27FC236}">
              <a16:creationId xmlns:a16="http://schemas.microsoft.com/office/drawing/2014/main" id="{A2AFDD32-DC61-4330-8AA9-20A6B1109B9F}"/>
            </a:ext>
          </a:extLst>
        </xdr:cNvPr>
        <xdr:cNvSpPr>
          <a:spLocks noChangeShapeType="1"/>
        </xdr:cNvSpPr>
      </xdr:nvSpPr>
      <xdr:spPr bwMode="auto">
        <a:xfrm flipV="1">
          <a:off x="4444252" y="3564323"/>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277E417B-8208-4BD1-813F-CF35BBE81ACC}"/>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239E5D99-71EE-4009-8709-D71283D0D6C4}"/>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B648B1DA-9E5F-45EE-B83F-C273411E085F}"/>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C7D78FDE-5C91-4FA6-9BD3-6F8CF49E4CBC}"/>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960D7C1B-ACC6-45EA-90D0-BDB40D08F595}"/>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F707E3EE-4B73-4008-932B-300A8C4C1CF9}"/>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E450C811-5CA8-474C-AE09-B5F873FFDDC0}"/>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5F7DCDEF-5158-4957-B252-85CCCDFCBCD7}"/>
            </a:ext>
          </a:extLst>
        </xdr:cNvPr>
        <xdr:cNvSpPr txBox="1">
          <a:spLocks noChangeArrowheads="1"/>
        </xdr:cNvSpPr>
      </xdr:nvSpPr>
      <xdr:spPr bwMode="auto">
        <a:xfrm>
          <a:off x="119863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JUNI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4A1808FC-B988-49F5-B1E1-2F29A95F1D16}"/>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84BAD6BE-F6E9-45A8-BDED-C79F31B05315}"/>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EC2FECE-289F-4965-AAA6-90B0699E43BD}"/>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xdr:rowOff>
    </xdr:from>
    <xdr:to>
      <xdr:col>21</xdr:col>
      <xdr:colOff>707571</xdr:colOff>
      <xdr:row>41</xdr:row>
      <xdr:rowOff>417287</xdr:rowOff>
    </xdr:to>
    <xdr:sp macro="" textlink="">
      <xdr:nvSpPr>
        <xdr:cNvPr id="13" name="Text Box 14">
          <a:extLst>
            <a:ext uri="{FF2B5EF4-FFF2-40B4-BE49-F238E27FC236}">
              <a16:creationId xmlns:a16="http://schemas.microsoft.com/office/drawing/2014/main" id="{C48A50ED-A9C5-4063-B54B-650DA408A0EE}"/>
            </a:ext>
          </a:extLst>
        </xdr:cNvPr>
        <xdr:cNvSpPr txBox="1">
          <a:spLocks noChangeArrowheads="1"/>
        </xdr:cNvSpPr>
      </xdr:nvSpPr>
      <xdr:spPr bwMode="auto">
        <a:xfrm>
          <a:off x="0" y="8661403"/>
          <a:ext cx="147410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624135 -&gt; ORDER APR'2022</a:t>
          </a:r>
        </a:p>
        <a:p>
          <a:pPr algn="l" rtl="0">
            <a:defRPr sz="1000"/>
          </a:pPr>
          <a:r>
            <a:rPr lang="en-US" sz="1400" b="0" i="0" u="none" strike="noStrike" baseline="0">
              <a:solidFill>
                <a:srgbClr val="000000"/>
              </a:solidFill>
              <a:latin typeface="Arial"/>
              <a:cs typeface="Arial"/>
            </a:rPr>
            <a:t>PO :  626156 -&gt; ORDER MAY'2022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788099DA-84A1-40D8-BD48-5341F5A59E72}"/>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937785CB-E3AB-4BB2-9787-C63E2A380E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144394</xdr:rowOff>
    </xdr:from>
    <xdr:to>
      <xdr:col>4</xdr:col>
      <xdr:colOff>730249</xdr:colOff>
      <xdr:row>20</xdr:row>
      <xdr:rowOff>144395</xdr:rowOff>
    </xdr:to>
    <xdr:sp macro="" textlink="">
      <xdr:nvSpPr>
        <xdr:cNvPr id="21" name="Line 21">
          <a:extLst>
            <a:ext uri="{FF2B5EF4-FFF2-40B4-BE49-F238E27FC236}">
              <a16:creationId xmlns:a16="http://schemas.microsoft.com/office/drawing/2014/main" id="{6721EC4C-5D4E-4BEA-9F97-381C814E454B}"/>
            </a:ext>
          </a:extLst>
        </xdr:cNvPr>
        <xdr:cNvSpPr>
          <a:spLocks noChangeShapeType="1"/>
        </xdr:cNvSpPr>
      </xdr:nvSpPr>
      <xdr:spPr bwMode="auto">
        <a:xfrm flipV="1">
          <a:off x="4444252" y="4544037"/>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2" name="Line 21">
          <a:extLst>
            <a:ext uri="{FF2B5EF4-FFF2-40B4-BE49-F238E27FC236}">
              <a16:creationId xmlns:a16="http://schemas.microsoft.com/office/drawing/2014/main" id="{F3B78A6E-722A-4029-9B8E-399335192EDB}"/>
            </a:ext>
          </a:extLst>
        </xdr:cNvPr>
        <xdr:cNvSpPr>
          <a:spLocks noChangeShapeType="1"/>
        </xdr:cNvSpPr>
      </xdr:nvSpPr>
      <xdr:spPr bwMode="auto">
        <a:xfrm flipV="1">
          <a:off x="4444252" y="405418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298609</xdr:colOff>
      <xdr:row>18</xdr:row>
      <xdr:rowOff>144394</xdr:rowOff>
    </xdr:from>
    <xdr:to>
      <xdr:col>4</xdr:col>
      <xdr:colOff>775606</xdr:colOff>
      <xdr:row>18</xdr:row>
      <xdr:rowOff>144395</xdr:rowOff>
    </xdr:to>
    <xdr:sp macro="" textlink="">
      <xdr:nvSpPr>
        <xdr:cNvPr id="23" name="Line 21">
          <a:extLst>
            <a:ext uri="{FF2B5EF4-FFF2-40B4-BE49-F238E27FC236}">
              <a16:creationId xmlns:a16="http://schemas.microsoft.com/office/drawing/2014/main" id="{E98D9ECA-B29D-49C6-BA40-038817E341D3}"/>
            </a:ext>
          </a:extLst>
        </xdr:cNvPr>
        <xdr:cNvSpPr>
          <a:spLocks noChangeShapeType="1"/>
        </xdr:cNvSpPr>
      </xdr:nvSpPr>
      <xdr:spPr bwMode="auto">
        <a:xfrm flipV="1">
          <a:off x="4489609" y="405418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381F8952-646F-41ED-A616-408D5A87B157}"/>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C632440F-FB38-4F05-9D4F-F164F91692DE}"/>
            </a:ext>
          </a:extLst>
        </xdr:cNvPr>
        <xdr:cNvSpPr>
          <a:spLocks noChangeShapeType="1"/>
        </xdr:cNvSpPr>
      </xdr:nvSpPr>
      <xdr:spPr bwMode="auto">
        <a:xfrm flipV="1">
          <a:off x="362585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1E669905-2732-4F87-9ACE-5D38F7911936}"/>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71F03A85-92A3-4654-8EB7-1617FF37D9B8}"/>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7EBB92E3-87D8-4132-82B0-28C03212EC6B}"/>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18C08EC4-743A-47FD-85BF-E3DE48DF8EC3}"/>
            </a:ext>
          </a:extLst>
        </xdr:cNvPr>
        <xdr:cNvSpPr>
          <a:spLocks noChangeShapeType="1"/>
        </xdr:cNvSpPr>
      </xdr:nvSpPr>
      <xdr:spPr bwMode="auto">
        <a:xfrm flipV="1">
          <a:off x="5537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BE2ADE0A-7FDF-4077-9E4D-29F63C5797CF}"/>
            </a:ext>
          </a:extLst>
        </xdr:cNvPr>
        <xdr:cNvSpPr>
          <a:spLocks noChangeShapeType="1"/>
        </xdr:cNvSpPr>
      </xdr:nvSpPr>
      <xdr:spPr bwMode="auto">
        <a:xfrm flipV="1">
          <a:off x="388302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AB59E3EB-9C3A-44D3-8049-7FD435263CEC}"/>
            </a:ext>
          </a:extLst>
        </xdr:cNvPr>
        <xdr:cNvSpPr txBox="1">
          <a:spLocks noChangeArrowheads="1"/>
        </xdr:cNvSpPr>
      </xdr:nvSpPr>
      <xdr:spPr bwMode="auto">
        <a:xfrm>
          <a:off x="119863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JUNI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61D8A436-2B95-4CEE-9DE6-052D72F64934}"/>
            </a:ext>
          </a:extLst>
        </xdr:cNvPr>
        <xdr:cNvSpPr>
          <a:spLocks noChangeShapeType="1"/>
        </xdr:cNvSpPr>
      </xdr:nvSpPr>
      <xdr:spPr bwMode="auto">
        <a:xfrm flipV="1">
          <a:off x="5746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4399180A-DEF5-4308-BD42-632A21E61FA6}"/>
            </a:ext>
          </a:extLst>
        </xdr:cNvPr>
        <xdr:cNvSpPr>
          <a:spLocks noChangeShapeType="1"/>
        </xdr:cNvSpPr>
      </xdr:nvSpPr>
      <xdr:spPr bwMode="auto">
        <a:xfrm flipV="1">
          <a:off x="6623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4AE96078-914B-43A7-821C-6BA12238A88B}"/>
            </a:ext>
          </a:extLst>
        </xdr:cNvPr>
        <xdr:cNvSpPr>
          <a:spLocks noChangeShapeType="1"/>
        </xdr:cNvSpPr>
      </xdr:nvSpPr>
      <xdr:spPr bwMode="auto">
        <a:xfrm flipV="1">
          <a:off x="6851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xdr:rowOff>
    </xdr:from>
    <xdr:to>
      <xdr:col>21</xdr:col>
      <xdr:colOff>707571</xdr:colOff>
      <xdr:row>42</xdr:row>
      <xdr:rowOff>417287</xdr:rowOff>
    </xdr:to>
    <xdr:sp macro="" textlink="">
      <xdr:nvSpPr>
        <xdr:cNvPr id="13" name="Text Box 14">
          <a:extLst>
            <a:ext uri="{FF2B5EF4-FFF2-40B4-BE49-F238E27FC236}">
              <a16:creationId xmlns:a16="http://schemas.microsoft.com/office/drawing/2014/main" id="{4E385A30-1ED1-4386-B722-000DC807205B}"/>
            </a:ext>
          </a:extLst>
        </xdr:cNvPr>
        <xdr:cNvSpPr txBox="1">
          <a:spLocks noChangeArrowheads="1"/>
        </xdr:cNvSpPr>
      </xdr:nvSpPr>
      <xdr:spPr bwMode="auto">
        <a:xfrm>
          <a:off x="0" y="7454903"/>
          <a:ext cx="1474107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624135 -&gt; ORDER APR'2022</a:t>
          </a:r>
        </a:p>
        <a:p>
          <a:pPr algn="l" rtl="0">
            <a:defRPr sz="1000"/>
          </a:pPr>
          <a:r>
            <a:rPr lang="en-US" sz="1400" b="0" i="0" u="none" strike="noStrike" baseline="0">
              <a:solidFill>
                <a:srgbClr val="000000"/>
              </a:solidFill>
              <a:latin typeface="Arial"/>
              <a:cs typeface="Arial"/>
            </a:rPr>
            <a:t>PO :  626156 -&gt; ORDER MAY'2022</a:t>
          </a:r>
        </a:p>
        <a:p>
          <a:pPr algn="l" rtl="0">
            <a:defRPr sz="1000"/>
          </a:pPr>
          <a:r>
            <a:rPr lang="en-US" sz="1400" b="0" i="0" u="none" strike="noStrike" baseline="0">
              <a:solidFill>
                <a:srgbClr val="000000"/>
              </a:solidFill>
              <a:latin typeface="Arial"/>
              <a:cs typeface="Arial"/>
            </a:rPr>
            <a:t>PO :  627770 -&gt; ORDER JUNI'2022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AB79F17B-AC8A-4E3C-9A36-18CE18C58452}"/>
            </a:ext>
          </a:extLst>
        </xdr:cNvPr>
        <xdr:cNvSpPr txBox="1">
          <a:spLocks noChangeArrowheads="1"/>
        </xdr:cNvSpPr>
      </xdr:nvSpPr>
      <xdr:spPr bwMode="auto">
        <a:xfrm>
          <a:off x="38100" y="419100"/>
          <a:ext cx="291782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37C4769B-A2A0-4395-9F9A-76190D0F8E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25" name="Line 21">
          <a:extLst>
            <a:ext uri="{FF2B5EF4-FFF2-40B4-BE49-F238E27FC236}">
              <a16:creationId xmlns:a16="http://schemas.microsoft.com/office/drawing/2014/main" id="{F84C8C40-4533-4311-9DDC-4DDA1AC18F25}"/>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298609</xdr:colOff>
      <xdr:row>18</xdr:row>
      <xdr:rowOff>144394</xdr:rowOff>
    </xdr:from>
    <xdr:to>
      <xdr:col>4</xdr:col>
      <xdr:colOff>775606</xdr:colOff>
      <xdr:row>18</xdr:row>
      <xdr:rowOff>144395</xdr:rowOff>
    </xdr:to>
    <xdr:sp macro="" textlink="">
      <xdr:nvSpPr>
        <xdr:cNvPr id="26" name="Line 21">
          <a:extLst>
            <a:ext uri="{FF2B5EF4-FFF2-40B4-BE49-F238E27FC236}">
              <a16:creationId xmlns:a16="http://schemas.microsoft.com/office/drawing/2014/main" id="{E04C4C56-7E34-491B-9687-6158944E66D8}"/>
            </a:ext>
          </a:extLst>
        </xdr:cNvPr>
        <xdr:cNvSpPr>
          <a:spLocks noChangeShapeType="1"/>
        </xdr:cNvSpPr>
      </xdr:nvSpPr>
      <xdr:spPr bwMode="auto">
        <a:xfrm flipV="1">
          <a:off x="5423966"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27" name="Line 21">
          <a:extLst>
            <a:ext uri="{FF2B5EF4-FFF2-40B4-BE49-F238E27FC236}">
              <a16:creationId xmlns:a16="http://schemas.microsoft.com/office/drawing/2014/main" id="{10BF3ECF-3C7E-4097-94C2-C09D0EE9C06C}"/>
            </a:ext>
          </a:extLst>
        </xdr:cNvPr>
        <xdr:cNvSpPr>
          <a:spLocks noChangeShapeType="1"/>
        </xdr:cNvSpPr>
      </xdr:nvSpPr>
      <xdr:spPr bwMode="auto">
        <a:xfrm flipV="1">
          <a:off x="5378609" y="380925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21A06CF7-29C7-4315-B814-06F3124E17A1}"/>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3CD48710-EF32-47BB-9FBE-50AE2DA86671}"/>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7FB07C6F-73C3-4EA5-BD8D-BF9CC2CFAA98}"/>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EB6DA17C-C905-4271-83D3-DB75E27C1414}"/>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95897DB1-5389-4EF1-8E8C-120F9DCAD67B}"/>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A7A7A2CC-84B2-4AEB-ACCC-E0E6852A37ED}"/>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E3071CF-9EDC-4B01-8CC7-654755873C71}"/>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EACBA6E7-7003-45C4-910A-B493CAC3DBA4}"/>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JUNI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954D518E-22BA-4927-A72E-621F03B69266}"/>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38091975-9B43-495E-B5A4-BD222D416740}"/>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765BDAE8-5B84-4DDE-BDA9-562797E7DA49}"/>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3</xdr:rowOff>
    </xdr:from>
    <xdr:to>
      <xdr:col>21</xdr:col>
      <xdr:colOff>707571</xdr:colOff>
      <xdr:row>48</xdr:row>
      <xdr:rowOff>417287</xdr:rowOff>
    </xdr:to>
    <xdr:sp macro="" textlink="">
      <xdr:nvSpPr>
        <xdr:cNvPr id="13" name="Text Box 14">
          <a:extLst>
            <a:ext uri="{FF2B5EF4-FFF2-40B4-BE49-F238E27FC236}">
              <a16:creationId xmlns:a16="http://schemas.microsoft.com/office/drawing/2014/main" id="{F36BA056-064B-4CF0-9414-6376CF838C33}"/>
            </a:ext>
          </a:extLst>
        </xdr:cNvPr>
        <xdr:cNvSpPr txBox="1">
          <a:spLocks noChangeArrowheads="1"/>
        </xdr:cNvSpPr>
      </xdr:nvSpPr>
      <xdr:spPr bwMode="auto">
        <a:xfrm>
          <a:off x="0" y="7696203"/>
          <a:ext cx="1567452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624135 -&gt; ORDER APR'2022</a:t>
          </a:r>
        </a:p>
        <a:p>
          <a:pPr algn="l" rtl="0">
            <a:defRPr sz="1000"/>
          </a:pPr>
          <a:r>
            <a:rPr lang="en-US" sz="1400" b="0" i="0" u="none" strike="noStrike" baseline="0">
              <a:solidFill>
                <a:srgbClr val="000000"/>
              </a:solidFill>
              <a:latin typeface="Arial"/>
              <a:cs typeface="Arial"/>
            </a:rPr>
            <a:t>PO :  626156 -&gt; ORDER MAY'2022</a:t>
          </a:r>
        </a:p>
        <a:p>
          <a:pPr algn="l" rtl="0">
            <a:defRPr sz="1000"/>
          </a:pPr>
          <a:r>
            <a:rPr lang="en-US" sz="1400" b="0" i="0" u="none" strike="noStrike" baseline="0">
              <a:solidFill>
                <a:srgbClr val="000000"/>
              </a:solidFill>
              <a:latin typeface="Arial"/>
              <a:cs typeface="Arial"/>
            </a:rPr>
            <a:t>PO :  627770 -&gt; ORDER JUNI'2022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C60F80C6-D19A-4DF3-90B7-067E1BB81088}"/>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DF8A85E2-BB17-4C1D-A7B8-B2E4E17B1F8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6D1618C9-3A86-4C70-9766-75107E942AC4}"/>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298609</xdr:colOff>
      <xdr:row>18</xdr:row>
      <xdr:rowOff>144394</xdr:rowOff>
    </xdr:from>
    <xdr:to>
      <xdr:col>4</xdr:col>
      <xdr:colOff>775606</xdr:colOff>
      <xdr:row>18</xdr:row>
      <xdr:rowOff>144395</xdr:rowOff>
    </xdr:to>
    <xdr:sp macro="" textlink="">
      <xdr:nvSpPr>
        <xdr:cNvPr id="17" name="Line 21">
          <a:extLst>
            <a:ext uri="{FF2B5EF4-FFF2-40B4-BE49-F238E27FC236}">
              <a16:creationId xmlns:a16="http://schemas.microsoft.com/office/drawing/2014/main" id="{46B91C90-968D-4FB0-89F6-94D18816795E}"/>
            </a:ext>
          </a:extLst>
        </xdr:cNvPr>
        <xdr:cNvSpPr>
          <a:spLocks noChangeShapeType="1"/>
        </xdr:cNvSpPr>
      </xdr:nvSpPr>
      <xdr:spPr bwMode="auto">
        <a:xfrm flipV="1">
          <a:off x="5429409"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18" name="Line 21">
          <a:extLst>
            <a:ext uri="{FF2B5EF4-FFF2-40B4-BE49-F238E27FC236}">
              <a16:creationId xmlns:a16="http://schemas.microsoft.com/office/drawing/2014/main" id="{723AC666-0AE2-4B28-A252-567FAFBE1B96}"/>
            </a:ext>
          </a:extLst>
        </xdr:cNvPr>
        <xdr:cNvSpPr>
          <a:spLocks noChangeShapeType="1"/>
        </xdr:cNvSpPr>
      </xdr:nvSpPr>
      <xdr:spPr bwMode="auto">
        <a:xfrm flipV="1">
          <a:off x="5384052" y="35225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BDC5E71D-39B5-404B-9DE9-72385C7A87C1}"/>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3FCE71CD-DA7F-47FD-83DB-BAE18DBFDF6D}"/>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98C1B3B7-B99A-4ABB-BE51-69B215AD5EB2}"/>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428D6B28-16A0-4E8A-AB95-8395BD64F677}"/>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CCB5A174-1307-4140-BF82-E61B6B3CD67E}"/>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49B6712A-059E-4E43-8B16-170CC0D91988}"/>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37C69D6F-F5EC-4003-80A5-538836DF9ADC}"/>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EED2AF77-A082-49E1-BD75-19DCC624E6D5}"/>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JUNI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25F68939-8C5E-45CC-80DA-7BCE4BA24102}"/>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64DBBFA5-E8AE-4404-A11D-D4BF5A9AF0A5}"/>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AF66C111-4AF2-4196-B4DF-07A41A12803F}"/>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49</xdr:row>
      <xdr:rowOff>3</xdr:rowOff>
    </xdr:from>
    <xdr:to>
      <xdr:col>21</xdr:col>
      <xdr:colOff>707571</xdr:colOff>
      <xdr:row>52</xdr:row>
      <xdr:rowOff>417287</xdr:rowOff>
    </xdr:to>
    <xdr:sp macro="" textlink="">
      <xdr:nvSpPr>
        <xdr:cNvPr id="13" name="Text Box 14">
          <a:extLst>
            <a:ext uri="{FF2B5EF4-FFF2-40B4-BE49-F238E27FC236}">
              <a16:creationId xmlns:a16="http://schemas.microsoft.com/office/drawing/2014/main" id="{A6BF58CF-79C2-49FE-A173-8AAADFB354A7}"/>
            </a:ext>
          </a:extLst>
        </xdr:cNvPr>
        <xdr:cNvSpPr txBox="1">
          <a:spLocks noChangeArrowheads="1"/>
        </xdr:cNvSpPr>
      </xdr:nvSpPr>
      <xdr:spPr bwMode="auto">
        <a:xfrm>
          <a:off x="0" y="9144003"/>
          <a:ext cx="15674521" cy="8744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622251 -&gt; ORDER MAR'2022</a:t>
          </a:r>
        </a:p>
        <a:p>
          <a:pPr algn="l" rtl="0">
            <a:defRPr sz="1000"/>
          </a:pPr>
          <a:r>
            <a:rPr lang="en-US" sz="1400" b="0" i="0" u="none" strike="noStrike" baseline="0">
              <a:solidFill>
                <a:srgbClr val="000000"/>
              </a:solidFill>
              <a:latin typeface="Arial"/>
              <a:cs typeface="Arial"/>
            </a:rPr>
            <a:t>PO :  624135 -&gt; ORDER APR'2022</a:t>
          </a:r>
        </a:p>
        <a:p>
          <a:pPr algn="l" rtl="0">
            <a:defRPr sz="1000"/>
          </a:pPr>
          <a:r>
            <a:rPr lang="en-US" sz="1400" b="0" i="0" u="none" strike="noStrike" baseline="0">
              <a:solidFill>
                <a:srgbClr val="000000"/>
              </a:solidFill>
              <a:latin typeface="Arial"/>
              <a:cs typeface="Arial"/>
            </a:rPr>
            <a:t>PO :  626156 -&gt; ORDER MAY'2022</a:t>
          </a:r>
        </a:p>
        <a:p>
          <a:pPr algn="l" rtl="0">
            <a:defRPr sz="1000"/>
          </a:pPr>
          <a:r>
            <a:rPr lang="en-US" sz="1400" b="0" i="0" u="none" strike="noStrike" baseline="0">
              <a:solidFill>
                <a:srgbClr val="000000"/>
              </a:solidFill>
              <a:latin typeface="Arial"/>
              <a:cs typeface="Arial"/>
            </a:rPr>
            <a:t>PO :  627770 -&gt; ORDER JUNI'2022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D39F5EA3-208B-4809-9201-125B01DDAFED}"/>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D38F0E3E-F3FD-4F84-BCF6-4A064373776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5D4A9940-EBE9-4738-9F12-AAD9F13F26D5}"/>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0" name="Line 21">
          <a:extLst>
            <a:ext uri="{FF2B5EF4-FFF2-40B4-BE49-F238E27FC236}">
              <a16:creationId xmlns:a16="http://schemas.microsoft.com/office/drawing/2014/main" id="{47FDC695-FD6A-4ECB-9E5D-6D54B39FCF0A}"/>
            </a:ext>
          </a:extLst>
        </xdr:cNvPr>
        <xdr:cNvSpPr>
          <a:spLocks noChangeShapeType="1"/>
        </xdr:cNvSpPr>
      </xdr:nvSpPr>
      <xdr:spPr bwMode="auto">
        <a:xfrm flipV="1">
          <a:off x="445060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22" name="Line 21">
          <a:extLst>
            <a:ext uri="{FF2B5EF4-FFF2-40B4-BE49-F238E27FC236}">
              <a16:creationId xmlns:a16="http://schemas.microsoft.com/office/drawing/2014/main" id="{6B916BA7-5AA6-42C3-AA43-ABCF7AC48DD9}"/>
            </a:ext>
          </a:extLst>
        </xdr:cNvPr>
        <xdr:cNvSpPr>
          <a:spLocks noChangeShapeType="1"/>
        </xdr:cNvSpPr>
      </xdr:nvSpPr>
      <xdr:spPr bwMode="auto">
        <a:xfrm flipV="1">
          <a:off x="5378609" y="380925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298609</xdr:colOff>
      <xdr:row>20</xdr:row>
      <xdr:rowOff>144394</xdr:rowOff>
    </xdr:from>
    <xdr:to>
      <xdr:col>4</xdr:col>
      <xdr:colOff>775606</xdr:colOff>
      <xdr:row>20</xdr:row>
      <xdr:rowOff>144395</xdr:rowOff>
    </xdr:to>
    <xdr:sp macro="" textlink="">
      <xdr:nvSpPr>
        <xdr:cNvPr id="23" name="Line 21">
          <a:extLst>
            <a:ext uri="{FF2B5EF4-FFF2-40B4-BE49-F238E27FC236}">
              <a16:creationId xmlns:a16="http://schemas.microsoft.com/office/drawing/2014/main" id="{45650530-C367-4513-9DC0-BFF3487F8B3E}"/>
            </a:ext>
          </a:extLst>
        </xdr:cNvPr>
        <xdr:cNvSpPr>
          <a:spLocks noChangeShapeType="1"/>
        </xdr:cNvSpPr>
      </xdr:nvSpPr>
      <xdr:spPr bwMode="auto">
        <a:xfrm flipV="1">
          <a:off x="5423966" y="380925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62A656CD-0F54-45C0-9A48-713D92D7CB40}"/>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574144A-0B09-4668-B575-7D900E9BD2FD}"/>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FBCEDE2E-B3F5-41A2-B3F0-EB52233403DF}"/>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4374144F-87C1-405B-B392-BC472A5D9FA5}"/>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28E83815-BB46-483B-B84F-EFFED5471951}"/>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DD455DF-409F-418C-86DB-CB22C1A0F922}"/>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1354DABD-735F-42E0-86F3-9012B867F4B8}"/>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CE72DC3C-84C5-4654-9113-B6A29FCBFC16}"/>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CA4A47FB-CCED-4699-BC04-76E29F0EA0AE}"/>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7563F81F-DC69-4690-A99F-8E4BC6E972D6}"/>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848C4EEF-1462-4E29-9B91-423EA20CEF3B}"/>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xdr:rowOff>
    </xdr:from>
    <xdr:to>
      <xdr:col>21</xdr:col>
      <xdr:colOff>707571</xdr:colOff>
      <xdr:row>43</xdr:row>
      <xdr:rowOff>417287</xdr:rowOff>
    </xdr:to>
    <xdr:sp macro="" textlink="">
      <xdr:nvSpPr>
        <xdr:cNvPr id="13" name="Text Box 14">
          <a:extLst>
            <a:ext uri="{FF2B5EF4-FFF2-40B4-BE49-F238E27FC236}">
              <a16:creationId xmlns:a16="http://schemas.microsoft.com/office/drawing/2014/main" id="{A05209FF-FF83-48A5-BA44-1F1B8BAD3497}"/>
            </a:ext>
          </a:extLst>
        </xdr:cNvPr>
        <xdr:cNvSpPr txBox="1">
          <a:spLocks noChangeArrowheads="1"/>
        </xdr:cNvSpPr>
      </xdr:nvSpPr>
      <xdr:spPr bwMode="auto">
        <a:xfrm>
          <a:off x="0" y="105918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626156 -&gt; ORDER MAY'2022</a:t>
          </a:r>
        </a:p>
        <a:p>
          <a:pPr algn="l" rtl="0">
            <a:defRPr sz="1000"/>
          </a:pPr>
          <a:r>
            <a:rPr lang="en-US" sz="1400" b="0" i="0" u="none" strike="noStrike" baseline="0">
              <a:solidFill>
                <a:srgbClr val="000000"/>
              </a:solidFill>
              <a:latin typeface="Arial"/>
              <a:cs typeface="Arial"/>
            </a:rPr>
            <a:t>PO :  627770 -&gt; ORDER JUNI'2022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3C122E45-AF61-4616-B85F-42A8CB545918}"/>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0FB4EF-B26A-49FA-9639-3604B230CC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20" name="Line 21">
          <a:extLst>
            <a:ext uri="{FF2B5EF4-FFF2-40B4-BE49-F238E27FC236}">
              <a16:creationId xmlns:a16="http://schemas.microsoft.com/office/drawing/2014/main" id="{7B70E7DE-1344-4AF0-B8BA-0DF6AB1009A5}"/>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DA7C933D-74A3-4CAE-AB2D-5FEC2F7C79EB}"/>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22" name="Line 21">
          <a:extLst>
            <a:ext uri="{FF2B5EF4-FFF2-40B4-BE49-F238E27FC236}">
              <a16:creationId xmlns:a16="http://schemas.microsoft.com/office/drawing/2014/main" id="{13CD3018-2086-47FE-8706-92BC3B560EFE}"/>
            </a:ext>
          </a:extLst>
        </xdr:cNvPr>
        <xdr:cNvSpPr>
          <a:spLocks noChangeShapeType="1"/>
        </xdr:cNvSpPr>
      </xdr:nvSpPr>
      <xdr:spPr bwMode="auto">
        <a:xfrm flipV="1">
          <a:off x="5378609" y="3564323"/>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298609</xdr:colOff>
      <xdr:row>20</xdr:row>
      <xdr:rowOff>144394</xdr:rowOff>
    </xdr:from>
    <xdr:to>
      <xdr:col>4</xdr:col>
      <xdr:colOff>775606</xdr:colOff>
      <xdr:row>20</xdr:row>
      <xdr:rowOff>144395</xdr:rowOff>
    </xdr:to>
    <xdr:sp macro="" textlink="">
      <xdr:nvSpPr>
        <xdr:cNvPr id="23" name="Line 21">
          <a:extLst>
            <a:ext uri="{FF2B5EF4-FFF2-40B4-BE49-F238E27FC236}">
              <a16:creationId xmlns:a16="http://schemas.microsoft.com/office/drawing/2014/main" id="{F8708813-5633-40EE-8566-84E9BD749049}"/>
            </a:ext>
          </a:extLst>
        </xdr:cNvPr>
        <xdr:cNvSpPr>
          <a:spLocks noChangeShapeType="1"/>
        </xdr:cNvSpPr>
      </xdr:nvSpPr>
      <xdr:spPr bwMode="auto">
        <a:xfrm flipV="1">
          <a:off x="5423966" y="3564323"/>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4B6E972A-B643-4E9E-ADEB-D6DC932437D5}"/>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98A71476-67CF-4104-B14F-2E416F1E1756}"/>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82920EA-4573-484F-9463-3FB1BC34B533}"/>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7B58EA09-752E-4D76-BCB0-63A84DF3B73F}"/>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7D97AA7A-CE0E-44C6-94E2-DD120623DFED}"/>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E2AE3D68-A88B-4444-BA11-910F0101B067}"/>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7792E4A7-053B-4A33-8728-0B7D82ED04FA}"/>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3B5F3DBA-4019-4F6E-BC47-2525BBDE6FED}"/>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6FE9CDC0-05DA-49FF-9EE6-D2818ABBAB36}"/>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B829D554-A9AA-4DDE-9DAE-A6DCADCFB9AD}"/>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C38D709E-E17F-4947-90E7-F14ADED4E455}"/>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xdr:rowOff>
    </xdr:from>
    <xdr:to>
      <xdr:col>21</xdr:col>
      <xdr:colOff>707571</xdr:colOff>
      <xdr:row>40</xdr:row>
      <xdr:rowOff>417287</xdr:rowOff>
    </xdr:to>
    <xdr:sp macro="" textlink="">
      <xdr:nvSpPr>
        <xdr:cNvPr id="13" name="Text Box 14">
          <a:extLst>
            <a:ext uri="{FF2B5EF4-FFF2-40B4-BE49-F238E27FC236}">
              <a16:creationId xmlns:a16="http://schemas.microsoft.com/office/drawing/2014/main" id="{028CB075-CFD0-4453-8F04-3C46739F6B3E}"/>
            </a:ext>
          </a:extLst>
        </xdr:cNvPr>
        <xdr:cNvSpPr txBox="1">
          <a:spLocks noChangeArrowheads="1"/>
        </xdr:cNvSpPr>
      </xdr:nvSpPr>
      <xdr:spPr bwMode="auto">
        <a:xfrm>
          <a:off x="0" y="76962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FD91544F-7615-4659-90F6-91E3137B0321}"/>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C137CDB4-7749-4171-960A-1F8BE6A21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144394</xdr:rowOff>
    </xdr:from>
    <xdr:to>
      <xdr:col>4</xdr:col>
      <xdr:colOff>730249</xdr:colOff>
      <xdr:row>20</xdr:row>
      <xdr:rowOff>144395</xdr:rowOff>
    </xdr:to>
    <xdr:sp macro="" textlink="">
      <xdr:nvSpPr>
        <xdr:cNvPr id="18" name="Line 21">
          <a:extLst>
            <a:ext uri="{FF2B5EF4-FFF2-40B4-BE49-F238E27FC236}">
              <a16:creationId xmlns:a16="http://schemas.microsoft.com/office/drawing/2014/main" id="{F538436A-F8F5-4B53-94DA-A91FDFEE84C6}"/>
            </a:ext>
          </a:extLst>
        </xdr:cNvPr>
        <xdr:cNvSpPr>
          <a:spLocks noChangeShapeType="1"/>
        </xdr:cNvSpPr>
      </xdr:nvSpPr>
      <xdr:spPr bwMode="auto">
        <a:xfrm flipV="1">
          <a:off x="5384052" y="35225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298609</xdr:colOff>
      <xdr:row>20</xdr:row>
      <xdr:rowOff>144394</xdr:rowOff>
    </xdr:from>
    <xdr:to>
      <xdr:col>4</xdr:col>
      <xdr:colOff>775606</xdr:colOff>
      <xdr:row>20</xdr:row>
      <xdr:rowOff>144395</xdr:rowOff>
    </xdr:to>
    <xdr:sp macro="" textlink="">
      <xdr:nvSpPr>
        <xdr:cNvPr id="19" name="Line 21">
          <a:extLst>
            <a:ext uri="{FF2B5EF4-FFF2-40B4-BE49-F238E27FC236}">
              <a16:creationId xmlns:a16="http://schemas.microsoft.com/office/drawing/2014/main" id="{C6D2331F-20E8-4F02-8623-03E15F737C66}"/>
            </a:ext>
          </a:extLst>
        </xdr:cNvPr>
        <xdr:cNvSpPr>
          <a:spLocks noChangeShapeType="1"/>
        </xdr:cNvSpPr>
      </xdr:nvSpPr>
      <xdr:spPr bwMode="auto">
        <a:xfrm flipV="1">
          <a:off x="5429409" y="35225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0" name="Line 21">
          <a:extLst>
            <a:ext uri="{FF2B5EF4-FFF2-40B4-BE49-F238E27FC236}">
              <a16:creationId xmlns:a16="http://schemas.microsoft.com/office/drawing/2014/main" id="{13BDCCA2-4787-492C-8016-7598A8AC2FCC}"/>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95465EEB-FE1C-45BA-965A-1C051899EF40}"/>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C12B62D9-F2B0-43C1-8538-31676C62FD40}"/>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F6136ED4-AE30-4D46-88CD-57FFB7A46C32}"/>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4F31EA52-5227-4A29-B032-7E80016F5532}"/>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92461944-D23D-4CF2-A482-69CF0C5855EE}"/>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C39A66F-2661-4D77-BC2F-B171C05345DB}"/>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55669996-D900-45D1-9F71-5AB313C64F9F}"/>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F9459790-0223-4646-B0CB-A36DEF16DE86}"/>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BC018BA5-08CD-442F-B17F-29919C9A936A}"/>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D05D26A6-ECE7-4514-AEB9-F9DD4E9B2AB6}"/>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2370A05-2EF1-4A13-88EE-256F3E3CB51F}"/>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984B66B8-789D-40FE-886A-10198F44E365}"/>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46</xdr:row>
      <xdr:rowOff>3</xdr:rowOff>
    </xdr:from>
    <xdr:to>
      <xdr:col>21</xdr:col>
      <xdr:colOff>707571</xdr:colOff>
      <xdr:row>49</xdr:row>
      <xdr:rowOff>417287</xdr:rowOff>
    </xdr:to>
    <xdr:sp macro="" textlink="">
      <xdr:nvSpPr>
        <xdr:cNvPr id="13" name="Text Box 14">
          <a:extLst>
            <a:ext uri="{FF2B5EF4-FFF2-40B4-BE49-F238E27FC236}">
              <a16:creationId xmlns:a16="http://schemas.microsoft.com/office/drawing/2014/main" id="{85EE38C4-2B07-40B0-8AF7-340956C31AE4}"/>
            </a:ext>
          </a:extLst>
        </xdr:cNvPr>
        <xdr:cNvSpPr txBox="1">
          <a:spLocks noChangeArrowheads="1"/>
        </xdr:cNvSpPr>
      </xdr:nvSpPr>
      <xdr:spPr bwMode="auto">
        <a:xfrm>
          <a:off x="0" y="76962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626156 -&gt; ORDER MAY'2022</a:t>
          </a:r>
        </a:p>
        <a:p>
          <a:pPr algn="l" rtl="0">
            <a:defRPr sz="1000"/>
          </a:pPr>
          <a:r>
            <a:rPr lang="en-US" sz="1400" b="0" i="0" u="none" strike="noStrike" baseline="0">
              <a:solidFill>
                <a:srgbClr val="000000"/>
              </a:solidFill>
              <a:latin typeface="Arial"/>
              <a:cs typeface="Arial"/>
            </a:rPr>
            <a:t>PO :  627770 -&gt; ORDER JUNI'2022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5E74963E-8A88-4007-A36C-EF91496375E0}"/>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16BF10C1-5CFA-48C5-BA2B-3EC753BE19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217714</xdr:colOff>
      <xdr:row>20</xdr:row>
      <xdr:rowOff>117928</xdr:rowOff>
    </xdr:from>
    <xdr:to>
      <xdr:col>4</xdr:col>
      <xdr:colOff>807357</xdr:colOff>
      <xdr:row>20</xdr:row>
      <xdr:rowOff>154214</xdr:rowOff>
    </xdr:to>
    <xdr:sp macro="" textlink="">
      <xdr:nvSpPr>
        <xdr:cNvPr id="20" name="Line 21">
          <a:extLst>
            <a:ext uri="{FF2B5EF4-FFF2-40B4-BE49-F238E27FC236}">
              <a16:creationId xmlns:a16="http://schemas.microsoft.com/office/drawing/2014/main" id="{C8495B43-32C4-4856-8DCE-D7BC02DE3F50}"/>
            </a:ext>
          </a:extLst>
        </xdr:cNvPr>
        <xdr:cNvSpPr>
          <a:spLocks noChangeShapeType="1"/>
        </xdr:cNvSpPr>
      </xdr:nvSpPr>
      <xdr:spPr bwMode="auto">
        <a:xfrm flipV="1">
          <a:off x="5343071" y="3537857"/>
          <a:ext cx="589643" cy="3628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4" name="Line 21">
          <a:extLst>
            <a:ext uri="{FF2B5EF4-FFF2-40B4-BE49-F238E27FC236}">
              <a16:creationId xmlns:a16="http://schemas.microsoft.com/office/drawing/2014/main" id="{9D1380AA-5A17-40F8-A858-E3D55D4C2900}"/>
            </a:ext>
          </a:extLst>
        </xdr:cNvPr>
        <xdr:cNvSpPr>
          <a:spLocks noChangeShapeType="1"/>
        </xdr:cNvSpPr>
      </xdr:nvSpPr>
      <xdr:spPr bwMode="auto">
        <a:xfrm flipV="1">
          <a:off x="5378609" y="3564323"/>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CE15CACF-BFA3-4106-9DA0-474C040B1A5D}"/>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64272F4E-6C8F-4ABA-B607-1FF407187935}"/>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7F1D6BDA-627B-4FB5-B1AF-42C969E80909}"/>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8587AA20-292B-4656-AF7B-13E687CB2AF1}"/>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D43B8047-DB02-4B71-862C-2EFA66F8E897}"/>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A5F2307A-D335-4C97-80D4-10B3023755A8}"/>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89BBD229-AAD9-4468-AAA9-D7AE512C0124}"/>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6A152A0-615C-4A07-ADA0-26D78A4BE42C}"/>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20884048-FFB8-4F0D-AD68-9D90949CAEC9}"/>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2B27A3DF-F808-4A9D-A3F2-F54D2634C664}"/>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A5337EF9-0117-44AF-B4FC-141D0F193C32}"/>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xdr:rowOff>
    </xdr:from>
    <xdr:to>
      <xdr:col>21</xdr:col>
      <xdr:colOff>707571</xdr:colOff>
      <xdr:row>41</xdr:row>
      <xdr:rowOff>417287</xdr:rowOff>
    </xdr:to>
    <xdr:sp macro="" textlink="">
      <xdr:nvSpPr>
        <xdr:cNvPr id="13" name="Text Box 14">
          <a:extLst>
            <a:ext uri="{FF2B5EF4-FFF2-40B4-BE49-F238E27FC236}">
              <a16:creationId xmlns:a16="http://schemas.microsoft.com/office/drawing/2014/main" id="{1FC7976D-8BE3-4455-8823-ACEC53741F96}"/>
            </a:ext>
          </a:extLst>
        </xdr:cNvPr>
        <xdr:cNvSpPr txBox="1">
          <a:spLocks noChangeArrowheads="1"/>
        </xdr:cNvSpPr>
      </xdr:nvSpPr>
      <xdr:spPr bwMode="auto">
        <a:xfrm>
          <a:off x="0" y="93853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626156 -&gt; ORDER MAY'2022</a:t>
          </a:r>
        </a:p>
        <a:p>
          <a:pPr algn="l" rtl="0">
            <a:defRPr sz="1000"/>
          </a:pPr>
          <a:r>
            <a:rPr lang="en-US" sz="1400" b="0" i="0" u="none" strike="noStrike" baseline="0">
              <a:solidFill>
                <a:srgbClr val="000000"/>
              </a:solidFill>
              <a:latin typeface="Arial"/>
              <a:cs typeface="Arial"/>
            </a:rPr>
            <a:t>PO :  627770 -&gt; ORDER JUNI'2022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768462D1-71F1-46E4-8BDB-2B47E38C679F}"/>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52D132D3-DF35-4A86-AEDE-8671CE9DF8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217714</xdr:colOff>
      <xdr:row>18</xdr:row>
      <xdr:rowOff>117928</xdr:rowOff>
    </xdr:from>
    <xdr:to>
      <xdr:col>4</xdr:col>
      <xdr:colOff>807357</xdr:colOff>
      <xdr:row>18</xdr:row>
      <xdr:rowOff>154214</xdr:rowOff>
    </xdr:to>
    <xdr:sp macro="" textlink="">
      <xdr:nvSpPr>
        <xdr:cNvPr id="16" name="Line 21">
          <a:extLst>
            <a:ext uri="{FF2B5EF4-FFF2-40B4-BE49-F238E27FC236}">
              <a16:creationId xmlns:a16="http://schemas.microsoft.com/office/drawing/2014/main" id="{81C425E4-711F-4461-8A9E-D60E1F1A832E}"/>
            </a:ext>
          </a:extLst>
        </xdr:cNvPr>
        <xdr:cNvSpPr>
          <a:spLocks noChangeShapeType="1"/>
        </xdr:cNvSpPr>
      </xdr:nvSpPr>
      <xdr:spPr bwMode="auto">
        <a:xfrm flipV="1">
          <a:off x="5348514" y="3496128"/>
          <a:ext cx="589643" cy="3628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217714</xdr:colOff>
      <xdr:row>20</xdr:row>
      <xdr:rowOff>117928</xdr:rowOff>
    </xdr:from>
    <xdr:to>
      <xdr:col>4</xdr:col>
      <xdr:colOff>807357</xdr:colOff>
      <xdr:row>20</xdr:row>
      <xdr:rowOff>154214</xdr:rowOff>
    </xdr:to>
    <xdr:sp macro="" textlink="">
      <xdr:nvSpPr>
        <xdr:cNvPr id="18" name="Line 21">
          <a:extLst>
            <a:ext uri="{FF2B5EF4-FFF2-40B4-BE49-F238E27FC236}">
              <a16:creationId xmlns:a16="http://schemas.microsoft.com/office/drawing/2014/main" id="{527FF0FA-2DA2-4E92-84FB-1FF5D458B1C2}"/>
            </a:ext>
          </a:extLst>
        </xdr:cNvPr>
        <xdr:cNvSpPr>
          <a:spLocks noChangeShapeType="1"/>
        </xdr:cNvSpPr>
      </xdr:nvSpPr>
      <xdr:spPr bwMode="auto">
        <a:xfrm flipV="1">
          <a:off x="5343071" y="3537857"/>
          <a:ext cx="589643" cy="3628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0C1FB9FA-82A9-448D-BBE4-D1B57449D91E}"/>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4193F0D6-179B-41B2-A1EE-F8B5E68DD306}"/>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175F4E55-9326-4DE5-956C-70C9750CCED3}"/>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ED2C8E30-208F-4A73-8F1A-CD30ADC77388}"/>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6F9DD88B-CC0F-4642-98BE-81126447575A}"/>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54CC52EE-0E20-4794-A9BA-07CCC3DD6481}"/>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A5176974-8089-46EB-A23E-BF899A484C55}"/>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30E9E8C6-4232-4023-A077-D19BD0720C28}"/>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78FCA779-6D0D-46B8-B59B-C905D66CBEDC}"/>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7AC45BD6-1443-4477-92FD-415928B74D1F}"/>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45EDA52A-859A-43AA-8126-8AD9DA320041}"/>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BA9D862A-CA65-460A-A3E0-E8CABE7E5899}"/>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xdr:rowOff>
    </xdr:from>
    <xdr:to>
      <xdr:col>21</xdr:col>
      <xdr:colOff>707571</xdr:colOff>
      <xdr:row>41</xdr:row>
      <xdr:rowOff>417287</xdr:rowOff>
    </xdr:to>
    <xdr:sp macro="" textlink="">
      <xdr:nvSpPr>
        <xdr:cNvPr id="13" name="Text Box 14">
          <a:extLst>
            <a:ext uri="{FF2B5EF4-FFF2-40B4-BE49-F238E27FC236}">
              <a16:creationId xmlns:a16="http://schemas.microsoft.com/office/drawing/2014/main" id="{15BB4198-57B8-402E-B352-EFD342FC618E}"/>
            </a:ext>
          </a:extLst>
        </xdr:cNvPr>
        <xdr:cNvSpPr txBox="1">
          <a:spLocks noChangeArrowheads="1"/>
        </xdr:cNvSpPr>
      </xdr:nvSpPr>
      <xdr:spPr bwMode="auto">
        <a:xfrm>
          <a:off x="0" y="69723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E6A625D1-8E91-4EAE-9316-F29F7AF5E1B3}"/>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A0CFA84B-DC67-42FE-82C9-5581C4CB39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8" name="Line 21">
          <a:extLst>
            <a:ext uri="{FF2B5EF4-FFF2-40B4-BE49-F238E27FC236}">
              <a16:creationId xmlns:a16="http://schemas.microsoft.com/office/drawing/2014/main" id="{9A8852AE-1DD5-4CC7-B14D-906F4BBC9020}"/>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7761EEA0-CD33-4559-89EA-CC7DF441404F}"/>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24" name="Line 21">
          <a:extLst>
            <a:ext uri="{FF2B5EF4-FFF2-40B4-BE49-F238E27FC236}">
              <a16:creationId xmlns:a16="http://schemas.microsoft.com/office/drawing/2014/main" id="{0D04A0F6-AC72-4CAA-A829-8D56558F140C}"/>
            </a:ext>
          </a:extLst>
        </xdr:cNvPr>
        <xdr:cNvSpPr>
          <a:spLocks noChangeShapeType="1"/>
        </xdr:cNvSpPr>
      </xdr:nvSpPr>
      <xdr:spPr bwMode="auto">
        <a:xfrm flipV="1">
          <a:off x="5378609" y="380925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144394</xdr:rowOff>
    </xdr:from>
    <xdr:to>
      <xdr:col>4</xdr:col>
      <xdr:colOff>730249</xdr:colOff>
      <xdr:row>20</xdr:row>
      <xdr:rowOff>144395</xdr:rowOff>
    </xdr:to>
    <xdr:sp macro="" textlink="">
      <xdr:nvSpPr>
        <xdr:cNvPr id="25" name="Line 21">
          <a:extLst>
            <a:ext uri="{FF2B5EF4-FFF2-40B4-BE49-F238E27FC236}">
              <a16:creationId xmlns:a16="http://schemas.microsoft.com/office/drawing/2014/main" id="{8B817949-2EC5-494F-BACA-E17EFBDC3175}"/>
            </a:ext>
          </a:extLst>
        </xdr:cNvPr>
        <xdr:cNvSpPr>
          <a:spLocks noChangeShapeType="1"/>
        </xdr:cNvSpPr>
      </xdr:nvSpPr>
      <xdr:spPr bwMode="auto">
        <a:xfrm flipV="1">
          <a:off x="5378609" y="380925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FB5E0517-98D5-4D06-BD4C-832732B1C159}"/>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827F4F97-E8C4-40AB-9F11-EBBDD32FF251}"/>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3994F117-55B8-4A7C-920A-8E696D2756F6}"/>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8C98B373-2A70-4132-B392-D0725C89C402}"/>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32BE6659-74B9-44E1-B269-F6ACADB2AD55}"/>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26F77785-3803-4F77-9466-9EA24588DACB}"/>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420E0986-7D75-475C-9958-75360FECB07F}"/>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75982084-3FEC-4396-B487-88414FE7D37A}"/>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61B3F92B-D700-4C66-AEBC-DDFA1648E2B8}"/>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3289F5A0-BEF4-43D7-8818-7513C11F724E}"/>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1055F523-7DA8-4E63-AACA-46736EB754C8}"/>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3</xdr:rowOff>
    </xdr:from>
    <xdr:to>
      <xdr:col>21</xdr:col>
      <xdr:colOff>707571</xdr:colOff>
      <xdr:row>47</xdr:row>
      <xdr:rowOff>417287</xdr:rowOff>
    </xdr:to>
    <xdr:sp macro="" textlink="">
      <xdr:nvSpPr>
        <xdr:cNvPr id="13" name="Text Box 14">
          <a:extLst>
            <a:ext uri="{FF2B5EF4-FFF2-40B4-BE49-F238E27FC236}">
              <a16:creationId xmlns:a16="http://schemas.microsoft.com/office/drawing/2014/main" id="{A165176C-346B-474F-B315-1C3C5F3DD7D5}"/>
            </a:ext>
          </a:extLst>
        </xdr:cNvPr>
        <xdr:cNvSpPr txBox="1">
          <a:spLocks noChangeArrowheads="1"/>
        </xdr:cNvSpPr>
      </xdr:nvSpPr>
      <xdr:spPr bwMode="auto">
        <a:xfrm>
          <a:off x="0" y="72136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629550, 630087 -&gt; ORDER JULI'2022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FDC71D4D-59A3-478D-AE60-31516BD471EA}"/>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8C3B878-97EA-4272-9DFF-A783036D74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20" name="Line 21">
          <a:extLst>
            <a:ext uri="{FF2B5EF4-FFF2-40B4-BE49-F238E27FC236}">
              <a16:creationId xmlns:a16="http://schemas.microsoft.com/office/drawing/2014/main" id="{89D6E8C0-18BB-489B-A830-414C922BB345}"/>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C2CDE489-3A92-47D3-A1F3-2AB6129C3993}"/>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4" name="Line 21">
          <a:extLst>
            <a:ext uri="{FF2B5EF4-FFF2-40B4-BE49-F238E27FC236}">
              <a16:creationId xmlns:a16="http://schemas.microsoft.com/office/drawing/2014/main" id="{8298320A-074B-4656-89E5-0B9423EC73C0}"/>
            </a:ext>
          </a:extLst>
        </xdr:cNvPr>
        <xdr:cNvSpPr>
          <a:spLocks noChangeShapeType="1"/>
        </xdr:cNvSpPr>
      </xdr:nvSpPr>
      <xdr:spPr bwMode="auto">
        <a:xfrm flipV="1">
          <a:off x="5378609" y="405418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5" name="Line 21">
          <a:extLst>
            <a:ext uri="{FF2B5EF4-FFF2-40B4-BE49-F238E27FC236}">
              <a16:creationId xmlns:a16="http://schemas.microsoft.com/office/drawing/2014/main" id="{36D062E8-CF76-43A8-AD27-070DF5249A60}"/>
            </a:ext>
          </a:extLst>
        </xdr:cNvPr>
        <xdr:cNvSpPr>
          <a:spLocks noChangeShapeType="1"/>
        </xdr:cNvSpPr>
      </xdr:nvSpPr>
      <xdr:spPr bwMode="auto">
        <a:xfrm flipV="1">
          <a:off x="5378609" y="3573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602FF5CF-86CE-42FC-ADDC-A099CE31A493}"/>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3A74908-3B17-4490-B878-9AD7ADAD2B42}"/>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EB8C358C-48D5-444A-A9CC-9AADDF22B9DF}"/>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42CC0B55-C235-4EB4-930F-3D6B1D0BA0FE}"/>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6BB7D0A4-03F0-4EFB-88DC-475F14008CE6}"/>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F7DB8984-E1AC-4BF6-892B-B005CA929850}"/>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B835C089-AC19-47C2-A5D3-8F34CC88DA88}"/>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629A693E-BF43-4CEE-9099-0EA628D240F2}"/>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154E22CC-2212-4660-94A2-36E396CB08F0}"/>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4B5215EC-3CFA-4268-A4F8-5C0BE7BA5B18}"/>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04AFEA8B-EE32-4705-9797-36653FF9344C}"/>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43</xdr:row>
      <xdr:rowOff>3</xdr:rowOff>
    </xdr:from>
    <xdr:to>
      <xdr:col>21</xdr:col>
      <xdr:colOff>707571</xdr:colOff>
      <xdr:row>46</xdr:row>
      <xdr:rowOff>417287</xdr:rowOff>
    </xdr:to>
    <xdr:sp macro="" textlink="">
      <xdr:nvSpPr>
        <xdr:cNvPr id="13" name="Text Box 14">
          <a:extLst>
            <a:ext uri="{FF2B5EF4-FFF2-40B4-BE49-F238E27FC236}">
              <a16:creationId xmlns:a16="http://schemas.microsoft.com/office/drawing/2014/main" id="{FADA6C41-B2DA-43F5-A945-9ACAD1DC2BEA}"/>
            </a:ext>
          </a:extLst>
        </xdr:cNvPr>
        <xdr:cNvSpPr txBox="1">
          <a:spLocks noChangeArrowheads="1"/>
        </xdr:cNvSpPr>
      </xdr:nvSpPr>
      <xdr:spPr bwMode="auto">
        <a:xfrm>
          <a:off x="0" y="86614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629550 -&gt; ORDER JULI'2022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786D111D-BDE6-455E-AA1F-2708929A2E67}"/>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5D2F6EA5-E24E-41F8-A69C-22899A9938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153465</xdr:rowOff>
    </xdr:from>
    <xdr:to>
      <xdr:col>4</xdr:col>
      <xdr:colOff>730249</xdr:colOff>
      <xdr:row>20</xdr:row>
      <xdr:rowOff>153466</xdr:rowOff>
    </xdr:to>
    <xdr:sp macro="" textlink="">
      <xdr:nvSpPr>
        <xdr:cNvPr id="19" name="Line 21">
          <a:extLst>
            <a:ext uri="{FF2B5EF4-FFF2-40B4-BE49-F238E27FC236}">
              <a16:creationId xmlns:a16="http://schemas.microsoft.com/office/drawing/2014/main" id="{2B4B4CD5-5DDD-4868-A80E-8510632CC95F}"/>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0" name="Line 21">
          <a:extLst>
            <a:ext uri="{FF2B5EF4-FFF2-40B4-BE49-F238E27FC236}">
              <a16:creationId xmlns:a16="http://schemas.microsoft.com/office/drawing/2014/main" id="{D7D86B8C-60A7-44E0-9560-96DD80904EC2}"/>
            </a:ext>
          </a:extLst>
        </xdr:cNvPr>
        <xdr:cNvSpPr>
          <a:spLocks noChangeShapeType="1"/>
        </xdr:cNvSpPr>
      </xdr:nvSpPr>
      <xdr:spPr bwMode="auto">
        <a:xfrm flipV="1">
          <a:off x="5968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812F176B-628E-46D2-962A-02C36BD7204F}"/>
            </a:ext>
          </a:extLst>
        </xdr:cNvPr>
        <xdr:cNvSpPr>
          <a:spLocks noChangeShapeType="1"/>
        </xdr:cNvSpPr>
      </xdr:nvSpPr>
      <xdr:spPr bwMode="auto">
        <a:xfrm flipV="1">
          <a:off x="5968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2" name="Line 21">
          <a:extLst>
            <a:ext uri="{FF2B5EF4-FFF2-40B4-BE49-F238E27FC236}">
              <a16:creationId xmlns:a16="http://schemas.microsoft.com/office/drawing/2014/main" id="{9049FAB6-707C-413E-BE15-582F4A55A256}"/>
            </a:ext>
          </a:extLst>
        </xdr:cNvPr>
        <xdr:cNvSpPr>
          <a:spLocks noChangeShapeType="1"/>
        </xdr:cNvSpPr>
      </xdr:nvSpPr>
      <xdr:spPr bwMode="auto">
        <a:xfrm flipV="1">
          <a:off x="5968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CF377C6D-E8F6-410F-800D-B8061E43B1D9}"/>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E113E3FB-2291-495B-AAE3-450580642B73}"/>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89D2A358-4015-445E-BBF8-DAFD9833AF05}"/>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579DE205-53BD-46FC-B01F-82B221C3B270}"/>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4BCC947D-5029-493E-A843-83B18DC3FE14}"/>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29399C0C-9470-49DF-BC3C-8F238CCC023D}"/>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D267A198-8E65-4218-BCDA-2512CC4CC2D2}"/>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F6CE73DB-B887-498F-A78B-0B7084B09AB7}"/>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C351A961-9C04-4C89-8BD6-2D7148800964}"/>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2C2ECAAD-8784-4901-A9B1-F97E6E2807DE}"/>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1E8C4443-32B3-424F-AAED-4795D3979FB1}"/>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3</xdr:rowOff>
    </xdr:from>
    <xdr:to>
      <xdr:col>21</xdr:col>
      <xdr:colOff>707571</xdr:colOff>
      <xdr:row>45</xdr:row>
      <xdr:rowOff>417287</xdr:rowOff>
    </xdr:to>
    <xdr:sp macro="" textlink="">
      <xdr:nvSpPr>
        <xdr:cNvPr id="13" name="Text Box 14">
          <a:extLst>
            <a:ext uri="{FF2B5EF4-FFF2-40B4-BE49-F238E27FC236}">
              <a16:creationId xmlns:a16="http://schemas.microsoft.com/office/drawing/2014/main" id="{68BEFB6E-7573-4A0A-8DBD-3214E30D8B3B}"/>
            </a:ext>
          </a:extLst>
        </xdr:cNvPr>
        <xdr:cNvSpPr txBox="1">
          <a:spLocks noChangeArrowheads="1"/>
        </xdr:cNvSpPr>
      </xdr:nvSpPr>
      <xdr:spPr bwMode="auto">
        <a:xfrm>
          <a:off x="0" y="84201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629550 -&gt; ORDER JULI'2022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8945E525-C024-40FA-B921-4486B0650B63}"/>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893A6E7B-0AE3-48C1-8863-AF22461C60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20" name="Line 21">
          <a:extLst>
            <a:ext uri="{FF2B5EF4-FFF2-40B4-BE49-F238E27FC236}">
              <a16:creationId xmlns:a16="http://schemas.microsoft.com/office/drawing/2014/main" id="{09CF3FBB-C6C1-4DE2-ACC6-67A4EF560FFF}"/>
            </a:ext>
          </a:extLst>
        </xdr:cNvPr>
        <xdr:cNvSpPr>
          <a:spLocks noChangeShapeType="1"/>
        </xdr:cNvSpPr>
      </xdr:nvSpPr>
      <xdr:spPr bwMode="auto">
        <a:xfrm flipV="1">
          <a:off x="5968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A23E040A-D570-4FF9-888E-7C1206CE8FB3}"/>
            </a:ext>
          </a:extLst>
        </xdr:cNvPr>
        <xdr:cNvSpPr>
          <a:spLocks noChangeShapeType="1"/>
        </xdr:cNvSpPr>
      </xdr:nvSpPr>
      <xdr:spPr bwMode="auto">
        <a:xfrm flipV="1">
          <a:off x="5968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2" name="Line 21">
          <a:extLst>
            <a:ext uri="{FF2B5EF4-FFF2-40B4-BE49-F238E27FC236}">
              <a16:creationId xmlns:a16="http://schemas.microsoft.com/office/drawing/2014/main" id="{AEA1C4D0-82A0-4676-9C6C-266BA6996467}"/>
            </a:ext>
          </a:extLst>
        </xdr:cNvPr>
        <xdr:cNvSpPr>
          <a:spLocks noChangeShapeType="1"/>
        </xdr:cNvSpPr>
      </xdr:nvSpPr>
      <xdr:spPr bwMode="auto">
        <a:xfrm flipV="1">
          <a:off x="5968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3" name="Line 21">
          <a:extLst>
            <a:ext uri="{FF2B5EF4-FFF2-40B4-BE49-F238E27FC236}">
              <a16:creationId xmlns:a16="http://schemas.microsoft.com/office/drawing/2014/main" id="{B5D2C757-F773-4EE9-9A8B-E802EC73DFF0}"/>
            </a:ext>
          </a:extLst>
        </xdr:cNvPr>
        <xdr:cNvSpPr>
          <a:spLocks noChangeShapeType="1"/>
        </xdr:cNvSpPr>
      </xdr:nvSpPr>
      <xdr:spPr bwMode="auto">
        <a:xfrm flipV="1">
          <a:off x="5378609" y="3328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8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ED34BF67-2518-4414-93B7-5AA2139DF8FF}"/>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5FA27B6B-BE09-455D-B7C7-D2B545A4273D}"/>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4BAA8F5A-6AFB-4F8A-8753-7EEA74D288AE}"/>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A4B0DD82-21DC-494C-8FF0-65C4C96FEA49}"/>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5C05F608-DE69-489C-AA78-DC6DDA7C4C0A}"/>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AB568FD2-520B-4E6D-B34C-B7835595C478}"/>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FE7B3B31-45AF-4778-B957-E757816ABDE3}"/>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41FDB91F-8F52-4DC0-844E-F0536ACAD320}"/>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D58FF262-425F-4631-9160-452ACB5111AC}"/>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27908ABF-F601-454C-A624-C96E3A3E8B97}"/>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3AF0386A-EF53-4F78-AA89-7E8553AF662B}"/>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xdr:rowOff>
    </xdr:from>
    <xdr:to>
      <xdr:col>21</xdr:col>
      <xdr:colOff>707571</xdr:colOff>
      <xdr:row>43</xdr:row>
      <xdr:rowOff>417287</xdr:rowOff>
    </xdr:to>
    <xdr:sp macro="" textlink="">
      <xdr:nvSpPr>
        <xdr:cNvPr id="13" name="Text Box 14">
          <a:extLst>
            <a:ext uri="{FF2B5EF4-FFF2-40B4-BE49-F238E27FC236}">
              <a16:creationId xmlns:a16="http://schemas.microsoft.com/office/drawing/2014/main" id="{CBC2B697-A92E-430A-99C1-4D9575A5059F}"/>
            </a:ext>
          </a:extLst>
        </xdr:cNvPr>
        <xdr:cNvSpPr txBox="1">
          <a:spLocks noChangeArrowheads="1"/>
        </xdr:cNvSpPr>
      </xdr:nvSpPr>
      <xdr:spPr bwMode="auto">
        <a:xfrm>
          <a:off x="0" y="81788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629550 -&gt; ORDER JULI'2022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910F9C66-176D-4352-ACE4-12E938465059}"/>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3A8C980E-CD42-4EDA-85A5-187A546187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63BF7EDE-C1D8-4152-8B36-710249477A5D}"/>
            </a:ext>
          </a:extLst>
        </xdr:cNvPr>
        <xdr:cNvSpPr>
          <a:spLocks noChangeShapeType="1"/>
        </xdr:cNvSpPr>
      </xdr:nvSpPr>
      <xdr:spPr bwMode="auto">
        <a:xfrm flipV="1">
          <a:off x="5968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2" name="Line 21">
          <a:extLst>
            <a:ext uri="{FF2B5EF4-FFF2-40B4-BE49-F238E27FC236}">
              <a16:creationId xmlns:a16="http://schemas.microsoft.com/office/drawing/2014/main" id="{A60E2202-B516-460B-A830-841B3D7CADF2}"/>
            </a:ext>
          </a:extLst>
        </xdr:cNvPr>
        <xdr:cNvSpPr>
          <a:spLocks noChangeShapeType="1"/>
        </xdr:cNvSpPr>
      </xdr:nvSpPr>
      <xdr:spPr bwMode="auto">
        <a:xfrm flipV="1">
          <a:off x="5968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3" name="Line 21">
          <a:extLst>
            <a:ext uri="{FF2B5EF4-FFF2-40B4-BE49-F238E27FC236}">
              <a16:creationId xmlns:a16="http://schemas.microsoft.com/office/drawing/2014/main" id="{422EA883-1F38-4ED0-A299-C403D78A5B63}"/>
            </a:ext>
          </a:extLst>
        </xdr:cNvPr>
        <xdr:cNvSpPr>
          <a:spLocks noChangeShapeType="1"/>
        </xdr:cNvSpPr>
      </xdr:nvSpPr>
      <xdr:spPr bwMode="auto">
        <a:xfrm flipV="1">
          <a:off x="5968252"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4" name="Line 21">
          <a:extLst>
            <a:ext uri="{FF2B5EF4-FFF2-40B4-BE49-F238E27FC236}">
              <a16:creationId xmlns:a16="http://schemas.microsoft.com/office/drawing/2014/main" id="{6B300EAD-61D8-4C5D-B00F-65127E24A718}"/>
            </a:ext>
          </a:extLst>
        </xdr:cNvPr>
        <xdr:cNvSpPr>
          <a:spLocks noChangeShapeType="1"/>
        </xdr:cNvSpPr>
      </xdr:nvSpPr>
      <xdr:spPr bwMode="auto">
        <a:xfrm flipV="1">
          <a:off x="5968252" y="3573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A72520B3-8731-4EFC-94D5-EE3D36629FFD}"/>
            </a:ext>
          </a:extLst>
        </xdr:cNvPr>
        <xdr:cNvSpPr>
          <a:spLocks noChangeShapeType="1"/>
        </xdr:cNvSpPr>
      </xdr:nvSpPr>
      <xdr:spPr bwMode="auto">
        <a:xfrm flipV="1">
          <a:off x="7061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E7E1967F-30BB-4A87-A40A-68C60965FD5A}"/>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BA78E033-67AE-40C4-BF3A-A6FC18945C8D}"/>
            </a:ext>
          </a:extLst>
        </xdr:cNvPr>
        <xdr:cNvSpPr>
          <a:spLocks noChangeShapeType="1"/>
        </xdr:cNvSpPr>
      </xdr:nvSpPr>
      <xdr:spPr bwMode="auto">
        <a:xfrm flipV="1">
          <a:off x="7270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931C2D1E-7895-48B3-9043-A48A2B1B8AC8}"/>
            </a:ext>
          </a:extLst>
        </xdr:cNvPr>
        <xdr:cNvSpPr>
          <a:spLocks noChangeShapeType="1"/>
        </xdr:cNvSpPr>
      </xdr:nvSpPr>
      <xdr:spPr bwMode="auto">
        <a:xfrm flipV="1">
          <a:off x="8147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7817B9F6-F2C1-4934-A4F6-C584B1282DB2}"/>
            </a:ext>
          </a:extLst>
        </xdr:cNvPr>
        <xdr:cNvSpPr>
          <a:spLocks noChangeShapeType="1"/>
        </xdr:cNvSpPr>
      </xdr:nvSpPr>
      <xdr:spPr bwMode="auto">
        <a:xfrm flipV="1">
          <a:off x="8375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B57811A9-6989-4F21-864A-99B7749D2CA7}"/>
            </a:ext>
          </a:extLst>
        </xdr:cNvPr>
        <xdr:cNvSpPr>
          <a:spLocks noChangeShapeType="1"/>
        </xdr:cNvSpPr>
      </xdr:nvSpPr>
      <xdr:spPr bwMode="auto">
        <a:xfrm flipV="1">
          <a:off x="70612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4306C7DE-DBED-4D72-9C67-5C64DAA9D596}"/>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CF3B7BFC-CFE4-4DED-A1D8-44CCBD05C9C1}"/>
            </a:ext>
          </a:extLst>
        </xdr:cNvPr>
        <xdr:cNvSpPr txBox="1">
          <a:spLocks noChangeArrowheads="1"/>
        </xdr:cNvSpPr>
      </xdr:nvSpPr>
      <xdr:spPr bwMode="auto">
        <a:xfrm>
          <a:off x="1351034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2A236BD5-1ED9-405A-8DD7-7A0BB65DE68E}"/>
            </a:ext>
          </a:extLst>
        </xdr:cNvPr>
        <xdr:cNvSpPr>
          <a:spLocks noChangeShapeType="1"/>
        </xdr:cNvSpPr>
      </xdr:nvSpPr>
      <xdr:spPr bwMode="auto">
        <a:xfrm flipV="1">
          <a:off x="727075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12A32FE0-97B2-4074-869A-F7D124368724}"/>
            </a:ext>
          </a:extLst>
        </xdr:cNvPr>
        <xdr:cNvSpPr>
          <a:spLocks noChangeShapeType="1"/>
        </xdr:cNvSpPr>
      </xdr:nvSpPr>
      <xdr:spPr bwMode="auto">
        <a:xfrm flipV="1">
          <a:off x="81470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E759F8C4-7B07-41D5-B2FF-7F0830474F47}"/>
            </a:ext>
          </a:extLst>
        </xdr:cNvPr>
        <xdr:cNvSpPr>
          <a:spLocks noChangeShapeType="1"/>
        </xdr:cNvSpPr>
      </xdr:nvSpPr>
      <xdr:spPr bwMode="auto">
        <a:xfrm flipV="1">
          <a:off x="8375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xdr:rowOff>
    </xdr:from>
    <xdr:to>
      <xdr:col>21</xdr:col>
      <xdr:colOff>707571</xdr:colOff>
      <xdr:row>42</xdr:row>
      <xdr:rowOff>417287</xdr:rowOff>
    </xdr:to>
    <xdr:sp macro="" textlink="">
      <xdr:nvSpPr>
        <xdr:cNvPr id="13" name="Text Box 14">
          <a:extLst>
            <a:ext uri="{FF2B5EF4-FFF2-40B4-BE49-F238E27FC236}">
              <a16:creationId xmlns:a16="http://schemas.microsoft.com/office/drawing/2014/main" id="{33B2D02C-95FC-4336-AFD2-80825D8E3084}"/>
            </a:ext>
          </a:extLst>
        </xdr:cNvPr>
        <xdr:cNvSpPr txBox="1">
          <a:spLocks noChangeArrowheads="1"/>
        </xdr:cNvSpPr>
      </xdr:nvSpPr>
      <xdr:spPr bwMode="auto">
        <a:xfrm>
          <a:off x="0" y="13246103"/>
          <a:ext cx="1626507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629550 -&gt; ORDER JULI'2022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9D0112A1-7D07-4AC1-9C3A-2D79DC5EF566}"/>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6C76B15-5B1C-447C-97CC-F48DD35AE3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153465</xdr:rowOff>
    </xdr:from>
    <xdr:to>
      <xdr:col>4</xdr:col>
      <xdr:colOff>730249</xdr:colOff>
      <xdr:row>20</xdr:row>
      <xdr:rowOff>153466</xdr:rowOff>
    </xdr:to>
    <xdr:sp macro="" textlink="">
      <xdr:nvSpPr>
        <xdr:cNvPr id="27" name="Line 21">
          <a:extLst>
            <a:ext uri="{FF2B5EF4-FFF2-40B4-BE49-F238E27FC236}">
              <a16:creationId xmlns:a16="http://schemas.microsoft.com/office/drawing/2014/main" id="{F3C5D20E-9638-4434-A858-6853B611DB5D}"/>
            </a:ext>
          </a:extLst>
        </xdr:cNvPr>
        <xdr:cNvSpPr>
          <a:spLocks noChangeShapeType="1"/>
        </xdr:cNvSpPr>
      </xdr:nvSpPr>
      <xdr:spPr bwMode="auto">
        <a:xfrm flipV="1">
          <a:off x="5378609" y="381832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8" name="Line 21">
          <a:extLst>
            <a:ext uri="{FF2B5EF4-FFF2-40B4-BE49-F238E27FC236}">
              <a16:creationId xmlns:a16="http://schemas.microsoft.com/office/drawing/2014/main" id="{AEF73F5C-0FC3-4A73-8783-7B8F62787150}"/>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9" name="Line 21">
          <a:extLst>
            <a:ext uri="{FF2B5EF4-FFF2-40B4-BE49-F238E27FC236}">
              <a16:creationId xmlns:a16="http://schemas.microsoft.com/office/drawing/2014/main" id="{7899A7F8-292B-4004-9C40-1E380CEBDA38}"/>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30" name="Line 21">
          <a:extLst>
            <a:ext uri="{FF2B5EF4-FFF2-40B4-BE49-F238E27FC236}">
              <a16:creationId xmlns:a16="http://schemas.microsoft.com/office/drawing/2014/main" id="{DD56FCF9-E399-4C27-BEB2-6E98DBFCEF29}"/>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D86D89B5-A59E-4CD6-83C1-0B23E292AF08}"/>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20CE0499-63FF-4D85-9A5F-2D6840E3FE60}"/>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4DB59A7F-D9EB-4130-9846-654671576BB0}"/>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DCBFCCEA-849B-4D53-81A5-5E6CE64459B4}"/>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8604C89C-20AE-40E1-8A85-774E63DB40D3}"/>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7A2B6029-39E0-4DD3-9560-CF66309E5682}"/>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74B20BE3-65D7-4BBC-B564-B167F9216D0A}"/>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BCEE8E7D-0DE8-4DE3-933A-2678242FD07D}"/>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JULI 007</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7198CEF5-ADEE-4996-968A-14F8AC3E5E23}"/>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0EF8C33-62BF-49B6-B9EA-EF1E798B9C1D}"/>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42593DAA-EE22-4875-9AEA-03F69E910DF6}"/>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xdr:rowOff>
    </xdr:from>
    <xdr:to>
      <xdr:col>21</xdr:col>
      <xdr:colOff>707571</xdr:colOff>
      <xdr:row>42</xdr:row>
      <xdr:rowOff>417287</xdr:rowOff>
    </xdr:to>
    <xdr:sp macro="" textlink="">
      <xdr:nvSpPr>
        <xdr:cNvPr id="13" name="Text Box 14">
          <a:extLst>
            <a:ext uri="{FF2B5EF4-FFF2-40B4-BE49-F238E27FC236}">
              <a16:creationId xmlns:a16="http://schemas.microsoft.com/office/drawing/2014/main" id="{7858116B-42BD-45EA-B760-00DAF2484718}"/>
            </a:ext>
          </a:extLst>
        </xdr:cNvPr>
        <xdr:cNvSpPr txBox="1">
          <a:spLocks noChangeArrowheads="1"/>
        </xdr:cNvSpPr>
      </xdr:nvSpPr>
      <xdr:spPr bwMode="auto">
        <a:xfrm>
          <a:off x="0" y="74549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629550 -&gt; ORDER JULI'2022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14E7DC6D-06BC-4CD7-B008-87248148B8C9}"/>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E1CC3A62-2626-4A14-8893-74B92E4AD6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153465</xdr:rowOff>
    </xdr:from>
    <xdr:to>
      <xdr:col>4</xdr:col>
      <xdr:colOff>730249</xdr:colOff>
      <xdr:row>20</xdr:row>
      <xdr:rowOff>153466</xdr:rowOff>
    </xdr:to>
    <xdr:sp macro="" textlink="">
      <xdr:nvSpPr>
        <xdr:cNvPr id="16" name="Line 21">
          <a:extLst>
            <a:ext uri="{FF2B5EF4-FFF2-40B4-BE49-F238E27FC236}">
              <a16:creationId xmlns:a16="http://schemas.microsoft.com/office/drawing/2014/main" id="{984664DD-C3F4-4105-A5DB-EF766FAF2E85}"/>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54F967A5-20DC-4FFB-888A-7DAEAC77AAA6}"/>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8" name="Line 21">
          <a:extLst>
            <a:ext uri="{FF2B5EF4-FFF2-40B4-BE49-F238E27FC236}">
              <a16:creationId xmlns:a16="http://schemas.microsoft.com/office/drawing/2014/main" id="{D296F531-4437-4E97-840B-7F44A99A53CE}"/>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86435921-6FE3-40EE-8135-E6626FB600FB}"/>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4" name="Line 21">
          <a:extLst>
            <a:ext uri="{FF2B5EF4-FFF2-40B4-BE49-F238E27FC236}">
              <a16:creationId xmlns:a16="http://schemas.microsoft.com/office/drawing/2014/main" id="{3501854B-4727-4CEF-B7C0-2F5DFDB87F7C}"/>
            </a:ext>
          </a:extLst>
        </xdr:cNvPr>
        <xdr:cNvSpPr>
          <a:spLocks noChangeShapeType="1"/>
        </xdr:cNvSpPr>
      </xdr:nvSpPr>
      <xdr:spPr bwMode="auto">
        <a:xfrm flipV="1">
          <a:off x="5378609" y="4553108"/>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3353C0BF-4687-4625-81D4-36D95C0E8F9F}"/>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C72CFF4-618B-46E4-A272-E019F6406664}"/>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9687406F-E037-4A75-9D39-F6E44A6ACF94}"/>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8EB1E3B-7319-400E-A93C-302C46EAF915}"/>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480D3841-E243-4CEC-B042-5A1B59155B9D}"/>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89440BD2-7C49-42C9-830A-BFCEC8A2FCF7}"/>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A6F42E0E-4CE6-43B0-958B-7E8E49320396}"/>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4EA937E6-F1E2-4FA4-BF54-9D5BE045A057}"/>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AGUSTUS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E5801C61-9DAE-42B1-AC76-176AABDFD720}"/>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33615E9B-5205-405D-AF70-6F7BDD4F0A69}"/>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7A5C6DAA-6A97-4B8B-8C01-FB5A3AC4E7EB}"/>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xdr:rowOff>
    </xdr:from>
    <xdr:to>
      <xdr:col>21</xdr:col>
      <xdr:colOff>707571</xdr:colOff>
      <xdr:row>40</xdr:row>
      <xdr:rowOff>417287</xdr:rowOff>
    </xdr:to>
    <xdr:sp macro="" textlink="">
      <xdr:nvSpPr>
        <xdr:cNvPr id="13" name="Text Box 14">
          <a:extLst>
            <a:ext uri="{FF2B5EF4-FFF2-40B4-BE49-F238E27FC236}">
              <a16:creationId xmlns:a16="http://schemas.microsoft.com/office/drawing/2014/main" id="{424608ED-7D78-41EA-A06B-2E353D92C0C9}"/>
            </a:ext>
          </a:extLst>
        </xdr:cNvPr>
        <xdr:cNvSpPr txBox="1">
          <a:spLocks noChangeArrowheads="1"/>
        </xdr:cNvSpPr>
      </xdr:nvSpPr>
      <xdr:spPr bwMode="auto">
        <a:xfrm>
          <a:off x="0" y="74549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629550 -&gt; ORDER JULI'2022</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BFB68931-4CAE-4F5D-B1BF-F7C6646065EE}"/>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ECD9177F-BADE-4BE7-B79D-49DA11AFC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153465</xdr:rowOff>
    </xdr:from>
    <xdr:to>
      <xdr:col>4</xdr:col>
      <xdr:colOff>730249</xdr:colOff>
      <xdr:row>20</xdr:row>
      <xdr:rowOff>153466</xdr:rowOff>
    </xdr:to>
    <xdr:sp macro="" textlink="">
      <xdr:nvSpPr>
        <xdr:cNvPr id="21" name="Line 21">
          <a:extLst>
            <a:ext uri="{FF2B5EF4-FFF2-40B4-BE49-F238E27FC236}">
              <a16:creationId xmlns:a16="http://schemas.microsoft.com/office/drawing/2014/main" id="{BDE12695-0EB3-497F-9341-300A9D8057F9}"/>
            </a:ext>
          </a:extLst>
        </xdr:cNvPr>
        <xdr:cNvSpPr>
          <a:spLocks noChangeShapeType="1"/>
        </xdr:cNvSpPr>
      </xdr:nvSpPr>
      <xdr:spPr bwMode="auto">
        <a:xfrm flipV="1">
          <a:off x="5378609" y="52878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2" name="Line 21">
          <a:extLst>
            <a:ext uri="{FF2B5EF4-FFF2-40B4-BE49-F238E27FC236}">
              <a16:creationId xmlns:a16="http://schemas.microsoft.com/office/drawing/2014/main" id="{7B10EC30-EF83-43FA-91CE-EC6ED9F456A6}"/>
            </a:ext>
          </a:extLst>
        </xdr:cNvPr>
        <xdr:cNvSpPr>
          <a:spLocks noChangeShapeType="1"/>
        </xdr:cNvSpPr>
      </xdr:nvSpPr>
      <xdr:spPr bwMode="auto">
        <a:xfrm flipV="1">
          <a:off x="5378609" y="47889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3" name="Line 21">
          <a:extLst>
            <a:ext uri="{FF2B5EF4-FFF2-40B4-BE49-F238E27FC236}">
              <a16:creationId xmlns:a16="http://schemas.microsoft.com/office/drawing/2014/main" id="{2CE31C6D-3AD7-4D3A-86B2-443E0F2F65EE}"/>
            </a:ext>
          </a:extLst>
        </xdr:cNvPr>
        <xdr:cNvSpPr>
          <a:spLocks noChangeShapeType="1"/>
        </xdr:cNvSpPr>
      </xdr:nvSpPr>
      <xdr:spPr bwMode="auto">
        <a:xfrm flipV="1">
          <a:off x="5378609" y="47889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4" name="Line 21">
          <a:extLst>
            <a:ext uri="{FF2B5EF4-FFF2-40B4-BE49-F238E27FC236}">
              <a16:creationId xmlns:a16="http://schemas.microsoft.com/office/drawing/2014/main" id="{EB72C1A7-1022-4FD5-9359-74135003DED4}"/>
            </a:ext>
          </a:extLst>
        </xdr:cNvPr>
        <xdr:cNvSpPr>
          <a:spLocks noChangeShapeType="1"/>
        </xdr:cNvSpPr>
      </xdr:nvSpPr>
      <xdr:spPr bwMode="auto">
        <a:xfrm flipV="1">
          <a:off x="5378609" y="47889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5" name="Line 21">
          <a:extLst>
            <a:ext uri="{FF2B5EF4-FFF2-40B4-BE49-F238E27FC236}">
              <a16:creationId xmlns:a16="http://schemas.microsoft.com/office/drawing/2014/main" id="{2027CB5B-B79C-4468-ABAF-11F324B7B6A3}"/>
            </a:ext>
          </a:extLst>
        </xdr:cNvPr>
        <xdr:cNvSpPr>
          <a:spLocks noChangeShapeType="1"/>
        </xdr:cNvSpPr>
      </xdr:nvSpPr>
      <xdr:spPr bwMode="auto">
        <a:xfrm flipV="1">
          <a:off x="5378609" y="52878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B98E9555-E2BD-43F6-9A9B-06EA7F180494}"/>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F03F2D31-685D-451C-83BC-5312E64DE1ED}"/>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4149D77-A1EA-4EAA-93B3-B2AF8089A96F}"/>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63D561C5-3A8B-43FD-80FC-14AF3C0744E6}"/>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46F88D95-CCA3-4E0A-B781-BE8ACAE6C8E9}"/>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9741EE76-85FA-4AB1-8222-DABFEC1FFBF8}"/>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AE6FA822-2A43-4AB3-AB3B-584F52847971}"/>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4431EAA2-571B-47D5-B5D9-80FC197D34CF}"/>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AGUSTUS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CABA0D4D-92D7-4CB5-9BD7-A0D2FA603FD7}"/>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8F8A2089-528A-45D3-A073-7655CD8D50F9}"/>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E2B7487D-D8DB-444F-9B82-E1F1F49DB9F1}"/>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44</xdr:row>
      <xdr:rowOff>3</xdr:rowOff>
    </xdr:from>
    <xdr:to>
      <xdr:col>21</xdr:col>
      <xdr:colOff>707571</xdr:colOff>
      <xdr:row>47</xdr:row>
      <xdr:rowOff>417287</xdr:rowOff>
    </xdr:to>
    <xdr:sp macro="" textlink="">
      <xdr:nvSpPr>
        <xdr:cNvPr id="13" name="Text Box 14">
          <a:extLst>
            <a:ext uri="{FF2B5EF4-FFF2-40B4-BE49-F238E27FC236}">
              <a16:creationId xmlns:a16="http://schemas.microsoft.com/office/drawing/2014/main" id="{354F2264-CA8F-4A7D-8788-181BCFCF84BF}"/>
            </a:ext>
          </a:extLst>
        </xdr:cNvPr>
        <xdr:cNvSpPr txBox="1">
          <a:spLocks noChangeArrowheads="1"/>
        </xdr:cNvSpPr>
      </xdr:nvSpPr>
      <xdr:spPr bwMode="auto">
        <a:xfrm>
          <a:off x="0" y="69723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629550 -&gt; ORDER JULI'2022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A097D3B8-CD4F-4DA6-BA4D-533E44B2A444}"/>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D3629F0-62E2-4A2C-96AB-0DE499EC38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153465</xdr:rowOff>
    </xdr:from>
    <xdr:to>
      <xdr:col>4</xdr:col>
      <xdr:colOff>730249</xdr:colOff>
      <xdr:row>20</xdr:row>
      <xdr:rowOff>153466</xdr:rowOff>
    </xdr:to>
    <xdr:sp macro="" textlink="">
      <xdr:nvSpPr>
        <xdr:cNvPr id="16" name="Line 21">
          <a:extLst>
            <a:ext uri="{FF2B5EF4-FFF2-40B4-BE49-F238E27FC236}">
              <a16:creationId xmlns:a16="http://schemas.microsoft.com/office/drawing/2014/main" id="{40B596BC-C33D-426A-A95E-78E5635F6E9D}"/>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283FBE2F-B9A7-41F7-9860-D398DBE41D0F}"/>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8" name="Line 21">
          <a:extLst>
            <a:ext uri="{FF2B5EF4-FFF2-40B4-BE49-F238E27FC236}">
              <a16:creationId xmlns:a16="http://schemas.microsoft.com/office/drawing/2014/main" id="{5F446C2D-7FB7-4288-BC3E-D5DBF9E15EDE}"/>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6A7572A2-6DC8-4A7C-86DD-CCD841116BBB}"/>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0" name="Line 21">
          <a:extLst>
            <a:ext uri="{FF2B5EF4-FFF2-40B4-BE49-F238E27FC236}">
              <a16:creationId xmlns:a16="http://schemas.microsoft.com/office/drawing/2014/main" id="{9C35B998-5F45-4AB8-B7C3-ACA5A14B5802}"/>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55EC0EC0-94B6-4FD2-807F-8FF47E15D0BA}"/>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2FAFED01-DCBD-49D6-94D7-3DDF1270E976}"/>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9B50F93C-E7D2-49EA-9C44-A8263549960E}"/>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7A6FABB6-4358-45AA-9FF7-B80B1DA57E15}"/>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9F045312-249C-4FD9-ADB4-EA02E51A5EC1}"/>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73239125-01CB-4D6C-AE9D-834C7F3D9EBC}"/>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9F3FC38C-FE97-4A3F-8EE8-77DEDF9485CD}"/>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B9FCB01F-78B2-4D6C-88BE-7CF4DD1D5CA9}"/>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AGUSTUS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B99CD253-A86C-4105-8B8C-A887C7005C86}"/>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9A7FE254-94EA-40C9-8BB1-3206CCE768EF}"/>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2947B069-1F17-4FBD-AD9E-BDF0D764B5D5}"/>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42</xdr:row>
      <xdr:rowOff>3</xdr:rowOff>
    </xdr:from>
    <xdr:to>
      <xdr:col>21</xdr:col>
      <xdr:colOff>707571</xdr:colOff>
      <xdr:row>45</xdr:row>
      <xdr:rowOff>417287</xdr:rowOff>
    </xdr:to>
    <xdr:sp macro="" textlink="">
      <xdr:nvSpPr>
        <xdr:cNvPr id="13" name="Text Box 14">
          <a:extLst>
            <a:ext uri="{FF2B5EF4-FFF2-40B4-BE49-F238E27FC236}">
              <a16:creationId xmlns:a16="http://schemas.microsoft.com/office/drawing/2014/main" id="{3BFA0F98-AA2D-42AC-BD6D-2EF83E173229}"/>
            </a:ext>
          </a:extLst>
        </xdr:cNvPr>
        <xdr:cNvSpPr txBox="1">
          <a:spLocks noChangeArrowheads="1"/>
        </xdr:cNvSpPr>
      </xdr:nvSpPr>
      <xdr:spPr bwMode="auto">
        <a:xfrm>
          <a:off x="0" y="86614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629550 -&gt; ORDER JULI'2022</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D04CEEA1-EA1D-4C69-B301-5AFFF217D473}"/>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5713597C-3A51-4A34-8CFE-EF8DF81777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153465</xdr:rowOff>
    </xdr:from>
    <xdr:to>
      <xdr:col>4</xdr:col>
      <xdr:colOff>730249</xdr:colOff>
      <xdr:row>20</xdr:row>
      <xdr:rowOff>153466</xdr:rowOff>
    </xdr:to>
    <xdr:sp macro="" textlink="">
      <xdr:nvSpPr>
        <xdr:cNvPr id="21" name="Line 21">
          <a:extLst>
            <a:ext uri="{FF2B5EF4-FFF2-40B4-BE49-F238E27FC236}">
              <a16:creationId xmlns:a16="http://schemas.microsoft.com/office/drawing/2014/main" id="{CB18EC74-CF9B-4F1C-901B-CC6FDDD07A44}"/>
            </a:ext>
          </a:extLst>
        </xdr:cNvPr>
        <xdr:cNvSpPr>
          <a:spLocks noChangeShapeType="1"/>
        </xdr:cNvSpPr>
      </xdr:nvSpPr>
      <xdr:spPr bwMode="auto">
        <a:xfrm flipV="1">
          <a:off x="5378609" y="3573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2" name="Line 21">
          <a:extLst>
            <a:ext uri="{FF2B5EF4-FFF2-40B4-BE49-F238E27FC236}">
              <a16:creationId xmlns:a16="http://schemas.microsoft.com/office/drawing/2014/main" id="{78853542-D88D-4B06-A67A-C4C8A5DB4E4C}"/>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3" name="Line 21">
          <a:extLst>
            <a:ext uri="{FF2B5EF4-FFF2-40B4-BE49-F238E27FC236}">
              <a16:creationId xmlns:a16="http://schemas.microsoft.com/office/drawing/2014/main" id="{B7BEC3ED-2D28-4D1F-B33E-ED139012B39E}"/>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4" name="Line 21">
          <a:extLst>
            <a:ext uri="{FF2B5EF4-FFF2-40B4-BE49-F238E27FC236}">
              <a16:creationId xmlns:a16="http://schemas.microsoft.com/office/drawing/2014/main" id="{DCA024D6-B8AA-41BB-B878-A1A8057BE975}"/>
            </a:ext>
          </a:extLst>
        </xdr:cNvPr>
        <xdr:cNvSpPr>
          <a:spLocks noChangeShapeType="1"/>
        </xdr:cNvSpPr>
      </xdr:nvSpPr>
      <xdr:spPr bwMode="auto">
        <a:xfrm flipV="1">
          <a:off x="5378609"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5" name="Line 21">
          <a:extLst>
            <a:ext uri="{FF2B5EF4-FFF2-40B4-BE49-F238E27FC236}">
              <a16:creationId xmlns:a16="http://schemas.microsoft.com/office/drawing/2014/main" id="{7EDE7D53-7E97-4947-AFEC-79D24194875A}"/>
            </a:ext>
          </a:extLst>
        </xdr:cNvPr>
        <xdr:cNvSpPr>
          <a:spLocks noChangeShapeType="1"/>
        </xdr:cNvSpPr>
      </xdr:nvSpPr>
      <xdr:spPr bwMode="auto">
        <a:xfrm flipV="1">
          <a:off x="5378609" y="3573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232FA532-C5B8-44AE-A8B0-4DBBDA91A433}"/>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EC6DCC80-4320-4DAB-B831-1606E8364D35}"/>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8933BE2F-FD05-4AE3-99B0-360981329A94}"/>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2F11E6F-7E67-4975-B4F3-B0A149176BB7}"/>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ABF82AEE-CAB4-41FD-A3EC-9085E44CE360}"/>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874E77C7-904B-4CFE-A056-213EFE441284}"/>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55463B4F-DCA9-480D-BE0A-DD152E38E624}"/>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44800D49-9218-4494-B221-2D299CF16AA0}"/>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AGUSTUS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96C0FA3D-6A23-43E6-B6C2-C447787514EC}"/>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1AFEE1A2-B4D4-4E39-A0E1-AB72348D74F4}"/>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FFFFA326-5962-413E-A4A9-4177A61BA445}"/>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xdr:rowOff>
    </xdr:from>
    <xdr:to>
      <xdr:col>21</xdr:col>
      <xdr:colOff>707571</xdr:colOff>
      <xdr:row>44</xdr:row>
      <xdr:rowOff>417287</xdr:rowOff>
    </xdr:to>
    <xdr:sp macro="" textlink="">
      <xdr:nvSpPr>
        <xdr:cNvPr id="13" name="Text Box 14">
          <a:extLst>
            <a:ext uri="{FF2B5EF4-FFF2-40B4-BE49-F238E27FC236}">
              <a16:creationId xmlns:a16="http://schemas.microsoft.com/office/drawing/2014/main" id="{945E11E3-C57B-4417-B495-E8333A1BE458}"/>
            </a:ext>
          </a:extLst>
        </xdr:cNvPr>
        <xdr:cNvSpPr txBox="1">
          <a:spLocks noChangeArrowheads="1"/>
        </xdr:cNvSpPr>
      </xdr:nvSpPr>
      <xdr:spPr bwMode="auto">
        <a:xfrm>
          <a:off x="0" y="81788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629550 -&gt; ORDER JULI'2022</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B6F90FE-966A-4853-86DD-47837D880D0A}"/>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8B9D0B48-90AC-4067-8E30-E8E68EBF48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153465</xdr:rowOff>
    </xdr:from>
    <xdr:to>
      <xdr:col>4</xdr:col>
      <xdr:colOff>730249</xdr:colOff>
      <xdr:row>20</xdr:row>
      <xdr:rowOff>153466</xdr:rowOff>
    </xdr:to>
    <xdr:sp macro="" textlink="">
      <xdr:nvSpPr>
        <xdr:cNvPr id="16" name="Line 21">
          <a:extLst>
            <a:ext uri="{FF2B5EF4-FFF2-40B4-BE49-F238E27FC236}">
              <a16:creationId xmlns:a16="http://schemas.microsoft.com/office/drawing/2014/main" id="{4460CD34-1989-4F23-90F5-2B75678009A6}"/>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A8BAB603-772D-4996-A10C-55EB637026DC}"/>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8" name="Line 21">
          <a:extLst>
            <a:ext uri="{FF2B5EF4-FFF2-40B4-BE49-F238E27FC236}">
              <a16:creationId xmlns:a16="http://schemas.microsoft.com/office/drawing/2014/main" id="{7E67A1F0-5CF1-4419-98EC-CB23809A2D02}"/>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1F8952F7-2D1D-43E4-97F1-756FA049D701}"/>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0" name="Line 21">
          <a:extLst>
            <a:ext uri="{FF2B5EF4-FFF2-40B4-BE49-F238E27FC236}">
              <a16:creationId xmlns:a16="http://schemas.microsoft.com/office/drawing/2014/main" id="{EAD2EC16-546E-4BC8-A9F4-5864C37FEB86}"/>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C18187C2-FAD7-4124-AEBD-1F429AF0CA35}"/>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6134E985-B985-4D1A-9FAB-9B50FD164050}"/>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EB761F2-2C1F-4AF6-A244-E49248BB18AB}"/>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ACE16B4A-3038-4408-92F6-630200A65FF4}"/>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92B0180A-009B-4107-9F0D-69D1280EFD1A}"/>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DFA2D1ED-4727-4F0F-B30F-9E82C5F0BF86}"/>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62BA7EA4-010A-457A-B717-E3FA2864C9A0}"/>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25CD0548-D0AB-45FD-89ED-85ECD2A852A6}"/>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AGUSTUS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E27FCA0E-587F-406E-AEC7-D0BA6EABB999}"/>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06CEDB47-30F8-4A99-B5E4-6AC3D53E22A2}"/>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919AE627-DB95-4174-A303-30910B8531FD}"/>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40</xdr:row>
      <xdr:rowOff>3</xdr:rowOff>
    </xdr:from>
    <xdr:to>
      <xdr:col>21</xdr:col>
      <xdr:colOff>707571</xdr:colOff>
      <xdr:row>43</xdr:row>
      <xdr:rowOff>417287</xdr:rowOff>
    </xdr:to>
    <xdr:sp macro="" textlink="">
      <xdr:nvSpPr>
        <xdr:cNvPr id="13" name="Text Box 14">
          <a:extLst>
            <a:ext uri="{FF2B5EF4-FFF2-40B4-BE49-F238E27FC236}">
              <a16:creationId xmlns:a16="http://schemas.microsoft.com/office/drawing/2014/main" id="{76F1B840-0EA9-415D-876C-DEE05B9F1643}"/>
            </a:ext>
          </a:extLst>
        </xdr:cNvPr>
        <xdr:cNvSpPr txBox="1">
          <a:spLocks noChangeArrowheads="1"/>
        </xdr:cNvSpPr>
      </xdr:nvSpPr>
      <xdr:spPr bwMode="auto">
        <a:xfrm>
          <a:off x="0" y="89027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660C61FB-3F41-4315-8812-DB2FC55C01F8}"/>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83B1DFD6-DA11-4B0F-A986-80E17980AC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C8606946-0ED4-439A-B25F-7D31CEA98E58}"/>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8" name="Line 21">
          <a:extLst>
            <a:ext uri="{FF2B5EF4-FFF2-40B4-BE49-F238E27FC236}">
              <a16:creationId xmlns:a16="http://schemas.microsoft.com/office/drawing/2014/main" id="{B3F77A3C-31F5-4453-B77A-1CC9C00015B1}"/>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D77662CC-6B17-4270-83A0-2E5C0C8BF8A0}"/>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3" name="Line 21">
          <a:extLst>
            <a:ext uri="{FF2B5EF4-FFF2-40B4-BE49-F238E27FC236}">
              <a16:creationId xmlns:a16="http://schemas.microsoft.com/office/drawing/2014/main" id="{63A72F11-28E5-4C69-85AB-4BEBD33D5C69}"/>
            </a:ext>
          </a:extLst>
        </xdr:cNvPr>
        <xdr:cNvSpPr>
          <a:spLocks noChangeShapeType="1"/>
        </xdr:cNvSpPr>
      </xdr:nvSpPr>
      <xdr:spPr bwMode="auto">
        <a:xfrm flipV="1">
          <a:off x="5378609" y="3328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4" name="Line 21">
          <a:extLst>
            <a:ext uri="{FF2B5EF4-FFF2-40B4-BE49-F238E27FC236}">
              <a16:creationId xmlns:a16="http://schemas.microsoft.com/office/drawing/2014/main" id="{BDE243FB-5591-4FB4-A19B-9C2ABC6DF799}"/>
            </a:ext>
          </a:extLst>
        </xdr:cNvPr>
        <xdr:cNvSpPr>
          <a:spLocks noChangeShapeType="1"/>
        </xdr:cNvSpPr>
      </xdr:nvSpPr>
      <xdr:spPr bwMode="auto">
        <a:xfrm flipV="1">
          <a:off x="5378609" y="3328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40AEE13B-F37C-49CB-9F75-A8454033D13F}"/>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CDFEF1F8-875B-4BA7-A805-84E34FE73B44}"/>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455AF5DA-01F8-42FB-B676-B7BAC79B1FBA}"/>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2466E66B-2AD7-47EA-9238-1422D6116894}"/>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D7F9DEA3-5608-42E9-BFE2-8A3F923630A4}"/>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2F8D2242-DF17-42A9-BB39-8294997DF276}"/>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AFA027E6-2F89-4A4E-B889-9BC67D8632B0}"/>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4DB8520D-0469-47C4-B50E-1E365BA3AB0C}"/>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AGUSTUS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9209E1F8-4404-469C-B391-99D9DC1F0BAE}"/>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17CE42B9-5F2A-4C13-A411-2F8AF8A1B79F}"/>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9F2742AA-AF36-4547-9CBB-182BCC66CE6E}"/>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xdr:rowOff>
    </xdr:from>
    <xdr:to>
      <xdr:col>21</xdr:col>
      <xdr:colOff>707571</xdr:colOff>
      <xdr:row>40</xdr:row>
      <xdr:rowOff>417287</xdr:rowOff>
    </xdr:to>
    <xdr:sp macro="" textlink="">
      <xdr:nvSpPr>
        <xdr:cNvPr id="13" name="Text Box 14">
          <a:extLst>
            <a:ext uri="{FF2B5EF4-FFF2-40B4-BE49-F238E27FC236}">
              <a16:creationId xmlns:a16="http://schemas.microsoft.com/office/drawing/2014/main" id="{741A5802-2458-4414-85D6-ED6EB3F799B8}"/>
            </a:ext>
          </a:extLst>
        </xdr:cNvPr>
        <xdr:cNvSpPr txBox="1">
          <a:spLocks noChangeArrowheads="1"/>
        </xdr:cNvSpPr>
      </xdr:nvSpPr>
      <xdr:spPr bwMode="auto">
        <a:xfrm>
          <a:off x="0" y="76962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160F0A0-A876-4DC5-93D7-321F541F3040}"/>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A5D98C4E-2E67-4881-8DE1-8B607B9F96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75C2A1A1-AA5C-471C-B0CB-788F84010FED}"/>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2" name="Line 21">
          <a:extLst>
            <a:ext uri="{FF2B5EF4-FFF2-40B4-BE49-F238E27FC236}">
              <a16:creationId xmlns:a16="http://schemas.microsoft.com/office/drawing/2014/main" id="{D119AA84-8276-4EB3-89F8-3A0E26B23775}"/>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3" name="Line 21">
          <a:extLst>
            <a:ext uri="{FF2B5EF4-FFF2-40B4-BE49-F238E27FC236}">
              <a16:creationId xmlns:a16="http://schemas.microsoft.com/office/drawing/2014/main" id="{DD1F8918-587A-4CAB-A556-8D2BF1D9E933}"/>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9" name="Line 21">
          <a:extLst>
            <a:ext uri="{FF2B5EF4-FFF2-40B4-BE49-F238E27FC236}">
              <a16:creationId xmlns:a16="http://schemas.microsoft.com/office/drawing/2014/main" id="{37CF48E4-C675-4483-8260-68365541BC4D}"/>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30" name="Line 21">
          <a:extLst>
            <a:ext uri="{FF2B5EF4-FFF2-40B4-BE49-F238E27FC236}">
              <a16:creationId xmlns:a16="http://schemas.microsoft.com/office/drawing/2014/main" id="{A8995EE4-2F9E-4C11-A13D-A2B8BA91B190}"/>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31" name="Line 21">
          <a:extLst>
            <a:ext uri="{FF2B5EF4-FFF2-40B4-BE49-F238E27FC236}">
              <a16:creationId xmlns:a16="http://schemas.microsoft.com/office/drawing/2014/main" id="{5A9E572B-B8C9-4CA9-B9B1-D71227414938}"/>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32" name="Line 21">
          <a:extLst>
            <a:ext uri="{FF2B5EF4-FFF2-40B4-BE49-F238E27FC236}">
              <a16:creationId xmlns:a16="http://schemas.microsoft.com/office/drawing/2014/main" id="{7EC75C2F-7121-4D67-9B97-070E31F99C59}"/>
            </a:ext>
          </a:extLst>
        </xdr:cNvPr>
        <xdr:cNvSpPr>
          <a:spLocks noChangeShapeType="1"/>
        </xdr:cNvSpPr>
      </xdr:nvSpPr>
      <xdr:spPr bwMode="auto">
        <a:xfrm flipV="1">
          <a:off x="5378609" y="381832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33" name="Line 21">
          <a:extLst>
            <a:ext uri="{FF2B5EF4-FFF2-40B4-BE49-F238E27FC236}">
              <a16:creationId xmlns:a16="http://schemas.microsoft.com/office/drawing/2014/main" id="{695A7D70-B7B3-4ACA-A713-CCB3365D9372}"/>
            </a:ext>
          </a:extLst>
        </xdr:cNvPr>
        <xdr:cNvSpPr>
          <a:spLocks noChangeShapeType="1"/>
        </xdr:cNvSpPr>
      </xdr:nvSpPr>
      <xdr:spPr bwMode="auto">
        <a:xfrm flipV="1">
          <a:off x="5378609" y="381832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34" name="Line 21">
          <a:extLst>
            <a:ext uri="{FF2B5EF4-FFF2-40B4-BE49-F238E27FC236}">
              <a16:creationId xmlns:a16="http://schemas.microsoft.com/office/drawing/2014/main" id="{A2A51513-2FEC-4A88-BEE7-DD61D71DE1E0}"/>
            </a:ext>
          </a:extLst>
        </xdr:cNvPr>
        <xdr:cNvSpPr>
          <a:spLocks noChangeShapeType="1"/>
        </xdr:cNvSpPr>
      </xdr:nvSpPr>
      <xdr:spPr bwMode="auto">
        <a:xfrm flipV="1">
          <a:off x="5378609" y="3319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37" name="Line 21">
          <a:extLst>
            <a:ext uri="{FF2B5EF4-FFF2-40B4-BE49-F238E27FC236}">
              <a16:creationId xmlns:a16="http://schemas.microsoft.com/office/drawing/2014/main" id="{8D535A8E-8275-4263-92AE-E538A201FA67}"/>
            </a:ext>
          </a:extLst>
        </xdr:cNvPr>
        <xdr:cNvSpPr>
          <a:spLocks noChangeShapeType="1"/>
        </xdr:cNvSpPr>
      </xdr:nvSpPr>
      <xdr:spPr bwMode="auto">
        <a:xfrm flipV="1">
          <a:off x="5378609" y="381832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C0EF6490-82A4-4323-8BAB-FA0AF5F577B8}"/>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7D66C199-32BF-4647-A85D-F3BD7466CC86}"/>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4028E1A9-81F3-4F0F-AB78-508E1DE00AD2}"/>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88742EFE-56DB-4EFB-8408-BFB9E017F852}"/>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20BCA0A1-F454-41A0-B0E7-AC5F5283616C}"/>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1A251D0D-F195-476B-AC5B-2EF2DB703AA0}"/>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A2C5AB2E-84E4-49D4-A233-CA8D7C0DF4A2}"/>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FA77F73C-5F32-4FF8-8F4D-71A3DD93C3B1}"/>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AGUSTUS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B4255B33-2328-4517-9C53-7BC3F04A842B}"/>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AC308B82-81B1-43AE-8049-EA08FA281C85}"/>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E072F144-858D-42AF-9CF0-1245D2A0948A}"/>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3</xdr:rowOff>
    </xdr:from>
    <xdr:to>
      <xdr:col>21</xdr:col>
      <xdr:colOff>707571</xdr:colOff>
      <xdr:row>40</xdr:row>
      <xdr:rowOff>417287</xdr:rowOff>
    </xdr:to>
    <xdr:sp macro="" textlink="">
      <xdr:nvSpPr>
        <xdr:cNvPr id="13" name="Text Box 14">
          <a:extLst>
            <a:ext uri="{FF2B5EF4-FFF2-40B4-BE49-F238E27FC236}">
              <a16:creationId xmlns:a16="http://schemas.microsoft.com/office/drawing/2014/main" id="{5F4290D6-9821-4C3E-B372-3EA210EDD86A}"/>
            </a:ext>
          </a:extLst>
        </xdr:cNvPr>
        <xdr:cNvSpPr txBox="1">
          <a:spLocks noChangeArrowheads="1"/>
        </xdr:cNvSpPr>
      </xdr:nvSpPr>
      <xdr:spPr bwMode="auto">
        <a:xfrm>
          <a:off x="0" y="69723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6EFC0C2C-AC81-4F78-A93A-04E0D5407AFF}"/>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7C46BF14-E4A1-487F-BBA2-D65986C378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872896D0-63BC-4418-8DFA-8A6B54C01B0C}"/>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F29357C4-F5E0-4BF2-816A-BB2725E10A1B}"/>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8" name="Line 21">
          <a:extLst>
            <a:ext uri="{FF2B5EF4-FFF2-40B4-BE49-F238E27FC236}">
              <a16:creationId xmlns:a16="http://schemas.microsoft.com/office/drawing/2014/main" id="{2C912ED7-1329-4466-92F8-220178F4C967}"/>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07CC30F5-53C2-448F-B2B4-E882CE6FBC4E}"/>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0" name="Line 21">
          <a:extLst>
            <a:ext uri="{FF2B5EF4-FFF2-40B4-BE49-F238E27FC236}">
              <a16:creationId xmlns:a16="http://schemas.microsoft.com/office/drawing/2014/main" id="{38942CF2-F7C1-41F4-B6BF-7C4307C594E0}"/>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ECE1981E-C27D-4F49-8E1B-7B65586CDE99}"/>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2" name="Line 21">
          <a:extLst>
            <a:ext uri="{FF2B5EF4-FFF2-40B4-BE49-F238E27FC236}">
              <a16:creationId xmlns:a16="http://schemas.microsoft.com/office/drawing/2014/main" id="{405F6CE6-F9EB-4B5D-881B-6EDDAA1ED5B9}"/>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3" name="Line 21">
          <a:extLst>
            <a:ext uri="{FF2B5EF4-FFF2-40B4-BE49-F238E27FC236}">
              <a16:creationId xmlns:a16="http://schemas.microsoft.com/office/drawing/2014/main" id="{760BFFC8-169C-4248-A9E4-DAC843C8213F}"/>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4" name="Line 21">
          <a:extLst>
            <a:ext uri="{FF2B5EF4-FFF2-40B4-BE49-F238E27FC236}">
              <a16:creationId xmlns:a16="http://schemas.microsoft.com/office/drawing/2014/main" id="{6EBC03A0-46A3-4065-9E0E-4500AD16A912}"/>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5" name="Line 21">
          <a:extLst>
            <a:ext uri="{FF2B5EF4-FFF2-40B4-BE49-F238E27FC236}">
              <a16:creationId xmlns:a16="http://schemas.microsoft.com/office/drawing/2014/main" id="{AF4D173F-AF96-4A60-B2AB-8EDE2D05CA84}"/>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F64C4078-95FD-4758-829C-0D2FBF0735B0}"/>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6C17872E-BEEE-4B1A-804F-BF468BD2A0F7}"/>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C94D65D8-581F-4AEE-959B-CEF428694EF5}"/>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91821BD5-1B42-4FFF-B6C4-357EEB3AA654}"/>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41714053-E9DE-450D-9F25-18A73B85218A}"/>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1DCC3111-3137-4B7F-AE09-486BEE65D950}"/>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FEE095F6-C933-45CC-89DC-7371DC4ABEF3}"/>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B391B37E-5D75-4EC8-B2BC-5D61337E4614}"/>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AGUSTUS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8BE67735-301E-4346-BDC8-58807355A932}"/>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151601AC-51C2-4851-AFB0-3A990AD7D7FD}"/>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9026E793-3518-46D0-94D3-6BA4D1D7E532}"/>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49</xdr:row>
      <xdr:rowOff>3</xdr:rowOff>
    </xdr:from>
    <xdr:to>
      <xdr:col>21</xdr:col>
      <xdr:colOff>707571</xdr:colOff>
      <xdr:row>52</xdr:row>
      <xdr:rowOff>417287</xdr:rowOff>
    </xdr:to>
    <xdr:sp macro="" textlink="">
      <xdr:nvSpPr>
        <xdr:cNvPr id="13" name="Text Box 14">
          <a:extLst>
            <a:ext uri="{FF2B5EF4-FFF2-40B4-BE49-F238E27FC236}">
              <a16:creationId xmlns:a16="http://schemas.microsoft.com/office/drawing/2014/main" id="{6775F1B8-64BB-491A-A51B-DE896D611163}"/>
            </a:ext>
          </a:extLst>
        </xdr:cNvPr>
        <xdr:cNvSpPr txBox="1">
          <a:spLocks noChangeArrowheads="1"/>
        </xdr:cNvSpPr>
      </xdr:nvSpPr>
      <xdr:spPr bwMode="auto">
        <a:xfrm>
          <a:off x="0" y="69723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ABE85B9C-DF99-43F0-9E27-07027937053B}"/>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BF72E398-0146-4A14-8456-950D705FE8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6BA643D1-9832-4BC8-8389-FF440CABB1B2}"/>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46D3D918-4E01-465D-9E89-925DD5F1C819}"/>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8" name="Line 21">
          <a:extLst>
            <a:ext uri="{FF2B5EF4-FFF2-40B4-BE49-F238E27FC236}">
              <a16:creationId xmlns:a16="http://schemas.microsoft.com/office/drawing/2014/main" id="{55C008BD-8E77-4903-BDE2-62100DBFF07E}"/>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19E3ABCD-ED32-43B9-B3FB-10721745D4D5}"/>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0" name="Line 21">
          <a:extLst>
            <a:ext uri="{FF2B5EF4-FFF2-40B4-BE49-F238E27FC236}">
              <a16:creationId xmlns:a16="http://schemas.microsoft.com/office/drawing/2014/main" id="{F060D451-0B75-49B1-87F4-FA5C99564BF4}"/>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5FF73600-F97A-42E0-B691-10E7C16A7FC7}"/>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4" name="Line 21">
          <a:extLst>
            <a:ext uri="{FF2B5EF4-FFF2-40B4-BE49-F238E27FC236}">
              <a16:creationId xmlns:a16="http://schemas.microsoft.com/office/drawing/2014/main" id="{CB180474-2587-4AAB-9BDE-6A513699A6A6}"/>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6" name="Line 21">
          <a:extLst>
            <a:ext uri="{FF2B5EF4-FFF2-40B4-BE49-F238E27FC236}">
              <a16:creationId xmlns:a16="http://schemas.microsoft.com/office/drawing/2014/main" id="{ADFD8620-44EC-446C-B612-AD4844FE0C6F}"/>
            </a:ext>
          </a:extLst>
        </xdr:cNvPr>
        <xdr:cNvSpPr>
          <a:spLocks noChangeShapeType="1"/>
        </xdr:cNvSpPr>
      </xdr:nvSpPr>
      <xdr:spPr bwMode="auto">
        <a:xfrm flipV="1">
          <a:off x="5378609" y="3573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7" name="Line 21">
          <a:extLst>
            <a:ext uri="{FF2B5EF4-FFF2-40B4-BE49-F238E27FC236}">
              <a16:creationId xmlns:a16="http://schemas.microsoft.com/office/drawing/2014/main" id="{14383F8E-67E6-4AC9-BC1A-C82D513217A4}"/>
            </a:ext>
          </a:extLst>
        </xdr:cNvPr>
        <xdr:cNvSpPr>
          <a:spLocks noChangeShapeType="1"/>
        </xdr:cNvSpPr>
      </xdr:nvSpPr>
      <xdr:spPr bwMode="auto">
        <a:xfrm flipV="1">
          <a:off x="5378609" y="3573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8" name="Line 21">
          <a:extLst>
            <a:ext uri="{FF2B5EF4-FFF2-40B4-BE49-F238E27FC236}">
              <a16:creationId xmlns:a16="http://schemas.microsoft.com/office/drawing/2014/main" id="{77B74DAD-0A0E-47AF-B7D0-263EA23C6754}"/>
            </a:ext>
          </a:extLst>
        </xdr:cNvPr>
        <xdr:cNvSpPr>
          <a:spLocks noChangeShapeType="1"/>
        </xdr:cNvSpPr>
      </xdr:nvSpPr>
      <xdr:spPr bwMode="auto">
        <a:xfrm flipV="1">
          <a:off x="5378609" y="3573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AD5E130C-9322-4601-B1C9-09A9910D41E5}"/>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39C1B79E-CC82-4E93-921D-E2743C401D83}"/>
            </a:ext>
          </a:extLst>
        </xdr:cNvPr>
        <xdr:cNvSpPr>
          <a:spLocks noChangeShapeType="1"/>
        </xdr:cNvSpPr>
      </xdr:nvSpPr>
      <xdr:spPr bwMode="auto">
        <a:xfrm flipV="1">
          <a:off x="45593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DE062D40-B698-4BA7-B6A2-F40041BA000E}"/>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3B2DD1B9-F455-41E1-BEBE-55D2CAF624B2}"/>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EA2B8209-3E60-4FA8-8E4F-5007F8F92698}"/>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9DF8F4F1-8496-418B-8B1F-C57CA52BE92C}"/>
            </a:ext>
          </a:extLst>
        </xdr:cNvPr>
        <xdr:cNvSpPr>
          <a:spLocks noChangeShapeType="1"/>
        </xdr:cNvSpPr>
      </xdr:nvSpPr>
      <xdr:spPr bwMode="auto">
        <a:xfrm flipV="1">
          <a:off x="64706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2891BE05-BA44-4819-8F8B-AAD9437D3182}"/>
            </a:ext>
          </a:extLst>
        </xdr:cNvPr>
        <xdr:cNvSpPr>
          <a:spLocks noChangeShapeType="1"/>
        </xdr:cNvSpPr>
      </xdr:nvSpPr>
      <xdr:spPr bwMode="auto">
        <a:xfrm flipV="1">
          <a:off x="48164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829C8517-EF65-4EFA-A8D6-BFB035E9637F}"/>
            </a:ext>
          </a:extLst>
        </xdr:cNvPr>
        <xdr:cNvSpPr txBox="1">
          <a:spLocks noChangeArrowheads="1"/>
        </xdr:cNvSpPr>
      </xdr:nvSpPr>
      <xdr:spPr bwMode="auto">
        <a:xfrm>
          <a:off x="129197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SEPTEMBER 001</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45EFA5B1-FC19-4886-86E0-A48C23DD417B}"/>
            </a:ext>
          </a:extLst>
        </xdr:cNvPr>
        <xdr:cNvSpPr>
          <a:spLocks noChangeShapeType="1"/>
        </xdr:cNvSpPr>
      </xdr:nvSpPr>
      <xdr:spPr bwMode="auto">
        <a:xfrm flipV="1">
          <a:off x="66802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98801F6D-1130-4761-A8BA-601CE1E09913}"/>
            </a:ext>
          </a:extLst>
        </xdr:cNvPr>
        <xdr:cNvSpPr>
          <a:spLocks noChangeShapeType="1"/>
        </xdr:cNvSpPr>
      </xdr:nvSpPr>
      <xdr:spPr bwMode="auto">
        <a:xfrm flipV="1">
          <a:off x="75565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17D9B136-A0C2-49D3-A099-116448F57F35}"/>
            </a:ext>
          </a:extLst>
        </xdr:cNvPr>
        <xdr:cNvSpPr>
          <a:spLocks noChangeShapeType="1"/>
        </xdr:cNvSpPr>
      </xdr:nvSpPr>
      <xdr:spPr bwMode="auto">
        <a:xfrm flipV="1">
          <a:off x="7785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xdr:rowOff>
    </xdr:from>
    <xdr:to>
      <xdr:col>21</xdr:col>
      <xdr:colOff>707571</xdr:colOff>
      <xdr:row>42</xdr:row>
      <xdr:rowOff>417287</xdr:rowOff>
    </xdr:to>
    <xdr:sp macro="" textlink="">
      <xdr:nvSpPr>
        <xdr:cNvPr id="13" name="Text Box 14">
          <a:extLst>
            <a:ext uri="{FF2B5EF4-FFF2-40B4-BE49-F238E27FC236}">
              <a16:creationId xmlns:a16="http://schemas.microsoft.com/office/drawing/2014/main" id="{84098CDD-8218-4FB1-B482-6A03A671C1B4}"/>
            </a:ext>
          </a:extLst>
        </xdr:cNvPr>
        <xdr:cNvSpPr txBox="1">
          <a:spLocks noChangeArrowheads="1"/>
        </xdr:cNvSpPr>
      </xdr:nvSpPr>
      <xdr:spPr bwMode="auto">
        <a:xfrm>
          <a:off x="0" y="9867903"/>
          <a:ext cx="156745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A1A32D27-14D0-416A-B1DA-28029522BB14}"/>
            </a:ext>
          </a:extLst>
        </xdr:cNvPr>
        <xdr:cNvSpPr txBox="1">
          <a:spLocks noChangeArrowheads="1"/>
        </xdr:cNvSpPr>
      </xdr:nvSpPr>
      <xdr:spPr bwMode="auto">
        <a:xfrm>
          <a:off x="38100" y="419100"/>
          <a:ext cx="38512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1BB15D82-7F99-410C-927D-960BCF9E32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153465</xdr:rowOff>
    </xdr:from>
    <xdr:to>
      <xdr:col>4</xdr:col>
      <xdr:colOff>730249</xdr:colOff>
      <xdr:row>18</xdr:row>
      <xdr:rowOff>153466</xdr:rowOff>
    </xdr:to>
    <xdr:sp macro="" textlink="">
      <xdr:nvSpPr>
        <xdr:cNvPr id="23" name="Line 21">
          <a:extLst>
            <a:ext uri="{FF2B5EF4-FFF2-40B4-BE49-F238E27FC236}">
              <a16:creationId xmlns:a16="http://schemas.microsoft.com/office/drawing/2014/main" id="{40A0E78C-115A-4539-ABB9-5CEC9201500D}"/>
            </a:ext>
          </a:extLst>
        </xdr:cNvPr>
        <xdr:cNvSpPr>
          <a:spLocks noChangeShapeType="1"/>
        </xdr:cNvSpPr>
      </xdr:nvSpPr>
      <xdr:spPr bwMode="auto">
        <a:xfrm flipV="1">
          <a:off x="53840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33" name="Line 21">
          <a:extLst>
            <a:ext uri="{FF2B5EF4-FFF2-40B4-BE49-F238E27FC236}">
              <a16:creationId xmlns:a16="http://schemas.microsoft.com/office/drawing/2014/main" id="{8F49DE2D-BD78-4E07-9D53-F9340A4A521E}"/>
            </a:ext>
          </a:extLst>
        </xdr:cNvPr>
        <xdr:cNvSpPr>
          <a:spLocks noChangeShapeType="1"/>
        </xdr:cNvSpPr>
      </xdr:nvSpPr>
      <xdr:spPr bwMode="auto">
        <a:xfrm flipV="1">
          <a:off x="5378609" y="3573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34" name="Line 21">
          <a:extLst>
            <a:ext uri="{FF2B5EF4-FFF2-40B4-BE49-F238E27FC236}">
              <a16:creationId xmlns:a16="http://schemas.microsoft.com/office/drawing/2014/main" id="{8DE04D93-635B-4C5C-ACA6-F608029C23A6}"/>
            </a:ext>
          </a:extLst>
        </xdr:cNvPr>
        <xdr:cNvSpPr>
          <a:spLocks noChangeShapeType="1"/>
        </xdr:cNvSpPr>
      </xdr:nvSpPr>
      <xdr:spPr bwMode="auto">
        <a:xfrm flipV="1">
          <a:off x="5378609" y="3573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8AD65AB3-B350-438F-8004-7C7BBCECA1FC}"/>
            </a:ext>
          </a:extLst>
        </xdr:cNvPr>
        <xdr:cNvSpPr>
          <a:spLocks noChangeShapeType="1"/>
        </xdr:cNvSpPr>
      </xdr:nvSpPr>
      <xdr:spPr bwMode="auto">
        <a:xfrm flipV="1">
          <a:off x="61912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34D5DC2-FDAE-44B0-8629-8943E2178102}"/>
            </a:ext>
          </a:extLst>
        </xdr:cNvPr>
        <xdr:cNvSpPr>
          <a:spLocks noChangeShapeType="1"/>
        </xdr:cNvSpPr>
      </xdr:nvSpPr>
      <xdr:spPr bwMode="auto">
        <a:xfrm flipV="1">
          <a:off x="42799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3817590A-65B5-4DAA-A995-336EEB1FD205}"/>
            </a:ext>
          </a:extLst>
        </xdr:cNvPr>
        <xdr:cNvSpPr>
          <a:spLocks noChangeShapeType="1"/>
        </xdr:cNvSpPr>
      </xdr:nvSpPr>
      <xdr:spPr bwMode="auto">
        <a:xfrm flipV="1">
          <a:off x="64008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D32A4B69-C953-4738-9DC8-5E9C84F643CB}"/>
            </a:ext>
          </a:extLst>
        </xdr:cNvPr>
        <xdr:cNvSpPr>
          <a:spLocks noChangeShapeType="1"/>
        </xdr:cNvSpPr>
      </xdr:nvSpPr>
      <xdr:spPr bwMode="auto">
        <a:xfrm flipV="1">
          <a:off x="7277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38C7BD6B-6A0A-48C3-BF23-7612E91DFEDD}"/>
            </a:ext>
          </a:extLst>
        </xdr:cNvPr>
        <xdr:cNvSpPr>
          <a:spLocks noChangeShapeType="1"/>
        </xdr:cNvSpPr>
      </xdr:nvSpPr>
      <xdr:spPr bwMode="auto">
        <a:xfrm flipV="1">
          <a:off x="7505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F1286B62-54BB-4CCD-9E57-EDBC755FA329}"/>
            </a:ext>
          </a:extLst>
        </xdr:cNvPr>
        <xdr:cNvSpPr>
          <a:spLocks noChangeShapeType="1"/>
        </xdr:cNvSpPr>
      </xdr:nvSpPr>
      <xdr:spPr bwMode="auto">
        <a:xfrm flipV="1">
          <a:off x="61912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C3875920-8DF4-493E-AE7B-AE7F50CF6F8C}"/>
            </a:ext>
          </a:extLst>
        </xdr:cNvPr>
        <xdr:cNvSpPr>
          <a:spLocks noChangeShapeType="1"/>
        </xdr:cNvSpPr>
      </xdr:nvSpPr>
      <xdr:spPr bwMode="auto">
        <a:xfrm flipV="1">
          <a:off x="45370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724F5776-A86F-472C-8F18-961062FAFF04}"/>
            </a:ext>
          </a:extLst>
        </xdr:cNvPr>
        <xdr:cNvSpPr txBox="1">
          <a:spLocks noChangeArrowheads="1"/>
        </xdr:cNvSpPr>
      </xdr:nvSpPr>
      <xdr:spPr bwMode="auto">
        <a:xfrm>
          <a:off x="126403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SEPTEMBER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501C2E17-A9B2-4332-ACD8-BD68C156B72D}"/>
            </a:ext>
          </a:extLst>
        </xdr:cNvPr>
        <xdr:cNvSpPr>
          <a:spLocks noChangeShapeType="1"/>
        </xdr:cNvSpPr>
      </xdr:nvSpPr>
      <xdr:spPr bwMode="auto">
        <a:xfrm flipV="1">
          <a:off x="64008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A598E315-1BB2-465E-AF11-45644DDFDF18}"/>
            </a:ext>
          </a:extLst>
        </xdr:cNvPr>
        <xdr:cNvSpPr>
          <a:spLocks noChangeShapeType="1"/>
        </xdr:cNvSpPr>
      </xdr:nvSpPr>
      <xdr:spPr bwMode="auto">
        <a:xfrm flipV="1">
          <a:off x="7277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69A41ADB-E613-4B4D-AC66-86DB50D4F032}"/>
            </a:ext>
          </a:extLst>
        </xdr:cNvPr>
        <xdr:cNvSpPr>
          <a:spLocks noChangeShapeType="1"/>
        </xdr:cNvSpPr>
      </xdr:nvSpPr>
      <xdr:spPr bwMode="auto">
        <a:xfrm flipV="1">
          <a:off x="7505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xdr:rowOff>
    </xdr:from>
    <xdr:to>
      <xdr:col>21</xdr:col>
      <xdr:colOff>707571</xdr:colOff>
      <xdr:row>42</xdr:row>
      <xdr:rowOff>417287</xdr:rowOff>
    </xdr:to>
    <xdr:sp macro="" textlink="">
      <xdr:nvSpPr>
        <xdr:cNvPr id="13" name="Text Box 14">
          <a:extLst>
            <a:ext uri="{FF2B5EF4-FFF2-40B4-BE49-F238E27FC236}">
              <a16:creationId xmlns:a16="http://schemas.microsoft.com/office/drawing/2014/main" id="{96E6FD62-742B-4319-97DA-B376C6A0C60A}"/>
            </a:ext>
          </a:extLst>
        </xdr:cNvPr>
        <xdr:cNvSpPr txBox="1">
          <a:spLocks noChangeArrowheads="1"/>
        </xdr:cNvSpPr>
      </xdr:nvSpPr>
      <xdr:spPr bwMode="auto">
        <a:xfrm>
          <a:off x="0" y="7454903"/>
          <a:ext cx="153951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193E385C-7D55-462D-A739-72973ECA04DE}"/>
            </a:ext>
          </a:extLst>
        </xdr:cNvPr>
        <xdr:cNvSpPr txBox="1">
          <a:spLocks noChangeArrowheads="1"/>
        </xdr:cNvSpPr>
      </xdr:nvSpPr>
      <xdr:spPr bwMode="auto">
        <a:xfrm>
          <a:off x="38100" y="419100"/>
          <a:ext cx="35718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0AEAE84-1C80-486D-AFBE-6AE7AC8B6E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153465</xdr:rowOff>
    </xdr:from>
    <xdr:to>
      <xdr:col>4</xdr:col>
      <xdr:colOff>730249</xdr:colOff>
      <xdr:row>18</xdr:row>
      <xdr:rowOff>153466</xdr:rowOff>
    </xdr:to>
    <xdr:sp macro="" textlink="">
      <xdr:nvSpPr>
        <xdr:cNvPr id="16" name="Line 21">
          <a:extLst>
            <a:ext uri="{FF2B5EF4-FFF2-40B4-BE49-F238E27FC236}">
              <a16:creationId xmlns:a16="http://schemas.microsoft.com/office/drawing/2014/main" id="{3464AD80-7A12-4D36-9970-B762F7D66403}"/>
            </a:ext>
          </a:extLst>
        </xdr:cNvPr>
        <xdr:cNvSpPr>
          <a:spLocks noChangeShapeType="1"/>
        </xdr:cNvSpPr>
      </xdr:nvSpPr>
      <xdr:spPr bwMode="auto">
        <a:xfrm flipV="1">
          <a:off x="5104652" y="30490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0" name="Line 21">
          <a:extLst>
            <a:ext uri="{FF2B5EF4-FFF2-40B4-BE49-F238E27FC236}">
              <a16:creationId xmlns:a16="http://schemas.microsoft.com/office/drawing/2014/main" id="{3E1180FF-5684-4264-B4D6-E3B501F547C1}"/>
            </a:ext>
          </a:extLst>
        </xdr:cNvPr>
        <xdr:cNvSpPr>
          <a:spLocks noChangeShapeType="1"/>
        </xdr:cNvSpPr>
      </xdr:nvSpPr>
      <xdr:spPr bwMode="auto">
        <a:xfrm flipV="1">
          <a:off x="5104652" y="30490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D5D40AD0-9556-488D-A7A8-6F2425492298}"/>
            </a:ext>
          </a:extLst>
        </xdr:cNvPr>
        <xdr:cNvSpPr>
          <a:spLocks noChangeShapeType="1"/>
        </xdr:cNvSpPr>
      </xdr:nvSpPr>
      <xdr:spPr bwMode="auto">
        <a:xfrm flipV="1">
          <a:off x="61912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24607246-70C9-4FF8-A064-1608C943B3DE}"/>
            </a:ext>
          </a:extLst>
        </xdr:cNvPr>
        <xdr:cNvSpPr>
          <a:spLocks noChangeShapeType="1"/>
        </xdr:cNvSpPr>
      </xdr:nvSpPr>
      <xdr:spPr bwMode="auto">
        <a:xfrm flipV="1">
          <a:off x="42799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C453AF96-147F-4935-AA6A-3A2F2B582FBA}"/>
            </a:ext>
          </a:extLst>
        </xdr:cNvPr>
        <xdr:cNvSpPr>
          <a:spLocks noChangeShapeType="1"/>
        </xdr:cNvSpPr>
      </xdr:nvSpPr>
      <xdr:spPr bwMode="auto">
        <a:xfrm flipV="1">
          <a:off x="64008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62CB18CB-CC70-4BE3-9BD2-B80A6EFB1B08}"/>
            </a:ext>
          </a:extLst>
        </xdr:cNvPr>
        <xdr:cNvSpPr>
          <a:spLocks noChangeShapeType="1"/>
        </xdr:cNvSpPr>
      </xdr:nvSpPr>
      <xdr:spPr bwMode="auto">
        <a:xfrm flipV="1">
          <a:off x="7277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EB1B5BE4-5042-4072-A37D-481A643C2B9B}"/>
            </a:ext>
          </a:extLst>
        </xdr:cNvPr>
        <xdr:cNvSpPr>
          <a:spLocks noChangeShapeType="1"/>
        </xdr:cNvSpPr>
      </xdr:nvSpPr>
      <xdr:spPr bwMode="auto">
        <a:xfrm flipV="1">
          <a:off x="7505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32E51ECB-CE13-4D64-A4EC-538CB28498E5}"/>
            </a:ext>
          </a:extLst>
        </xdr:cNvPr>
        <xdr:cNvSpPr>
          <a:spLocks noChangeShapeType="1"/>
        </xdr:cNvSpPr>
      </xdr:nvSpPr>
      <xdr:spPr bwMode="auto">
        <a:xfrm flipV="1">
          <a:off x="61912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38F32110-FEC2-470E-BDEC-B3F7F12E74F0}"/>
            </a:ext>
          </a:extLst>
        </xdr:cNvPr>
        <xdr:cNvSpPr>
          <a:spLocks noChangeShapeType="1"/>
        </xdr:cNvSpPr>
      </xdr:nvSpPr>
      <xdr:spPr bwMode="auto">
        <a:xfrm flipV="1">
          <a:off x="45370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2775B3A5-951A-4F3B-AC2D-9DE8363BF8C8}"/>
            </a:ext>
          </a:extLst>
        </xdr:cNvPr>
        <xdr:cNvSpPr txBox="1">
          <a:spLocks noChangeArrowheads="1"/>
        </xdr:cNvSpPr>
      </xdr:nvSpPr>
      <xdr:spPr bwMode="auto">
        <a:xfrm>
          <a:off x="126403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SEPTEMBER 002</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8875F133-1E56-41B3-8195-B85009E68839}"/>
            </a:ext>
          </a:extLst>
        </xdr:cNvPr>
        <xdr:cNvSpPr>
          <a:spLocks noChangeShapeType="1"/>
        </xdr:cNvSpPr>
      </xdr:nvSpPr>
      <xdr:spPr bwMode="auto">
        <a:xfrm flipV="1">
          <a:off x="64008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937506CD-647F-4AF8-9A70-F06E504A576B}"/>
            </a:ext>
          </a:extLst>
        </xdr:cNvPr>
        <xdr:cNvSpPr>
          <a:spLocks noChangeShapeType="1"/>
        </xdr:cNvSpPr>
      </xdr:nvSpPr>
      <xdr:spPr bwMode="auto">
        <a:xfrm flipV="1">
          <a:off x="72771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440AD37F-369F-4A51-A173-FD4413033008}"/>
            </a:ext>
          </a:extLst>
        </xdr:cNvPr>
        <xdr:cNvSpPr>
          <a:spLocks noChangeShapeType="1"/>
        </xdr:cNvSpPr>
      </xdr:nvSpPr>
      <xdr:spPr bwMode="auto">
        <a:xfrm flipV="1">
          <a:off x="7505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xdr:rowOff>
    </xdr:from>
    <xdr:to>
      <xdr:col>21</xdr:col>
      <xdr:colOff>707571</xdr:colOff>
      <xdr:row>38</xdr:row>
      <xdr:rowOff>417287</xdr:rowOff>
    </xdr:to>
    <xdr:sp macro="" textlink="">
      <xdr:nvSpPr>
        <xdr:cNvPr id="13" name="Text Box 14">
          <a:extLst>
            <a:ext uri="{FF2B5EF4-FFF2-40B4-BE49-F238E27FC236}">
              <a16:creationId xmlns:a16="http://schemas.microsoft.com/office/drawing/2014/main" id="{F22AEDA8-940E-4C51-9BCE-BFCF4DD22B8A}"/>
            </a:ext>
          </a:extLst>
        </xdr:cNvPr>
        <xdr:cNvSpPr txBox="1">
          <a:spLocks noChangeArrowheads="1"/>
        </xdr:cNvSpPr>
      </xdr:nvSpPr>
      <xdr:spPr bwMode="auto">
        <a:xfrm>
          <a:off x="0" y="6972303"/>
          <a:ext cx="15395121" cy="110308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630993 -&gt; ORDER AGUSTUS'2022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162C443B-C957-4F93-902A-10AC2EB729A6}"/>
            </a:ext>
          </a:extLst>
        </xdr:cNvPr>
        <xdr:cNvSpPr txBox="1">
          <a:spLocks noChangeArrowheads="1"/>
        </xdr:cNvSpPr>
      </xdr:nvSpPr>
      <xdr:spPr bwMode="auto">
        <a:xfrm>
          <a:off x="38100" y="419100"/>
          <a:ext cx="35718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09E7A41C-1EEC-4D5E-BE96-9D761650F0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10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6C1E9CC2-99B4-483C-8DB3-CB4349E3AC26}"/>
            </a:ext>
          </a:extLst>
        </xdr:cNvPr>
        <xdr:cNvSpPr>
          <a:spLocks noChangeShapeType="1"/>
        </xdr:cNvSpPr>
      </xdr:nvSpPr>
      <xdr:spPr bwMode="auto">
        <a:xfrm flipV="1">
          <a:off x="6038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7CBCF375-CD97-4EE0-92FD-10532690C4EB}"/>
            </a:ext>
          </a:extLst>
        </xdr:cNvPr>
        <xdr:cNvSpPr>
          <a:spLocks noChangeShapeType="1"/>
        </xdr:cNvSpPr>
      </xdr:nvSpPr>
      <xdr:spPr bwMode="auto">
        <a:xfrm flipV="1">
          <a:off x="4127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7E674D78-F4AE-4452-93D9-F3A2CB9A6767}"/>
            </a:ext>
          </a:extLst>
        </xdr:cNvPr>
        <xdr:cNvSpPr>
          <a:spLocks noChangeShapeType="1"/>
        </xdr:cNvSpPr>
      </xdr:nvSpPr>
      <xdr:spPr bwMode="auto">
        <a:xfrm flipV="1">
          <a:off x="6248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55725FDE-7BEC-4990-8D9E-D507C422F0F3}"/>
            </a:ext>
          </a:extLst>
        </xdr:cNvPr>
        <xdr:cNvSpPr>
          <a:spLocks noChangeShapeType="1"/>
        </xdr:cNvSpPr>
      </xdr:nvSpPr>
      <xdr:spPr bwMode="auto">
        <a:xfrm flipV="1">
          <a:off x="7124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EA6E6BA5-6411-4E8E-AA67-177D38AA9236}"/>
            </a:ext>
          </a:extLst>
        </xdr:cNvPr>
        <xdr:cNvSpPr>
          <a:spLocks noChangeShapeType="1"/>
        </xdr:cNvSpPr>
      </xdr:nvSpPr>
      <xdr:spPr bwMode="auto">
        <a:xfrm flipV="1">
          <a:off x="7353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F356502B-9B84-48DA-8E21-FBBD8106C961}"/>
            </a:ext>
          </a:extLst>
        </xdr:cNvPr>
        <xdr:cNvSpPr>
          <a:spLocks noChangeShapeType="1"/>
        </xdr:cNvSpPr>
      </xdr:nvSpPr>
      <xdr:spPr bwMode="auto">
        <a:xfrm flipV="1">
          <a:off x="6038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8D7CC8D5-F9FB-4490-8F14-9FE7F34E6789}"/>
            </a:ext>
          </a:extLst>
        </xdr:cNvPr>
        <xdr:cNvSpPr>
          <a:spLocks noChangeShapeType="1"/>
        </xdr:cNvSpPr>
      </xdr:nvSpPr>
      <xdr:spPr bwMode="auto">
        <a:xfrm flipV="1">
          <a:off x="4384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B4FBFF3F-1F42-456D-B181-11E94A1BEB3B}"/>
            </a:ext>
          </a:extLst>
        </xdr:cNvPr>
        <xdr:cNvSpPr txBox="1">
          <a:spLocks noChangeArrowheads="1"/>
        </xdr:cNvSpPr>
      </xdr:nvSpPr>
      <xdr:spPr bwMode="auto">
        <a:xfrm>
          <a:off x="12487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SEPTEMBER 003</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BA4F48A0-6C76-4E40-848C-FF4503473473}"/>
            </a:ext>
          </a:extLst>
        </xdr:cNvPr>
        <xdr:cNvSpPr>
          <a:spLocks noChangeShapeType="1"/>
        </xdr:cNvSpPr>
      </xdr:nvSpPr>
      <xdr:spPr bwMode="auto">
        <a:xfrm flipV="1">
          <a:off x="6248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7F2A8D85-E09D-4079-88EE-E873D782B7E9}"/>
            </a:ext>
          </a:extLst>
        </xdr:cNvPr>
        <xdr:cNvSpPr>
          <a:spLocks noChangeShapeType="1"/>
        </xdr:cNvSpPr>
      </xdr:nvSpPr>
      <xdr:spPr bwMode="auto">
        <a:xfrm flipV="1">
          <a:off x="7124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FB709A7D-2157-4FA4-8DC5-A518B80570DE}"/>
            </a:ext>
          </a:extLst>
        </xdr:cNvPr>
        <xdr:cNvSpPr>
          <a:spLocks noChangeShapeType="1"/>
        </xdr:cNvSpPr>
      </xdr:nvSpPr>
      <xdr:spPr bwMode="auto">
        <a:xfrm flipV="1">
          <a:off x="7353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4</xdr:rowOff>
    </xdr:from>
    <xdr:to>
      <xdr:col>21</xdr:col>
      <xdr:colOff>707571</xdr:colOff>
      <xdr:row>42</xdr:row>
      <xdr:rowOff>36287</xdr:rowOff>
    </xdr:to>
    <xdr:sp macro="" textlink="">
      <xdr:nvSpPr>
        <xdr:cNvPr id="13" name="Text Box 14">
          <a:extLst>
            <a:ext uri="{FF2B5EF4-FFF2-40B4-BE49-F238E27FC236}">
              <a16:creationId xmlns:a16="http://schemas.microsoft.com/office/drawing/2014/main" id="{F7E5E619-E3C0-48AB-9A74-E5B852B4B160}"/>
            </a:ext>
          </a:extLst>
        </xdr:cNvPr>
        <xdr:cNvSpPr txBox="1">
          <a:spLocks noChangeArrowheads="1"/>
        </xdr:cNvSpPr>
      </xdr:nvSpPr>
      <xdr:spPr bwMode="auto">
        <a:xfrm>
          <a:off x="0" y="7538361"/>
          <a:ext cx="15230928" cy="71664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630993 -&gt; ORDER AGUSTUS'2022</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43D85CF8-E8DC-419A-A954-BD9D21D64381}"/>
            </a:ext>
          </a:extLst>
        </xdr:cNvPr>
        <xdr:cNvSpPr txBox="1">
          <a:spLocks noChangeArrowheads="1"/>
        </xdr:cNvSpPr>
      </xdr:nvSpPr>
      <xdr:spPr bwMode="auto">
        <a:xfrm>
          <a:off x="38100" y="419100"/>
          <a:ext cx="3419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2B950DE6-C798-4BB4-BE33-A83F98DFC7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153465</xdr:rowOff>
    </xdr:from>
    <xdr:to>
      <xdr:col>4</xdr:col>
      <xdr:colOff>730249</xdr:colOff>
      <xdr:row>18</xdr:row>
      <xdr:rowOff>153466</xdr:rowOff>
    </xdr:to>
    <xdr:sp macro="" textlink="">
      <xdr:nvSpPr>
        <xdr:cNvPr id="16" name="Line 21">
          <a:extLst>
            <a:ext uri="{FF2B5EF4-FFF2-40B4-BE49-F238E27FC236}">
              <a16:creationId xmlns:a16="http://schemas.microsoft.com/office/drawing/2014/main" id="{C7C02257-254E-457D-8C37-0C8F7A76C22F}"/>
            </a:ext>
          </a:extLst>
        </xdr:cNvPr>
        <xdr:cNvSpPr>
          <a:spLocks noChangeShapeType="1"/>
        </xdr:cNvSpPr>
      </xdr:nvSpPr>
      <xdr:spPr bwMode="auto">
        <a:xfrm flipV="1">
          <a:off x="4952252" y="30490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17" name="Line 21">
          <a:extLst>
            <a:ext uri="{FF2B5EF4-FFF2-40B4-BE49-F238E27FC236}">
              <a16:creationId xmlns:a16="http://schemas.microsoft.com/office/drawing/2014/main" id="{A332F9C9-999E-45A9-AEAC-B5520AAFE755}"/>
            </a:ext>
          </a:extLst>
        </xdr:cNvPr>
        <xdr:cNvSpPr>
          <a:spLocks noChangeShapeType="1"/>
        </xdr:cNvSpPr>
      </xdr:nvSpPr>
      <xdr:spPr bwMode="auto">
        <a:xfrm flipV="1">
          <a:off x="49522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4.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67DAFBE8-08B3-4F9B-B4F4-6E355FCF762F}"/>
            </a:ext>
          </a:extLst>
        </xdr:cNvPr>
        <xdr:cNvSpPr>
          <a:spLocks noChangeShapeType="1"/>
        </xdr:cNvSpPr>
      </xdr:nvSpPr>
      <xdr:spPr bwMode="auto">
        <a:xfrm flipV="1">
          <a:off x="6038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CA153FF6-4DBF-462B-BA68-6DC9C5F639FE}"/>
            </a:ext>
          </a:extLst>
        </xdr:cNvPr>
        <xdr:cNvSpPr>
          <a:spLocks noChangeShapeType="1"/>
        </xdr:cNvSpPr>
      </xdr:nvSpPr>
      <xdr:spPr bwMode="auto">
        <a:xfrm flipV="1">
          <a:off x="4127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8245305C-4FE6-4FF1-8EAE-C19DC798C879}"/>
            </a:ext>
          </a:extLst>
        </xdr:cNvPr>
        <xdr:cNvSpPr>
          <a:spLocks noChangeShapeType="1"/>
        </xdr:cNvSpPr>
      </xdr:nvSpPr>
      <xdr:spPr bwMode="auto">
        <a:xfrm flipV="1">
          <a:off x="6248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8086A310-D586-49A9-A9A0-096C7EF78DD7}"/>
            </a:ext>
          </a:extLst>
        </xdr:cNvPr>
        <xdr:cNvSpPr>
          <a:spLocks noChangeShapeType="1"/>
        </xdr:cNvSpPr>
      </xdr:nvSpPr>
      <xdr:spPr bwMode="auto">
        <a:xfrm flipV="1">
          <a:off x="7124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D63E8225-6260-4F5A-A98F-8582B1A15D1F}"/>
            </a:ext>
          </a:extLst>
        </xdr:cNvPr>
        <xdr:cNvSpPr>
          <a:spLocks noChangeShapeType="1"/>
        </xdr:cNvSpPr>
      </xdr:nvSpPr>
      <xdr:spPr bwMode="auto">
        <a:xfrm flipV="1">
          <a:off x="7353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F0F27E8B-AE68-403E-8567-F0BC151ED4CD}"/>
            </a:ext>
          </a:extLst>
        </xdr:cNvPr>
        <xdr:cNvSpPr>
          <a:spLocks noChangeShapeType="1"/>
        </xdr:cNvSpPr>
      </xdr:nvSpPr>
      <xdr:spPr bwMode="auto">
        <a:xfrm flipV="1">
          <a:off x="6038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6899689D-DCFF-4E69-8063-0EBB1E0E984F}"/>
            </a:ext>
          </a:extLst>
        </xdr:cNvPr>
        <xdr:cNvSpPr>
          <a:spLocks noChangeShapeType="1"/>
        </xdr:cNvSpPr>
      </xdr:nvSpPr>
      <xdr:spPr bwMode="auto">
        <a:xfrm flipV="1">
          <a:off x="4384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19705AE-6522-4121-A589-5E7318FF3837}"/>
            </a:ext>
          </a:extLst>
        </xdr:cNvPr>
        <xdr:cNvSpPr txBox="1">
          <a:spLocks noChangeArrowheads="1"/>
        </xdr:cNvSpPr>
      </xdr:nvSpPr>
      <xdr:spPr bwMode="auto">
        <a:xfrm>
          <a:off x="12487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SEPTEMBER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972ED5E2-103F-43E8-9367-4848E09BF8AC}"/>
            </a:ext>
          </a:extLst>
        </xdr:cNvPr>
        <xdr:cNvSpPr>
          <a:spLocks noChangeShapeType="1"/>
        </xdr:cNvSpPr>
      </xdr:nvSpPr>
      <xdr:spPr bwMode="auto">
        <a:xfrm flipV="1">
          <a:off x="6248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95CFDEFC-EB77-42EE-BA6A-FB98E4E82CA2}"/>
            </a:ext>
          </a:extLst>
        </xdr:cNvPr>
        <xdr:cNvSpPr>
          <a:spLocks noChangeShapeType="1"/>
        </xdr:cNvSpPr>
      </xdr:nvSpPr>
      <xdr:spPr bwMode="auto">
        <a:xfrm flipV="1">
          <a:off x="7124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2094C8DC-0EED-4C49-9701-424EDF9D957C}"/>
            </a:ext>
          </a:extLst>
        </xdr:cNvPr>
        <xdr:cNvSpPr>
          <a:spLocks noChangeShapeType="1"/>
        </xdr:cNvSpPr>
      </xdr:nvSpPr>
      <xdr:spPr bwMode="auto">
        <a:xfrm flipV="1">
          <a:off x="7353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37</xdr:row>
      <xdr:rowOff>4</xdr:rowOff>
    </xdr:from>
    <xdr:to>
      <xdr:col>21</xdr:col>
      <xdr:colOff>707571</xdr:colOff>
      <xdr:row>40</xdr:row>
      <xdr:rowOff>36287</xdr:rowOff>
    </xdr:to>
    <xdr:sp macro="" textlink="">
      <xdr:nvSpPr>
        <xdr:cNvPr id="13" name="Text Box 14">
          <a:extLst>
            <a:ext uri="{FF2B5EF4-FFF2-40B4-BE49-F238E27FC236}">
              <a16:creationId xmlns:a16="http://schemas.microsoft.com/office/drawing/2014/main" id="{2B51D247-3883-4ADC-90E3-93ABC532D9BF}"/>
            </a:ext>
          </a:extLst>
        </xdr:cNvPr>
        <xdr:cNvSpPr txBox="1">
          <a:spLocks noChangeArrowheads="1"/>
        </xdr:cNvSpPr>
      </xdr:nvSpPr>
      <xdr:spPr bwMode="auto">
        <a:xfrm>
          <a:off x="0" y="7454904"/>
          <a:ext cx="15242721" cy="72208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630993 -&gt; ORDER AGUSTUS'2022</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08041790-6E89-4BA6-AA28-83E405D81001}"/>
            </a:ext>
          </a:extLst>
        </xdr:cNvPr>
        <xdr:cNvSpPr txBox="1">
          <a:spLocks noChangeArrowheads="1"/>
        </xdr:cNvSpPr>
      </xdr:nvSpPr>
      <xdr:spPr bwMode="auto">
        <a:xfrm>
          <a:off x="38100" y="419100"/>
          <a:ext cx="3419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B5FE1F71-A286-4CAD-8A10-E5FBA1ED4F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153465</xdr:rowOff>
    </xdr:from>
    <xdr:to>
      <xdr:col>4</xdr:col>
      <xdr:colOff>730249</xdr:colOff>
      <xdr:row>18</xdr:row>
      <xdr:rowOff>153466</xdr:rowOff>
    </xdr:to>
    <xdr:sp macro="" textlink="">
      <xdr:nvSpPr>
        <xdr:cNvPr id="16" name="Line 21">
          <a:extLst>
            <a:ext uri="{FF2B5EF4-FFF2-40B4-BE49-F238E27FC236}">
              <a16:creationId xmlns:a16="http://schemas.microsoft.com/office/drawing/2014/main" id="{3AB5AA09-FA4D-47C9-9CA0-4BFAFBE17490}"/>
            </a:ext>
          </a:extLst>
        </xdr:cNvPr>
        <xdr:cNvSpPr>
          <a:spLocks noChangeShapeType="1"/>
        </xdr:cNvSpPr>
      </xdr:nvSpPr>
      <xdr:spPr bwMode="auto">
        <a:xfrm flipV="1">
          <a:off x="4952252" y="30490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17" name="Line 21">
          <a:extLst>
            <a:ext uri="{FF2B5EF4-FFF2-40B4-BE49-F238E27FC236}">
              <a16:creationId xmlns:a16="http://schemas.microsoft.com/office/drawing/2014/main" id="{11DDE20C-A181-4FBF-9203-15F91E63E884}"/>
            </a:ext>
          </a:extLst>
        </xdr:cNvPr>
        <xdr:cNvSpPr>
          <a:spLocks noChangeShapeType="1"/>
        </xdr:cNvSpPr>
      </xdr:nvSpPr>
      <xdr:spPr bwMode="auto">
        <a:xfrm flipV="1">
          <a:off x="4952252" y="35316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5.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8E10FD5A-CD30-47C8-B854-3349ECFBE464}"/>
            </a:ext>
          </a:extLst>
        </xdr:cNvPr>
        <xdr:cNvSpPr>
          <a:spLocks noChangeShapeType="1"/>
        </xdr:cNvSpPr>
      </xdr:nvSpPr>
      <xdr:spPr bwMode="auto">
        <a:xfrm flipV="1">
          <a:off x="6038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1B7EB41-74CA-4AC5-84D6-45BFE08C565E}"/>
            </a:ext>
          </a:extLst>
        </xdr:cNvPr>
        <xdr:cNvSpPr>
          <a:spLocks noChangeShapeType="1"/>
        </xdr:cNvSpPr>
      </xdr:nvSpPr>
      <xdr:spPr bwMode="auto">
        <a:xfrm flipV="1">
          <a:off x="4127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B9A2F1EC-4601-4B2A-A4A8-BCFB07A68C23}"/>
            </a:ext>
          </a:extLst>
        </xdr:cNvPr>
        <xdr:cNvSpPr>
          <a:spLocks noChangeShapeType="1"/>
        </xdr:cNvSpPr>
      </xdr:nvSpPr>
      <xdr:spPr bwMode="auto">
        <a:xfrm flipV="1">
          <a:off x="6248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A9AA5275-32BF-4FED-83A8-801EC44A6DD8}"/>
            </a:ext>
          </a:extLst>
        </xdr:cNvPr>
        <xdr:cNvSpPr>
          <a:spLocks noChangeShapeType="1"/>
        </xdr:cNvSpPr>
      </xdr:nvSpPr>
      <xdr:spPr bwMode="auto">
        <a:xfrm flipV="1">
          <a:off x="7124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8B4CA02F-4E2D-49E0-B5B4-C7DC5D62A5A7}"/>
            </a:ext>
          </a:extLst>
        </xdr:cNvPr>
        <xdr:cNvSpPr>
          <a:spLocks noChangeShapeType="1"/>
        </xdr:cNvSpPr>
      </xdr:nvSpPr>
      <xdr:spPr bwMode="auto">
        <a:xfrm flipV="1">
          <a:off x="7353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0F46E00F-16AD-4B55-BFBE-B21E47F93FAE}"/>
            </a:ext>
          </a:extLst>
        </xdr:cNvPr>
        <xdr:cNvSpPr>
          <a:spLocks noChangeShapeType="1"/>
        </xdr:cNvSpPr>
      </xdr:nvSpPr>
      <xdr:spPr bwMode="auto">
        <a:xfrm flipV="1">
          <a:off x="6038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51EB868C-14BA-406B-AE58-6DD77B78DE80}"/>
            </a:ext>
          </a:extLst>
        </xdr:cNvPr>
        <xdr:cNvSpPr>
          <a:spLocks noChangeShapeType="1"/>
        </xdr:cNvSpPr>
      </xdr:nvSpPr>
      <xdr:spPr bwMode="auto">
        <a:xfrm flipV="1">
          <a:off x="4384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04D1BFE7-3310-4CA8-8BBB-A833F937545A}"/>
            </a:ext>
          </a:extLst>
        </xdr:cNvPr>
        <xdr:cNvSpPr txBox="1">
          <a:spLocks noChangeArrowheads="1"/>
        </xdr:cNvSpPr>
      </xdr:nvSpPr>
      <xdr:spPr bwMode="auto">
        <a:xfrm>
          <a:off x="12487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t" upright="1"/>
        <a:lstStyle/>
        <a:p>
          <a:pPr algn="ctr" rtl="0">
            <a:defRPr sz="1000"/>
          </a:pPr>
          <a:r>
            <a:rPr lang="en-US" sz="1400" b="1" i="0" u="none" strike="noStrike" baseline="0">
              <a:solidFill>
                <a:srgbClr val="000000"/>
              </a:solidFill>
              <a:latin typeface="Arial"/>
              <a:cs typeface="Arial"/>
            </a:rPr>
            <a:t>NO : 2022 SEPTEMBER 004</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DFE4001-64F9-4A3C-9863-20988BD13A70}"/>
            </a:ext>
          </a:extLst>
        </xdr:cNvPr>
        <xdr:cNvSpPr>
          <a:spLocks noChangeShapeType="1"/>
        </xdr:cNvSpPr>
      </xdr:nvSpPr>
      <xdr:spPr bwMode="auto">
        <a:xfrm flipV="1">
          <a:off x="6248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CDEA7291-D785-41A2-A6C4-ABDD9EAF2EB7}"/>
            </a:ext>
          </a:extLst>
        </xdr:cNvPr>
        <xdr:cNvSpPr>
          <a:spLocks noChangeShapeType="1"/>
        </xdr:cNvSpPr>
      </xdr:nvSpPr>
      <xdr:spPr bwMode="auto">
        <a:xfrm flipV="1">
          <a:off x="7124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26254E38-7872-4308-BEC1-D3E21B79AC59}"/>
            </a:ext>
          </a:extLst>
        </xdr:cNvPr>
        <xdr:cNvSpPr>
          <a:spLocks noChangeShapeType="1"/>
        </xdr:cNvSpPr>
      </xdr:nvSpPr>
      <xdr:spPr bwMode="auto">
        <a:xfrm flipV="1">
          <a:off x="7353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xdr:rowOff>
    </xdr:from>
    <xdr:to>
      <xdr:col>21</xdr:col>
      <xdr:colOff>707571</xdr:colOff>
      <xdr:row>42</xdr:row>
      <xdr:rowOff>190500</xdr:rowOff>
    </xdr:to>
    <xdr:sp macro="" textlink="">
      <xdr:nvSpPr>
        <xdr:cNvPr id="13" name="Text Box 14">
          <a:extLst>
            <a:ext uri="{FF2B5EF4-FFF2-40B4-BE49-F238E27FC236}">
              <a16:creationId xmlns:a16="http://schemas.microsoft.com/office/drawing/2014/main" id="{A341AE89-F157-4D1C-9851-BCDA610BC7E3}"/>
            </a:ext>
          </a:extLst>
        </xdr:cNvPr>
        <xdr:cNvSpPr txBox="1">
          <a:spLocks noChangeArrowheads="1"/>
        </xdr:cNvSpPr>
      </xdr:nvSpPr>
      <xdr:spPr bwMode="auto">
        <a:xfrm>
          <a:off x="0" y="7538360"/>
          <a:ext cx="15103928" cy="87085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630993 -&gt; ORDER AGUSTUS'2022</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8388AECB-185F-4F93-8B3B-855B95A8E6D9}"/>
            </a:ext>
          </a:extLst>
        </xdr:cNvPr>
        <xdr:cNvSpPr txBox="1">
          <a:spLocks noChangeArrowheads="1"/>
        </xdr:cNvSpPr>
      </xdr:nvSpPr>
      <xdr:spPr bwMode="auto">
        <a:xfrm>
          <a:off x="38100" y="419100"/>
          <a:ext cx="3419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DA2FBEDE-5161-4BCE-880D-C322737C3B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20</xdr:row>
      <xdr:rowOff>153465</xdr:rowOff>
    </xdr:from>
    <xdr:to>
      <xdr:col>4</xdr:col>
      <xdr:colOff>730249</xdr:colOff>
      <xdr:row>20</xdr:row>
      <xdr:rowOff>153466</xdr:rowOff>
    </xdr:to>
    <xdr:sp macro="" textlink="">
      <xdr:nvSpPr>
        <xdr:cNvPr id="20" name="Line 21">
          <a:extLst>
            <a:ext uri="{FF2B5EF4-FFF2-40B4-BE49-F238E27FC236}">
              <a16:creationId xmlns:a16="http://schemas.microsoft.com/office/drawing/2014/main" id="{01485822-5172-4F18-9E9E-418FFB49A346}"/>
            </a:ext>
          </a:extLst>
        </xdr:cNvPr>
        <xdr:cNvSpPr>
          <a:spLocks noChangeShapeType="1"/>
        </xdr:cNvSpPr>
      </xdr:nvSpPr>
      <xdr:spPr bwMode="auto">
        <a:xfrm flipV="1">
          <a:off x="4943181" y="3083536"/>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B737F546-D159-431F-BBE7-6589045F6E36}"/>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2" name="Line 21">
          <a:extLst>
            <a:ext uri="{FF2B5EF4-FFF2-40B4-BE49-F238E27FC236}">
              <a16:creationId xmlns:a16="http://schemas.microsoft.com/office/drawing/2014/main" id="{1DB784B5-DBD2-4DE8-88C0-9B87A94CDABB}"/>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3" name="Line 21">
          <a:extLst>
            <a:ext uri="{FF2B5EF4-FFF2-40B4-BE49-F238E27FC236}">
              <a16:creationId xmlns:a16="http://schemas.microsoft.com/office/drawing/2014/main" id="{9A8EF7BC-5104-4BA6-B5D8-B1EF69ACEF09}"/>
            </a:ext>
          </a:extLst>
        </xdr:cNvPr>
        <xdr:cNvSpPr>
          <a:spLocks noChangeShapeType="1"/>
        </xdr:cNvSpPr>
      </xdr:nvSpPr>
      <xdr:spPr bwMode="auto">
        <a:xfrm flipV="1">
          <a:off x="53840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20</xdr:row>
      <xdr:rowOff>153465</xdr:rowOff>
    </xdr:from>
    <xdr:to>
      <xdr:col>4</xdr:col>
      <xdr:colOff>730249</xdr:colOff>
      <xdr:row>20</xdr:row>
      <xdr:rowOff>153466</xdr:rowOff>
    </xdr:to>
    <xdr:sp macro="" textlink="">
      <xdr:nvSpPr>
        <xdr:cNvPr id="24" name="Line 21">
          <a:extLst>
            <a:ext uri="{FF2B5EF4-FFF2-40B4-BE49-F238E27FC236}">
              <a16:creationId xmlns:a16="http://schemas.microsoft.com/office/drawing/2014/main" id="{571AFD06-3042-40BB-AA79-C440E7EE6200}"/>
            </a:ext>
          </a:extLst>
        </xdr:cNvPr>
        <xdr:cNvSpPr>
          <a:spLocks noChangeShapeType="1"/>
        </xdr:cNvSpPr>
      </xdr:nvSpPr>
      <xdr:spPr bwMode="auto">
        <a:xfrm flipV="1">
          <a:off x="4943181" y="4063251"/>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6.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24A59985-5AED-4056-928B-A3B98650B267}"/>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EB783F2F-F491-4B85-ADA5-10177604F66D}"/>
            </a:ext>
          </a:extLst>
        </xdr:cNvPr>
        <xdr:cNvSpPr>
          <a:spLocks noChangeShapeType="1"/>
        </xdr:cNvSpPr>
      </xdr:nvSpPr>
      <xdr:spPr bwMode="auto">
        <a:xfrm flipV="1">
          <a:off x="4000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66EB89B6-4986-419A-870B-396B3BEB983E}"/>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42A79966-DFF2-45F2-8B4F-F5CA9D3BF229}"/>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BB8F70A-8B10-4B03-87BB-3C855CB71094}"/>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4AD02BE0-AD29-440B-959F-6196071E637A}"/>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8043091-F67E-4F36-BC09-15E14C0D317E}"/>
            </a:ext>
          </a:extLst>
        </xdr:cNvPr>
        <xdr:cNvSpPr>
          <a:spLocks noChangeShapeType="1"/>
        </xdr:cNvSpPr>
      </xdr:nvSpPr>
      <xdr:spPr bwMode="auto">
        <a:xfrm flipV="1">
          <a:off x="4257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46A5520D-567D-46AE-940E-F265B1F68716}"/>
            </a:ext>
          </a:extLst>
        </xdr:cNvPr>
        <xdr:cNvSpPr txBox="1">
          <a:spLocks noChangeArrowheads="1"/>
        </xdr:cNvSpPr>
      </xdr:nvSpPr>
      <xdr:spPr bwMode="auto">
        <a:xfrm>
          <a:off x="12360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defRPr sz="1000"/>
          </a:pPr>
          <a:r>
            <a:rPr lang="en-US" sz="1400" b="1" i="0" u="none" strike="noStrike" baseline="0">
              <a:solidFill>
                <a:srgbClr val="000000"/>
              </a:solidFill>
              <a:latin typeface="Arial"/>
              <a:cs typeface="Arial"/>
            </a:rPr>
            <a:t>NO : 2022 SEPTEMBER 005</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8E307909-EBB4-4BE8-A7C8-94872DFEB177}"/>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1E98B175-BF36-458C-8B2F-3AB182E15466}"/>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3D82E303-5CF1-4F8A-A747-E936A5D23A1E}"/>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38</xdr:row>
      <xdr:rowOff>3</xdr:rowOff>
    </xdr:from>
    <xdr:to>
      <xdr:col>21</xdr:col>
      <xdr:colOff>707571</xdr:colOff>
      <xdr:row>41</xdr:row>
      <xdr:rowOff>190500</xdr:rowOff>
    </xdr:to>
    <xdr:sp macro="" textlink="">
      <xdr:nvSpPr>
        <xdr:cNvPr id="13" name="Text Box 14">
          <a:extLst>
            <a:ext uri="{FF2B5EF4-FFF2-40B4-BE49-F238E27FC236}">
              <a16:creationId xmlns:a16="http://schemas.microsoft.com/office/drawing/2014/main" id="{B2B32E88-86D3-43DB-8F97-E82DFF1987AE}"/>
            </a:ext>
          </a:extLst>
        </xdr:cNvPr>
        <xdr:cNvSpPr txBox="1">
          <a:spLocks noChangeArrowheads="1"/>
        </xdr:cNvSpPr>
      </xdr:nvSpPr>
      <xdr:spPr bwMode="auto">
        <a:xfrm>
          <a:off x="0" y="7454903"/>
          <a:ext cx="15115721" cy="87629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630993 -&gt; ORDER AGUSTUS'2022</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53DCE2DB-E983-4742-8E79-3448B8FF667C}"/>
            </a:ext>
          </a:extLst>
        </xdr:cNvPr>
        <xdr:cNvSpPr txBox="1">
          <a:spLocks noChangeArrowheads="1"/>
        </xdr:cNvSpPr>
      </xdr:nvSpPr>
      <xdr:spPr bwMode="auto">
        <a:xfrm>
          <a:off x="38100" y="419100"/>
          <a:ext cx="3292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C5AED2AC-5A94-47A1-96EC-631F167D99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226038</xdr:colOff>
      <xdr:row>20</xdr:row>
      <xdr:rowOff>153466</xdr:rowOff>
    </xdr:from>
    <xdr:to>
      <xdr:col>4</xdr:col>
      <xdr:colOff>703035</xdr:colOff>
      <xdr:row>20</xdr:row>
      <xdr:rowOff>153467</xdr:rowOff>
    </xdr:to>
    <xdr:sp macro="" textlink="">
      <xdr:nvSpPr>
        <xdr:cNvPr id="17" name="Line 21">
          <a:extLst>
            <a:ext uri="{FF2B5EF4-FFF2-40B4-BE49-F238E27FC236}">
              <a16:creationId xmlns:a16="http://schemas.microsoft.com/office/drawing/2014/main" id="{2A3406D7-2CA1-4A7E-A82A-F6F03001CB0E}"/>
            </a:ext>
          </a:extLst>
        </xdr:cNvPr>
        <xdr:cNvSpPr>
          <a:spLocks noChangeShapeType="1"/>
        </xdr:cNvSpPr>
      </xdr:nvSpPr>
      <xdr:spPr bwMode="auto">
        <a:xfrm flipV="1">
          <a:off x="4788967" y="357339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21" name="Line 21">
          <a:extLst>
            <a:ext uri="{FF2B5EF4-FFF2-40B4-BE49-F238E27FC236}">
              <a16:creationId xmlns:a16="http://schemas.microsoft.com/office/drawing/2014/main" id="{6BD58C6B-9187-4262-A05C-6EC1684674C0}"/>
            </a:ext>
          </a:extLst>
        </xdr:cNvPr>
        <xdr:cNvSpPr>
          <a:spLocks noChangeShapeType="1"/>
        </xdr:cNvSpPr>
      </xdr:nvSpPr>
      <xdr:spPr bwMode="auto">
        <a:xfrm flipV="1">
          <a:off x="4816181" y="3564323"/>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7.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57916226-5F5E-46E8-81FD-E791FD67D054}"/>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28E058F-92F7-4A1D-9CD5-036299916026}"/>
            </a:ext>
          </a:extLst>
        </xdr:cNvPr>
        <xdr:cNvSpPr>
          <a:spLocks noChangeShapeType="1"/>
        </xdr:cNvSpPr>
      </xdr:nvSpPr>
      <xdr:spPr bwMode="auto">
        <a:xfrm flipV="1">
          <a:off x="4000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96B8E110-4F0A-46C6-BCE9-DF1A02F26CDA}"/>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4745BE25-C736-4B76-95D8-A6D885259C49}"/>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0B47EC0A-5674-419C-80D9-4EBA3F8EA584}"/>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8BD6443A-1720-439E-A9D0-3AD46C913F1C}"/>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41E37255-F758-47A8-8707-7718BBB0FE1F}"/>
            </a:ext>
          </a:extLst>
        </xdr:cNvPr>
        <xdr:cNvSpPr>
          <a:spLocks noChangeShapeType="1"/>
        </xdr:cNvSpPr>
      </xdr:nvSpPr>
      <xdr:spPr bwMode="auto">
        <a:xfrm flipV="1">
          <a:off x="4257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961BE5E1-20C6-455F-9BF5-4CA72C5529D5}"/>
            </a:ext>
          </a:extLst>
        </xdr:cNvPr>
        <xdr:cNvSpPr txBox="1">
          <a:spLocks noChangeArrowheads="1"/>
        </xdr:cNvSpPr>
      </xdr:nvSpPr>
      <xdr:spPr bwMode="auto">
        <a:xfrm>
          <a:off x="12360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defRPr sz="1000"/>
          </a:pPr>
          <a:r>
            <a:rPr lang="en-US" sz="1400" b="1" i="0" u="none" strike="noStrike" baseline="0">
              <a:solidFill>
                <a:srgbClr val="000000"/>
              </a:solidFill>
              <a:latin typeface="Arial"/>
              <a:cs typeface="Arial"/>
            </a:rPr>
            <a:t>NO : 2022 SEPTEMBER 006</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23AB8B36-A68E-4659-8142-BE57B5DC07F3}"/>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A00880FF-751B-4334-AA84-47865FD51D97}"/>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9504831B-9C1B-49A1-AAF5-69D3D7FB7AFD}"/>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xdr:rowOff>
    </xdr:from>
    <xdr:to>
      <xdr:col>21</xdr:col>
      <xdr:colOff>707571</xdr:colOff>
      <xdr:row>38</xdr:row>
      <xdr:rowOff>190500</xdr:rowOff>
    </xdr:to>
    <xdr:sp macro="" textlink="">
      <xdr:nvSpPr>
        <xdr:cNvPr id="13" name="Text Box 14">
          <a:extLst>
            <a:ext uri="{FF2B5EF4-FFF2-40B4-BE49-F238E27FC236}">
              <a16:creationId xmlns:a16="http://schemas.microsoft.com/office/drawing/2014/main" id="{CE01DE7E-C6BB-4EAD-8575-FA506B26F58C}"/>
            </a:ext>
          </a:extLst>
        </xdr:cNvPr>
        <xdr:cNvSpPr txBox="1">
          <a:spLocks noChangeArrowheads="1"/>
        </xdr:cNvSpPr>
      </xdr:nvSpPr>
      <xdr:spPr bwMode="auto">
        <a:xfrm>
          <a:off x="0" y="6972303"/>
          <a:ext cx="15115721" cy="87629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6133845D-D902-423D-8774-12647EF94562}"/>
            </a:ext>
          </a:extLst>
        </xdr:cNvPr>
        <xdr:cNvSpPr txBox="1">
          <a:spLocks noChangeArrowheads="1"/>
        </xdr:cNvSpPr>
      </xdr:nvSpPr>
      <xdr:spPr bwMode="auto">
        <a:xfrm>
          <a:off x="38100" y="419100"/>
          <a:ext cx="3292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1E43D8A9-5F3F-4440-923B-F121A70A35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226038</xdr:colOff>
      <xdr:row>20</xdr:row>
      <xdr:rowOff>153466</xdr:rowOff>
    </xdr:from>
    <xdr:to>
      <xdr:col>4</xdr:col>
      <xdr:colOff>703035</xdr:colOff>
      <xdr:row>20</xdr:row>
      <xdr:rowOff>153467</xdr:rowOff>
    </xdr:to>
    <xdr:sp macro="" textlink="">
      <xdr:nvSpPr>
        <xdr:cNvPr id="16" name="Line 21">
          <a:extLst>
            <a:ext uri="{FF2B5EF4-FFF2-40B4-BE49-F238E27FC236}">
              <a16:creationId xmlns:a16="http://schemas.microsoft.com/office/drawing/2014/main" id="{90E0186E-09F9-4059-9F1B-6CC7134E2866}"/>
            </a:ext>
          </a:extLst>
        </xdr:cNvPr>
        <xdr:cNvSpPr>
          <a:spLocks noChangeShapeType="1"/>
        </xdr:cNvSpPr>
      </xdr:nvSpPr>
      <xdr:spPr bwMode="auto">
        <a:xfrm flipV="1">
          <a:off x="4798038" y="3531666"/>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5DA0B736-5238-4D6A-8462-EB557E7C51A9}"/>
            </a:ext>
          </a:extLst>
        </xdr:cNvPr>
        <xdr:cNvSpPr>
          <a:spLocks noChangeShapeType="1"/>
        </xdr:cNvSpPr>
      </xdr:nvSpPr>
      <xdr:spPr bwMode="auto">
        <a:xfrm flipV="1">
          <a:off x="48252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8.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C8E0D632-B8A6-45E9-AA42-59FE069EA9EC}"/>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5598840F-E89E-41A7-9C85-4194789DD167}"/>
            </a:ext>
          </a:extLst>
        </xdr:cNvPr>
        <xdr:cNvSpPr>
          <a:spLocks noChangeShapeType="1"/>
        </xdr:cNvSpPr>
      </xdr:nvSpPr>
      <xdr:spPr bwMode="auto">
        <a:xfrm flipV="1">
          <a:off x="4000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C01CB358-DADE-45FB-AE2E-B65C891586C1}"/>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51D0EC9A-67D9-42E3-B100-064DCDD174F3}"/>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B7156388-031C-413E-83CB-46308B07292D}"/>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FC4D75B7-E28C-474C-A616-25F07C2D2555}"/>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0DA9CEDA-291A-4791-9A3C-7CA43AFC5812}"/>
            </a:ext>
          </a:extLst>
        </xdr:cNvPr>
        <xdr:cNvSpPr>
          <a:spLocks noChangeShapeType="1"/>
        </xdr:cNvSpPr>
      </xdr:nvSpPr>
      <xdr:spPr bwMode="auto">
        <a:xfrm flipV="1">
          <a:off x="4257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2D64D4D6-856D-4B55-A5DC-6D09BF53CD65}"/>
            </a:ext>
          </a:extLst>
        </xdr:cNvPr>
        <xdr:cNvSpPr txBox="1">
          <a:spLocks noChangeArrowheads="1"/>
        </xdr:cNvSpPr>
      </xdr:nvSpPr>
      <xdr:spPr bwMode="auto">
        <a:xfrm>
          <a:off x="12360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defRPr sz="1000"/>
          </a:pPr>
          <a:r>
            <a:rPr lang="en-US" sz="1400" b="1" i="0" u="none" strike="noStrike" baseline="0">
              <a:solidFill>
                <a:srgbClr val="000000"/>
              </a:solidFill>
              <a:latin typeface="Arial"/>
              <a:cs typeface="Arial"/>
            </a:rPr>
            <a:t>NO : 2022 SEPTEMBER 007</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FC08DFCA-2F6E-4D6F-962A-9F65FB676C34}"/>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52B488A7-6778-4F3F-BFB6-9C74439768C2}"/>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1342FBB6-82FF-4863-856E-BEBC2061FEA9}"/>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xdr:rowOff>
    </xdr:from>
    <xdr:to>
      <xdr:col>21</xdr:col>
      <xdr:colOff>707571</xdr:colOff>
      <xdr:row>39</xdr:row>
      <xdr:rowOff>190500</xdr:rowOff>
    </xdr:to>
    <xdr:sp macro="" textlink="">
      <xdr:nvSpPr>
        <xdr:cNvPr id="13" name="Text Box 14">
          <a:extLst>
            <a:ext uri="{FF2B5EF4-FFF2-40B4-BE49-F238E27FC236}">
              <a16:creationId xmlns:a16="http://schemas.microsoft.com/office/drawing/2014/main" id="{238A1959-17D5-4E46-A337-E998843A9F70}"/>
            </a:ext>
          </a:extLst>
        </xdr:cNvPr>
        <xdr:cNvSpPr txBox="1">
          <a:spLocks noChangeArrowheads="1"/>
        </xdr:cNvSpPr>
      </xdr:nvSpPr>
      <xdr:spPr bwMode="auto">
        <a:xfrm>
          <a:off x="0" y="7213603"/>
          <a:ext cx="15115721" cy="87629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JUNI'2022</a:t>
          </a:r>
        </a:p>
        <a:p>
          <a:pPr algn="l" rtl="0">
            <a:defRPr sz="1000"/>
          </a:pPr>
          <a:r>
            <a:rPr lang="en-US" sz="1400" b="0" i="0" u="none" strike="noStrike" baseline="0">
              <a:solidFill>
                <a:srgbClr val="000000"/>
              </a:solidFill>
              <a:latin typeface="Arial"/>
              <a:cs typeface="Arial"/>
            </a:rPr>
            <a:t>PO :  630993 -&gt; ORDER AGUSTUS'2022</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5F199FD6-483C-4C37-9594-82EB7A75BD3F}"/>
            </a:ext>
          </a:extLst>
        </xdr:cNvPr>
        <xdr:cNvSpPr txBox="1">
          <a:spLocks noChangeArrowheads="1"/>
        </xdr:cNvSpPr>
      </xdr:nvSpPr>
      <xdr:spPr bwMode="auto">
        <a:xfrm>
          <a:off x="38100" y="419100"/>
          <a:ext cx="3292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43C586C5-C9D9-4230-B79D-ACD8037B7A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226038</xdr:colOff>
      <xdr:row>20</xdr:row>
      <xdr:rowOff>153466</xdr:rowOff>
    </xdr:from>
    <xdr:to>
      <xdr:col>4</xdr:col>
      <xdr:colOff>703035</xdr:colOff>
      <xdr:row>20</xdr:row>
      <xdr:rowOff>153467</xdr:rowOff>
    </xdr:to>
    <xdr:sp macro="" textlink="">
      <xdr:nvSpPr>
        <xdr:cNvPr id="18" name="Line 21">
          <a:extLst>
            <a:ext uri="{FF2B5EF4-FFF2-40B4-BE49-F238E27FC236}">
              <a16:creationId xmlns:a16="http://schemas.microsoft.com/office/drawing/2014/main" id="{8BFC6826-0299-4AB0-9B87-23F042203F74}"/>
            </a:ext>
          </a:extLst>
        </xdr:cNvPr>
        <xdr:cNvSpPr>
          <a:spLocks noChangeShapeType="1"/>
        </xdr:cNvSpPr>
      </xdr:nvSpPr>
      <xdr:spPr bwMode="auto">
        <a:xfrm flipV="1">
          <a:off x="4788967" y="357339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9" name="Line 21">
          <a:extLst>
            <a:ext uri="{FF2B5EF4-FFF2-40B4-BE49-F238E27FC236}">
              <a16:creationId xmlns:a16="http://schemas.microsoft.com/office/drawing/2014/main" id="{16EB9A9F-5C74-435E-BB6A-CE59D886E77F}"/>
            </a:ext>
          </a:extLst>
        </xdr:cNvPr>
        <xdr:cNvSpPr>
          <a:spLocks noChangeShapeType="1"/>
        </xdr:cNvSpPr>
      </xdr:nvSpPr>
      <xdr:spPr bwMode="auto">
        <a:xfrm flipV="1">
          <a:off x="4816181" y="3074465"/>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09.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5CF3AC97-16E4-493E-92DE-B3FC4C059FDF}"/>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9ECEAC27-A377-451C-A7E6-84B5318C1F76}"/>
            </a:ext>
          </a:extLst>
        </xdr:cNvPr>
        <xdr:cNvSpPr>
          <a:spLocks noChangeShapeType="1"/>
        </xdr:cNvSpPr>
      </xdr:nvSpPr>
      <xdr:spPr bwMode="auto">
        <a:xfrm flipV="1">
          <a:off x="4000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BBF66AC-B099-4B00-B8BD-FF918C2CD555}"/>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687E69FD-67A2-4A41-8B8A-5902E1058784}"/>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2E7E6C21-B34B-43A0-B26F-3423C699A70C}"/>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E473754F-373D-4097-9032-B4A4110721FE}"/>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F158DF00-ACE8-458C-A23F-DD9E0229E5CA}"/>
            </a:ext>
          </a:extLst>
        </xdr:cNvPr>
        <xdr:cNvSpPr>
          <a:spLocks noChangeShapeType="1"/>
        </xdr:cNvSpPr>
      </xdr:nvSpPr>
      <xdr:spPr bwMode="auto">
        <a:xfrm flipV="1">
          <a:off x="4257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962A7ABC-F087-42B7-9085-C0F2F0EEC930}"/>
            </a:ext>
          </a:extLst>
        </xdr:cNvPr>
        <xdr:cNvSpPr txBox="1">
          <a:spLocks noChangeArrowheads="1"/>
        </xdr:cNvSpPr>
      </xdr:nvSpPr>
      <xdr:spPr bwMode="auto">
        <a:xfrm>
          <a:off x="12360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defRPr sz="1000"/>
          </a:pPr>
          <a:r>
            <a:rPr lang="en-US" sz="1400" b="1" i="0" u="none" strike="noStrike" baseline="0">
              <a:solidFill>
                <a:srgbClr val="000000"/>
              </a:solidFill>
              <a:latin typeface="Arial"/>
              <a:cs typeface="Arial"/>
            </a:rPr>
            <a:t>NO : 2022 SEPTEMBER 008</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55D3A02-F325-43D8-AE5B-72EFEAC00253}"/>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A4065292-5B46-4788-84E7-A922A2ACFE15}"/>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8350594A-7DC6-45B9-B576-5E354A1F9D33}"/>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xdr:rowOff>
    </xdr:from>
    <xdr:to>
      <xdr:col>21</xdr:col>
      <xdr:colOff>707571</xdr:colOff>
      <xdr:row>38</xdr:row>
      <xdr:rowOff>190500</xdr:rowOff>
    </xdr:to>
    <xdr:sp macro="" textlink="">
      <xdr:nvSpPr>
        <xdr:cNvPr id="13" name="Text Box 14">
          <a:extLst>
            <a:ext uri="{FF2B5EF4-FFF2-40B4-BE49-F238E27FC236}">
              <a16:creationId xmlns:a16="http://schemas.microsoft.com/office/drawing/2014/main" id="{E46FEFC5-F8AF-4012-952A-588FA17ED418}"/>
            </a:ext>
          </a:extLst>
        </xdr:cNvPr>
        <xdr:cNvSpPr txBox="1">
          <a:spLocks noChangeArrowheads="1"/>
        </xdr:cNvSpPr>
      </xdr:nvSpPr>
      <xdr:spPr bwMode="auto">
        <a:xfrm>
          <a:off x="0" y="6489703"/>
          <a:ext cx="15115721" cy="87629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EDEE4FCC-D278-4215-84CE-3EDC7FA5F1AD}"/>
            </a:ext>
          </a:extLst>
        </xdr:cNvPr>
        <xdr:cNvSpPr txBox="1">
          <a:spLocks noChangeArrowheads="1"/>
        </xdr:cNvSpPr>
      </xdr:nvSpPr>
      <xdr:spPr bwMode="auto">
        <a:xfrm>
          <a:off x="38100" y="419100"/>
          <a:ext cx="3292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BDA8C0E5-2371-4BF0-9023-D365651723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226038</xdr:colOff>
      <xdr:row>20</xdr:row>
      <xdr:rowOff>153466</xdr:rowOff>
    </xdr:from>
    <xdr:to>
      <xdr:col>4</xdr:col>
      <xdr:colOff>703035</xdr:colOff>
      <xdr:row>20</xdr:row>
      <xdr:rowOff>153467</xdr:rowOff>
    </xdr:to>
    <xdr:sp macro="" textlink="">
      <xdr:nvSpPr>
        <xdr:cNvPr id="16" name="Line 21">
          <a:extLst>
            <a:ext uri="{FF2B5EF4-FFF2-40B4-BE49-F238E27FC236}">
              <a16:creationId xmlns:a16="http://schemas.microsoft.com/office/drawing/2014/main" id="{8B917D73-75E7-49D0-A5B1-B4C1D9483607}"/>
            </a:ext>
          </a:extLst>
        </xdr:cNvPr>
        <xdr:cNvSpPr>
          <a:spLocks noChangeShapeType="1"/>
        </xdr:cNvSpPr>
      </xdr:nvSpPr>
      <xdr:spPr bwMode="auto">
        <a:xfrm flipV="1">
          <a:off x="4798038" y="3531666"/>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39090BC2-0051-4552-8C22-7D8D06637D24}"/>
            </a:ext>
          </a:extLst>
        </xdr:cNvPr>
        <xdr:cNvSpPr>
          <a:spLocks noChangeShapeType="1"/>
        </xdr:cNvSpPr>
      </xdr:nvSpPr>
      <xdr:spPr bwMode="auto">
        <a:xfrm flipV="1">
          <a:off x="48252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10.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628D02FB-6E01-423A-B070-9C779EF1BC0F}"/>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D0FAE922-D947-4087-A246-701605C08609}"/>
            </a:ext>
          </a:extLst>
        </xdr:cNvPr>
        <xdr:cNvSpPr>
          <a:spLocks noChangeShapeType="1"/>
        </xdr:cNvSpPr>
      </xdr:nvSpPr>
      <xdr:spPr bwMode="auto">
        <a:xfrm flipV="1">
          <a:off x="4000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A39D6032-D7E7-463F-96A6-BCB4850F0320}"/>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790AAD65-BE4E-4897-9A36-6C2E03CDBA78}"/>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58685A0F-D955-4BD7-BB15-3E6C0DF2F0B1}"/>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672CFA73-5106-4BAD-98DA-57318CACFE9E}"/>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C3BA62D9-9EF6-4097-97F6-396A42DF7CB0}"/>
            </a:ext>
          </a:extLst>
        </xdr:cNvPr>
        <xdr:cNvSpPr>
          <a:spLocks noChangeShapeType="1"/>
        </xdr:cNvSpPr>
      </xdr:nvSpPr>
      <xdr:spPr bwMode="auto">
        <a:xfrm flipV="1">
          <a:off x="4257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CEEAFEF0-53AA-48D6-8F8A-86A940AFD4D8}"/>
            </a:ext>
          </a:extLst>
        </xdr:cNvPr>
        <xdr:cNvSpPr txBox="1">
          <a:spLocks noChangeArrowheads="1"/>
        </xdr:cNvSpPr>
      </xdr:nvSpPr>
      <xdr:spPr bwMode="auto">
        <a:xfrm>
          <a:off x="12360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defRPr sz="1000"/>
          </a:pPr>
          <a:r>
            <a:rPr lang="en-US" sz="1400" b="1" i="0" u="none" strike="noStrike" baseline="0">
              <a:solidFill>
                <a:srgbClr val="000000"/>
              </a:solidFill>
              <a:latin typeface="Arial"/>
              <a:cs typeface="Arial"/>
            </a:rPr>
            <a:t>NO : 2022 SEPTEMBER 008</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2F6BAAAD-3F95-42C0-8E84-1E5471B4BE8B}"/>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547E25BB-F487-4899-B820-6FD9847757A6}"/>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8C527A30-35F2-4BC6-A879-1707C4383592}"/>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36</xdr:row>
      <xdr:rowOff>3</xdr:rowOff>
    </xdr:from>
    <xdr:to>
      <xdr:col>21</xdr:col>
      <xdr:colOff>707571</xdr:colOff>
      <xdr:row>39</xdr:row>
      <xdr:rowOff>190500</xdr:rowOff>
    </xdr:to>
    <xdr:sp macro="" textlink="">
      <xdr:nvSpPr>
        <xdr:cNvPr id="13" name="Text Box 14">
          <a:extLst>
            <a:ext uri="{FF2B5EF4-FFF2-40B4-BE49-F238E27FC236}">
              <a16:creationId xmlns:a16="http://schemas.microsoft.com/office/drawing/2014/main" id="{942A44E3-D4D0-47B0-9949-CA7A97DC4A9C}"/>
            </a:ext>
          </a:extLst>
        </xdr:cNvPr>
        <xdr:cNvSpPr txBox="1">
          <a:spLocks noChangeArrowheads="1"/>
        </xdr:cNvSpPr>
      </xdr:nvSpPr>
      <xdr:spPr bwMode="auto">
        <a:xfrm>
          <a:off x="0" y="6489703"/>
          <a:ext cx="15115721" cy="87629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JULI'2022</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52233D31-114A-4425-A1A6-3206555C9922}"/>
            </a:ext>
          </a:extLst>
        </xdr:cNvPr>
        <xdr:cNvSpPr txBox="1">
          <a:spLocks noChangeArrowheads="1"/>
        </xdr:cNvSpPr>
      </xdr:nvSpPr>
      <xdr:spPr bwMode="auto">
        <a:xfrm>
          <a:off x="38100" y="419100"/>
          <a:ext cx="3292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50A45A6B-3C8D-4A9D-9E42-F2CEB4D9DA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7" name="Line 21">
          <a:extLst>
            <a:ext uri="{FF2B5EF4-FFF2-40B4-BE49-F238E27FC236}">
              <a16:creationId xmlns:a16="http://schemas.microsoft.com/office/drawing/2014/main" id="{CF2FF740-7B0D-44BA-AA96-00ECC8B401B8}"/>
            </a:ext>
          </a:extLst>
        </xdr:cNvPr>
        <xdr:cNvSpPr>
          <a:spLocks noChangeShapeType="1"/>
        </xdr:cNvSpPr>
      </xdr:nvSpPr>
      <xdr:spPr bwMode="auto">
        <a:xfrm flipV="1">
          <a:off x="48252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226038</xdr:colOff>
      <xdr:row>20</xdr:row>
      <xdr:rowOff>153466</xdr:rowOff>
    </xdr:from>
    <xdr:to>
      <xdr:col>4</xdr:col>
      <xdr:colOff>703035</xdr:colOff>
      <xdr:row>20</xdr:row>
      <xdr:rowOff>153467</xdr:rowOff>
    </xdr:to>
    <xdr:sp macro="" textlink="">
      <xdr:nvSpPr>
        <xdr:cNvPr id="19" name="Line 21">
          <a:extLst>
            <a:ext uri="{FF2B5EF4-FFF2-40B4-BE49-F238E27FC236}">
              <a16:creationId xmlns:a16="http://schemas.microsoft.com/office/drawing/2014/main" id="{17712455-022A-426E-BB51-8E6085E5BD2E}"/>
            </a:ext>
          </a:extLst>
        </xdr:cNvPr>
        <xdr:cNvSpPr>
          <a:spLocks noChangeShapeType="1"/>
        </xdr:cNvSpPr>
      </xdr:nvSpPr>
      <xdr:spPr bwMode="auto">
        <a:xfrm flipV="1">
          <a:off x="4788967" y="3818323"/>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11.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8D616265-1CF0-4F9C-B3BE-2793207BE70B}"/>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D43E4829-F37B-4543-99CB-5166FEFBBF6D}"/>
            </a:ext>
          </a:extLst>
        </xdr:cNvPr>
        <xdr:cNvSpPr>
          <a:spLocks noChangeShapeType="1"/>
        </xdr:cNvSpPr>
      </xdr:nvSpPr>
      <xdr:spPr bwMode="auto">
        <a:xfrm flipV="1">
          <a:off x="4000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898250A6-16ED-4F89-BA18-0069DF52A37A}"/>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0D750D96-8FC2-4551-B1FA-67380DF6F7D9}"/>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6903F384-4DB7-4278-97BC-7D92A3F9912F}"/>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51CDEFD3-8E17-44BF-A6E2-C518BA7C3B9D}"/>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C6583D9B-68D0-4A9D-8DA0-6E06E0996341}"/>
            </a:ext>
          </a:extLst>
        </xdr:cNvPr>
        <xdr:cNvSpPr>
          <a:spLocks noChangeShapeType="1"/>
        </xdr:cNvSpPr>
      </xdr:nvSpPr>
      <xdr:spPr bwMode="auto">
        <a:xfrm flipV="1">
          <a:off x="4257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E9A7EAA3-1319-4F05-9C6F-380EBE3745A6}"/>
            </a:ext>
          </a:extLst>
        </xdr:cNvPr>
        <xdr:cNvSpPr txBox="1">
          <a:spLocks noChangeArrowheads="1"/>
        </xdr:cNvSpPr>
      </xdr:nvSpPr>
      <xdr:spPr bwMode="auto">
        <a:xfrm>
          <a:off x="12360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defRPr sz="1000"/>
          </a:pPr>
          <a:r>
            <a:rPr lang="en-US" sz="1400" b="1" i="0" u="none" strike="noStrike" baseline="0">
              <a:solidFill>
                <a:srgbClr val="000000"/>
              </a:solidFill>
              <a:latin typeface="Arial"/>
              <a:cs typeface="Arial"/>
            </a:rPr>
            <a:t>NO : 2022 SEPTEMBER 009</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533D7550-FA8B-4DCF-A632-33EC458D5A77}"/>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FA41CF88-ECEE-4F30-ADE2-4B34A275D6CE}"/>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E6FAA5DE-6C54-4AFF-9ED5-538BFB4B15E8}"/>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39</xdr:row>
      <xdr:rowOff>3</xdr:rowOff>
    </xdr:from>
    <xdr:to>
      <xdr:col>21</xdr:col>
      <xdr:colOff>707571</xdr:colOff>
      <xdr:row>42</xdr:row>
      <xdr:rowOff>190500</xdr:rowOff>
    </xdr:to>
    <xdr:sp macro="" textlink="">
      <xdr:nvSpPr>
        <xdr:cNvPr id="13" name="Text Box 14">
          <a:extLst>
            <a:ext uri="{FF2B5EF4-FFF2-40B4-BE49-F238E27FC236}">
              <a16:creationId xmlns:a16="http://schemas.microsoft.com/office/drawing/2014/main" id="{C9D0D472-1629-44FE-9B6D-6745DDA55157}"/>
            </a:ext>
          </a:extLst>
        </xdr:cNvPr>
        <xdr:cNvSpPr txBox="1">
          <a:spLocks noChangeArrowheads="1"/>
        </xdr:cNvSpPr>
      </xdr:nvSpPr>
      <xdr:spPr bwMode="auto">
        <a:xfrm>
          <a:off x="0" y="6731003"/>
          <a:ext cx="15115721" cy="87629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JULI'2022</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C4D4B4D7-EC49-4049-A6B9-E9722AD1C350}"/>
            </a:ext>
          </a:extLst>
        </xdr:cNvPr>
        <xdr:cNvSpPr txBox="1">
          <a:spLocks noChangeArrowheads="1"/>
        </xdr:cNvSpPr>
      </xdr:nvSpPr>
      <xdr:spPr bwMode="auto">
        <a:xfrm>
          <a:off x="38100" y="419100"/>
          <a:ext cx="3292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97C89943-4E8A-4AAF-9A21-BACA3091C3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6" name="Line 21">
          <a:extLst>
            <a:ext uri="{FF2B5EF4-FFF2-40B4-BE49-F238E27FC236}">
              <a16:creationId xmlns:a16="http://schemas.microsoft.com/office/drawing/2014/main" id="{1FEFD32C-951E-417B-A6C7-923FCD303B05}"/>
            </a:ext>
          </a:extLst>
        </xdr:cNvPr>
        <xdr:cNvSpPr>
          <a:spLocks noChangeShapeType="1"/>
        </xdr:cNvSpPr>
      </xdr:nvSpPr>
      <xdr:spPr bwMode="auto">
        <a:xfrm flipV="1">
          <a:off x="4825252" y="30399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226038</xdr:colOff>
      <xdr:row>20</xdr:row>
      <xdr:rowOff>153466</xdr:rowOff>
    </xdr:from>
    <xdr:to>
      <xdr:col>4</xdr:col>
      <xdr:colOff>703035</xdr:colOff>
      <xdr:row>20</xdr:row>
      <xdr:rowOff>153467</xdr:rowOff>
    </xdr:to>
    <xdr:sp macro="" textlink="">
      <xdr:nvSpPr>
        <xdr:cNvPr id="18" name="Line 21">
          <a:extLst>
            <a:ext uri="{FF2B5EF4-FFF2-40B4-BE49-F238E27FC236}">
              <a16:creationId xmlns:a16="http://schemas.microsoft.com/office/drawing/2014/main" id="{86264837-70D9-4C29-B0D7-E5B8579DBE4C}"/>
            </a:ext>
          </a:extLst>
        </xdr:cNvPr>
        <xdr:cNvSpPr>
          <a:spLocks noChangeShapeType="1"/>
        </xdr:cNvSpPr>
      </xdr:nvSpPr>
      <xdr:spPr bwMode="auto">
        <a:xfrm flipV="1">
          <a:off x="4788967" y="4063252"/>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12.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4DC4BD83-9C06-4887-9A7B-B70C81F80121}"/>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4B444B5C-0A6A-4D7F-9BED-B2D886014523}"/>
            </a:ext>
          </a:extLst>
        </xdr:cNvPr>
        <xdr:cNvSpPr>
          <a:spLocks noChangeShapeType="1"/>
        </xdr:cNvSpPr>
      </xdr:nvSpPr>
      <xdr:spPr bwMode="auto">
        <a:xfrm flipV="1">
          <a:off x="4000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7ACB3449-93D1-497B-90F3-3A9CAC1F140E}"/>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350F5BE3-A684-490E-A09B-56E8630C639B}"/>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954DB5A6-1CE5-4165-BE23-7F0378478A62}"/>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83007EA1-661C-4BED-BA46-4E699D796F14}"/>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D479BA3D-7098-452E-B279-14E0286E5562}"/>
            </a:ext>
          </a:extLst>
        </xdr:cNvPr>
        <xdr:cNvSpPr>
          <a:spLocks noChangeShapeType="1"/>
        </xdr:cNvSpPr>
      </xdr:nvSpPr>
      <xdr:spPr bwMode="auto">
        <a:xfrm flipV="1">
          <a:off x="4257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970E6035-10F2-42C7-B86E-D7797A8AFCE8}"/>
            </a:ext>
          </a:extLst>
        </xdr:cNvPr>
        <xdr:cNvSpPr txBox="1">
          <a:spLocks noChangeArrowheads="1"/>
        </xdr:cNvSpPr>
      </xdr:nvSpPr>
      <xdr:spPr bwMode="auto">
        <a:xfrm>
          <a:off x="12360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defRPr sz="1000"/>
          </a:pPr>
          <a:r>
            <a:rPr lang="en-US" sz="1400" b="1" i="0" u="none" strike="noStrike" baseline="0">
              <a:solidFill>
                <a:srgbClr val="000000"/>
              </a:solidFill>
              <a:latin typeface="Arial"/>
              <a:cs typeface="Arial"/>
            </a:rPr>
            <a:t>NO : 2022 SEPTEMBER 009</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55EAC40A-328B-413B-AF11-81710E3203D7}"/>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2B50EA58-BEC9-4447-BC42-1A4B8C748751}"/>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57E13E0B-59D6-4DB5-84E8-D4175BF4654C}"/>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35</xdr:row>
      <xdr:rowOff>3</xdr:rowOff>
    </xdr:from>
    <xdr:to>
      <xdr:col>21</xdr:col>
      <xdr:colOff>707571</xdr:colOff>
      <xdr:row>38</xdr:row>
      <xdr:rowOff>190500</xdr:rowOff>
    </xdr:to>
    <xdr:sp macro="" textlink="">
      <xdr:nvSpPr>
        <xdr:cNvPr id="13" name="Text Box 14">
          <a:extLst>
            <a:ext uri="{FF2B5EF4-FFF2-40B4-BE49-F238E27FC236}">
              <a16:creationId xmlns:a16="http://schemas.microsoft.com/office/drawing/2014/main" id="{A467B66B-9AC5-4253-81B3-4ABADB093EA4}"/>
            </a:ext>
          </a:extLst>
        </xdr:cNvPr>
        <xdr:cNvSpPr txBox="1">
          <a:spLocks noChangeArrowheads="1"/>
        </xdr:cNvSpPr>
      </xdr:nvSpPr>
      <xdr:spPr bwMode="auto">
        <a:xfrm>
          <a:off x="0" y="8420103"/>
          <a:ext cx="15115721" cy="87629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JULI'2022</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BC76CA2E-99AD-4D64-BDCC-82C62DB2FFA6}"/>
            </a:ext>
          </a:extLst>
        </xdr:cNvPr>
        <xdr:cNvSpPr txBox="1">
          <a:spLocks noChangeArrowheads="1"/>
        </xdr:cNvSpPr>
      </xdr:nvSpPr>
      <xdr:spPr bwMode="auto">
        <a:xfrm>
          <a:off x="38100" y="419100"/>
          <a:ext cx="3292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830420C9-16F9-4BD7-8C94-F5FF583529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18" name="Line 21">
          <a:extLst>
            <a:ext uri="{FF2B5EF4-FFF2-40B4-BE49-F238E27FC236}">
              <a16:creationId xmlns:a16="http://schemas.microsoft.com/office/drawing/2014/main" id="{73F3907E-A490-4006-8DAF-81721A7F12B7}"/>
            </a:ext>
          </a:extLst>
        </xdr:cNvPr>
        <xdr:cNvSpPr>
          <a:spLocks noChangeShapeType="1"/>
        </xdr:cNvSpPr>
      </xdr:nvSpPr>
      <xdr:spPr bwMode="auto">
        <a:xfrm flipV="1">
          <a:off x="4825252" y="3065394"/>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226038</xdr:colOff>
      <xdr:row>20</xdr:row>
      <xdr:rowOff>153466</xdr:rowOff>
    </xdr:from>
    <xdr:to>
      <xdr:col>4</xdr:col>
      <xdr:colOff>703035</xdr:colOff>
      <xdr:row>20</xdr:row>
      <xdr:rowOff>153467</xdr:rowOff>
    </xdr:to>
    <xdr:sp macro="" textlink="">
      <xdr:nvSpPr>
        <xdr:cNvPr id="19" name="Line 21">
          <a:extLst>
            <a:ext uri="{FF2B5EF4-FFF2-40B4-BE49-F238E27FC236}">
              <a16:creationId xmlns:a16="http://schemas.microsoft.com/office/drawing/2014/main" id="{51AE9936-9269-40AE-BEFE-E114FCBD16E7}"/>
            </a:ext>
          </a:extLst>
        </xdr:cNvPr>
        <xdr:cNvSpPr>
          <a:spLocks noChangeShapeType="1"/>
        </xdr:cNvSpPr>
      </xdr:nvSpPr>
      <xdr:spPr bwMode="auto">
        <a:xfrm flipV="1">
          <a:off x="4798038" y="3561299"/>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drawings/drawing113.xml><?xml version="1.0" encoding="utf-8"?>
<xdr:wsDr xmlns:xdr="http://schemas.openxmlformats.org/drawingml/2006/spreadsheetDrawing" xmlns:a="http://schemas.openxmlformats.org/drawingml/2006/main">
  <xdr:twoCellAnchor>
    <xdr:from>
      <xdr:col>5</xdr:col>
      <xdr:colOff>361950</xdr:colOff>
      <xdr:row>14</xdr:row>
      <xdr:rowOff>0</xdr:rowOff>
    </xdr:from>
    <xdr:to>
      <xdr:col>5</xdr:col>
      <xdr:colOff>457200</xdr:colOff>
      <xdr:row>14</xdr:row>
      <xdr:rowOff>123825</xdr:rowOff>
    </xdr:to>
    <xdr:sp macro="" textlink="">
      <xdr:nvSpPr>
        <xdr:cNvPr id="2" name="Line 1">
          <a:extLst>
            <a:ext uri="{FF2B5EF4-FFF2-40B4-BE49-F238E27FC236}">
              <a16:creationId xmlns:a16="http://schemas.microsoft.com/office/drawing/2014/main" id="{D42FD6ED-00EC-4342-9FD9-765FD78E1DC9}"/>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19050</xdr:colOff>
      <xdr:row>14</xdr:row>
      <xdr:rowOff>0</xdr:rowOff>
    </xdr:from>
    <xdr:to>
      <xdr:col>3</xdr:col>
      <xdr:colOff>161925</xdr:colOff>
      <xdr:row>14</xdr:row>
      <xdr:rowOff>133350</xdr:rowOff>
    </xdr:to>
    <xdr:sp macro="" textlink="">
      <xdr:nvSpPr>
        <xdr:cNvPr id="3" name="Line 2">
          <a:extLst>
            <a:ext uri="{FF2B5EF4-FFF2-40B4-BE49-F238E27FC236}">
              <a16:creationId xmlns:a16="http://schemas.microsoft.com/office/drawing/2014/main" id="{9A32DFB2-6084-4063-A89C-ED80D3577E70}"/>
            </a:ext>
          </a:extLst>
        </xdr:cNvPr>
        <xdr:cNvSpPr>
          <a:spLocks noChangeShapeType="1"/>
        </xdr:cNvSpPr>
      </xdr:nvSpPr>
      <xdr:spPr bwMode="auto">
        <a:xfrm flipV="1">
          <a:off x="4000500" y="2247900"/>
          <a:ext cx="142875"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571500</xdr:colOff>
      <xdr:row>14</xdr:row>
      <xdr:rowOff>0</xdr:rowOff>
    </xdr:from>
    <xdr:to>
      <xdr:col>5</xdr:col>
      <xdr:colOff>666750</xdr:colOff>
      <xdr:row>14</xdr:row>
      <xdr:rowOff>114300</xdr:rowOff>
    </xdr:to>
    <xdr:sp macro="" textlink="">
      <xdr:nvSpPr>
        <xdr:cNvPr id="4" name="Line 3">
          <a:extLst>
            <a:ext uri="{FF2B5EF4-FFF2-40B4-BE49-F238E27FC236}">
              <a16:creationId xmlns:a16="http://schemas.microsoft.com/office/drawing/2014/main" id="{0A38EFB9-39C1-4974-A941-F4B990C89A46}"/>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5" name="Line 4">
          <a:extLst>
            <a:ext uri="{FF2B5EF4-FFF2-40B4-BE49-F238E27FC236}">
              <a16:creationId xmlns:a16="http://schemas.microsoft.com/office/drawing/2014/main" id="{E82B9825-F896-4E82-9911-800280DD8123}"/>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6" name="Line 5">
          <a:extLst>
            <a:ext uri="{FF2B5EF4-FFF2-40B4-BE49-F238E27FC236}">
              <a16:creationId xmlns:a16="http://schemas.microsoft.com/office/drawing/2014/main" id="{B2D27974-0EDA-406E-86AA-32CA332480FB}"/>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361950</xdr:colOff>
      <xdr:row>14</xdr:row>
      <xdr:rowOff>0</xdr:rowOff>
    </xdr:from>
    <xdr:to>
      <xdr:col>5</xdr:col>
      <xdr:colOff>457200</xdr:colOff>
      <xdr:row>14</xdr:row>
      <xdr:rowOff>123825</xdr:rowOff>
    </xdr:to>
    <xdr:sp macro="" textlink="">
      <xdr:nvSpPr>
        <xdr:cNvPr id="7" name="Line 8">
          <a:extLst>
            <a:ext uri="{FF2B5EF4-FFF2-40B4-BE49-F238E27FC236}">
              <a16:creationId xmlns:a16="http://schemas.microsoft.com/office/drawing/2014/main" id="{94E91B37-0DCC-44A4-8740-22533452FF9C}"/>
            </a:ext>
          </a:extLst>
        </xdr:cNvPr>
        <xdr:cNvSpPr>
          <a:spLocks noChangeShapeType="1"/>
        </xdr:cNvSpPr>
      </xdr:nvSpPr>
      <xdr:spPr bwMode="auto">
        <a:xfrm flipV="1">
          <a:off x="591185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276225</xdr:colOff>
      <xdr:row>14</xdr:row>
      <xdr:rowOff>0</xdr:rowOff>
    </xdr:from>
    <xdr:to>
      <xdr:col>3</xdr:col>
      <xdr:colOff>333375</xdr:colOff>
      <xdr:row>14</xdr:row>
      <xdr:rowOff>133350</xdr:rowOff>
    </xdr:to>
    <xdr:sp macro="" textlink="">
      <xdr:nvSpPr>
        <xdr:cNvPr id="8" name="Line 9">
          <a:extLst>
            <a:ext uri="{FF2B5EF4-FFF2-40B4-BE49-F238E27FC236}">
              <a16:creationId xmlns:a16="http://schemas.microsoft.com/office/drawing/2014/main" id="{5C4688BF-AB5C-49B2-AE9F-0DDF3FF33D85}"/>
            </a:ext>
          </a:extLst>
        </xdr:cNvPr>
        <xdr:cNvSpPr>
          <a:spLocks noChangeShapeType="1"/>
        </xdr:cNvSpPr>
      </xdr:nvSpPr>
      <xdr:spPr bwMode="auto">
        <a:xfrm flipV="1">
          <a:off x="4257675" y="2247900"/>
          <a:ext cx="5715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632544</xdr:colOff>
      <xdr:row>2</xdr:row>
      <xdr:rowOff>36286</xdr:rowOff>
    </xdr:from>
    <xdr:to>
      <xdr:col>21</xdr:col>
      <xdr:colOff>898070</xdr:colOff>
      <xdr:row>3</xdr:row>
      <xdr:rowOff>27215</xdr:rowOff>
    </xdr:to>
    <xdr:sp macro="" textlink="">
      <xdr:nvSpPr>
        <xdr:cNvPr id="9" name="Text 7">
          <a:extLst>
            <a:ext uri="{FF2B5EF4-FFF2-40B4-BE49-F238E27FC236}">
              <a16:creationId xmlns:a16="http://schemas.microsoft.com/office/drawing/2014/main" id="{C8A375B0-174D-4FEE-997F-36A04EA3432F}"/>
            </a:ext>
          </a:extLst>
        </xdr:cNvPr>
        <xdr:cNvSpPr txBox="1">
          <a:spLocks noChangeArrowheads="1"/>
        </xdr:cNvSpPr>
      </xdr:nvSpPr>
      <xdr:spPr bwMode="auto">
        <a:xfrm>
          <a:off x="12360994" y="372836"/>
          <a:ext cx="2945226" cy="24492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27432" bIns="0" anchor="ctr" upright="1"/>
        <a:lstStyle/>
        <a:p>
          <a:pPr algn="ctr" rtl="0">
            <a:defRPr sz="1000"/>
          </a:pPr>
          <a:r>
            <a:rPr lang="en-US" sz="1400" b="1" i="0" u="none" strike="noStrike" baseline="0">
              <a:solidFill>
                <a:srgbClr val="000000"/>
              </a:solidFill>
              <a:latin typeface="Arial"/>
              <a:cs typeface="Arial"/>
            </a:rPr>
            <a:t>NO : 2022 SEPTEMBER 010</a:t>
          </a:r>
        </a:p>
      </xdr:txBody>
    </xdr:sp>
    <xdr:clientData/>
  </xdr:twoCellAnchor>
  <xdr:twoCellAnchor>
    <xdr:from>
      <xdr:col>5</xdr:col>
      <xdr:colOff>571500</xdr:colOff>
      <xdr:row>14</xdr:row>
      <xdr:rowOff>0</xdr:rowOff>
    </xdr:from>
    <xdr:to>
      <xdr:col>5</xdr:col>
      <xdr:colOff>666750</xdr:colOff>
      <xdr:row>14</xdr:row>
      <xdr:rowOff>114300</xdr:rowOff>
    </xdr:to>
    <xdr:sp macro="" textlink="">
      <xdr:nvSpPr>
        <xdr:cNvPr id="10" name="Line 11">
          <a:extLst>
            <a:ext uri="{FF2B5EF4-FFF2-40B4-BE49-F238E27FC236}">
              <a16:creationId xmlns:a16="http://schemas.microsoft.com/office/drawing/2014/main" id="{0C451BFC-3928-47CB-A4BC-0ACFE2F1241A}"/>
            </a:ext>
          </a:extLst>
        </xdr:cNvPr>
        <xdr:cNvSpPr>
          <a:spLocks noChangeShapeType="1"/>
        </xdr:cNvSpPr>
      </xdr:nvSpPr>
      <xdr:spPr bwMode="auto">
        <a:xfrm flipV="1">
          <a:off x="6121400" y="2247900"/>
          <a:ext cx="95250" cy="1143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361950</xdr:colOff>
      <xdr:row>14</xdr:row>
      <xdr:rowOff>0</xdr:rowOff>
    </xdr:from>
    <xdr:to>
      <xdr:col>6</xdr:col>
      <xdr:colOff>457200</xdr:colOff>
      <xdr:row>14</xdr:row>
      <xdr:rowOff>123825</xdr:rowOff>
    </xdr:to>
    <xdr:sp macro="" textlink="">
      <xdr:nvSpPr>
        <xdr:cNvPr id="11" name="Line 12">
          <a:extLst>
            <a:ext uri="{FF2B5EF4-FFF2-40B4-BE49-F238E27FC236}">
              <a16:creationId xmlns:a16="http://schemas.microsoft.com/office/drawing/2014/main" id="{34799DF6-75C0-4FA3-B100-29B88039A89E}"/>
            </a:ext>
          </a:extLst>
        </xdr:cNvPr>
        <xdr:cNvSpPr>
          <a:spLocks noChangeShapeType="1"/>
        </xdr:cNvSpPr>
      </xdr:nvSpPr>
      <xdr:spPr bwMode="auto">
        <a:xfrm flipV="1">
          <a:off x="69977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590550</xdr:colOff>
      <xdr:row>14</xdr:row>
      <xdr:rowOff>0</xdr:rowOff>
    </xdr:from>
    <xdr:to>
      <xdr:col>6</xdr:col>
      <xdr:colOff>685800</xdr:colOff>
      <xdr:row>14</xdr:row>
      <xdr:rowOff>123825</xdr:rowOff>
    </xdr:to>
    <xdr:sp macro="" textlink="">
      <xdr:nvSpPr>
        <xdr:cNvPr id="12" name="Line 13">
          <a:extLst>
            <a:ext uri="{FF2B5EF4-FFF2-40B4-BE49-F238E27FC236}">
              <a16:creationId xmlns:a16="http://schemas.microsoft.com/office/drawing/2014/main" id="{9B9D71CB-B2DA-4A5C-A8FA-7C6C8DA5F995}"/>
            </a:ext>
          </a:extLst>
        </xdr:cNvPr>
        <xdr:cNvSpPr>
          <a:spLocks noChangeShapeType="1"/>
        </xdr:cNvSpPr>
      </xdr:nvSpPr>
      <xdr:spPr bwMode="auto">
        <a:xfrm flipV="1">
          <a:off x="7226300" y="2247900"/>
          <a:ext cx="9525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41</xdr:row>
      <xdr:rowOff>3</xdr:rowOff>
    </xdr:from>
    <xdr:to>
      <xdr:col>21</xdr:col>
      <xdr:colOff>707571</xdr:colOff>
      <xdr:row>44</xdr:row>
      <xdr:rowOff>190500</xdr:rowOff>
    </xdr:to>
    <xdr:sp macro="" textlink="">
      <xdr:nvSpPr>
        <xdr:cNvPr id="13" name="Text Box 14">
          <a:extLst>
            <a:ext uri="{FF2B5EF4-FFF2-40B4-BE49-F238E27FC236}">
              <a16:creationId xmlns:a16="http://schemas.microsoft.com/office/drawing/2014/main" id="{93335174-5732-4A7A-9CC1-CE783FA5505E}"/>
            </a:ext>
          </a:extLst>
        </xdr:cNvPr>
        <xdr:cNvSpPr txBox="1">
          <a:spLocks noChangeArrowheads="1"/>
        </xdr:cNvSpPr>
      </xdr:nvSpPr>
      <xdr:spPr bwMode="auto">
        <a:xfrm>
          <a:off x="0" y="6489703"/>
          <a:ext cx="15115721" cy="87629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Note :</a:t>
          </a:r>
          <a:r>
            <a:rPr lang="en-US" sz="1400" b="0" i="0" u="none" strike="noStrike" baseline="0">
              <a:solidFill>
                <a:srgbClr val="000000"/>
              </a:solidFill>
              <a:latin typeface="Arial"/>
              <a:cs typeface="Arial"/>
            </a:rPr>
            <a:t>    </a:t>
          </a:r>
        </a:p>
        <a:p>
          <a:pPr algn="l" rtl="0">
            <a:defRPr sz="1000"/>
          </a:pPr>
          <a:r>
            <a:rPr lang="en-US" sz="1400" b="0" i="0" u="none" strike="noStrike" baseline="0">
              <a:solidFill>
                <a:srgbClr val="000000"/>
              </a:solidFill>
              <a:latin typeface="Arial"/>
              <a:cs typeface="Arial"/>
            </a:rPr>
            <a:t>PO :  627770 -&gt; ORDER JULI'2022</a:t>
          </a:r>
        </a:p>
        <a:p>
          <a:pPr algn="l" rtl="0">
            <a:defRPr sz="1000"/>
          </a:pPr>
          <a:r>
            <a:rPr lang="en-US" sz="1400" b="0" i="0" u="none" strike="noStrike" baseline="0">
              <a:solidFill>
                <a:srgbClr val="000000"/>
              </a:solidFill>
              <a:latin typeface="Arial"/>
              <a:cs typeface="Arial"/>
            </a:rPr>
            <a:t>PO :  632803 -&gt; ORDER SEPTEMBER'2022</a:t>
          </a: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a:p>
          <a:pPr algn="l" rtl="0">
            <a:defRPr sz="1000"/>
          </a:pPr>
          <a:endParaRPr lang="en-US" sz="1400" b="0" i="0" u="none" strike="noStrike" baseline="0">
            <a:solidFill>
              <a:srgbClr val="000000"/>
            </a:solidFill>
            <a:latin typeface="Arial"/>
            <a:cs typeface="Arial"/>
          </a:endParaRPr>
        </a:p>
      </xdr:txBody>
    </xdr:sp>
    <xdr:clientData/>
  </xdr:twoCellAnchor>
  <xdr:twoCellAnchor>
    <xdr:from>
      <xdr:col>0</xdr:col>
      <xdr:colOff>38100</xdr:colOff>
      <xdr:row>2</xdr:row>
      <xdr:rowOff>82550</xdr:rowOff>
    </xdr:from>
    <xdr:to>
      <xdr:col>2</xdr:col>
      <xdr:colOff>314325</xdr:colOff>
      <xdr:row>4</xdr:row>
      <xdr:rowOff>15875</xdr:rowOff>
    </xdr:to>
    <xdr:sp macro="" textlink="">
      <xdr:nvSpPr>
        <xdr:cNvPr id="14" name="Text Box 16">
          <a:extLst>
            <a:ext uri="{FF2B5EF4-FFF2-40B4-BE49-F238E27FC236}">
              <a16:creationId xmlns:a16="http://schemas.microsoft.com/office/drawing/2014/main" id="{3363B0A6-A41D-4862-AC20-4E157B8B7A6B}"/>
            </a:ext>
          </a:extLst>
        </xdr:cNvPr>
        <xdr:cNvSpPr txBox="1">
          <a:spLocks noChangeArrowheads="1"/>
        </xdr:cNvSpPr>
      </xdr:nvSpPr>
      <xdr:spPr bwMode="auto">
        <a:xfrm>
          <a:off x="38100" y="419100"/>
          <a:ext cx="3292475" cy="231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27432" tIns="18288" rIns="0" bIns="0" anchor="t" upright="1"/>
        <a:lstStyle/>
        <a:p>
          <a:pPr algn="l" rtl="0">
            <a:defRPr sz="1000"/>
          </a:pPr>
          <a:r>
            <a:rPr lang="en-US" sz="1000" b="0" i="0" u="none" strike="noStrike" baseline="0">
              <a:solidFill>
                <a:srgbClr val="000000"/>
              </a:solidFill>
              <a:latin typeface="Arial"/>
              <a:cs typeface="Arial"/>
            </a:rPr>
            <a:t>Delivery &amp; Stuffing Sect.</a:t>
          </a:r>
        </a:p>
      </xdr:txBody>
    </xdr:sp>
    <xdr:clientData/>
  </xdr:twoCellAnchor>
  <xdr:oneCellAnchor>
    <xdr:from>
      <xdr:col>0</xdr:col>
      <xdr:colOff>50800</xdr:colOff>
      <xdr:row>0</xdr:row>
      <xdr:rowOff>0</xdr:rowOff>
    </xdr:from>
    <xdr:ext cx="1548974" cy="372975"/>
    <xdr:pic>
      <xdr:nvPicPr>
        <xdr:cNvPr id="15" name="Picture 14">
          <a:extLst>
            <a:ext uri="{FF2B5EF4-FFF2-40B4-BE49-F238E27FC236}">
              <a16:creationId xmlns:a16="http://schemas.microsoft.com/office/drawing/2014/main" id="{5A902F1C-A736-40AC-8D90-59B19AB7D1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928" t="29398" r="4088" b="33119"/>
        <a:stretch>
          <a:fillRect/>
        </a:stretch>
      </xdr:blipFill>
      <xdr:spPr bwMode="auto">
        <a:xfrm>
          <a:off x="50800" y="0"/>
          <a:ext cx="1548974" cy="37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253252</xdr:colOff>
      <xdr:row>18</xdr:row>
      <xdr:rowOff>144394</xdr:rowOff>
    </xdr:from>
    <xdr:to>
      <xdr:col>4</xdr:col>
      <xdr:colOff>730249</xdr:colOff>
      <xdr:row>18</xdr:row>
      <xdr:rowOff>144395</xdr:rowOff>
    </xdr:to>
    <xdr:sp macro="" textlink="">
      <xdr:nvSpPr>
        <xdr:cNvPr id="24" name="Line 21">
          <a:extLst>
            <a:ext uri="{FF2B5EF4-FFF2-40B4-BE49-F238E27FC236}">
              <a16:creationId xmlns:a16="http://schemas.microsoft.com/office/drawing/2014/main" id="{8D789080-3D6D-4132-B59D-E9772C409095}"/>
            </a:ext>
          </a:extLst>
        </xdr:cNvPr>
        <xdr:cNvSpPr>
          <a:spLocks noChangeShapeType="1"/>
        </xdr:cNvSpPr>
      </xdr:nvSpPr>
      <xdr:spPr bwMode="auto">
        <a:xfrm flipV="1">
          <a:off x="4825252" y="302057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226038</xdr:colOff>
      <xdr:row>20</xdr:row>
      <xdr:rowOff>153466</xdr:rowOff>
    </xdr:from>
    <xdr:to>
      <xdr:col>4</xdr:col>
      <xdr:colOff>703035</xdr:colOff>
      <xdr:row>20</xdr:row>
      <xdr:rowOff>153467</xdr:rowOff>
    </xdr:to>
    <xdr:sp macro="" textlink="">
      <xdr:nvSpPr>
        <xdr:cNvPr id="25" name="Line 21">
          <a:extLst>
            <a:ext uri="{FF2B5EF4-FFF2-40B4-BE49-F238E27FC236}">
              <a16:creationId xmlns:a16="http://schemas.microsoft.com/office/drawing/2014/main" id="{59ADF20C-7A30-4E0D-88D3-605575B6D64A}"/>
            </a:ext>
          </a:extLst>
        </xdr:cNvPr>
        <xdr:cNvSpPr>
          <a:spLocks noChangeShapeType="1"/>
        </xdr:cNvSpPr>
      </xdr:nvSpPr>
      <xdr:spPr bwMode="auto">
        <a:xfrm flipV="1">
          <a:off x="4798038" y="3507760"/>
          <a:ext cx="476997"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m\data\My%20Documents\Klien\kons20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Users\Folder%20Group\F1%2012000\Quarter\1Q_9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iska\Data%20Umum\SISKA\COMM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3-Revised06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My%20Documents\&#65422;&#65437;&#65395;&#65396;&#65394;&#38306;&#20418;\SCB&#38283;&#30330;&#35336;&#30011;\&#38283;&#30330;&#35336;&#30011;&#26360;\YMMI\Hendra_P\Budget\BUDGET183-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pointer/Business%20Dev/jland/data%20klien/DATA/Accounting/Finance/PAJAK/Salary%20April%2020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fs01.home.yamaha.com/Users/453787/AppData/Local/Microsoft/Windows/Temporary%20Internet%20Files/Content.Outlook/S1P6WMCZ/DOCUME~1/Deploy/LOCALS~1/Temp/notesFD2C40/FS%20PAS-0301%20(FIN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pckrm06a\finance\Documents%20and%20Settings\millerh1\Local%20Settings\Temporary%20Internet%20Files\OLK4\2004%20Plan%20F-X%20Rat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Ykfiler\deptdata\My%20Documents\APO\APO%20YK\001%20Kemble%20Reques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ile-server\file%20sharing%20(cost%20control)\Monthly%20report%20185\monthly%20Cost%20185%20ok.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Ofd2"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ining\Data%20Umum\A_tauhid\data%20umum\Data%20Confidential\TAUHID\YCJ\Cons%202004-05\Forecast%20at%20end%20of%20Q3\DcaForE%20-%20Q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tikah\Data%20Umum\Data%20Confidential\TAUHID\YCJ\Cons%202005-06\Forecast%20at%20end%20of%20Q1-182\DcaForE%20@%20end%20of%20Q1-18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KARYASANTARA\ACCT_FIN\ACT&amp;FIN\Hanny's\Miscellaneous\Analysis\GM%20ANALYSIS%2020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L:\SHARED\Clients\I-L\kyocera\2000%20CITR\Marshall-Kyocera%20final.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EMP\2Q_2000.xls"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Gamen3"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Oper5"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TABLE.XLT"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BACKUP\TABLE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Sugeng\Data%20Umum\Documents%20and%20Settings\shige-i\My%20Documents\Excel%20temp\PA-CD-PJ\&#35211;&#31309;&#12426;\ASSY&#35211;&#31309;\EMX\MTR\AW16G&#22679;&#35430;&#12471;&#12540;&#12488;&#21152;&#24037;&#26178;&#38291;&#35211;&#31309;&#2636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s2\Documents%20and%20Settings\moriuchi\My%20Documents\&#25216;&#34899;&#36039;&#26009;\&#12450;&#12489;&#12458;&#12531;&#38283;&#30330;\&#38306;&#38651;&#65289;&#22806;&#37096;&#35373;&#35336;&#12502;&#12521;&#12531;&#12463;&#12501;&#12457;&#12540;&#12512;&#65288;IPO).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Togis_3dev\user\ZAIMU\2_&#26032;&#36001;&#21209;\&#38283;&#30330;DOC\90UNYOU\STANDARD\DOC_SAMP\&#20181;&#27096;&#26360;PG.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mi_filesrv01\public\WINDOWS\TEMP\D1BOX&#35211;&#31309;&#12426;&#24773;&#22577;10.6&#30495;&#19968;&#12373;&#12435;(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Ntsspt1\sapr3\WINDOWS\TEMP\~005658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S2\FS-Produksi\5-%20Meeting%20Produksi\REPORT%20WEEKLY%20196\Ie-srv\newdb\YMMA%232729&#20225;&#30011;&#35211;&#31309;&#12426;\%23272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mix-filesrv01\home\My%20Documents\&#21407;&#20385;&#27083;&#25104;\&#65332;&#65337;\PSR240\PSR240&#21407;&#20385;&#27083;&#25104;&#20225;&#30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worksheet"/>
      <sheetName val="equity"/>
      <sheetName val="cashflow"/>
      <sheetName val="comparative"/>
      <sheetName val="perGrup"/>
      <sheetName val="koran-ind"/>
      <sheetName val="koran-ingg"/>
      <sheetName val="pph-tangguhan"/>
      <sheetName val="def-tax-rec"/>
      <sheetName val="ws-valuation"/>
      <sheetName val="adj-entry"/>
      <sheetName val="DETIL"/>
      <sheetName val="社員リスト"/>
      <sheetName val="A"/>
      <sheetName val="7.LB After Plan"/>
      <sheetName val="MAIN時間見積り"/>
      <sheetName val="OT Juli 2019"/>
      <sheetName val="DT  Juli 2019"/>
      <sheetName val="REFUND"/>
      <sheetName val="オーダー管理 (4)"/>
      <sheetName val="処理機能記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urrent"/>
      <sheetName val="PL"/>
      <sheetName val="Input"/>
      <sheetName val="PRASS99"/>
      <sheetName val="Résultats"/>
      <sheetName val="tb1"/>
      <sheetName val="table"/>
      <sheetName val="0220"/>
      <sheetName val="FRN"/>
      <sheetName val="K-5"/>
      <sheetName val="#REF"/>
      <sheetName val="Ex_Rate"/>
      <sheetName val="Sub Acc"/>
      <sheetName val="社員リスト"/>
      <sheetName val="worksheet"/>
      <sheetName val="9"/>
      <sheetName val="1Q_97"/>
      <sheetName val="Region Code"/>
      <sheetName val="Product Group Code"/>
      <sheetName val="書換え条件"/>
      <sheetName val="SD"/>
      <sheetName val="Sch 16.1"/>
      <sheetName val="Sch 17.1"/>
      <sheetName val="Sch 14.2"/>
      <sheetName val="Sch 22.2"/>
      <sheetName val="Sch 22.4"/>
      <sheetName val="Sch 3.1"/>
      <sheetName val="BEP"/>
      <sheetName val="Art 23"/>
      <sheetName val="Module2"/>
      <sheetName val="A u g"/>
      <sheetName val="Marshal"/>
      <sheetName val="data"/>
      <sheetName val="corp tax"/>
      <sheetName val="U-3.1.1 telephone"/>
      <sheetName val="Tax Rate 2012"/>
      <sheetName val="Premi Iuran"/>
      <sheetName val="Q-PC1"/>
      <sheetName val="Q-PC2"/>
      <sheetName val="Approved SUMMARY-2013"/>
      <sheetName val="IntBalheet"/>
      <sheetName val="Revenue"/>
      <sheetName val="Assum"/>
      <sheetName val="Vendors"/>
      <sheetName val="BS+PL"/>
      <sheetName val="VC.4"/>
      <sheetName val="G.3.2.1 Rekon PPN In Premix"/>
      <sheetName val="REKAP PPH 21"/>
      <sheetName val="Art_23"/>
      <sheetName val="BQMP"/>
      <sheetName val="Art_231"/>
      <sheetName val="Sub_Acc"/>
      <sheetName val="Dropdown"/>
      <sheetName val="Ex-Rate"/>
      <sheetName val="WP"/>
      <sheetName val="SA2"/>
      <sheetName val="Premi_Iuran"/>
      <sheetName val="Sch_16_1"/>
      <sheetName val="Sch_17_1"/>
      <sheetName val="Sch_14_2"/>
      <sheetName val="Sch_22_2"/>
      <sheetName val="Sch_22_4"/>
      <sheetName val="Sch_3_1"/>
      <sheetName val="A_u_g"/>
      <sheetName val="corp_tax"/>
      <sheetName val="Tax_Rate_2012"/>
      <sheetName val="U-3_1_1_telephone"/>
      <sheetName val="7123885"/>
      <sheetName val="WBS1"/>
      <sheetName val="Master Cost Center"/>
      <sheetName val="OLDMAP"/>
      <sheetName val="Individual Gross Profit J - Aug"/>
      <sheetName val="PL (MONTHLY)"/>
      <sheetName val="DATA WP"/>
      <sheetName val="TSGAR"/>
      <sheetName val="Budget BS"/>
      <sheetName val="NAMA PERUSAHAAN"/>
      <sheetName val="CSG Overhead"/>
      <sheetName val="Plant Overhead"/>
      <sheetName val="C1 NOV"/>
      <sheetName val="Alokasi Rutin"/>
      <sheetName val="Sheet1"/>
      <sheetName val="10c. Mapping UP GP PE OK"/>
      <sheetName val="Sub_Acc1"/>
      <sheetName val="corp_tax1"/>
      <sheetName val="U-3_1_1_telephone1"/>
      <sheetName val="Sub_Acc2"/>
      <sheetName val="Art_232"/>
      <sheetName val="corp_tax2"/>
      <sheetName val="U-3_1_1_telephone2"/>
      <sheetName val="Biaya"/>
      <sheetName val="FKT_PJK"/>
      <sheetName val="ShareCapital "/>
      <sheetName val="Inventories"/>
      <sheetName val="CH_FL_QUAR"/>
      <sheetName val="PDPC0908"/>
      <sheetName val="Compare to competitor ratio-BI"/>
      <sheetName val="당월(1)"/>
      <sheetName val="PLN Mar"/>
      <sheetName val="PK HJ  HP"/>
      <sheetName val="Reaperdist"/>
      <sheetName val="Renc.Prod"/>
      <sheetName val="PLN Des"/>
      <sheetName val="Biaya Tot PLN"/>
      <sheetName val="PLN Okt"/>
      <sheetName val="PLN Jan"/>
      <sheetName val="PLN Mei"/>
      <sheetName val="PLN Nov"/>
      <sheetName val="PLN Jun"/>
      <sheetName val="PLN Jul"/>
      <sheetName val="PLN Feb"/>
      <sheetName val="PLN Ags"/>
      <sheetName val="PLN Sep"/>
      <sheetName val="PLN Apr"/>
      <sheetName val="CY_CRS"/>
      <sheetName val="LS_CRS"/>
      <sheetName val="EMISI"/>
      <sheetName val="HEAT"/>
      <sheetName val="Biaya Tot PLN TDL 2003"/>
      <sheetName val="Renc.Semen Keluar prod kantong"/>
      <sheetName val="Tabel Kode"/>
      <sheetName val="Art_233"/>
      <sheetName val="PLN_Mar"/>
      <sheetName val="PK_HJ__HP"/>
      <sheetName val="Renc_Prod"/>
      <sheetName val="PLN_Des"/>
      <sheetName val="Biaya_Tot_PLN"/>
      <sheetName val="PLN_Okt"/>
      <sheetName val="PLN_Jan"/>
      <sheetName val="PLN_Mei"/>
      <sheetName val="PLN_Nov"/>
      <sheetName val="PLN_Jun"/>
      <sheetName val="PLN_Jul"/>
      <sheetName val="PLN_Feb"/>
      <sheetName val="PLN_Ags"/>
      <sheetName val="PLN_Sep"/>
      <sheetName val="PLN_Apr"/>
      <sheetName val="Biaya_Tot_PLN_TDL_2003"/>
      <sheetName val="Renc_Semen_Keluar_prod_kantong"/>
      <sheetName val="Tabel_Kode"/>
      <sheetName val="GROWTH"/>
      <sheetName val="Journal Template"/>
      <sheetName val="dataPS"/>
      <sheetName val="laporan"/>
      <sheetName val="KODING"/>
      <sheetName val="Kode"/>
      <sheetName val="F1771-II"/>
      <sheetName val="F1771-III"/>
      <sheetName val="koding_komposisi"/>
      <sheetName val="KODINGharga"/>
      <sheetName val="BASE"/>
      <sheetName val="data (2)"/>
      <sheetName val="TB after Reval-Server"/>
      <sheetName val="DATA LIST"/>
      <sheetName val="EX RATE"/>
      <sheetName val="SE"/>
      <sheetName val="Note"/>
      <sheetName val="TB2003"/>
      <sheetName val="Trading Statement"/>
      <sheetName val="DPS OK"/>
      <sheetName val="Non-Statistical Sampling"/>
      <sheetName val="DETAIL"/>
      <sheetName val="AKUN"/>
      <sheetName val="EXPO PER BUYER"/>
      <sheetName val="GRIR"/>
      <sheetName val="lm7-11"/>
      <sheetName val="Permanent info"/>
      <sheetName val="DAF.INVEN U.O"/>
      <sheetName val="Auxiliary"/>
      <sheetName val="Penebusan"/>
      <sheetName val="Angs.B.Group"/>
      <sheetName val="IMPUT PENERIMAAN BULK WB"/>
      <sheetName val="HUTANG PER VENDOR 09"/>
      <sheetName val="IMPUT PENERIMAAN BAG PRODUKSI"/>
      <sheetName val="PEMAKAIAN BY PRODUKSI"/>
      <sheetName val="GeneralInfo"/>
      <sheetName val="FE-1771-I"/>
      <sheetName val="Tc"/>
      <sheetName val="Sumber Hidup"/>
      <sheetName val="UI - Brands"/>
      <sheetName val="AFFIRM"/>
      <sheetName val="UI - Pat Dyn"/>
      <sheetName val="Affirm Retrieve"/>
      <sheetName val="UI - Additional"/>
      <sheetName val="Main Title"/>
      <sheetName val="達成729"/>
      <sheetName val="上野ﾌｫｰﾑ台当たり"/>
      <sheetName val="AJE"/>
      <sheetName val="VC_4"/>
      <sheetName val="G_3_2_1_Rekon_PPN_In_Premix"/>
      <sheetName val="REKAP_PPH_21"/>
      <sheetName val="Approved_SUMMARY-2013"/>
      <sheetName val="Local"/>
      <sheetName val="ocean voyage"/>
      <sheetName val="PPH 23 - 26"/>
      <sheetName val="pm"/>
      <sheetName val="PPN-Januari-02"/>
      <sheetName val="Income S"/>
      <sheetName val="balance sheet"/>
      <sheetName val="Menu"/>
      <sheetName val="D"/>
      <sheetName val="aktdit(WP)"/>
      <sheetName val="SE-C"/>
      <sheetName val="TelkomInfra - Revenue Monthly"/>
      <sheetName val="Sheet2"/>
      <sheetName val="summary-1"/>
      <sheetName val="BSHO Report"/>
      <sheetName val="Front"/>
      <sheetName val="Check Sheet"/>
      <sheetName val="PLHO Report"/>
      <sheetName val="PLHOENG"/>
      <sheetName val="NAMA PT"/>
      <sheetName val="TB avicena"/>
      <sheetName val="JenisTransaksi"/>
      <sheetName val="DaftarBank"/>
      <sheetName val="Form"/>
      <sheetName val="DL_13"/>
      <sheetName val="FIXASS"/>
      <sheetName val="Premi_Iuran1"/>
      <sheetName val="A_u_g1"/>
      <sheetName val="Tax_Rate_20121"/>
      <sheetName val="VC_41"/>
      <sheetName val="G_3_2_1_Rekon_PPN_In_Premix1"/>
      <sheetName val="REKAP_PPH_211"/>
      <sheetName val="Approved_SUMMARY-20131"/>
      <sheetName val="Art_234"/>
      <sheetName val="Sub_Acc3"/>
      <sheetName val="Premi_Iuran2"/>
      <sheetName val="A_u_g2"/>
      <sheetName val="Tax_Rate_20122"/>
      <sheetName val="VC_42"/>
      <sheetName val="G_3_2_1_Rekon_PPN_In_Premix2"/>
      <sheetName val="REKAP_PPH_212"/>
      <sheetName val="Approved_SUMMARY-20132"/>
      <sheetName val="4334-Summary"/>
      <sheetName val="Cetak BG"/>
      <sheetName val="Art_235"/>
      <sheetName val="Sub_Acc4"/>
      <sheetName val="Premi_Iuran3"/>
      <sheetName val="A_u_g3"/>
      <sheetName val="corp_tax3"/>
      <sheetName val="U-3_1_1_telephone3"/>
      <sheetName val="Tax_Rate_20123"/>
      <sheetName val="VC_43"/>
      <sheetName val="G_3_2_1_Rekon_PPN_In_Premix3"/>
      <sheetName val="REKAP_PPH_213"/>
      <sheetName val="Approved_SUMMARY-20133"/>
      <sheetName val="Sch_16_11"/>
      <sheetName val="Sch_17_11"/>
      <sheetName val="Sch_14_21"/>
      <sheetName val="Sch_22_21"/>
      <sheetName val="Sch_22_41"/>
      <sheetName val="Sch_3_11"/>
      <sheetName val="kary21"/>
      <sheetName val="WIL13"/>
      <sheetName val="WIL21"/>
      <sheetName val="Input Yield"/>
      <sheetName val="PH Data"/>
      <sheetName val="WBS2"/>
      <sheetName val="PROGRESS"/>
      <sheetName val="ACM0131(GT)"/>
      <sheetName val="BBM-03"/>
      <sheetName val=""/>
      <sheetName val="NERACA"/>
      <sheetName val="STN2006"/>
      <sheetName val="SC_FLDCOST_2004"/>
      <sheetName val="損益計算書(PL)"/>
      <sheetName val="Data_Umum"/>
      <sheetName val="A Grade Hiten - Local"/>
      <sheetName val="Petunjuk"/>
      <sheetName val="12"/>
      <sheetName val="Instructions"/>
      <sheetName val="FE-1770-I"/>
      <sheetName val="FE-1770.P1"/>
      <sheetName val="FE-1770-II"/>
      <sheetName val="RUPS"/>
      <sheetName val="EXC-R"/>
      <sheetName val="PIK_QUO"/>
      <sheetName val="Atur"/>
      <sheetName val="capacity"/>
      <sheetName val="Man power"/>
      <sheetName val="RP"/>
      <sheetName val="RJE"/>
      <sheetName val="WPL"/>
      <sheetName val="Karet"/>
      <sheetName val="Sales Report MKTG"/>
      <sheetName val="Journal_Template"/>
      <sheetName val="Journal_Template1"/>
      <sheetName val="Journal_Template2"/>
      <sheetName val="Journal_Template3"/>
      <sheetName val="pvt"/>
      <sheetName val="LEDGER 2019"/>
      <sheetName val="LEDGER 2020"/>
      <sheetName val="E-faktur (FP)"/>
      <sheetName val="RECAP (TIDAK ADA DI GL VAT)"/>
      <sheetName val="look up"/>
      <sheetName val="July19"/>
      <sheetName val="Major assumption"/>
      <sheetName val="Msn-2"/>
      <sheetName val="ren.kerj 2014"/>
      <sheetName val="ANNUAL CJ20"/>
      <sheetName val="ANNUAL DM2"/>
      <sheetName val="r.tanam"/>
      <sheetName val="RATOON CJ20"/>
      <sheetName val="RATOON DM2"/>
      <sheetName val="EDP"/>
      <sheetName val="Map"/>
      <sheetName val="Sheet3"/>
      <sheetName val="AHSbj"/>
      <sheetName val="BQ-E20-02(Rp)"/>
      <sheetName val="Realisasi Acc Exp - BP"/>
      <sheetName val="New Ref"/>
      <sheetName val="Client AJE"/>
      <sheetName val="ESCON"/>
      <sheetName val="TB"/>
      <sheetName val="bs"/>
      <sheetName val="BKKAS"/>
      <sheetName val="RESIDU-3"/>
      <sheetName val="POTO MAC"/>
      <sheetName val="ekui"/>
      <sheetName val="MOTO"/>
      <sheetName val="基準ﾘｽﾄ"/>
      <sheetName val="software wp"/>
      <sheetName val="Div&amp;Grade List"/>
      <sheetName val="&quot;Specific&quot; COA List"/>
      <sheetName val="Source Sumsel"/>
      <sheetName val="Sheet8"/>
      <sheetName val="O-5 Tax 23 Prepaid"/>
      <sheetName val="COGS"/>
      <sheetName val="TBM"/>
      <sheetName val="1. TB-MUTASI-DC"/>
      <sheetName val="Isolasi Luar Dalam"/>
      <sheetName val="Isolasi Luar"/>
      <sheetName val="FINANCIAL ASSUMPTION"/>
      <sheetName val="DATA MASTER"/>
      <sheetName val="NARF_bs"/>
      <sheetName val="kriteria"/>
      <sheetName val="130"/>
      <sheetName val="020a"/>
      <sheetName val="020b"/>
      <sheetName val="150"/>
      <sheetName val="160"/>
      <sheetName val="175"/>
      <sheetName val="180"/>
      <sheetName val="185"/>
      <sheetName val="190"/>
      <sheetName val="196"/>
      <sheetName val="200"/>
      <sheetName val="230"/>
      <sheetName val="250"/>
      <sheetName val="020c"/>
      <sheetName val="300"/>
      <sheetName val="320"/>
      <sheetName val="340"/>
      <sheetName val="350"/>
      <sheetName val="355"/>
      <sheetName val="360"/>
      <sheetName val="375"/>
      <sheetName val="380"/>
      <sheetName val="390"/>
      <sheetName val="395"/>
      <sheetName val="020e"/>
      <sheetName val="399"/>
      <sheetName val="400"/>
      <sheetName val="420"/>
      <sheetName val="425"/>
      <sheetName val="430"/>
      <sheetName val="450"/>
      <sheetName val="500"/>
      <sheetName val="550"/>
      <sheetName val="560"/>
      <sheetName val="600"/>
      <sheetName val="100"/>
      <sheetName val="700"/>
      <sheetName val="840.01"/>
      <sheetName val="840.02"/>
      <sheetName val="120"/>
      <sheetName val="125"/>
      <sheetName val="135"/>
      <sheetName val="140"/>
      <sheetName val="Account Code"/>
      <sheetName val="OFF"/>
      <sheetName val="dasang1"/>
      <sheetName val="Final"/>
      <sheetName val="(40)G&amp;A"/>
      <sheetName val="C"/>
      <sheetName val="KU-Ajt'03"/>
      <sheetName val="Glossary-Index"/>
      <sheetName val="PK"/>
      <sheetName val="Individual_Gross_Profit_J_-_Aug"/>
      <sheetName val="PL_(MONTHLY)"/>
      <sheetName val="NAMA_PERUSAHAAN"/>
      <sheetName val="Budget_BS"/>
      <sheetName val="Master_Cost_Center"/>
      <sheetName val="DATA_LIST"/>
      <sheetName val="C1_NOV"/>
      <sheetName val="ShareCapital_"/>
      <sheetName val="CSG_Overhead"/>
      <sheetName val="Plant_Overhead"/>
      <sheetName val="DATA_WP"/>
      <sheetName val="Alokasi_Rutin"/>
      <sheetName val="Trading_Statement"/>
      <sheetName val="Compare_to_competitor_ratio-BI"/>
      <sheetName val="PLN_Mar1"/>
      <sheetName val="PK_HJ__HP1"/>
      <sheetName val="Renc_Prod1"/>
      <sheetName val="PLN_Des1"/>
      <sheetName val="Biaya_Tot_PLN1"/>
      <sheetName val="PLN_Okt1"/>
      <sheetName val="PLN_Jan1"/>
      <sheetName val="PLN_Mei1"/>
      <sheetName val="PLN_Nov1"/>
      <sheetName val="PLN_Jun1"/>
      <sheetName val="PLN_Jul1"/>
      <sheetName val="PLN_Feb1"/>
      <sheetName val="PLN_Ags1"/>
      <sheetName val="PLN_Sep1"/>
      <sheetName val="PLN_Apr1"/>
      <sheetName val="Biaya_Tot_PLN_TDL_20031"/>
      <sheetName val="Renc_Semen_Keluar_prod_kantong1"/>
      <sheetName val="Tabel_Kode1"/>
      <sheetName val="TelkomInfra_-_Revenue_Monthly"/>
      <sheetName val="data_(2)"/>
      <sheetName val="TB_after_Reval-Server"/>
      <sheetName val="Permanent_info"/>
      <sheetName val="DPS_OK"/>
      <sheetName val="Angs_B_Group"/>
      <sheetName val="IMPUT_PENERIMAAN_BULK_WB"/>
      <sheetName val="HUTANG_PER_VENDOR_09"/>
      <sheetName val="IMPUT_PENERIMAAN_BAG_PRODUKSI"/>
      <sheetName val="PEMAKAIAN_BY_PRODUKSI"/>
      <sheetName val="UI_-_Brands"/>
      <sheetName val="UI_-_Pat_Dyn"/>
      <sheetName val="Affirm_Retrieve"/>
      <sheetName val="UI_-_Additional"/>
      <sheetName val="Main_Title"/>
      <sheetName val="DAF_INVEN_U_O"/>
      <sheetName val="Non-Statistical_Sampling"/>
      <sheetName val="Sumber_Hidup"/>
      <sheetName val="ocean_voyage"/>
      <sheetName val="TB_avicena"/>
      <sheetName val="Input_Yield"/>
      <sheetName val="PH_Data"/>
      <sheetName val="A_Grade_Hiten_-_Local"/>
      <sheetName val="NAMA_PT"/>
      <sheetName val="EXPO_PER_BUYER"/>
      <sheetName val="FE-1770_P1"/>
      <sheetName val="BUDGET_1999"/>
      <sheetName val="FA Movement"/>
      <sheetName val="Param"/>
      <sheetName val="MATERIALFINAL"/>
      <sheetName val="DAF-2"/>
      <sheetName val="I-ME"/>
      <sheetName val="70_qual_2"/>
      <sheetName val="Plan Prod"/>
      <sheetName val="CS"/>
      <sheetName val="Actual EWH_PA_UA"/>
      <sheetName val="PRO_COAL"/>
      <sheetName val="PS"/>
      <sheetName val="Summary"/>
      <sheetName val="DBASE"/>
      <sheetName val="_SAF 02"/>
      <sheetName val="Art_22"/>
      <sheetName val="Bukubesar"/>
      <sheetName val="Control"/>
      <sheetName val="Built"/>
      <sheetName val="Validasi"/>
      <sheetName val="Art_236"/>
      <sheetName val="Sub_Acc5"/>
      <sheetName val="Premi_Iuran4"/>
      <sheetName val="Sch_16_12"/>
      <sheetName val="Sch_17_12"/>
      <sheetName val="Sch_14_22"/>
      <sheetName val="Sch_22_22"/>
      <sheetName val="Sch_22_42"/>
      <sheetName val="Sch_3_12"/>
      <sheetName val="corp_tax4"/>
      <sheetName val="U-3_1_1_telephone4"/>
      <sheetName val="A_u_g4"/>
      <sheetName val="Tax_Rate_20124"/>
      <sheetName val="VC_44"/>
      <sheetName val="G_3_2_1_Rekon_PPN_In_Premix4"/>
      <sheetName val="REKAP_PPH_214"/>
      <sheetName val="Approved_SUMMARY-20134"/>
      <sheetName val="Source_Sumsel"/>
      <sheetName val="FINANCIAL_ASSUMPTION"/>
      <sheetName val="Cetak_BG"/>
      <sheetName val="DATA_MASTER"/>
      <sheetName val="Sales_Report_MKTG"/>
      <sheetName val="PPH_23_-_26"/>
      <sheetName val="Income_S"/>
      <sheetName val="balance_sheet"/>
      <sheetName val="lookups"/>
      <sheetName val="Terak-Real"/>
      <sheetName val="Cover"/>
      <sheetName val="Output"/>
      <sheetName val="Matrix"/>
      <sheetName val="Sens Out"/>
      <sheetName val="W"/>
      <sheetName val="Engine"/>
      <sheetName val="Inputs"/>
      <sheetName val="Calcs"/>
      <sheetName val="Semen"/>
      <sheetName val="nr4.mj"/>
      <sheetName val="Company Asset Class Pivot"/>
      <sheetName val="Asset Class List"/>
      <sheetName val="gl"/>
      <sheetName val="R�sultats"/>
      <sheetName val="Listen"/>
      <sheetName val="JSiar"/>
      <sheetName val="Individual_Gross_Profit_J_-_Au1"/>
      <sheetName val="PL_(MONTHLY)1"/>
      <sheetName val="DATA_WP1"/>
      <sheetName val="ocean_voyage1"/>
      <sheetName val="PPH_23_-_261"/>
      <sheetName val="Permanent_info1"/>
      <sheetName val="Income_S1"/>
      <sheetName val="balance_sheet1"/>
      <sheetName val="CSG_Overhead1"/>
      <sheetName val="Plant_Overhead1"/>
      <sheetName val="DIRECT COST"/>
      <sheetName val="WP PASIVA"/>
      <sheetName val="WP LABA RUGI"/>
      <sheetName val="PREPMT"/>
      <sheetName val="Volumes"/>
      <sheetName val="Cash Flow"/>
      <sheetName val="kkp"/>
      <sheetName val="Identitas"/>
      <sheetName val="CA Sheet"/>
      <sheetName val="PX Graph"/>
      <sheetName val="WS 1219"/>
      <sheetName val="Profit &amp; Loss"/>
      <sheetName val="cuti besar"/>
      <sheetName val="payroll"/>
      <sheetName val="sorb planning"/>
      <sheetName val="Other charges (income)"/>
      <sheetName val="BEFORE ALLOCATION"/>
      <sheetName val="XG PU"/>
      <sheetName val="1106-M&amp;E"/>
      <sheetName val="1105-B&amp;I-OK"/>
      <sheetName val="Neraca detail per book"/>
      <sheetName val="1997"/>
      <sheetName val=" SPT 1771 FY 2010 FINAL.xlsx"/>
      <sheetName val="Individual_Gross_Profit_J_-_Au2"/>
      <sheetName val="PL_(MONTHLY)2"/>
      <sheetName val="Sch_16_13"/>
      <sheetName val="Sch_17_13"/>
      <sheetName val="Sch_14_23"/>
      <sheetName val="Sch_22_23"/>
      <sheetName val="Sch_22_43"/>
      <sheetName val="Sch_3_13"/>
      <sheetName val="DATA_WP2"/>
      <sheetName val="ocean_voyage2"/>
      <sheetName val="PPH_23_-_262"/>
      <sheetName val="CSG_Overhead2"/>
      <sheetName val="Plant_Overhead2"/>
      <sheetName val="Income_S2"/>
      <sheetName val="balance_sheet2"/>
      <sheetName val="Permanent_info2"/>
      <sheetName val="DAF_INVEN_U_O1"/>
      <sheetName val="ShareCapital_1"/>
      <sheetName val="Master_Cost_Center1"/>
      <sheetName val="Budget_BS1"/>
      <sheetName val="NAMA_PERUSAHAAN1"/>
      <sheetName val="Alokasi_Rutin1"/>
      <sheetName val="C1_NOV1"/>
      <sheetName val="Trading_Statement1"/>
      <sheetName val="data_(2)1"/>
      <sheetName val="PLN_Mar2"/>
      <sheetName val="PK_HJ__HP2"/>
      <sheetName val="Renc_Prod2"/>
      <sheetName val="PLN_Des2"/>
      <sheetName val="Biaya_Tot_PLN2"/>
      <sheetName val="PLN_Okt2"/>
      <sheetName val="PLN_Jan2"/>
      <sheetName val="PLN_Mei2"/>
      <sheetName val="PLN_Nov2"/>
      <sheetName val="PLN_Jun2"/>
      <sheetName val="PLN_Jul2"/>
      <sheetName val="PLN_Feb2"/>
      <sheetName val="PLN_Ags2"/>
      <sheetName val="PLN_Sep2"/>
      <sheetName val="PLN_Apr2"/>
      <sheetName val="Biaya_Tot_PLN_TDL_20032"/>
      <sheetName val="Renc_Semen_Keluar_prod_kantong2"/>
      <sheetName val="Tabel_Kode2"/>
      <sheetName val="Compare_to_competitor_ratio-BI1"/>
      <sheetName val="TB_avicena1"/>
      <sheetName val="NAMA_PT1"/>
      <sheetName val="EXPO_PER_BUYER1"/>
      <sheetName val="DATA_LIST1"/>
      <sheetName val="Individual_Gross_Profit_J_-_Au3"/>
      <sheetName val="PL_(MONTHLY)3"/>
      <sheetName val="corp_tax5"/>
      <sheetName val="U-3_1_1_telephone5"/>
      <sheetName val="Sch_16_14"/>
      <sheetName val="Sch_17_14"/>
      <sheetName val="Sch_14_24"/>
      <sheetName val="Sch_22_24"/>
      <sheetName val="Sch_22_44"/>
      <sheetName val="Sch_3_14"/>
      <sheetName val="DATA_WP3"/>
      <sheetName val="ocean_voyage3"/>
      <sheetName val="PPH_23_-_263"/>
      <sheetName val="CSG_Overhead3"/>
      <sheetName val="Plant_Overhead3"/>
      <sheetName val="Income_S3"/>
      <sheetName val="balance_sheet3"/>
      <sheetName val="Permanent_info3"/>
      <sheetName val="DAF_INVEN_U_O2"/>
      <sheetName val="ShareCapital_2"/>
      <sheetName val="Master_Cost_Center2"/>
      <sheetName val="Budget_BS2"/>
      <sheetName val="NAMA_PERUSAHAAN2"/>
      <sheetName val="Alokasi_Rutin2"/>
      <sheetName val="C1_NOV2"/>
      <sheetName val="Trading_Statement2"/>
      <sheetName val="data_(2)2"/>
      <sheetName val="PLN_Mar3"/>
      <sheetName val="PK_HJ__HP3"/>
      <sheetName val="Renc_Prod3"/>
      <sheetName val="PLN_Des3"/>
      <sheetName val="Biaya_Tot_PLN3"/>
      <sheetName val="PLN_Okt3"/>
      <sheetName val="PLN_Jan3"/>
      <sheetName val="PLN_Mei3"/>
      <sheetName val="PLN_Nov3"/>
      <sheetName val="PLN_Jun3"/>
      <sheetName val="PLN_Jul3"/>
      <sheetName val="PLN_Feb3"/>
      <sheetName val="PLN_Ags3"/>
      <sheetName val="PLN_Sep3"/>
      <sheetName val="PLN_Apr3"/>
      <sheetName val="Biaya_Tot_PLN_TDL_20033"/>
      <sheetName val="Renc_Semen_Keluar_prod_kantong3"/>
      <sheetName val="Tabel_Kode3"/>
      <sheetName val="Compare_to_competitor_ratio-BI2"/>
      <sheetName val="TB_avicena2"/>
      <sheetName val="NAMA_PT2"/>
      <sheetName val="EXPO_PER_BUYER2"/>
      <sheetName val="DATA_LIST2"/>
      <sheetName val="TB_after_Reval-Server1"/>
      <sheetName val="DPS_OK1"/>
      <sheetName val="Non-Statistical_Sampling1"/>
      <sheetName val="SW1"/>
      <sheetName val="MACHINE"/>
      <sheetName val="Family"/>
      <sheetName val="Rumus"/>
      <sheetName val="Pengalaman Per"/>
      <sheetName val="Harvest'CostQ01"/>
      <sheetName val="MatureManuring"/>
      <sheetName val="MatureMandays"/>
      <sheetName val="ManDay_2004"/>
      <sheetName val="BUD_vs_PROJ"/>
      <sheetName val="BAL"/>
      <sheetName val="Syarat"/>
      <sheetName val="DPS_OK2"/>
      <sheetName val="TB_after_Reval-Server2"/>
      <sheetName val="corp_tax6"/>
      <sheetName val="U-3_1_1_telephone6"/>
      <sheetName val="Art_237"/>
      <sheetName val="Sub_Acc6"/>
      <sheetName val="Master_Cost_Center3"/>
      <sheetName val="Budget_BS3"/>
      <sheetName val="NAMA_PERUSAHAAN3"/>
      <sheetName val="C1_NOV3"/>
      <sheetName val="ShareCapital_3"/>
      <sheetName val="Alokasi_Rutin3"/>
      <sheetName val="Compare_to_competitor_ratio-BI3"/>
      <sheetName val="DPS_OK3"/>
      <sheetName val="data_(2)3"/>
      <sheetName val="DATA_LIST3"/>
      <sheetName val="PLN_Mar4"/>
      <sheetName val="PK_HJ__HP4"/>
      <sheetName val="Renc_Prod4"/>
      <sheetName val="PLN_Des4"/>
      <sheetName val="Biaya_Tot_PLN4"/>
      <sheetName val="PLN_Okt4"/>
      <sheetName val="PLN_Jan4"/>
      <sheetName val="PLN_Mei4"/>
      <sheetName val="PLN_Nov4"/>
      <sheetName val="PLN_Jun4"/>
      <sheetName val="PLN_Jul4"/>
      <sheetName val="PLN_Feb4"/>
      <sheetName val="PLN_Ags4"/>
      <sheetName val="PLN_Sep4"/>
      <sheetName val="PLN_Apr4"/>
      <sheetName val="Biaya_Tot_PLN_TDL_20034"/>
      <sheetName val="Renc_Semen_Keluar_prod_kantong4"/>
      <sheetName val="Tabel_Kode4"/>
      <sheetName val="TB_after_Reval-Server3"/>
      <sheetName val="Sch_16_15"/>
      <sheetName val="Sch_17_15"/>
      <sheetName val="Sch_14_25"/>
      <sheetName val="Sch_22_25"/>
      <sheetName val="Sch_22_45"/>
      <sheetName val="Sch_3_15"/>
      <sheetName val="corp_tax7"/>
      <sheetName val="U-3_1_1_telephone7"/>
      <sheetName val="Art_238"/>
      <sheetName val="Sub_Acc7"/>
      <sheetName val="A_u_g5"/>
      <sheetName val="Tax_Rate_20125"/>
      <sheetName val="Premi_Iuran5"/>
      <sheetName val="Master_Cost_Center4"/>
      <sheetName val="Individual_Gross_Profit_J_-_Au4"/>
      <sheetName val="PL_(MONTHLY)4"/>
      <sheetName val="Budget_BS4"/>
      <sheetName val="NAMA_PERUSAHAAN4"/>
      <sheetName val="C1_NOV4"/>
      <sheetName val="CSG_Overhead4"/>
      <sheetName val="Plant_Overhead4"/>
      <sheetName val="DATA_WP4"/>
      <sheetName val="ShareCapital_4"/>
      <sheetName val="Alokasi_Rutin4"/>
      <sheetName val="Compare_to_competitor_ratio-BI4"/>
      <sheetName val="Permanent_info4"/>
      <sheetName val="DPS_OK4"/>
      <sheetName val="data_(2)4"/>
      <sheetName val="DATA_LIST4"/>
      <sheetName val="PLN_Mar5"/>
      <sheetName val="PK_HJ__HP5"/>
      <sheetName val="Renc_Prod5"/>
      <sheetName val="PLN_Des5"/>
      <sheetName val="Biaya_Tot_PLN5"/>
      <sheetName val="PLN_Okt5"/>
      <sheetName val="PLN_Jan5"/>
      <sheetName val="PLN_Mei5"/>
      <sheetName val="PLN_Nov5"/>
      <sheetName val="PLN_Jun5"/>
      <sheetName val="PLN_Jul5"/>
      <sheetName val="PLN_Feb5"/>
      <sheetName val="PLN_Ags5"/>
      <sheetName val="PLN_Sep5"/>
      <sheetName val="PLN_Apr5"/>
      <sheetName val="Biaya_Tot_PLN_TDL_20035"/>
      <sheetName val="Renc_Semen_Keluar_prod_kantong5"/>
      <sheetName val="Tabel_Kode5"/>
      <sheetName val="Journal_Template4"/>
      <sheetName val="TB_after_Reval-Server4"/>
      <sheetName val="Sch_16_16"/>
      <sheetName val="Sch_17_16"/>
      <sheetName val="Sch_14_26"/>
      <sheetName val="Sch_22_26"/>
      <sheetName val="Sch_22_46"/>
      <sheetName val="Sch_3_16"/>
      <sheetName val="corp_tax8"/>
      <sheetName val="U-3_1_1_telephone8"/>
      <sheetName val="Art_239"/>
      <sheetName val="Sub_Acc8"/>
      <sheetName val="A_u_g6"/>
      <sheetName val="Tax_Rate_20126"/>
      <sheetName val="Premi_Iuran6"/>
      <sheetName val="VC_45"/>
      <sheetName val="G_3_2_1_Rekon_PPN_In_Premix5"/>
      <sheetName val="REKAP_PPH_215"/>
      <sheetName val="Approved_SUMMARY-20135"/>
      <sheetName val="Master_Cost_Center5"/>
      <sheetName val="Individual_Gross_Profit_J_-_Au5"/>
      <sheetName val="PL_(MONTHLY)5"/>
      <sheetName val="Budget_BS5"/>
      <sheetName val="NAMA_PERUSAHAAN5"/>
      <sheetName val="C1_NOV5"/>
      <sheetName val="CSG_Overhead5"/>
      <sheetName val="Plant_Overhead5"/>
      <sheetName val="DATA_WP5"/>
      <sheetName val="ShareCapital_5"/>
      <sheetName val="Alokasi_Rutin5"/>
      <sheetName val="Compare_to_competitor_ratio-BI5"/>
      <sheetName val="Permanent_info5"/>
      <sheetName val="DPS_OK5"/>
      <sheetName val="data_(2)5"/>
      <sheetName val="DATA_LIST5"/>
      <sheetName val="PLN_Mar6"/>
      <sheetName val="PK_HJ__HP6"/>
      <sheetName val="Renc_Prod6"/>
      <sheetName val="PLN_Des6"/>
      <sheetName val="Biaya_Tot_PLN6"/>
      <sheetName val="PLN_Okt6"/>
      <sheetName val="PLN_Jan6"/>
      <sheetName val="PLN_Mei6"/>
      <sheetName val="PLN_Nov6"/>
      <sheetName val="PLN_Jun6"/>
      <sheetName val="PLN_Jul6"/>
      <sheetName val="PLN_Feb6"/>
      <sheetName val="PLN_Ags6"/>
      <sheetName val="PLN_Sep6"/>
      <sheetName val="PLN_Apr6"/>
      <sheetName val="Biaya_Tot_PLN_TDL_20036"/>
      <sheetName val="Renc_Semen_Keluar_prod_kantong6"/>
      <sheetName val="Tabel_Kode6"/>
      <sheetName val="Journal_Template5"/>
      <sheetName val="TB_after_Reval-Server5"/>
      <sheetName val="des"/>
      <sheetName val="Sketch Page"/>
      <sheetName val="KKP 01 Audit"/>
      <sheetName val="Lap. Keuangan Des "/>
      <sheetName val="RATE"/>
      <sheetName val="data-hujan"/>
      <sheetName val="Curah hujan"/>
      <sheetName val="MGR-12"/>
      <sheetName val="keb-bbm"/>
      <sheetName val="BSHO_Report"/>
      <sheetName val="Check_Sheet"/>
      <sheetName val="PLHO_Report"/>
      <sheetName val="Man_power"/>
      <sheetName val="Salesdata01-10 2004"/>
      <sheetName val="RumusTB 1 bln"/>
      <sheetName val="EE-PROP"/>
      <sheetName val="KRPPT.03"/>
      <sheetName val="DRAFT"/>
      <sheetName val="NEW-PANEL"/>
      <sheetName val="Cip"/>
      <sheetName val="tr-28202"/>
      <sheetName val="chemcal"/>
      <sheetName val="STAT&quot;D&quot;"/>
      <sheetName val="T.B"/>
      <sheetName val="G.200 - Depreciation exp"/>
      <sheetName val="G-300 - Allocation of dep"/>
      <sheetName val="cilandak payroll"/>
      <sheetName val="B"/>
      <sheetName val="SUM-IN"/>
      <sheetName val="AIN"/>
      <sheetName val="ARG"/>
      <sheetName val="ADR"/>
      <sheetName val="TB3889"/>
      <sheetName val="PL1"/>
      <sheetName val="AQL"/>
      <sheetName val="SJY"/>
      <sheetName val="SLW"/>
      <sheetName val="Asumsi"/>
      <sheetName val="Perhitungan"/>
      <sheetName val="BOM"/>
      <sheetName val="Input CM"/>
      <sheetName val="Solar,Cal V"/>
      <sheetName val="Stok9"/>
      <sheetName val="Input Kiln"/>
      <sheetName val="Listrik"/>
      <sheetName val="Input RM"/>
      <sheetName val="Input_Rerestok"/>
      <sheetName val="Input SGG"/>
      <sheetName val="Stock1+TB"/>
      <sheetName val="Stok23"/>
      <sheetName val="Stok4"/>
      <sheetName val="Stok5"/>
      <sheetName val="RKAP"/>
      <sheetName val="WCrestated"/>
      <sheetName val="M"/>
      <sheetName val="Sumber_Hidup1"/>
      <sheetName val="Angs_B_Group1"/>
      <sheetName val="IMPUT_PENERIMAAN_BULK_WB1"/>
      <sheetName val="HUTANG_PER_VENDOR_091"/>
      <sheetName val="IMPUT_PENERIMAAN_BAG_PRODUKSI1"/>
      <sheetName val="PEMAKAIAN_BY_PRODUKSI1"/>
      <sheetName val="UI_-_Brands1"/>
      <sheetName val="UI_-_Pat_Dyn1"/>
      <sheetName val="Affirm_Retrieve1"/>
      <sheetName val="UI_-_Additional1"/>
      <sheetName val="Main_Title1"/>
      <sheetName val="TelkomInfra_-_Revenue_Monthly1"/>
      <sheetName val="A_Grade_Hiten_-_Local1"/>
      <sheetName val="O-5_Tax_23_Prepaid"/>
      <sheetName val="Cetak_BG1"/>
      <sheetName val="Sales_Report_MKTG1"/>
      <sheetName val="LEDGER_2019"/>
      <sheetName val="LEDGER_2020"/>
      <sheetName val="E-faktur_(FP)"/>
      <sheetName val="RECAP_(TIDAK_ADA_DI_GL_VAT)"/>
      <sheetName val="look_up"/>
      <sheetName val="840_01"/>
      <sheetName val="840_02"/>
      <sheetName val="Account_Code"/>
      <sheetName val="Region_Code"/>
      <sheetName val="Product_Group_Code"/>
      <sheetName val="software_wp"/>
      <sheetName val="Div&amp;Grade_List"/>
      <sheetName val="&quot;Specific&quot;_COA_List"/>
      <sheetName val="Source_Sumsel1"/>
      <sheetName val="ren_kerj_2014"/>
      <sheetName val="ANNUAL_CJ20"/>
      <sheetName val="ANNUAL_DM2"/>
      <sheetName val="r_tanam"/>
      <sheetName val="RATOON_CJ20"/>
      <sheetName val="RATOON_DM2"/>
      <sheetName val="WS_1219"/>
      <sheetName val="Realisasi_Acc_Exp_-_BP"/>
      <sheetName val="New_Ref"/>
      <sheetName val="Client_AJE"/>
      <sheetName val="Cash_Flow"/>
      <sheetName val="FA_Movement"/>
      <sheetName val="Plan_Prod"/>
      <sheetName val="Actual_EWH_PA_UA"/>
      <sheetName val="_SAF_02"/>
      <sheetName val="Isolasi_Luar_Dalam"/>
      <sheetName val="Isolasi_Luar"/>
      <sheetName val="FINANCIAL_ASSUMPTION1"/>
      <sheetName val="DATA_MASTER1"/>
      <sheetName val="WS-December'98"/>
      <sheetName val="Noodles (assumptions)"/>
      <sheetName val="Fixset"/>
      <sheetName val="11b"/>
      <sheetName val="CRITERIA3"/>
    </sheetNames>
    <sheetDataSet>
      <sheetData sheetId="0" refreshError="1">
        <row r="5">
          <cell r="D5" t="str">
            <v>SEPARATE SOFTWARE</v>
          </cell>
          <cell r="E5">
            <v>0</v>
          </cell>
          <cell r="F5">
            <v>0</v>
          </cell>
          <cell r="G5" t="str">
            <v>File name</v>
          </cell>
        </row>
        <row r="6">
          <cell r="D6" t="str">
            <v>Commercial reports - Actual</v>
          </cell>
          <cell r="E6">
            <v>0</v>
          </cell>
          <cell r="F6">
            <v>0</v>
          </cell>
          <cell r="G6" t="str">
            <v>PCDM91</v>
          </cell>
        </row>
        <row r="7">
          <cell r="D7" t="str">
            <v>Commercial reports - Budget</v>
          </cell>
          <cell r="E7">
            <v>0</v>
          </cell>
          <cell r="F7">
            <v>0</v>
          </cell>
          <cell r="G7" t="str">
            <v>PCQP</v>
          </cell>
        </row>
        <row r="8">
          <cell r="D8" t="str">
            <v>Operational reports (ERG)</v>
          </cell>
          <cell r="E8">
            <v>0</v>
          </cell>
          <cell r="F8">
            <v>0</v>
          </cell>
          <cell r="G8" t="str">
            <v>C: SDS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refreshError="1"/>
      <sheetData sheetId="281" refreshError="1"/>
      <sheetData sheetId="282" refreshError="1"/>
      <sheetData sheetId="283" refreshError="1"/>
      <sheetData sheetId="284"/>
      <sheetData sheetId="285" refreshError="1"/>
      <sheetData sheetId="286" refreshError="1"/>
      <sheetData sheetId="287"/>
      <sheetData sheetId="288"/>
      <sheetData sheetId="289"/>
      <sheetData sheetId="290" refreshError="1"/>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sheetData sheetId="804"/>
      <sheetData sheetId="805"/>
      <sheetData sheetId="806"/>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refreshError="1"/>
      <sheetData sheetId="899" refreshError="1"/>
      <sheetData sheetId="900" refreshError="1"/>
      <sheetData sheetId="901" refreshError="1"/>
      <sheetData sheetId="90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員リスト"/>
      <sheetName val="商品リスト"/>
      <sheetName val="表紙"/>
      <sheetName val="確認書"/>
      <sheetName val="IPO"/>
      <sheetName val="汎用M"/>
      <sheetName val="ﾃﾞｰﾀ項目"/>
      <sheetName val="編集"/>
      <sheetName val="画面遷移"/>
      <sheetName val="画面レ"/>
      <sheetName val="画面機能"/>
      <sheetName val="画面項目"/>
      <sheetName val="UT"/>
      <sheetName val="UTﾊﾟﾀｰﾝ"/>
      <sheetName val="別紙用"/>
      <sheetName val="別紙用 (2)"/>
      <sheetName val="Sheet2"/>
      <sheetName val="Sheet1"/>
      <sheetName val="Sheet3"/>
      <sheetName val="TABLE"/>
      <sheetName val="機能"/>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入力ﾁｪｯｸ"/>
      <sheetName val="COMMON"/>
      <sheetName val="(ﾍｯﾀﾞ)"/>
      <sheetName val="kna1"/>
      <sheetName val="knb1"/>
      <sheetName val="テストデータ記述2"/>
      <sheetName val="Employee Info"/>
      <sheetName val="Product and Service Catalog"/>
      <sheetName val="品目DB"/>
      <sheetName val="#REF"/>
      <sheetName val="レポートレイアウト"/>
      <sheetName val="ドキュメント一覧・変更履歴"/>
      <sheetName val="日付ﾃｰﾌﾞﾙ"/>
      <sheetName val="ÐõXg"/>
      <sheetName val="全般の記載ルール"/>
      <sheetName val="PCLパターン一覧"/>
      <sheetName val="1.選択条件画面レイアウト"/>
      <sheetName val="2-1.入力チェック(通常項目)"/>
      <sheetName val="3-1.データ抽出(前提条件無)"/>
      <sheetName val="3-2.データチェック（必須チェック）"/>
      <sheetName val="3-3-1.データチェック(存在チェック)"/>
      <sheetName val="3-3-1.データチェック(存在チェック2)"/>
      <sheetName val="3-3-1.データチェック(存在チェック3)"/>
      <sheetName val="3-3-1.データチェック(その他)"/>
      <sheetName val="3-3-1.データチェック(演算)"/>
      <sheetName val="3-3-2.更新処理-出力処理"/>
      <sheetName val="6.出力ファイルレイアウト"/>
      <sheetName val="7.更新結果(YMAK0390)"/>
      <sheetName val="7.更新結果(YMAK0450)"/>
      <sheetName val="7.更新結果(バッチインプット)"/>
      <sheetName val="10.終了処理"/>
      <sheetName val="出力結果添付1(終了処理)"/>
      <sheetName val="出力結果添付2(EDI処理)"/>
      <sheetName val="出力結果添付3(更新結果)"/>
      <sheetName val="出力結果添付4(入力データ)"/>
      <sheetName val="EKKO"/>
      <sheetName val="EKPO"/>
      <sheetName val="MARC"/>
      <sheetName val="MDBS"/>
      <sheetName val="EKET"/>
      <sheetName val="2.入力チェック"/>
      <sheetName val="3-1.データ抽出(前提条件無)20050203追加"/>
      <sheetName val="3-2.データ抽出(前提条件有)"/>
      <sheetName val="4.データ集約・集計"/>
      <sheetName val="5.その他出力項目の抽出"/>
      <sheetName val="6.データ更新"/>
      <sheetName val="7.標準原価の少数点以下5桁対応"/>
      <sheetName val="テスト結果添付 2004.12.9"/>
      <sheetName val="テスト結果添付 2004.12.14"/>
      <sheetName val="テスト結果添付1 2005.02.03"/>
      <sheetName val="出力結果添付2 2005.02.03"/>
      <sheetName val="１．InfoCube (YKCH0010) 案２"/>
      <sheetName val="１．InfoCube (YKCH0010)案１"/>
      <sheetName val="工数Worksheet"/>
      <sheetName val="Program List"/>
      <sheetName val="ŽÐˆõƒŠƒXƒg"/>
      <sheetName val="28 Des'17"/>
      <sheetName val="Grafik GP Des'17"/>
      <sheetName val="31 Jan'18"/>
      <sheetName val="Grafik GP Jan'18"/>
      <sheetName val="28 Feb'18"/>
      <sheetName val="Grafik GP Feb'18"/>
      <sheetName val="28 Mar'18"/>
      <sheetName val="Grafik GP Mar'18"/>
      <sheetName val="30 Apr"/>
      <sheetName val="Grafik GP Apr'18"/>
      <sheetName val="31 May"/>
      <sheetName val="Grafik GP May"/>
      <sheetName val="29 Jun"/>
      <sheetName val="Grafik GP Jun"/>
      <sheetName val="31 Jul"/>
      <sheetName val="Grafik GP Jul"/>
      <sheetName val="31 Agst"/>
      <sheetName val="Grafik GP Agst"/>
      <sheetName val="28 Sept"/>
      <sheetName val="Grafik GP Sept"/>
      <sheetName val="31 Okt"/>
      <sheetName val="Grafik GP Okt"/>
      <sheetName val="30 Nov"/>
      <sheetName val="Grafik GP Nov"/>
      <sheetName val="28 Des"/>
      <sheetName val="Grafik GP Des"/>
      <sheetName val="31 Jan"/>
      <sheetName val="Grafik GP Jan"/>
      <sheetName val="28 Feb"/>
      <sheetName val="Grafik GP Feb"/>
      <sheetName val="28 Mar"/>
      <sheetName val="Grafik GP Mar"/>
      <sheetName val="30 Apr19"/>
      <sheetName val="Grafik GP Apr"/>
      <sheetName val="30 May'19"/>
      <sheetName val="Grafik GP May19"/>
      <sheetName val="28 Jun'19"/>
      <sheetName val="Grafik GP Jun'19"/>
      <sheetName val="31 Jul'19"/>
      <sheetName val="Grafik GP Jul'19"/>
      <sheetName val="31 Agst'19"/>
      <sheetName val="Grafik GP Agst'19"/>
      <sheetName val="27 Sept'19"/>
      <sheetName val="Grafik GP Sept'19"/>
      <sheetName val="31 Okt'19"/>
      <sheetName val="Grafik GP Okt'19"/>
      <sheetName val="30 Nov'19"/>
      <sheetName val="Grafik GP Nov'19"/>
      <sheetName val="1 Des'19"/>
      <sheetName val="2 Des'19"/>
      <sheetName val="3 Des'19"/>
      <sheetName val="4 Des'19"/>
      <sheetName val="5 Des'19"/>
      <sheetName val="6 Des'19"/>
      <sheetName val="7 Des'19"/>
      <sheetName val="9 Des'19"/>
      <sheetName val="10 Des'19"/>
      <sheetName val="11 Des'19"/>
      <sheetName val="12 Des'19"/>
      <sheetName val="13 Des'19"/>
      <sheetName val="14 Des'19"/>
      <sheetName val="16 Des'19"/>
      <sheetName val="17 Des'19"/>
      <sheetName val="18 Des'19"/>
      <sheetName val="19 Des'19"/>
      <sheetName val="20 Des'19"/>
      <sheetName val="21 Des'19"/>
      <sheetName val="23 Des'19"/>
      <sheetName val="24 Des'19"/>
      <sheetName val="26 Des'19"/>
      <sheetName val="27 Des'19"/>
      <sheetName val="28 Des'19"/>
      <sheetName val="Grafik GP Des'19"/>
      <sheetName val="31 Jan'20"/>
      <sheetName val="Grafik GP Jan'20"/>
      <sheetName val="3 Feb'20"/>
      <sheetName val="4 Feb'20"/>
      <sheetName val="5 Feb'20"/>
      <sheetName val="6 Feb'20"/>
      <sheetName val="7 Feb'20"/>
      <sheetName val="8 Feb'20"/>
      <sheetName val="10 Feb'20"/>
      <sheetName val="11 Feb'20"/>
      <sheetName val="12 Feb'20"/>
      <sheetName val="13 Feb'20"/>
      <sheetName val="14 Feb'20"/>
      <sheetName val="15 Feb'20"/>
      <sheetName val="17 Feb'20"/>
      <sheetName val="18 Feb'20"/>
      <sheetName val="19 Feb'20"/>
      <sheetName val="20 Feb'20"/>
      <sheetName val="21 Feb'20"/>
      <sheetName val="22 Feb'20"/>
      <sheetName val="24 Feb'20"/>
      <sheetName val="25 Feb'20"/>
      <sheetName val="26 Feb'20"/>
      <sheetName val="27 Feb'20"/>
      <sheetName val="28 Feb'20"/>
      <sheetName val="Grafik GP Feb'20"/>
      <sheetName val="2 Mar'20"/>
      <sheetName val="3 Mar'20"/>
      <sheetName val="4 Mar'20"/>
      <sheetName val="5 Mar'20"/>
      <sheetName val="6 Mar'20"/>
      <sheetName val="7 Mar'20"/>
      <sheetName val="9 Mar'20"/>
      <sheetName val="10 Mar'20"/>
      <sheetName val="11 Mar'20"/>
      <sheetName val="12 Mar'20"/>
      <sheetName val="13 Mar'20"/>
      <sheetName val="14 Mar'20"/>
      <sheetName val="16 Mar'20"/>
      <sheetName val="17 Mar'20"/>
      <sheetName val="18 Mar'20"/>
      <sheetName val="19 Mar'20"/>
      <sheetName val="20 Mar'20"/>
      <sheetName val="21 Mar'20"/>
      <sheetName val="23 Mar'20"/>
      <sheetName val="24 Mar'20"/>
      <sheetName val="25 Mar'20"/>
      <sheetName val="26 Mar'20"/>
      <sheetName val="27 Mar'20"/>
      <sheetName val="28 Mar'20"/>
      <sheetName val="30 Mar'20"/>
      <sheetName val="Grafik GP Mar'20"/>
      <sheetName val="MAIN時間見積り"/>
      <sheetName val="185 New"/>
      <sheetName val="GRAPH"/>
      <sheetName val="work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sheetData sheetId="280" refreshError="1"/>
      <sheetData sheetId="281" refreshError="1"/>
      <sheetData sheetId="28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Data Harian"/>
      <sheetName val="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D3">
            <v>890468.96000000008</v>
          </cell>
          <cell r="E3">
            <v>1148513.4899999998</v>
          </cell>
          <cell r="F3">
            <v>1180511.1099999999</v>
          </cell>
          <cell r="G3">
            <v>1220310.6499999999</v>
          </cell>
          <cell r="H3">
            <v>1303321.75</v>
          </cell>
          <cell r="I3">
            <v>1260832.48</v>
          </cell>
          <cell r="J3">
            <v>1193589.94</v>
          </cell>
          <cell r="K3">
            <v>1202070.0899999999</v>
          </cell>
          <cell r="L3">
            <v>1065540.04</v>
          </cell>
          <cell r="M3">
            <v>1140377.0299999998</v>
          </cell>
          <cell r="N3">
            <v>1044999.1999999998</v>
          </cell>
          <cell r="O3">
            <v>1055578.6099999999</v>
          </cell>
        </row>
        <row r="4">
          <cell r="D4">
            <v>93266.389999999898</v>
          </cell>
          <cell r="E4">
            <v>208896.77000000025</v>
          </cell>
          <cell r="F4">
            <v>229696.86000000034</v>
          </cell>
          <cell r="G4">
            <v>219250.98000000021</v>
          </cell>
          <cell r="H4">
            <v>282872.29000000004</v>
          </cell>
          <cell r="I4">
            <v>238767.22999999998</v>
          </cell>
          <cell r="J4">
            <v>63294.040000000037</v>
          </cell>
          <cell r="K4">
            <v>222837.42000000016</v>
          </cell>
          <cell r="L4">
            <v>150717.99</v>
          </cell>
          <cell r="M4">
            <v>9612.7200000002049</v>
          </cell>
          <cell r="N4">
            <v>105263.18000000005</v>
          </cell>
          <cell r="O4">
            <v>132777.12000000011</v>
          </cell>
        </row>
        <row r="6">
          <cell r="D6" t="str">
            <v>APR</v>
          </cell>
          <cell r="E6" t="str">
            <v>MAY</v>
          </cell>
          <cell r="F6" t="str">
            <v>JUN</v>
          </cell>
          <cell r="G6" t="str">
            <v>JUL</v>
          </cell>
          <cell r="H6" t="str">
            <v>AUG</v>
          </cell>
          <cell r="I6" t="str">
            <v>SEP</v>
          </cell>
          <cell r="J6" t="str">
            <v>OKT</v>
          </cell>
          <cell r="K6" t="str">
            <v>NOV</v>
          </cell>
          <cell r="L6" t="str">
            <v>DEC</v>
          </cell>
          <cell r="M6" t="str">
            <v>JAN</v>
          </cell>
          <cell r="N6" t="str">
            <v>FEB</v>
          </cell>
          <cell r="O6" t="str">
            <v>MAR</v>
          </cell>
        </row>
        <row r="8">
          <cell r="D8">
            <v>376342.98</v>
          </cell>
          <cell r="E8">
            <v>436037.96000000008</v>
          </cell>
          <cell r="F8">
            <v>585963.38</v>
          </cell>
          <cell r="G8">
            <v>666847.24999999988</v>
          </cell>
          <cell r="H8">
            <v>736057.12</v>
          </cell>
          <cell r="I8">
            <v>718378.72999999986</v>
          </cell>
          <cell r="J8">
            <v>737169.14</v>
          </cell>
          <cell r="K8">
            <v>496390.61</v>
          </cell>
          <cell r="L8">
            <v>460042.73</v>
          </cell>
          <cell r="M8">
            <v>510981.55999999994</v>
          </cell>
          <cell r="N8">
            <v>379926.28</v>
          </cell>
          <cell r="O8">
            <v>278380.17000000004</v>
          </cell>
        </row>
        <row r="9">
          <cell r="D9">
            <v>-18268.059999999998</v>
          </cell>
          <cell r="E9">
            <v>-17400.120000000054</v>
          </cell>
          <cell r="F9">
            <v>11025.410000000033</v>
          </cell>
          <cell r="G9">
            <v>34076.260000000126</v>
          </cell>
          <cell r="H9">
            <v>99460.920000000042</v>
          </cell>
          <cell r="I9">
            <v>128219.38000000012</v>
          </cell>
          <cell r="J9">
            <v>58023.329999999958</v>
          </cell>
          <cell r="K9">
            <v>29891.560000000056</v>
          </cell>
          <cell r="L9">
            <v>20126.460000000021</v>
          </cell>
          <cell r="M9">
            <v>-15372.0799999999</v>
          </cell>
          <cell r="N9">
            <v>-721.40000000002328</v>
          </cell>
          <cell r="O9">
            <v>-24492.600000000064</v>
          </cell>
        </row>
        <row r="11">
          <cell r="D11" t="str">
            <v>APR</v>
          </cell>
          <cell r="E11" t="str">
            <v>MAY</v>
          </cell>
          <cell r="F11" t="str">
            <v>JUN</v>
          </cell>
          <cell r="G11" t="str">
            <v>JUL</v>
          </cell>
          <cell r="H11" t="str">
            <v>AUG</v>
          </cell>
          <cell r="I11" t="str">
            <v>SEP</v>
          </cell>
          <cell r="J11" t="str">
            <v>OKT</v>
          </cell>
          <cell r="K11" t="str">
            <v>NOV</v>
          </cell>
          <cell r="L11" t="str">
            <v>DEC</v>
          </cell>
          <cell r="M11" t="str">
            <v>JAN</v>
          </cell>
          <cell r="N11" t="str">
            <v>FEB</v>
          </cell>
          <cell r="O11" t="str">
            <v>MAR</v>
          </cell>
        </row>
        <row r="13">
          <cell r="D13">
            <v>24231.73000000001</v>
          </cell>
          <cell r="E13">
            <v>13359.440000000002</v>
          </cell>
          <cell r="F13">
            <v>5962.5100000000093</v>
          </cell>
          <cell r="G13">
            <v>10923.73000000001</v>
          </cell>
          <cell r="H13">
            <v>5185.3800000000047</v>
          </cell>
          <cell r="I13">
            <v>12289.26999999999</v>
          </cell>
          <cell r="J13">
            <v>44684.820000000007</v>
          </cell>
          <cell r="K13">
            <v>7692.8699999999953</v>
          </cell>
          <cell r="L13">
            <v>19192.26999999999</v>
          </cell>
          <cell r="M13">
            <v>40417.449999999983</v>
          </cell>
          <cell r="N13">
            <v>25020.739999999991</v>
          </cell>
          <cell r="O13">
            <v>22686.350000000006</v>
          </cell>
        </row>
        <row r="14">
          <cell r="D14">
            <v>178.26999999998952</v>
          </cell>
          <cell r="E14">
            <v>11050.559999999998</v>
          </cell>
          <cell r="F14">
            <v>18447.489999999991</v>
          </cell>
          <cell r="G14">
            <v>13486.26999999999</v>
          </cell>
          <cell r="H14">
            <v>19224.619999999995</v>
          </cell>
          <cell r="I14">
            <v>12120.73000000001</v>
          </cell>
          <cell r="J14">
            <v>-20274.820000000007</v>
          </cell>
          <cell r="K14">
            <v>16717.130000000005</v>
          </cell>
          <cell r="L14">
            <v>5217.7300000000105</v>
          </cell>
          <cell r="M14">
            <v>-16007.449999999983</v>
          </cell>
          <cell r="N14">
            <v>-610.73999999999069</v>
          </cell>
          <cell r="O14">
            <v>1723.6499999999942</v>
          </cell>
        </row>
        <row r="16">
          <cell r="D16" t="str">
            <v>APR</v>
          </cell>
          <cell r="E16" t="str">
            <v>MAY</v>
          </cell>
          <cell r="F16" t="str">
            <v>JUN</v>
          </cell>
          <cell r="G16" t="str">
            <v>JUL</v>
          </cell>
          <cell r="H16" t="str">
            <v>AUG</v>
          </cell>
          <cell r="I16" t="str">
            <v>SEP</v>
          </cell>
          <cell r="J16" t="str">
            <v>OKT</v>
          </cell>
          <cell r="K16" t="str">
            <v>NOV</v>
          </cell>
          <cell r="L16" t="str">
            <v>DEC</v>
          </cell>
          <cell r="M16" t="str">
            <v>JAN</v>
          </cell>
          <cell r="N16" t="str">
            <v>FEB</v>
          </cell>
          <cell r="O16" t="str">
            <v>MAR</v>
          </cell>
        </row>
        <row r="18">
          <cell r="D18">
            <v>12673.73</v>
          </cell>
          <cell r="E18">
            <v>12673.73</v>
          </cell>
          <cell r="F18">
            <v>12673.73</v>
          </cell>
          <cell r="G18">
            <v>12673.73</v>
          </cell>
          <cell r="H18">
            <v>12673.73</v>
          </cell>
          <cell r="I18">
            <v>12673.73</v>
          </cell>
          <cell r="J18">
            <v>12673.73</v>
          </cell>
          <cell r="K18">
            <v>12673.73</v>
          </cell>
          <cell r="L18">
            <v>12673.73</v>
          </cell>
          <cell r="M18">
            <v>12673.73</v>
          </cell>
          <cell r="N18">
            <v>12673.73</v>
          </cell>
          <cell r="O18">
            <v>12673.73</v>
          </cell>
        </row>
        <row r="19">
          <cell r="D19">
            <v>836.26000000000022</v>
          </cell>
          <cell r="E19">
            <v>836.26000000000022</v>
          </cell>
          <cell r="F19">
            <v>836.26000000000022</v>
          </cell>
          <cell r="G19">
            <v>836.26000000000022</v>
          </cell>
          <cell r="H19">
            <v>836.26000000000022</v>
          </cell>
          <cell r="I19">
            <v>836.26000000000022</v>
          </cell>
          <cell r="J19">
            <v>836.26000000000022</v>
          </cell>
          <cell r="K19">
            <v>836.26000000000022</v>
          </cell>
          <cell r="L19">
            <v>836.26000000000022</v>
          </cell>
          <cell r="M19">
            <v>836.26000000000022</v>
          </cell>
          <cell r="N19">
            <v>836.26000000000022</v>
          </cell>
          <cell r="O19">
            <v>836.26000000000022</v>
          </cell>
        </row>
        <row r="21">
          <cell r="D21" t="str">
            <v>APR</v>
          </cell>
          <cell r="E21" t="str">
            <v>MAY</v>
          </cell>
          <cell r="F21" t="str">
            <v>JUN</v>
          </cell>
          <cell r="G21" t="str">
            <v>JUL</v>
          </cell>
          <cell r="H21" t="str">
            <v>AUG</v>
          </cell>
          <cell r="I21" t="str">
            <v>SEP</v>
          </cell>
          <cell r="J21" t="str">
            <v>OKT</v>
          </cell>
          <cell r="K21" t="str">
            <v>NOV</v>
          </cell>
          <cell r="L21" t="str">
            <v>DEC</v>
          </cell>
          <cell r="M21" t="str">
            <v>JAN</v>
          </cell>
          <cell r="N21" t="str">
            <v>FEB</v>
          </cell>
          <cell r="O21" t="str">
            <v>MAR</v>
          </cell>
        </row>
        <row r="23">
          <cell r="D23">
            <v>0</v>
          </cell>
          <cell r="E23">
            <v>0</v>
          </cell>
          <cell r="F23">
            <v>0</v>
          </cell>
          <cell r="G23">
            <v>0</v>
          </cell>
          <cell r="H23">
            <v>0</v>
          </cell>
          <cell r="I23">
            <v>0</v>
          </cell>
          <cell r="J23">
            <v>0</v>
          </cell>
          <cell r="K23">
            <v>0</v>
          </cell>
          <cell r="L23">
            <v>0</v>
          </cell>
          <cell r="M23">
            <v>0</v>
          </cell>
          <cell r="N23">
            <v>0</v>
          </cell>
          <cell r="O23">
            <v>0</v>
          </cell>
        </row>
        <row r="24">
          <cell r="D24">
            <v>0</v>
          </cell>
          <cell r="E24">
            <v>0</v>
          </cell>
          <cell r="F24">
            <v>0</v>
          </cell>
          <cell r="G24">
            <v>0</v>
          </cell>
          <cell r="H24">
            <v>0</v>
          </cell>
          <cell r="I24">
            <v>0</v>
          </cell>
          <cell r="J24">
            <v>0</v>
          </cell>
          <cell r="K24">
            <v>0</v>
          </cell>
          <cell r="L24">
            <v>0</v>
          </cell>
          <cell r="M24">
            <v>0</v>
          </cell>
          <cell r="N24">
            <v>0</v>
          </cell>
          <cell r="O24">
            <v>0</v>
          </cell>
        </row>
        <row r="26">
          <cell r="D26" t="str">
            <v>APR</v>
          </cell>
          <cell r="E26" t="str">
            <v>MAY</v>
          </cell>
          <cell r="F26" t="str">
            <v>JUN</v>
          </cell>
          <cell r="G26" t="str">
            <v>JUL</v>
          </cell>
          <cell r="H26" t="str">
            <v>AUG</v>
          </cell>
          <cell r="I26" t="str">
            <v>SEP</v>
          </cell>
          <cell r="J26" t="str">
            <v>OKT</v>
          </cell>
          <cell r="K26" t="str">
            <v>NOV</v>
          </cell>
          <cell r="L26" t="str">
            <v>DEC</v>
          </cell>
          <cell r="M26" t="str">
            <v>JAN</v>
          </cell>
          <cell r="N26" t="str">
            <v>FEB</v>
          </cell>
          <cell r="O26" t="str">
            <v>MAR</v>
          </cell>
        </row>
        <row r="28">
          <cell r="D28">
            <v>578210.92000000004</v>
          </cell>
          <cell r="E28">
            <v>603122.35</v>
          </cell>
          <cell r="F28">
            <v>658419.5</v>
          </cell>
          <cell r="G28">
            <v>643209.5</v>
          </cell>
          <cell r="H28">
            <v>584683.9</v>
          </cell>
          <cell r="I28">
            <v>604609.68000000005</v>
          </cell>
          <cell r="J28">
            <v>595826.09</v>
          </cell>
          <cell r="K28">
            <v>522752.71000000008</v>
          </cell>
          <cell r="L28">
            <v>451964.03</v>
          </cell>
          <cell r="M28">
            <v>469408.1</v>
          </cell>
          <cell r="N28">
            <v>353588.69</v>
          </cell>
          <cell r="O28">
            <v>325983.21000000002</v>
          </cell>
        </row>
        <row r="29">
          <cell r="D29">
            <v>-29358.690000000061</v>
          </cell>
          <cell r="E29">
            <v>-8570.1899999999441</v>
          </cell>
          <cell r="F29">
            <v>338.8399999999674</v>
          </cell>
          <cell r="G29">
            <v>27959</v>
          </cell>
          <cell r="H29">
            <v>31261.339999999967</v>
          </cell>
          <cell r="I29">
            <v>54748.829999999958</v>
          </cell>
          <cell r="J29">
            <v>36466.439999999944</v>
          </cell>
          <cell r="K29">
            <v>36176.609999999986</v>
          </cell>
          <cell r="L29">
            <v>24072.270000000019</v>
          </cell>
          <cell r="M29">
            <v>5951.3300000000163</v>
          </cell>
          <cell r="N29">
            <v>-3522.5</v>
          </cell>
          <cell r="O29">
            <v>-10882.850000000035</v>
          </cell>
        </row>
        <row r="31">
          <cell r="D31" t="str">
            <v>APR</v>
          </cell>
          <cell r="E31" t="str">
            <v>MAY</v>
          </cell>
          <cell r="F31" t="str">
            <v>JUN</v>
          </cell>
          <cell r="G31" t="str">
            <v>JUL</v>
          </cell>
          <cell r="H31" t="str">
            <v>AUG</v>
          </cell>
          <cell r="I31" t="str">
            <v>SEP</v>
          </cell>
          <cell r="J31" t="str">
            <v>OKT</v>
          </cell>
          <cell r="K31" t="str">
            <v>NOV</v>
          </cell>
          <cell r="L31" t="str">
            <v>DEC</v>
          </cell>
          <cell r="M31" t="str">
            <v>JAN</v>
          </cell>
          <cell r="N31" t="str">
            <v>FEB</v>
          </cell>
          <cell r="O31" t="str">
            <v>MAR</v>
          </cell>
        </row>
        <row r="33">
          <cell r="D33">
            <v>221256.59</v>
          </cell>
          <cell r="E33">
            <v>252336.55000000002</v>
          </cell>
          <cell r="F33">
            <v>248779.68000000002</v>
          </cell>
          <cell r="G33">
            <v>296232.81000000006</v>
          </cell>
          <cell r="H33">
            <v>301145.96000000008</v>
          </cell>
          <cell r="I33">
            <v>272654.67000000004</v>
          </cell>
          <cell r="J33">
            <v>276538.53000000003</v>
          </cell>
          <cell r="K33">
            <v>259963.48999999996</v>
          </cell>
          <cell r="L33">
            <v>247713.73</v>
          </cell>
          <cell r="M33">
            <v>240742.44000000003</v>
          </cell>
          <cell r="N33">
            <v>223897.82000000004</v>
          </cell>
          <cell r="O33">
            <v>215083.07000000004</v>
          </cell>
        </row>
        <row r="34">
          <cell r="D34">
            <v>7520.9199999999837</v>
          </cell>
          <cell r="E34">
            <v>9022.5799999999872</v>
          </cell>
          <cell r="F34">
            <v>14638.089999999997</v>
          </cell>
          <cell r="G34">
            <v>14620.069999999949</v>
          </cell>
          <cell r="H34">
            <v>2808.6999999999534</v>
          </cell>
          <cell r="I34">
            <v>8460.1899999999441</v>
          </cell>
          <cell r="J34">
            <v>-228.14000000001397</v>
          </cell>
          <cell r="K34">
            <v>1571.5800000000454</v>
          </cell>
          <cell r="L34">
            <v>-13386.739999999991</v>
          </cell>
          <cell r="M34">
            <v>-14629.99000000002</v>
          </cell>
          <cell r="N34">
            <v>-17431.690000000061</v>
          </cell>
          <cell r="O34">
            <v>-9046.4000000000233</v>
          </cell>
        </row>
        <row r="36">
          <cell r="D36" t="str">
            <v>APR</v>
          </cell>
          <cell r="E36" t="str">
            <v>MAY</v>
          </cell>
          <cell r="F36" t="str">
            <v>JUN</v>
          </cell>
          <cell r="G36" t="str">
            <v>JUL</v>
          </cell>
          <cell r="H36" t="str">
            <v>AUG</v>
          </cell>
          <cell r="I36" t="str">
            <v>SEP</v>
          </cell>
          <cell r="J36" t="str">
            <v>OKT</v>
          </cell>
          <cell r="K36" t="str">
            <v>NOV</v>
          </cell>
          <cell r="L36" t="str">
            <v>DEC</v>
          </cell>
          <cell r="M36" t="str">
            <v>JAN</v>
          </cell>
          <cell r="N36" t="str">
            <v>FEB</v>
          </cell>
          <cell r="O36" t="str">
            <v>MAR</v>
          </cell>
        </row>
        <row r="38">
          <cell r="D38">
            <v>2103184.91</v>
          </cell>
          <cell r="E38">
            <v>2466043.5199999996</v>
          </cell>
          <cell r="F38">
            <v>2692309.91</v>
          </cell>
          <cell r="G38">
            <v>2850197.67</v>
          </cell>
          <cell r="H38">
            <v>2943067.8400000008</v>
          </cell>
          <cell r="I38">
            <v>2881438.56</v>
          </cell>
          <cell r="J38">
            <v>2860482.25</v>
          </cell>
          <cell r="K38">
            <v>2501543.5</v>
          </cell>
          <cell r="L38">
            <v>2257126.5299999998</v>
          </cell>
          <cell r="M38">
            <v>2414600.3099999996</v>
          </cell>
          <cell r="N38">
            <v>2040106.46</v>
          </cell>
          <cell r="O38">
            <v>1910385.14</v>
          </cell>
        </row>
        <row r="39">
          <cell r="D39">
            <v>54175.089999999807</v>
          </cell>
          <cell r="E39">
            <v>203835.86000000025</v>
          </cell>
          <cell r="F39">
            <v>274982.9500000003</v>
          </cell>
          <cell r="G39">
            <v>310228.84000000032</v>
          </cell>
          <cell r="H39">
            <v>436464.13</v>
          </cell>
          <cell r="I39">
            <v>443152.62</v>
          </cell>
          <cell r="J39">
            <v>138117.10999999993</v>
          </cell>
          <cell r="K39">
            <v>308030.56000000029</v>
          </cell>
          <cell r="L39">
            <v>187583.97000000006</v>
          </cell>
          <cell r="M39">
            <v>-29609.209999999679</v>
          </cell>
          <cell r="N39">
            <v>83813.109999999971</v>
          </cell>
          <cell r="O39">
            <v>90915.179999999978</v>
          </cell>
        </row>
        <row r="41">
          <cell r="D41" t="str">
            <v>APR</v>
          </cell>
          <cell r="E41" t="str">
            <v>MAY</v>
          </cell>
          <cell r="F41" t="str">
            <v>JUN</v>
          </cell>
          <cell r="G41" t="str">
            <v>JUL</v>
          </cell>
          <cell r="H41" t="str">
            <v>AUG</v>
          </cell>
          <cell r="I41" t="str">
            <v>SEP</v>
          </cell>
          <cell r="J41" t="str">
            <v>OKT</v>
          </cell>
          <cell r="K41" t="str">
            <v>NOV</v>
          </cell>
          <cell r="L41" t="str">
            <v>DEC</v>
          </cell>
          <cell r="M41" t="str">
            <v>JAN</v>
          </cell>
          <cell r="N41" t="str">
            <v>FEB</v>
          </cell>
          <cell r="O41" t="str">
            <v>MAR</v>
          </cell>
        </row>
        <row r="43">
          <cell r="D43">
            <v>2103184.9099999997</v>
          </cell>
          <cell r="E43">
            <v>2466043.5199999991</v>
          </cell>
          <cell r="F43">
            <v>2692309.9099999997</v>
          </cell>
          <cell r="G43">
            <v>2850197.67</v>
          </cell>
          <cell r="H43">
            <v>2943067.84</v>
          </cell>
          <cell r="I43">
            <v>2881438.56</v>
          </cell>
          <cell r="J43">
            <v>2860482.25</v>
          </cell>
          <cell r="K43">
            <v>2501543.4999999995</v>
          </cell>
          <cell r="L43">
            <v>2257126.5299999998</v>
          </cell>
          <cell r="M43">
            <v>2414600.31</v>
          </cell>
          <cell r="N43">
            <v>2040106.4600000004</v>
          </cell>
          <cell r="O43">
            <v>1910385.14</v>
          </cell>
        </row>
        <row r="44">
          <cell r="D44">
            <v>275076.09165000002</v>
          </cell>
          <cell r="E44">
            <v>284010.76980000001</v>
          </cell>
          <cell r="F44">
            <v>320719.38134999998</v>
          </cell>
          <cell r="G44">
            <v>337544.20179999998</v>
          </cell>
          <cell r="H44">
            <v>326283.82584999996</v>
          </cell>
          <cell r="I44">
            <v>337593.51540000003</v>
          </cell>
          <cell r="J44">
            <v>373172.16735</v>
          </cell>
          <cell r="K44">
            <v>291463.48824999999</v>
          </cell>
          <cell r="L44">
            <v>315085.60139999999</v>
          </cell>
          <cell r="M44">
            <v>384871.03104999999</v>
          </cell>
          <cell r="N44">
            <v>275370.29149999999</v>
          </cell>
          <cell r="O44">
            <v>303192.64109999995</v>
          </cell>
        </row>
      </sheetData>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chBest"/>
      <sheetName val="DataBest"/>
      <sheetName val="Sales"/>
      <sheetName val="AG"/>
      <sheetName val="EG"/>
      <sheetName val="WP"/>
      <sheetName val="G.AMP"/>
      <sheetName val="REC"/>
      <sheetName val="JD"/>
      <sheetName val="DMP"/>
      <sheetName val="Prod.Cost"/>
      <sheetName val="FIXED ASSETS"/>
      <sheetName val="EXP-IDR"/>
      <sheetName val="EXP-USD"/>
      <sheetName val="EXPENSE"/>
      <sheetName val="P.L"/>
      <sheetName val="Purch.Plan"/>
      <sheetName val="Movement"/>
      <sheetName val="Fund"/>
      <sheetName val="B.S"/>
      <sheetName val="B.S Monthly"/>
      <sheetName val="Analisys"/>
      <sheetName val="C.F"/>
      <sheetName val="GRAPH"/>
      <sheetName val="BS_PL_SS_Inventory_Employ"/>
      <sheetName val="CF_Invest_R&amp;D"/>
      <sheetName val="CR"/>
      <sheetName val="SalesGroup"/>
      <sheetName val="Cost_of_Sales"/>
      <sheetName val="社員リスト"/>
      <sheetName val="処理機能記述"/>
      <sheetName val="MAIN時間見積り"/>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H1298S"/>
      <sheetName val="sal april"/>
      <sheetName val="lab paced"/>
      <sheetName val="index"/>
      <sheetName val="Unit"/>
    </sheetNames>
    <sheetDataSet>
      <sheetData sheetId="0" refreshError="1">
        <row r="7">
          <cell r="A7">
            <v>1</v>
          </cell>
        </row>
        <row r="8">
          <cell r="A8">
            <v>2</v>
          </cell>
        </row>
        <row r="9">
          <cell r="A9">
            <v>3</v>
          </cell>
        </row>
        <row r="10">
          <cell r="A10">
            <v>4</v>
          </cell>
        </row>
        <row r="11">
          <cell r="A11">
            <v>5</v>
          </cell>
        </row>
        <row r="12">
          <cell r="A12">
            <v>6</v>
          </cell>
        </row>
        <row r="13">
          <cell r="A13">
            <v>7</v>
          </cell>
        </row>
        <row r="14">
          <cell r="A14">
            <v>8</v>
          </cell>
        </row>
        <row r="15">
          <cell r="A15">
            <v>9</v>
          </cell>
        </row>
        <row r="16">
          <cell r="A16">
            <v>10</v>
          </cell>
        </row>
        <row r="17">
          <cell r="A17">
            <v>11</v>
          </cell>
        </row>
        <row r="18">
          <cell r="A18">
            <v>12</v>
          </cell>
        </row>
        <row r="19">
          <cell r="A19">
            <v>13</v>
          </cell>
        </row>
        <row r="20">
          <cell r="A20">
            <v>14</v>
          </cell>
        </row>
        <row r="21">
          <cell r="A21">
            <v>15</v>
          </cell>
        </row>
        <row r="22">
          <cell r="A22">
            <v>16</v>
          </cell>
        </row>
        <row r="23">
          <cell r="A23">
            <v>17</v>
          </cell>
        </row>
        <row r="24">
          <cell r="A24">
            <v>18</v>
          </cell>
        </row>
        <row r="25">
          <cell r="A25">
            <v>19</v>
          </cell>
        </row>
        <row r="26">
          <cell r="A26">
            <v>20</v>
          </cell>
        </row>
        <row r="27">
          <cell r="A27">
            <v>21</v>
          </cell>
        </row>
        <row r="28">
          <cell r="A28">
            <v>22</v>
          </cell>
        </row>
        <row r="29">
          <cell r="A29">
            <v>23</v>
          </cell>
        </row>
        <row r="30">
          <cell r="A30">
            <v>24</v>
          </cell>
        </row>
        <row r="31">
          <cell r="A31">
            <v>25</v>
          </cell>
        </row>
        <row r="32">
          <cell r="A32">
            <v>26</v>
          </cell>
        </row>
        <row r="33">
          <cell r="A33">
            <v>27</v>
          </cell>
        </row>
        <row r="34">
          <cell r="A34">
            <v>28</v>
          </cell>
        </row>
      </sheetData>
      <sheetData sheetId="1" refreshError="1"/>
      <sheetData sheetId="2" refreshError="1"/>
      <sheetData sheetId="3" refreshError="1"/>
      <sheetData sheetId="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0)G&amp;A"/>
      <sheetName val="00000"/>
      <sheetName val="Forexposure"/>
      <sheetName val="CF DATA"/>
      <sheetName val="Direction"/>
      <sheetName val="CHK LIST"/>
      <sheetName val="Recl. Entries"/>
      <sheetName val="Sales-VAT"/>
      <sheetName val="WP"/>
      <sheetName val="(A)Cash"/>
      <sheetName val="(B)STI"/>
      <sheetName val="(C)AR"/>
      <sheetName val="(D)DFA-CA"/>
      <sheetName val="(E)ARO"/>
      <sheetName val="(F)INV"/>
      <sheetName val="(G)ADV"/>
      <sheetName val="(H)P.EXP&amp;TAX"/>
      <sheetName val="(J)DFA-LT"/>
      <sheetName val="(L)FA"/>
      <sheetName val="(AA)STL"/>
      <sheetName val="(BB)AP"/>
      <sheetName val="(CC)DTA-CA"/>
      <sheetName val="(DD)APO"/>
      <sheetName val="(EE)TAX.PAY."/>
      <sheetName val="(FF)ACC.EXP."/>
      <sheetName val="(GG)LTD"/>
      <sheetName val="(HH)DTA-LT"/>
      <sheetName val="(10)Sales"/>
      <sheetName val="(20)COGS"/>
      <sheetName val="(30)SE"/>
      <sheetName val="(50)Eq. Coy"/>
      <sheetName val="(60)Fin.Cost"/>
      <sheetName val="(70)Forex"/>
      <sheetName val="(80)Int.Inc."/>
      <sheetName val="PPH1298S"/>
      <sheetName val="為替レート"/>
      <sheetName val="lab pac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Sept"/>
      <sheetName val="(40)G&amp;A"/>
      <sheetName val="RK1"/>
      <sheetName val="原単位"/>
      <sheetName val="基本設計寸法"/>
      <sheetName val="PPH1298S"/>
      <sheetName val="#REF!"/>
      <sheetName val="Data Harian"/>
      <sheetName val="LPP"/>
      <sheetName val="HARVEST02"/>
      <sheetName val="#REF"/>
      <sheetName val="CF RECONCILE - 1"/>
      <sheetName val="4)Rate"/>
      <sheetName val="Sheet1"/>
      <sheetName val="Sheet8"/>
      <sheetName val="BackUp1"/>
      <sheetName val="Matrix G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nstants"/>
      <sheetName val="Sheet2"/>
      <sheetName val="Sheet3"/>
      <sheetName val="Data Harian"/>
      <sheetName val="書換え条件"/>
      <sheetName val="社員リスト"/>
      <sheetName val="STD labor"/>
      <sheetName val="Template "/>
      <sheetName val="TBDec03"/>
      <sheetName val="D1BOX原価表"/>
      <sheetName val="125円ﾃﾞｰﾀ"/>
      <sheetName val="レポートレイアウト"/>
      <sheetName val="#REF!"/>
    </sheetNames>
    <sheetDataSet>
      <sheetData sheetId="0" refreshError="1"/>
      <sheetData sheetId="1" refreshError="1">
        <row r="2">
          <cell r="B2">
            <v>38749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 of Pack GA "/>
      <sheetName val="Graph of Pack UP "/>
      <sheetName val="paint cost control (new) 18 "/>
      <sheetName val="mat'l in 185"/>
      <sheetName val="Dead stock"/>
      <sheetName val="repair &amp; maint"/>
      <sheetName val="fac. supplies"/>
      <sheetName val="constools"/>
      <sheetName val="FREIGHT"/>
      <sheetName val="Pengendalian GA "/>
      <sheetName val="Standart Pack GA "/>
      <sheetName val="Pengendalian UP "/>
      <sheetName val="Standart Pack UP "/>
      <sheetName val="paint consumption (new) 185 "/>
      <sheetName val="limbah"/>
      <sheetName val="rental truk"/>
      <sheetName val="ACC_Pemb Lok_"/>
      <sheetName val="purchase mat'l"/>
      <sheetName val="prod upright"/>
      <sheetName val="Prod GP1"/>
      <sheetName val="_ Reject GP"/>
      <sheetName val="_ Reject up"/>
      <sheetName val="TOOLCONS"/>
      <sheetName val="fact"/>
      <sheetName val="Submatttl "/>
      <sheetName val="paint cost control (new) 18 (4)"/>
      <sheetName val="paint consumption (new) 185 (5)"/>
      <sheetName val="Pengendalian GA"/>
      <sheetName val="Standart Pack GA"/>
      <sheetName val="Graph of Pack GA"/>
      <sheetName val="Pengendalian UP"/>
      <sheetName val="Standart Pack UP"/>
      <sheetName val="Graph of Pack UP"/>
      <sheetName val="02DB"/>
      <sheetName val="#REF!"/>
      <sheetName val="Constants"/>
      <sheetName val="Data Harian"/>
      <sheetName val="SUMMARY"/>
      <sheetName val="SURABAYA"/>
      <sheetName val="SEWA FINAL_GEDUNG_"/>
      <sheetName val="オーダー管理 (4)"/>
      <sheetName val="General"/>
      <sheetName val="UGDK 2005"/>
      <sheetName val="レポートレイアウ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PT. YAMAHA INDONESIA</v>
          </cell>
        </row>
        <row r="5">
          <cell r="A5" t="str">
            <v>MONITORING BIAYA FREIGHT &amp; HANDLING 185</v>
          </cell>
        </row>
        <row r="6">
          <cell r="A6">
            <v>40015</v>
          </cell>
          <cell r="B6" t="str">
            <v>US $</v>
          </cell>
        </row>
        <row r="7">
          <cell r="A7" t="str">
            <v>DESCRIPTION</v>
          </cell>
          <cell r="B7" t="str">
            <v>APR</v>
          </cell>
          <cell r="C7" t="str">
            <v>MEI</v>
          </cell>
          <cell r="D7" t="str">
            <v>JUN</v>
          </cell>
          <cell r="E7" t="str">
            <v>JUL</v>
          </cell>
          <cell r="F7" t="str">
            <v>AGUST</v>
          </cell>
          <cell r="G7" t="str">
            <v>SEP</v>
          </cell>
          <cell r="H7" t="str">
            <v>OKT</v>
          </cell>
          <cell r="I7" t="str">
            <v>NOP</v>
          </cell>
          <cell r="J7" t="str">
            <v>DES</v>
          </cell>
          <cell r="K7" t="str">
            <v>JAN'09</v>
          </cell>
          <cell r="L7" t="str">
            <v>FEB'09</v>
          </cell>
          <cell r="M7" t="str">
            <v>MAR'09</v>
          </cell>
          <cell r="N7" t="str">
            <v>TOTAL</v>
          </cell>
          <cell r="O7" t="str">
            <v>@185</v>
          </cell>
        </row>
        <row r="8">
          <cell r="A8" t="str">
            <v>RENTAL FORKLIFT</v>
          </cell>
          <cell r="B8">
            <v>5403.0595638494087</v>
          </cell>
          <cell r="C8">
            <v>703.92029456356943</v>
          </cell>
          <cell r="D8">
            <v>13649.119982828934</v>
          </cell>
          <cell r="E8">
            <v>4693.7669376693766</v>
          </cell>
          <cell r="F8">
            <v>6174.5996929151133</v>
          </cell>
          <cell r="G8">
            <v>6041.7349502895222</v>
          </cell>
          <cell r="H8">
            <v>5310.3007037747921</v>
          </cell>
          <cell r="I8">
            <v>1500.6821282401093</v>
          </cell>
          <cell r="J8">
            <v>4098.4281129125175</v>
          </cell>
          <cell r="K8">
            <v>6054.7945205479455</v>
          </cell>
          <cell r="L8">
            <v>8110.9643328929988</v>
          </cell>
          <cell r="M8">
            <v>0</v>
          </cell>
          <cell r="N8">
            <v>61741.371220484289</v>
          </cell>
          <cell r="O8">
            <v>5145.1142683736907</v>
          </cell>
        </row>
        <row r="9">
          <cell r="A9" t="str">
            <v>RENTAL TRUCK</v>
          </cell>
          <cell r="B9">
            <v>277.88</v>
          </cell>
          <cell r="C9">
            <v>614.01815681178255</v>
          </cell>
          <cell r="D9">
            <v>882.04378622021898</v>
          </cell>
          <cell r="E9">
            <v>957.64704607046076</v>
          </cell>
          <cell r="F9">
            <v>550.6592454485633</v>
          </cell>
          <cell r="G9">
            <v>1926.2218944608326</v>
          </cell>
          <cell r="H9">
            <v>357.24610791213479</v>
          </cell>
          <cell r="I9">
            <v>138.50313778990451</v>
          </cell>
          <cell r="J9">
            <v>521.9306229939923</v>
          </cell>
          <cell r="K9">
            <v>0</v>
          </cell>
          <cell r="L9">
            <v>0</v>
          </cell>
          <cell r="M9">
            <v>24.780884808013354</v>
          </cell>
          <cell r="N9">
            <v>6250.9308825159023</v>
          </cell>
          <cell r="O9">
            <v>520.91090687632516</v>
          </cell>
        </row>
        <row r="10">
          <cell r="A10" t="str">
            <v>BENSIN</v>
          </cell>
          <cell r="B10">
            <v>0</v>
          </cell>
          <cell r="C10">
            <v>0</v>
          </cell>
          <cell r="D10">
            <v>0</v>
          </cell>
          <cell r="E10">
            <v>0</v>
          </cell>
          <cell r="F10">
            <v>0</v>
          </cell>
          <cell r="G10">
            <v>0</v>
          </cell>
          <cell r="H10">
            <v>0</v>
          </cell>
          <cell r="I10">
            <v>0</v>
          </cell>
          <cell r="J10">
            <v>0</v>
          </cell>
          <cell r="K10">
            <v>0</v>
          </cell>
          <cell r="L10">
            <v>0</v>
          </cell>
          <cell r="M10">
            <v>0</v>
          </cell>
          <cell r="N10">
            <v>0</v>
          </cell>
          <cell r="O10">
            <v>0</v>
          </cell>
        </row>
        <row r="11">
          <cell r="A11" t="str">
            <v>SOLAR</v>
          </cell>
          <cell r="B11">
            <v>7343.5595096018224</v>
          </cell>
          <cell r="C11">
            <v>139.70110461338533</v>
          </cell>
          <cell r="D11">
            <v>17862.098304357158</v>
          </cell>
          <cell r="E11">
            <v>335.01355013550136</v>
          </cell>
          <cell r="F11">
            <v>9854.3862689186226</v>
          </cell>
          <cell r="G11">
            <v>679.10706872063804</v>
          </cell>
          <cell r="H11">
            <v>7070.8040093836635</v>
          </cell>
          <cell r="I11">
            <v>187.81264211005004</v>
          </cell>
          <cell r="J11">
            <v>4448.9079088140898</v>
          </cell>
          <cell r="K11">
            <v>72.922374429223751</v>
          </cell>
          <cell r="L11">
            <v>3562.320391897842</v>
          </cell>
          <cell r="M11">
            <v>404.95000000000005</v>
          </cell>
          <cell r="N11">
            <v>51961.583132981992</v>
          </cell>
          <cell r="O11">
            <v>4330.131927748499</v>
          </cell>
        </row>
        <row r="12">
          <cell r="A12" t="str">
            <v>OTHER</v>
          </cell>
          <cell r="B12">
            <v>2846.0399262232831</v>
          </cell>
          <cell r="C12">
            <v>55.338964695689839</v>
          </cell>
          <cell r="D12">
            <v>147.80081562567074</v>
          </cell>
          <cell r="E12">
            <v>167.90547425474256</v>
          </cell>
          <cell r="F12">
            <v>109.11603421803026</v>
          </cell>
          <cell r="G12">
            <v>302.90341964383265</v>
          </cell>
          <cell r="H12">
            <v>2106.5008125399872</v>
          </cell>
          <cell r="I12">
            <v>64.815552523874487</v>
          </cell>
          <cell r="J12">
            <v>84.663566784626781</v>
          </cell>
          <cell r="K12">
            <v>31.324200913242009</v>
          </cell>
          <cell r="L12">
            <v>144.51783355350065</v>
          </cell>
          <cell r="M12">
            <v>85.85</v>
          </cell>
          <cell r="N12">
            <v>6146.77660097648</v>
          </cell>
          <cell r="O12">
            <v>512.23138341470667</v>
          </cell>
        </row>
        <row r="13">
          <cell r="A13" t="str">
            <v>TOTAL</v>
          </cell>
          <cell r="B13">
            <v>15870.538999674514</v>
          </cell>
          <cell r="C13">
            <v>1512.9785206844272</v>
          </cell>
          <cell r="D13">
            <v>32541.062889031979</v>
          </cell>
          <cell r="E13">
            <v>6154.333008130081</v>
          </cell>
          <cell r="F13">
            <v>16688.761241500331</v>
          </cell>
          <cell r="G13">
            <v>8949.967333114826</v>
          </cell>
          <cell r="H13">
            <v>14844.851633610579</v>
          </cell>
          <cell r="I13">
            <v>1891.8134606639383</v>
          </cell>
          <cell r="J13">
            <v>9153.9302115052269</v>
          </cell>
          <cell r="K13">
            <v>6159.0410958904113</v>
          </cell>
          <cell r="L13">
            <v>11817.802558344341</v>
          </cell>
          <cell r="M13">
            <v>515.58088480801337</v>
          </cell>
          <cell r="N13">
            <v>126100.66183695866</v>
          </cell>
          <cell r="O13">
            <v>10508.388486413221</v>
          </cell>
        </row>
        <row r="16">
          <cell r="A16" t="str">
            <v>DESCRIPTION</v>
          </cell>
          <cell r="B16" t="str">
            <v>APR</v>
          </cell>
          <cell r="C16" t="str">
            <v>MEI</v>
          </cell>
          <cell r="D16" t="str">
            <v>JUN</v>
          </cell>
          <cell r="E16" t="str">
            <v>JUL</v>
          </cell>
          <cell r="F16" t="str">
            <v>AGUST</v>
          </cell>
          <cell r="G16" t="str">
            <v>SEP</v>
          </cell>
          <cell r="H16" t="str">
            <v>OKT</v>
          </cell>
          <cell r="I16" t="str">
            <v>NOP</v>
          </cell>
          <cell r="J16" t="str">
            <v>DES</v>
          </cell>
          <cell r="K16" t="str">
            <v>JAN'08</v>
          </cell>
          <cell r="L16" t="str">
            <v>FEB'08</v>
          </cell>
          <cell r="M16" t="str">
            <v>MAR'08</v>
          </cell>
          <cell r="N16" t="str">
            <v>TOTAL</v>
          </cell>
        </row>
        <row r="17">
          <cell r="A17">
            <v>185</v>
          </cell>
          <cell r="B17">
            <v>15870.538999674514</v>
          </cell>
          <cell r="C17">
            <v>1512.9785206844272</v>
          </cell>
          <cell r="D17">
            <v>32541.062889031979</v>
          </cell>
          <cell r="E17">
            <v>6154.333008130081</v>
          </cell>
          <cell r="F17">
            <v>16688.761241500331</v>
          </cell>
          <cell r="G17">
            <v>8949.967333114826</v>
          </cell>
          <cell r="H17">
            <v>14844.851633610579</v>
          </cell>
          <cell r="I17">
            <v>1891.8134606639383</v>
          </cell>
          <cell r="J17">
            <v>9153.9302115052269</v>
          </cell>
          <cell r="K17">
            <v>6159.0410958904113</v>
          </cell>
          <cell r="L17">
            <v>11817.802558344341</v>
          </cell>
          <cell r="M17">
            <v>515.58088480801337</v>
          </cell>
          <cell r="N17">
            <v>126100.66183695868</v>
          </cell>
        </row>
        <row r="18">
          <cell r="A18">
            <v>184</v>
          </cell>
          <cell r="B18">
            <v>11053.414564597499</v>
          </cell>
          <cell r="C18">
            <v>18999.207444389664</v>
          </cell>
          <cell r="D18">
            <v>5758.9338468509286</v>
          </cell>
          <cell r="E18">
            <v>14609.265297106251</v>
          </cell>
          <cell r="F18">
            <v>11158.27922926192</v>
          </cell>
          <cell r="G18">
            <v>9551.6594048884162</v>
          </cell>
          <cell r="H18">
            <v>8503.244500383058</v>
          </cell>
          <cell r="I18">
            <v>4945.3519301329234</v>
          </cell>
          <cell r="J18">
            <v>12747.078391638226</v>
          </cell>
          <cell r="K18">
            <v>6415.6386028240795</v>
          </cell>
          <cell r="L18">
            <v>9900.9453234312768</v>
          </cell>
          <cell r="M18">
            <v>9161.7604684565249</v>
          </cell>
          <cell r="N18">
            <v>105955.43334970798</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d2"/>
      <sheetName val="Sheet1"/>
      <sheetName val="GeneralInfo"/>
      <sheetName val="選択項目一覧"/>
      <sheetName val="Region Code"/>
      <sheetName val="Product Group Code"/>
      <sheetName val="Perioden"/>
      <sheetName val="オーダー管理 (4)"/>
      <sheetName val="Company Code"/>
      <sheetName val="sapactivexlhiddensheet"/>
      <sheetName val="Trial"/>
      <sheetName val="社員リスト"/>
      <sheetName val="FREIGHT"/>
      <sheetName val="Constants"/>
      <sheetName val="Data Harian"/>
      <sheetName val="D1BOX原価表"/>
      <sheetName val="#REF!"/>
      <sheetName val="monthly budget"/>
      <sheetName val="April"/>
      <sheetName val="Mei "/>
      <sheetName val="Juni"/>
      <sheetName val="Juli"/>
      <sheetName val=" Repair Juli"/>
      <sheetName val="Agustus"/>
      <sheetName val="Sept 19"/>
      <sheetName val="Okt 19"/>
      <sheetName val="Kapasitas seasening"/>
      <sheetName val="Culture of Empowerment"/>
      <sheetName val="notes"/>
      <sheetName val="TBM"/>
      <sheetName val="PPH1298S"/>
      <sheetName val="(40)G&amp;A"/>
      <sheetName val="書換え条件"/>
      <sheetName val="STD labor"/>
      <sheetName val="SUMMARYPPH21_23"/>
      <sheetName val="(Global Parameters)"/>
      <sheetName val=" 184期185期台数金額資料"/>
    </sheetNames>
    <definedNames>
      <definedName name="Select_ACat1"/>
      <definedName name="Select_ACat2"/>
      <definedName name="Select_ACat3"/>
      <definedName name="Select_FCat1"/>
      <definedName name="Select_FCat2"/>
      <definedName name="Select_FCat3"/>
      <definedName name="Select_OCat1"/>
      <definedName name="Select_OCat2"/>
      <definedName name="Select_OCat3"/>
      <definedName name="Select_RefAct1"/>
      <definedName name="Select_RefAct2"/>
      <definedName name="Select_RefAct3"/>
      <definedName name="Select_RefObj1"/>
      <definedName name="Select_RefObj2"/>
      <definedName name="Update_Act"/>
      <definedName name="Update_Flow"/>
      <definedName name="Update_Layer"/>
      <definedName name="Update_Obj"/>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Code"/>
      <sheetName val="Internal Account Code"/>
      <sheetName val="month"/>
      <sheetName val="STD labor"/>
      <sheetName val="FREIGHT"/>
      <sheetName val="Constants"/>
      <sheetName val="#REF!"/>
      <sheetName val="Account Code (Sales, Purchase)"/>
      <sheetName val="2"/>
      <sheetName val="Submission"/>
      <sheetName val="書換え条件"/>
      <sheetName val="D1BOX原価表"/>
      <sheetName val="125円ﾃﾞｰﾀ"/>
      <sheetName val="Permanent info"/>
      <sheetName val="Data Hari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
      <sheetName val="common modules"/>
      <sheetName val="general functions"/>
      <sheetName val="messages"/>
      <sheetName val="month"/>
      <sheetName val="1BS_PL_CR_SS_Inventory_Employee"/>
      <sheetName val="2CF_Invest_R&amp;D"/>
      <sheetName val="3Sales"/>
      <sheetName val="4InterCo_Transaction"/>
      <sheetName val="5For_2_Segment_Co"/>
      <sheetName val="Company Code"/>
      <sheetName val="Product Group Code"/>
      <sheetName val="Region Code"/>
      <sheetName val="Internal Account Code"/>
      <sheetName val="FREIGHT"/>
      <sheetName val="Submission"/>
      <sheetName val="GeneralInfo"/>
      <sheetName val="Account Code (Sales, Purchase)"/>
      <sheetName val="#REF!"/>
    </sheetNames>
    <sheetDataSet>
      <sheetData sheetId="0"/>
      <sheetData sheetId="1"/>
      <sheetData sheetId="2"/>
      <sheetData sheetId="3"/>
      <sheetData sheetId="4"/>
      <sheetData sheetId="5"/>
      <sheetData sheetId="6"/>
      <sheetData sheetId="7"/>
      <sheetData sheetId="8"/>
      <sheetData sheetId="9"/>
      <sheetData sheetId="10"/>
      <sheetData sheetId="11" refreshError="1">
        <row r="2">
          <cell r="B2" t="str">
            <v>001</v>
          </cell>
          <cell r="C2" t="str">
            <v>Piano</v>
          </cell>
          <cell r="D2" t="str">
            <v>Yamaha Piano</v>
          </cell>
          <cell r="E2" t="str">
            <v>Yamaha Electric Piano</v>
          </cell>
          <cell r="F2" t="str">
            <v>1</v>
          </cell>
        </row>
        <row r="3">
          <cell r="C3">
            <v>0</v>
          </cell>
          <cell r="D3" t="str">
            <v>Disckavier Unit</v>
          </cell>
          <cell r="E3" t="str">
            <v>Disklavier Soft</v>
          </cell>
        </row>
        <row r="4">
          <cell r="C4">
            <v>0</v>
          </cell>
          <cell r="D4" t="str">
            <v>Yamaha Organ</v>
          </cell>
          <cell r="E4" t="str">
            <v>Grand Touch Piano</v>
          </cell>
        </row>
        <row r="5">
          <cell r="C5">
            <v>0</v>
          </cell>
          <cell r="D5" t="str">
            <v>Piano Accessories</v>
          </cell>
        </row>
        <row r="6">
          <cell r="B6" t="str">
            <v>018</v>
          </cell>
          <cell r="C6" t="str">
            <v>Portable Key Board</v>
          </cell>
          <cell r="D6" t="str">
            <v>Yamaha Regular Key Board</v>
          </cell>
          <cell r="E6" t="str">
            <v>Yamaha Mini-Key Board</v>
          </cell>
          <cell r="F6" t="str">
            <v>1</v>
          </cell>
        </row>
        <row r="7">
          <cell r="B7" t="str">
            <v>521</v>
          </cell>
          <cell r="C7" t="str">
            <v>Clavinova</v>
          </cell>
          <cell r="D7" t="str">
            <v>Yamaha Clavinova</v>
          </cell>
          <cell r="E7" t="str">
            <v>Yamaha Expander Module</v>
          </cell>
          <cell r="F7" t="str">
            <v>1</v>
          </cell>
        </row>
        <row r="8">
          <cell r="B8" t="str">
            <v>514</v>
          </cell>
          <cell r="C8" t="str">
            <v>Synthesizer</v>
          </cell>
          <cell r="D8" t="str">
            <v>Yamaha Digital Cbx</v>
          </cell>
          <cell r="E8" t="str">
            <v>Yamaha Combo Key-Board</v>
          </cell>
        </row>
        <row r="9">
          <cell r="B9" t="str">
            <v>003</v>
          </cell>
          <cell r="C9" t="str">
            <v>Electone</v>
          </cell>
          <cell r="D9" t="str">
            <v>Yamaha Electone</v>
          </cell>
          <cell r="F9" t="str">
            <v>1</v>
          </cell>
        </row>
        <row r="10">
          <cell r="B10" t="str">
            <v>IBO</v>
          </cell>
          <cell r="C10" t="str">
            <v>Band, Orchestra &amp; Educational Instruments</v>
          </cell>
          <cell r="D10" t="str">
            <v>Yamaha Educational Musical Instrument</v>
          </cell>
          <cell r="F10" t="str">
            <v>1</v>
          </cell>
        </row>
        <row r="11">
          <cell r="C11">
            <v>0</v>
          </cell>
          <cell r="D11" t="str">
            <v>Yamaha Harmonica</v>
          </cell>
          <cell r="E11" t="str">
            <v>Yamaha Accordion</v>
          </cell>
        </row>
        <row r="12">
          <cell r="C12">
            <v>0</v>
          </cell>
          <cell r="D12" t="str">
            <v>Yamaha Pianica</v>
          </cell>
          <cell r="E12" t="str">
            <v>Yamaha Recorder</v>
          </cell>
        </row>
        <row r="13">
          <cell r="C13">
            <v>0</v>
          </cell>
          <cell r="D13" t="str">
            <v>Yamaha Band &amp; Orchestra</v>
          </cell>
          <cell r="E13" t="str">
            <v>Band Accessories</v>
          </cell>
        </row>
        <row r="14">
          <cell r="B14" t="str">
            <v>017</v>
          </cell>
          <cell r="C14" t="str">
            <v>String/Percussion</v>
          </cell>
          <cell r="D14" t="str">
            <v xml:space="preserve">Yamaha Marimba </v>
          </cell>
          <cell r="E14" t="str">
            <v>Yamaha Timpani</v>
          </cell>
        </row>
        <row r="15">
          <cell r="C15">
            <v>0</v>
          </cell>
          <cell r="D15" t="str">
            <v>Yamaha Xylophone</v>
          </cell>
          <cell r="E15" t="str">
            <v>Yamaha Silent Violin / Cello</v>
          </cell>
        </row>
        <row r="16">
          <cell r="C16">
            <v>0</v>
          </cell>
          <cell r="D16" t="str">
            <v>Yamaha Acoustic Violin</v>
          </cell>
        </row>
        <row r="17">
          <cell r="B17" t="str">
            <v>IGD</v>
          </cell>
          <cell r="C17" t="str">
            <v>Guitar</v>
          </cell>
          <cell r="D17" t="str">
            <v>Yamaha Guitar</v>
          </cell>
          <cell r="E17" t="str">
            <v>Yamaha Effector</v>
          </cell>
        </row>
        <row r="18">
          <cell r="C18">
            <v>0</v>
          </cell>
          <cell r="D18" t="str">
            <v>Yamaha Guitar Amplifier</v>
          </cell>
        </row>
        <row r="19">
          <cell r="B19" t="str">
            <v>011</v>
          </cell>
          <cell r="C19" t="str">
            <v>Drums</v>
          </cell>
          <cell r="D19" t="str">
            <v>Yamaha Drum</v>
          </cell>
          <cell r="E19" t="str">
            <v>Yamaha Silent Drum</v>
          </cell>
        </row>
        <row r="20">
          <cell r="B20" t="str">
            <v>513</v>
          </cell>
          <cell r="C20" t="str">
            <v>Pro Audio</v>
          </cell>
          <cell r="D20" t="str">
            <v>Yamaha Pro Audio</v>
          </cell>
        </row>
        <row r="21">
          <cell r="B21" t="str">
            <v>563</v>
          </cell>
          <cell r="C21" t="str">
            <v>K.D. Parts-Ekb</v>
          </cell>
          <cell r="D21" t="str">
            <v>Electronic Musical Instrument K.D.</v>
          </cell>
          <cell r="E21" t="str">
            <v>(YMPI K.D.)</v>
          </cell>
        </row>
        <row r="22">
          <cell r="B22" t="str">
            <v>KDG</v>
          </cell>
          <cell r="C22" t="str">
            <v>K.D. Parts-Gad</v>
          </cell>
          <cell r="D22" t="str">
            <v>Gad K.D.Parts</v>
          </cell>
          <cell r="E22">
            <v>0</v>
          </cell>
        </row>
        <row r="23">
          <cell r="B23" t="str">
            <v>IPO</v>
          </cell>
          <cell r="C23" t="str">
            <v>Parts(Musical Instruments)</v>
          </cell>
          <cell r="D23" t="str">
            <v xml:space="preserve">Service Parts &amp; Spare Parts For Yamaha Musical Instruments </v>
          </cell>
          <cell r="E23">
            <v>0</v>
          </cell>
        </row>
        <row r="24">
          <cell r="B24" t="str">
            <v>058</v>
          </cell>
          <cell r="C24" t="str">
            <v>Sound Proof</v>
          </cell>
          <cell r="D24" t="str">
            <v>Silent Room</v>
          </cell>
          <cell r="E24">
            <v>0</v>
          </cell>
        </row>
        <row r="25">
          <cell r="B25" t="str">
            <v>026</v>
          </cell>
          <cell r="C25" t="str">
            <v>Music School</v>
          </cell>
          <cell r="D25" t="str">
            <v>Music School Text Books</v>
          </cell>
          <cell r="E25">
            <v>0</v>
          </cell>
        </row>
        <row r="26">
          <cell r="B26" t="str">
            <v>545</v>
          </cell>
          <cell r="C26" t="str">
            <v>English School</v>
          </cell>
          <cell r="D26" t="str">
            <v>English School Text Books</v>
          </cell>
          <cell r="E26">
            <v>0</v>
          </cell>
        </row>
        <row r="27">
          <cell r="B27" t="str">
            <v>IOM</v>
          </cell>
          <cell r="C27" t="str">
            <v>Other Musical Instruments</v>
          </cell>
          <cell r="D27" t="str">
            <v>Steinberg Products</v>
          </cell>
        </row>
        <row r="28">
          <cell r="D28" t="str">
            <v>Sound Cards</v>
          </cell>
          <cell r="E28" t="str">
            <v>Other Musical Instruments</v>
          </cell>
        </row>
        <row r="29">
          <cell r="B29" t="str">
            <v>012</v>
          </cell>
          <cell r="C29" t="str">
            <v>Audio</v>
          </cell>
          <cell r="D29" t="str">
            <v>Audio</v>
          </cell>
          <cell r="E29" t="str">
            <v>PC Audio</v>
          </cell>
        </row>
        <row r="30">
          <cell r="B30" t="str">
            <v>066</v>
          </cell>
          <cell r="C30" t="str">
            <v>Communication Materials</v>
          </cell>
          <cell r="D30" t="str">
            <v>Remote Router</v>
          </cell>
          <cell r="E30">
            <v>0</v>
          </cell>
        </row>
        <row r="31">
          <cell r="B31" t="str">
            <v>ASP</v>
          </cell>
          <cell r="C31" t="str">
            <v>Parts(Av/It Pruducts)</v>
          </cell>
          <cell r="D31" t="str">
            <v>Service Parts &amp; Spare Parts For Yamaha Av/It Products</v>
          </cell>
          <cell r="E31">
            <v>0</v>
          </cell>
        </row>
        <row r="32">
          <cell r="B32" t="str">
            <v>ILI</v>
          </cell>
          <cell r="C32" t="str">
            <v>Living Goods</v>
          </cell>
          <cell r="D32" t="str">
            <v>Living Goods</v>
          </cell>
          <cell r="E32" t="str">
            <v>Furniture</v>
          </cell>
        </row>
        <row r="33">
          <cell r="B33" t="str">
            <v>078</v>
          </cell>
          <cell r="C33" t="str">
            <v>L.S.I.</v>
          </cell>
          <cell r="D33" t="str">
            <v>L.S.I.</v>
          </cell>
          <cell r="E33">
            <v>0</v>
          </cell>
        </row>
        <row r="34">
          <cell r="B34" t="str">
            <v>060</v>
          </cell>
          <cell r="C34" t="str">
            <v>Electronic Metals</v>
          </cell>
          <cell r="D34" t="str">
            <v>Metal Products</v>
          </cell>
          <cell r="E34">
            <v>0</v>
          </cell>
        </row>
        <row r="35">
          <cell r="B35" t="str">
            <v>IRE</v>
          </cell>
          <cell r="C35" t="str">
            <v>Recreation</v>
          </cell>
          <cell r="D35" t="str">
            <v>Resort Business</v>
          </cell>
          <cell r="E35">
            <v>0</v>
          </cell>
        </row>
        <row r="36">
          <cell r="B36" t="str">
            <v>ISP</v>
          </cell>
          <cell r="C36" t="str">
            <v>Sporting Goods</v>
          </cell>
          <cell r="D36" t="str">
            <v>Yamaha Golf Club</v>
          </cell>
        </row>
        <row r="37">
          <cell r="B37" t="str">
            <v>571</v>
          </cell>
          <cell r="C37" t="str">
            <v>Car Parts</v>
          </cell>
          <cell r="D37" t="str">
            <v>Car Parts</v>
          </cell>
        </row>
        <row r="38">
          <cell r="B38" t="str">
            <v>DIV</v>
          </cell>
          <cell r="C38" t="str">
            <v>Others</v>
          </cell>
          <cell r="D38" t="str">
            <v>Yamaha Fine Technologies Products</v>
          </cell>
        </row>
        <row r="39">
          <cell r="B39" t="str">
            <v>HZ1</v>
          </cell>
          <cell r="C39" t="str">
            <v>Work In Process</v>
          </cell>
          <cell r="D39" t="str">
            <v>All Stock Of Goods In Process</v>
          </cell>
        </row>
        <row r="40">
          <cell r="B40" t="str">
            <v>HZ3</v>
          </cell>
          <cell r="C40" t="str">
            <v>Parts &amp; Raw Materials</v>
          </cell>
          <cell r="D40" t="str">
            <v xml:space="preserve">All Stock Of Parts &amp; Raw Materials </v>
          </cell>
        </row>
      </sheetData>
      <sheetData sheetId="12" refreshError="1">
        <row r="2">
          <cell r="A2" t="str">
            <v>R1</v>
          </cell>
          <cell r="B2" t="str">
            <v>JAPAN</v>
          </cell>
        </row>
        <row r="3">
          <cell r="A3" t="str">
            <v>R2</v>
          </cell>
          <cell r="B3" t="str">
            <v>NORTH AMERICA</v>
          </cell>
        </row>
        <row r="4">
          <cell r="A4" t="str">
            <v>R3</v>
          </cell>
          <cell r="B4" t="str">
            <v>EUROPE</v>
          </cell>
        </row>
        <row r="5">
          <cell r="A5" t="str">
            <v>R4</v>
          </cell>
          <cell r="B5" t="str">
            <v>OTHER EXPORT</v>
          </cell>
        </row>
      </sheetData>
      <sheetData sheetId="13"/>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1"/>
      <sheetName val="Chart2"/>
      <sheetName val="total cost"/>
      <sheetName val="base"/>
      <sheetName val="SUMMARY"/>
      <sheetName val="100"/>
      <sheetName val="110"/>
      <sheetName val="130"/>
      <sheetName val="135"/>
      <sheetName val="136"/>
      <sheetName val="140"/>
      <sheetName val="145"/>
      <sheetName val="146"/>
      <sheetName val="150"/>
      <sheetName val="160"/>
      <sheetName val="165"/>
      <sheetName val="175"/>
      <sheetName val="180"/>
      <sheetName val="Marshal"/>
      <sheetName val="MTD_Flash_Report"/>
      <sheetName val="Power"/>
      <sheetName val="MSC Product Characteristics"/>
      <sheetName val="Monat"/>
      <sheetName val="Orders"/>
      <sheetName val="Control"/>
      <sheetName val="MSC-L5"/>
      <sheetName val="AN_EL(16.0)"/>
      <sheetName val="input sheet"/>
      <sheetName val="70 China (actual incl Optimor)"/>
      <sheetName val="MASTER"/>
      <sheetName val="Trial"/>
      <sheetName val="CVR"/>
      <sheetName val="STOCKHAM TAX DATA_RAW"/>
      <sheetName val="TB"/>
      <sheetName val="BTS-L4-L5-1C"/>
      <sheetName val="GM ANALYSIS 2001"/>
      <sheetName val="KAS $"/>
      <sheetName val="Macro5"/>
      <sheetName val="Table Array"/>
      <sheetName val="monthly"/>
      <sheetName val="LIST 99"/>
      <sheetName val="DFR CT"/>
      <sheetName val="Permanent info"/>
      <sheetName val="BSliRp"/>
      <sheetName val="Input"/>
      <sheetName val="INDEX"/>
      <sheetName val="社員リスト"/>
      <sheetName val="Region Code"/>
      <sheetName val="Product Group Code"/>
      <sheetName val="Company Code"/>
      <sheetName val="Internal Account Code"/>
      <sheetName val="month"/>
      <sheetName val="#REF!"/>
      <sheetName val="Verteil.schlüssel"/>
      <sheetName val="LOOKUP"/>
      <sheetName val="Instr + GQL ORM"/>
      <sheetName val="total_cost"/>
      <sheetName val="Ex-Rate"/>
      <sheetName val="FE_1770_P1"/>
      <sheetName val="NAP"/>
      <sheetName val="IS"/>
      <sheetName val="fiscal depr(E)"/>
      <sheetName val="TAX SUMMARY"/>
      <sheetName val="ledger02"/>
      <sheetName val="GeneralInfo"/>
      <sheetName val="cov"/>
      <sheetName val="Sheet1"/>
      <sheetName val="RATE"/>
      <sheetName val="AccountChart"/>
      <sheetName val="WMSO.3"/>
      <sheetName val="WMSO.7"/>
      <sheetName val="WMSO.1"/>
      <sheetName val="Cover - Flash"/>
      <sheetName val="Parameter"/>
      <sheetName val="MSC_Product_Characteristics"/>
      <sheetName val="70_China_(actual_incl_Optimor)"/>
      <sheetName val="DFR_CT"/>
      <sheetName val="STOCKHAM_TAX_DATA_RAW"/>
      <sheetName val="AN_EL(16_0)"/>
      <sheetName val="input_sheet"/>
      <sheetName val="Permanent_info"/>
      <sheetName val="GM_ANALYSIS_2001"/>
      <sheetName val="KAS_$"/>
      <sheetName val="Table_Array"/>
      <sheetName val="Ex_Rate"/>
      <sheetName val="data (2)"/>
      <sheetName val="DATA"/>
      <sheetName val="Type"/>
      <sheetName val="PL"/>
      <sheetName val="Day"/>
      <sheetName val="KRM Cashflows by mth"/>
      <sheetName val="F1771-IV"/>
      <sheetName val="F1771-V"/>
      <sheetName val="2-asi-00"/>
      <sheetName val="Sheet2"/>
      <sheetName val="11-12"/>
      <sheetName val="Sales - Ind. Life"/>
      <sheetName val="PEMAKAIAN PAKAN &amp; OBAT"/>
      <sheetName val="DIST"/>
      <sheetName val="NCastalone"/>
      <sheetName val="TaxDat"/>
      <sheetName val="STD labor"/>
      <sheetName val="FREIGHT"/>
      <sheetName val="0220"/>
      <sheetName val="Opening"/>
      <sheetName val="TAX LIST"/>
      <sheetName val="JAN 2001"/>
      <sheetName val="OpsHighlite"/>
      <sheetName val="MPO Shit Rota"/>
      <sheetName val="All_Table"/>
      <sheetName val="Metals"/>
      <sheetName val="CA"/>
      <sheetName val="total_cost1"/>
      <sheetName val="70_China_(actual_incl_Optimor)1"/>
      <sheetName val="DFR_CT1"/>
      <sheetName val="STOCKHAM_TAX_DATA_RAW1"/>
      <sheetName val="AN_EL(16_0)1"/>
      <sheetName val="MSC_Product_Characteristics1"/>
      <sheetName val="input_sheet1"/>
      <sheetName val="Permanent_info1"/>
      <sheetName val="GM_ANALYSIS_20011"/>
      <sheetName val="KAS_$1"/>
      <sheetName val="Table_Array1"/>
      <sheetName val="TAX_SUMMARY"/>
      <sheetName val="LIST_99"/>
      <sheetName val="Instr_+_GQL_ORM"/>
      <sheetName val="fiscal_depr(E)"/>
      <sheetName val="WMSO_3"/>
      <sheetName val="WMSO_7"/>
      <sheetName val="WMSO_1"/>
      <sheetName val="Cover_-_Flash"/>
      <sheetName val="국산화"/>
      <sheetName val="Macro1"/>
      <sheetName val="BTR"/>
      <sheetName val="BGR"/>
      <sheetName val="BKS"/>
      <sheetName val="data_(2)"/>
      <sheetName val="Konstanta"/>
      <sheetName val="d_com"/>
      <sheetName val="LBR-LBRN"/>
      <sheetName val="MONTHLY PROJ GP - MAY 2004"/>
      <sheetName val="MBOPEX09 YTD"/>
      <sheetName val="M"/>
      <sheetName val="TIRE DIVISION"/>
      <sheetName val="ocean voyage"/>
      <sheetName val="Sheet5"/>
      <sheetName val="Lookup Lists"/>
      <sheetName val="Detail_FA"/>
      <sheetName val="Links"/>
      <sheetName val="Lead"/>
      <sheetName val="Movements"/>
      <sheetName val="StockCodes"/>
      <sheetName val="Irregular Income"/>
      <sheetName val="FE-1770.P1"/>
      <sheetName val="FAKTOR"/>
      <sheetName val="Mar"/>
      <sheetName val="オーダー管理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Info"/>
      <sheetName val="Marshal"/>
      <sheetName val="Depreciation-Ind"/>
      <sheetName val="Depreciation-Eng"/>
      <sheetName val="Disposal-after 95"/>
      <sheetName val="Disposal-before 1995"/>
      <sheetName val="Penambahan"/>
      <sheetName val="Addition"/>
      <sheetName val="Lampiran"/>
      <sheetName val="Attachment"/>
      <sheetName val="Art. 21"/>
      <sheetName val="Exit fiscal"/>
      <sheetName val="Entertainment"/>
      <sheetName val="Cover"/>
      <sheetName val="FI-1771.P1"/>
      <sheetName val="FE-1771.P1"/>
      <sheetName val="FI-1771.P2"/>
      <sheetName val="FE-1771.P2"/>
      <sheetName val="FI-1771-I"/>
      <sheetName val="FE-1771-I"/>
      <sheetName val="FI-1771-II"/>
      <sheetName val="FE-1771-II"/>
      <sheetName val="FI-1771-III"/>
      <sheetName val="FE-1771-III"/>
      <sheetName val="FI-1771-IV"/>
      <sheetName val="FE-1771-IV"/>
      <sheetName val="FI-1771-V"/>
      <sheetName val="FE-1771-V"/>
      <sheetName val="FI-1771-VI"/>
      <sheetName val="FE-1771-VI"/>
      <sheetName val="Company Code"/>
      <sheetName val="Internal Account Code"/>
      <sheetName val="month"/>
      <sheetName val="mat_l stock ratio store"/>
      <sheetName val="SUMMARY"/>
      <sheetName val="Region Code"/>
      <sheetName val="Product Group Code"/>
      <sheetName val="185 New"/>
      <sheetName val="#REF!"/>
      <sheetName val="Permanent info"/>
      <sheetName val="lists"/>
      <sheetName val="TP-MARKET"/>
      <sheetName val="HUB"/>
      <sheetName val="TP"/>
      <sheetName val="Ex-Rate"/>
      <sheetName val="ACT Cashflow"/>
      <sheetName val="RATE-NEW"/>
      <sheetName val="note_defect"/>
      <sheetName val="TB"/>
      <sheetName val="Account Code"/>
      <sheetName val="CH-OV"/>
      <sheetName val="Balance Sheet"/>
      <sheetName val="Income Statement"/>
      <sheetName val="Marshal -1"/>
      <sheetName val="HO Use"/>
      <sheetName val="Sheet3"/>
      <sheetName val="8-Liabilities"/>
      <sheetName val="Dbase"/>
      <sheetName val="書換え条件"/>
      <sheetName val="D1BOX原価表"/>
      <sheetName val="Sheet2"/>
      <sheetName val="corp tax"/>
      <sheetName val="6510200"/>
      <sheetName val="OH"/>
      <sheetName val="total GA per dept"/>
      <sheetName val="9"/>
      <sheetName val="CFS US-Canada CAD"/>
      <sheetName val="CFS AP-NZD (Trade Bills)"/>
      <sheetName val="Notes to BS"/>
      <sheetName val="Marshall-Kyocera final"/>
      <sheetName val="SEWA FINAL_GEDUNG_"/>
      <sheetName val="CL-SWITZ"/>
      <sheetName val="オーダー管理 (4)"/>
    </sheetNames>
    <sheetDataSet>
      <sheetData sheetId="0" refreshError="1">
        <row r="5">
          <cell r="I5" t="str">
            <v>PT KYOCERA INDONESIA</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sheetName val="Work"/>
      <sheetName val="FS"/>
      <sheetName val="Cost"/>
      <sheetName val="Asset "/>
      <sheetName val="Budget"/>
      <sheetName val="CMAdraft"/>
      <sheetName val="CMA "/>
      <sheetName val="Profit Loss"/>
      <sheetName val="Balance Sheet"/>
      <sheetName val="General Exp"/>
      <sheetName val="Analysis"/>
      <sheetName val="Present"/>
      <sheetName val="Comments"/>
      <sheetName val="TBM"/>
      <sheetName val="SUMMARY"/>
      <sheetName val="Company Code"/>
      <sheetName val="Internal Account Code"/>
      <sheetName val="month"/>
      <sheetName val="Region Code"/>
      <sheetName val="Product Group Code"/>
      <sheetName val="sapactivexlhiddensheet"/>
      <sheetName val="Parameter"/>
      <sheetName val="GeneralInfo"/>
      <sheetName val="#REF!"/>
      <sheetName val="Monthly report"/>
      <sheetName val="125円ﾃﾞｰﾀ"/>
      <sheetName val="YMP生産計画"/>
      <sheetName val="185 New"/>
      <sheetName val="オーダー管理 (4)"/>
      <sheetName val="PL"/>
      <sheetName val="FREIG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業務コード"/>
      <sheetName val="表紙"/>
      <sheetName val="概要"/>
      <sheetName val="PGM処理ﾌﾛｰ"/>
      <sheetName val="業務フロー図"/>
      <sheetName val="検証"/>
      <sheetName val="選択画面定義"/>
      <sheetName val="入力画面定義"/>
      <sheetName val="出力ﾚｲｱｳﾄ定義"/>
      <sheetName val="出力項目"/>
      <sheetName val="出力項目 (2)"/>
      <sheetName val="出力項目 (3)"/>
      <sheetName val="テーブル編集要領"/>
      <sheetName val="テーブル編集要領 (2)"/>
      <sheetName val="補足資料"/>
      <sheetName val="補足資料 (2)"/>
      <sheetName val="補足資料 (3)"/>
      <sheetName val="R3⇔外部ｼｽﾃﾑ定義"/>
      <sheetName val=" I P O"/>
      <sheetName val="フリー（縦）"/>
      <sheetName val="フリー（横）"/>
      <sheetName val="Gamen3"/>
      <sheetName val="Permanent info"/>
      <sheetName val="社員リスト"/>
      <sheetName val="A"/>
      <sheetName val="Marshal"/>
      <sheetName val="worksheet"/>
      <sheetName val="選択項目一覧"/>
      <sheetName val="#REF!"/>
      <sheetName val="#REF"/>
      <sheetName val="Trial"/>
      <sheetName val="GeneralInfo"/>
      <sheetName val="SUMMARY"/>
      <sheetName val="書換え条件"/>
      <sheetName val="monthly budget"/>
      <sheetName val="処理機能記述"/>
      <sheetName val="(40)G&amp;A"/>
      <sheetName val="sapactivexlhiddensheet"/>
      <sheetName val="Company Code"/>
      <sheetName val="Internal Account Code"/>
      <sheetName val="month"/>
    </sheetNames>
    <definedNames>
      <definedName name="Select_Cat1"/>
      <definedName name="Select_Cat2"/>
      <definedName name="Select_Cat3"/>
      <definedName name="Select_RefAct"/>
      <definedName name="Select_RefOitm"/>
      <definedName name="Select_RefTbl"/>
      <definedName name="SelFileGExp"/>
      <definedName name="Update_Game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5"/>
      <sheetName val="Input"/>
      <sheetName val="125円ﾃﾞｰﾀ"/>
      <sheetName val="Culture of Empowerment"/>
      <sheetName val="Company Code"/>
      <sheetName val="Internal Account Code"/>
      <sheetName val="month"/>
      <sheetName val="Region Code"/>
      <sheetName val="Product Group Code"/>
      <sheetName val="GeneralInfo"/>
      <sheetName val="SUMMARY"/>
      <sheetName val="Trial"/>
      <sheetName val="Final"/>
      <sheetName val="FREIGHT"/>
      <sheetName val="#REF!"/>
      <sheetName val="#REF"/>
      <sheetName val="monthly budget"/>
      <sheetName val="worksheet"/>
      <sheetName val="社員リスト"/>
      <sheetName val="オーダー管理 (4)"/>
      <sheetName val="TBM"/>
      <sheetName val="書換え条件"/>
      <sheetName val="Constants"/>
      <sheetName val="Permanent info"/>
      <sheetName val="Marshal"/>
    </sheetNames>
    <definedNames>
      <definedName name="Select_CCat1"/>
      <definedName name="Select_CCat2"/>
      <definedName name="Select_CCat3"/>
      <definedName name="Select_RefEve"/>
      <definedName name="Select_RefGamen"/>
      <definedName name="Select_RefObj"/>
      <definedName name="Select_RefOpe1"/>
      <definedName name="Select_RefOpe2"/>
      <definedName name="Select_RefOpe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heetName val="C1 NOV"/>
      <sheetName val="Trial"/>
      <sheetName val="オーダー管理 (4)"/>
      <sheetName val="GeneralInfo"/>
      <sheetName val="Culture of Empowerment"/>
      <sheetName val="#REF"/>
      <sheetName val="SUMMARY"/>
      <sheetName val="FREIGHT"/>
      <sheetName val="#REF!"/>
      <sheetName val="社員リスト"/>
      <sheetName val="MAIN時間見積り"/>
      <sheetName val="FE-1771$.P1"/>
      <sheetName val="Sheet2"/>
    </sheetNames>
    <definedNames>
      <definedName name="Select_RefTblI"/>
      <definedName name="SelFileTblExp"/>
      <definedName name="Update_Table"/>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1"/>
      <sheetName val="(Global Parameters)"/>
      <sheetName val="sapactivexlhiddensheet"/>
      <sheetName val="課題表"/>
      <sheetName val="Culture of Empowerment"/>
      <sheetName val="GeneralInfo"/>
      <sheetName val="#REF!"/>
      <sheetName val="#REF"/>
      <sheetName val="April"/>
      <sheetName val="Mei "/>
      <sheetName val="Juni"/>
      <sheetName val="Juli"/>
      <sheetName val=" Repair Juli"/>
      <sheetName val="Agustus"/>
      <sheetName val="SUMMARY"/>
      <sheetName val="look_up_val"/>
      <sheetName val="Trial"/>
      <sheetName val="社員リスト"/>
      <sheetName val="monthly budget"/>
    </sheetNames>
    <definedNames>
      <definedName name="Select_TBL"/>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ｼｰﾄASSY見積 "/>
      <sheetName val="SMT見積"/>
      <sheetName val="MAIN時間見積り表紙 (台瑞）"/>
      <sheetName val="MAIN時間見積り"/>
      <sheetName val="SUB時間見積り2表紙（海外）"/>
      <sheetName val="SUB時間見積り２"/>
      <sheetName val="PN時間見積り３表紙(海外）"/>
      <sheetName val="PN時間見積り３"/>
      <sheetName val="社員リスト"/>
      <sheetName val="TB"/>
      <sheetName val="課題表"/>
      <sheetName val="185 N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外部設計確認書"/>
      <sheetName val="処理概要"/>
      <sheetName val="処理機能記述"/>
      <sheetName val="別紙(IPO)"/>
      <sheetName val="別紙①"/>
      <sheetName val="別紙&lt;1&gt;"/>
      <sheetName val="画面遷移図"/>
      <sheetName val="画面レイアウト"/>
      <sheetName val="画面機能定義"/>
      <sheetName val="画面項目定義"/>
      <sheetName val="帳票レイアウト"/>
      <sheetName val="帳票項目定義"/>
      <sheetName val="関電）外部設計ブランクフォーム（IPO)"/>
      <sheetName val="Monthly report"/>
      <sheetName val="Trial"/>
      <sheetName val="TB"/>
      <sheetName val="MAIN時間見積り"/>
      <sheetName val="April"/>
      <sheetName val="Mei "/>
      <sheetName val="Juni"/>
      <sheetName val="Juli"/>
      <sheetName val=" Repair Juli"/>
      <sheetName val="Agustu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選択項目一覧"/>
      <sheetName val="Marshal"/>
      <sheetName val="Constants"/>
      <sheetName val="F1771-II"/>
      <sheetName val="F1771-III"/>
      <sheetName val="課題表"/>
      <sheetName val="仕様書PG"/>
      <sheetName val="Trial"/>
      <sheetName val="処理機能記述"/>
      <sheetName val="Basic"/>
      <sheetName val="入力規則リスト"/>
      <sheetName val="Valuation test"/>
      <sheetName val="基礎表（新工場）"/>
      <sheetName val="SUMMARY"/>
      <sheetName val="MAIN時間見積り"/>
      <sheetName val="#REF!"/>
      <sheetName val="A"/>
      <sheetName val="前期売上在庫"/>
      <sheetName val="使用物質"/>
      <sheetName val="報告書表紙"/>
      <sheetName val="DD96.1.18"/>
    </sheetNames>
    <sheetDataSet>
      <sheetData sheetId="0" refreshError="1">
        <row r="1">
          <cell r="A1" t="str">
            <v>汎用ﾓｼﾞｭｰﾙ</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1BOX原価表"/>
      <sheetName val="MAIN時間見積り"/>
      <sheetName val="選択項目一覧"/>
      <sheetName val="125円ﾃﾞｰﾀ"/>
      <sheetName val="SUMMARY"/>
      <sheetName val="A"/>
      <sheetName val="#REF!"/>
      <sheetName val="レポートレイアウト"/>
      <sheetName val="数量"/>
      <sheetName val="生産部"/>
      <sheetName val="書換え条件"/>
      <sheetName val=" 184期185期台数金額資料"/>
      <sheetName val="_184期185期台数金額資料"/>
      <sheetName val="side base"/>
      <sheetName val="lem"/>
      <sheetName val="Trial"/>
      <sheetName val="開発計画品番リスト"/>
      <sheetName val="PPH1298S"/>
      <sheetName val="表"/>
      <sheetName val="入力リスト"/>
      <sheetName val="使用物質"/>
      <sheetName val="Sheet1 (4)"/>
      <sheetName val="マスター検証内容"/>
    </sheetNames>
    <sheetDataSet>
      <sheetData sheetId="0" refreshError="1">
        <row r="6">
          <cell r="C6">
            <v>118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6">
          <cell r="C6">
            <v>210</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レポートレイアウト"/>
      <sheetName val="５月作業計画"/>
      <sheetName val="ﾍｯﾀﾞ"/>
      <sheetName val="001"/>
      <sheetName val="002"/>
      <sheetName val="表紙"/>
      <sheetName val="TABLE"/>
      <sheetName val="確認書"/>
      <sheetName val="機能 (3)"/>
      <sheetName val="機能"/>
      <sheetName val="機能 (2)"/>
      <sheetName val="遷移図"/>
      <sheetName val="IPO"/>
      <sheetName val="画面レ"/>
      <sheetName val="画面項目"/>
      <sheetName val="帳票ﾚA4"/>
      <sheetName val="帳票項目"/>
      <sheetName val="ﾃﾞｰﾀ構造図(ﾄﾘｶﾞｰ)"/>
      <sheetName val="ﾃﾞｰﾀ項目(ﾄﾘｶﾞｰ)"/>
      <sheetName val="ﾃﾞｰﾀ構造図(搬入場所)"/>
      <sheetName val="ﾃﾞｰﾀ項目(搬入場所)"/>
      <sheetName val="別紙①"/>
      <sheetName val="別紙②"/>
      <sheetName val="概要処理ﾌﾛｰ (ZJPMM078)"/>
      <sheetName val="概要処理ﾌﾛｰ (ZJPMM079)"/>
      <sheetName val="R3関連補足(ZJPMM079)"/>
      <sheetName val="概要処理ﾌﾛｰ(ZJPMM080)"/>
      <sheetName val="R3関連補足(ZJPMM080)"/>
      <sheetName val="概要処理ﾌﾛｰ (ZJPMM081) "/>
      <sheetName val="概要処理ﾌﾛｰ (ZJPMM083)"/>
      <sheetName val="概要処理ﾌﾛｰ(ZJPMM084)"/>
      <sheetName val="R3関連補足(ZJPMM084)"/>
      <sheetName val="概要処理ﾌﾛｰ(ZJPMM085)"/>
      <sheetName val="R3関連補足(ZJPMM085)"/>
      <sheetName val="概要処理ﾌﾛｰZJPMM086)"/>
      <sheetName val="概要処理ﾌﾛｰ（ZJPMM137）"/>
      <sheetName val="概要処理ﾌﾛｰ（ZJPMM137） (2)"/>
      <sheetName val="概要処理ﾌﾛｰ（ZJPMM138）"/>
      <sheetName val="概要処理ﾌﾛｰ (ZJPOMM033)"/>
      <sheetName val="R3関連画面（ZJPOMM033）"/>
      <sheetName val="概要処理ﾌﾛｰ (ZJPOMM034)"/>
      <sheetName val="R3関連画面（ZJPOMM034） "/>
      <sheetName val="概要処理ﾌﾛｰ (ZJPOMM035)"/>
      <sheetName val="概要処理ﾌﾛｰ  (ZJPOMM036)"/>
      <sheetName val="概要処理ﾌﾛｰ (ZJPOMM037)"/>
      <sheetName val="概要処理ﾌﾛｰ（ZJPOMM038）"/>
      <sheetName val="R3関連画面（ZJPOMM038）"/>
      <sheetName val="概要処理ﾌﾛｰ（ZJPOMM039）"/>
      <sheetName val="R3関連画面（ZJPOMM039)"/>
      <sheetName val="処理概要図"/>
      <sheetName val="IF-FILE"/>
      <sheetName val="IF(FILE-R3）(1)"/>
      <sheetName val="IF(FILE-R3）(2)"/>
      <sheetName val="IF(FILE-R3）(3)"/>
      <sheetName val="R3関連画面 (1)"/>
      <sheetName val="R3関連画面 (2)"/>
      <sheetName val="R3関連画面 (3)"/>
      <sheetName val="R3関連画面 (4)"/>
      <sheetName val="R3関連画面 (5)"/>
      <sheetName val="R3関連画面 (6)"/>
      <sheetName val="表紙 (2)"/>
      <sheetName val="IPO(旧版)"/>
      <sheetName val="IPO (最新版)"/>
      <sheetName val="ﾒｯｾｰｼﾞ"/>
      <sheetName val="補足"/>
      <sheetName val="処理フロー"/>
      <sheetName val="変更履歴"/>
      <sheetName val="機能構造図"/>
      <sheetName val="SP(条件指定検索)"/>
      <sheetName val="SP(発注人略称明細)"/>
      <sheetName val="SP(ｱｲﾃﾑNo明細)"/>
      <sheetName val="SP(ｱｲﾃﾑｵｰﾀﾞ明細)"/>
      <sheetName val="SP(相手先ｵｰﾀﾞ明細)"/>
      <sheetName val="SP(納入船積表示)"/>
      <sheetName val="IPO(指定条件検索)"/>
      <sheetName val="IPO(発注人略称)"/>
      <sheetName val="IPO(ｱｲﾃﾑNo)"/>
      <sheetName val="IPO(ｱｲﾃﾑｵｰﾀﾞ)"/>
      <sheetName val="IPO(相手先ｵｰﾀﾞ)"/>
      <sheetName val="IPO(納入船積表示)"/>
      <sheetName val="UT (指定条件検索)"/>
      <sheetName val="UT (発注人略称)"/>
      <sheetName val="UT (ｱｲﾃﾑNo)"/>
      <sheetName val="UT (ｱｲﾃﾑｵｰﾀﾞ)"/>
      <sheetName val="UT (相手先ｵｰﾀﾞ)"/>
      <sheetName val="UT (納入船積表示)"/>
      <sheetName val="UTﾊﾟﾀｰﾝ(初期画面)"/>
      <sheetName val="UTﾊﾟﾀｰﾝ(検索結果)"/>
      <sheetName val="ﾌﾛｰ "/>
      <sheetName val="MSG定義"/>
      <sheetName val="入力ﾁｪｯｸ (指定条件検索)"/>
      <sheetName val="入力ﾁｪｯｸ (品番明細)"/>
      <sheetName val="画面レ(指定条件検索)"/>
      <sheetName val="画面項目（指定条件検索）"/>
      <sheetName val="画面レ(発注人略称)"/>
      <sheetName val="画面項目(発注人略称)"/>
      <sheetName val="画面レ(ｱｲﾃﾑNo)"/>
      <sheetName val="画面項目(ｱｲﾃﾑNo)"/>
      <sheetName val="画面レ(ｱｲﾃﾑｵｰﾀﾞ)"/>
      <sheetName val="画面項目(ｱｲﾃﾑｵｰﾀﾞ)"/>
      <sheetName val="画面レ(相手先ｵｰﾀﾞ)"/>
      <sheetName val="画面項目(相手先ｵｰﾀﾞ)"/>
      <sheetName val="画面レ(納入船積表示)"/>
      <sheetName val="画面項目(納入船積表示)"/>
      <sheetName val="編集 (PO表示)"/>
      <sheetName val="編集 (発注人略称明細)"/>
      <sheetName val="編集 (ｱｲﾃﾑNo明細)"/>
      <sheetName val="編集 (ｱｲﾃﾑｵｰﾀﾞ明細)"/>
      <sheetName val="編集 (相手先ｵｰﾀﾞ明細)"/>
      <sheetName val="編集 (納入船積表示)"/>
      <sheetName val="編集 (発注人略称CSV)"/>
      <sheetName val="編集 (ｱｲﾃﾑNo CSV)"/>
      <sheetName val="編集 (ｱｲﾃﾑｵｰﾀﾞCSV)"/>
      <sheetName val="編集 (相手先ｵｰﾀﾞCSV)"/>
      <sheetName val="編集 (納入船積表示CSV)"/>
      <sheetName val="画面機能（条件指定検索）"/>
      <sheetName val="画面機能（品番明細）"/>
      <sheetName val="画面機能(納入船積表示)"/>
      <sheetName val="画面遷移"/>
      <sheetName val="ｵﾌﾞｼﾞｪｸﾄ"/>
      <sheetName val="編集 (ｴﾗｰ情報)"/>
      <sheetName val="別紙）ｱﾌﾟﾘﾛｸﾞ定義書"/>
      <sheetName val="SP"/>
      <sheetName val="画面項目 (一覧出力)"/>
      <sheetName val="編集 (取引NO一覧)"/>
      <sheetName val="編集 (一覧出力)"/>
      <sheetName val="編集 (一覧出力CSV)"/>
      <sheetName val="UT"/>
      <sheetName val="UTﾊﾟﾀｰﾝ"/>
      <sheetName val="入力ﾁｪｯｸ"/>
      <sheetName val="画面機能"/>
      <sheetName val="文書履歴"/>
      <sheetName val="画面フロー"/>
      <sheetName val="入出力定義"/>
      <sheetName val="エラー処理定義"/>
      <sheetName val="メッセージ一覧"/>
      <sheetName val="権限制御定義"/>
      <sheetName val="画面定義"/>
      <sheetName val="画面レイアウト"/>
      <sheetName val="補足事項"/>
      <sheetName val="補足事項区分"/>
      <sheetName val="kna1"/>
      <sheetName val="knb1"/>
      <sheetName val="テストデータ記述2"/>
      <sheetName val="Sheet1"/>
      <sheetName val="Sheet2"/>
      <sheetName val="Sheet3"/>
      <sheetName val="販売"/>
      <sheetName val="物流"/>
      <sheetName val="購買"/>
      <sheetName val="生産1"/>
      <sheetName val="生産2"/>
      <sheetName val="テスト仕様書"/>
      <sheetName val="棚卸資産記入帳実績明細テーブル"/>
      <sheetName val="預け預り品記入帳実績明細テーブル"/>
      <sheetName val="【最新】テストコンディションシート"/>
      <sheetName val="参考1"/>
      <sheetName val="テスト対象機能一覧（参照用）"/>
      <sheetName val="テスト対象プロセス一覧（参照用）"/>
      <sheetName val="【旧】テストコンディションシート"/>
      <sheetName val="F00_機能表紙"/>
      <sheetName val="F02_基本仕様"/>
      <sheetName val="F03_アドオン機能詳細"/>
      <sheetName val="F06_画面・帳票遷移"/>
      <sheetName val="F07_帳票レイアウト(000)"/>
      <sheetName val="F07_帳票レイアウト(001-1)"/>
      <sheetName val="F08_帳票項目定義(001-1)"/>
      <sheetName val="F13_補足説明"/>
      <sheetName val="F16_汎用モジュール定義"/>
      <sheetName val="TìÆvæ"/>
      <sheetName val="|_gCAEg"/>
      <sheetName val="表紙  "/>
      <sheetName val="承認票"/>
      <sheetName val="単体ﾃｽﾄ定義書"/>
      <sheetName val="ヘッダー"/>
      <sheetName val="統合決定表"/>
      <sheetName val="cdhdr.einkbeleg.2005.12.12.aa"/>
      <sheetName val="CDPOS.1"/>
      <sheetName val="Sheet4"/>
      <sheetName val="ekpo"/>
      <sheetName val="‚TŒŽì‹ÆŒv‰æ"/>
      <sheetName val="ƒŒƒ|_ƒgƒŒƒCƒAƒEƒg"/>
      <sheetName val="|[gCAEg"/>
      <sheetName val="ƒŒƒ|[ƒgƒŒƒCƒAƒEƒg"/>
      <sheetName val="ocean voyage"/>
      <sheetName val="Trial"/>
      <sheetName val="9"/>
      <sheetName val="MAIN時間見積り"/>
      <sheetName val="A"/>
      <sheetName val="選択項目一覧"/>
      <sheetName val="SUMMARY"/>
      <sheetName val="入力規則リスト"/>
      <sheetName val="表紙 "/>
      <sheetName val="更新履歴"/>
      <sheetName val="共通定義"/>
      <sheetName val="ﾕｰｻﾞEXIT(1)"/>
      <sheetName val="(ﾍｯﾀﾞ)"/>
      <sheetName val="(概要)"/>
      <sheetName val="(ﾕｰｻﾞ文書)"/>
      <sheetName val="(ｷｰﾜｰﾄﾞ)"/>
      <sheetName val="(その他)"/>
      <sheetName val="必要トランザクション一覧"/>
      <sheetName val="捺印用表紙"/>
      <sheetName val="改訂履歴"/>
      <sheetName val="作成物管理表"/>
      <sheetName val="機能概要"/>
      <sheetName val="機能補足"/>
      <sheetName val="画面項目定義"/>
      <sheetName val="帳票レイアウト(132)"/>
      <sheetName val="SVF・RM帳票出力定義"/>
      <sheetName val="帳票レイアウト"/>
      <sheetName val="帳票項目定義"/>
      <sheetName val="処理記述"/>
      <sheetName val="補足説明"/>
      <sheetName val="翻訳"/>
      <sheetName val="ヘッダ"/>
      <sheetName val="3_ステージング機能定義書（処理概要）"/>
      <sheetName val="4_ステージング機能定義書（処理フロー）"/>
      <sheetName val="6_ステージング機能定義書（項目対比表）"/>
      <sheetName val="エビデンス(単一価格データ)"/>
      <sheetName val="job一覧"/>
      <sheetName val="原紙"/>
      <sheetName val="SHOT(001)"/>
      <sheetName val="SHOT(002)"/>
      <sheetName val="SHOT(003)"/>
      <sheetName val="SHOT(004)"/>
      <sheetName val="SHOT(005)"/>
      <sheetName val="SHOT(006)"/>
      <sheetName val="SHOT(007)"/>
      <sheetName val="SHOT(008)"/>
      <sheetName val="SHOT(009)"/>
      <sheetName val="SHOT(010)"/>
      <sheetName val="SHOT(011)"/>
      <sheetName val="SHOT(012)"/>
      <sheetName val="SHOT(013)"/>
      <sheetName val="SHOT(014)"/>
      <sheetName val="SHOT(015)"/>
      <sheetName val="SHOT(016)"/>
      <sheetName val="SHOT(017)"/>
      <sheetName val="SHOT(018)"/>
      <sheetName val="SHOT(019)"/>
      <sheetName val="SHOT(020)"/>
      <sheetName val="SHOT(021)"/>
      <sheetName val="SHOT(022)"/>
      <sheetName val="SHOT(023)"/>
      <sheetName val="SHOT(024)"/>
      <sheetName val="SHOT(025)"/>
      <sheetName val="SHOT(026)"/>
      <sheetName val="SHOT(027)"/>
      <sheetName val="SHOT(028)"/>
      <sheetName val="SHOT(029)"/>
      <sheetName val="SHOT(030)"/>
      <sheetName val="SHOT(031)"/>
      <sheetName val="SHOT(032)"/>
      <sheetName val="SHOT(033)"/>
      <sheetName val="SHOT(034)"/>
      <sheetName val="SHOT(035)"/>
      <sheetName val="ヘッダ (2)"/>
      <sheetName val="SHOT(036)"/>
      <sheetName val="SHOT(037)"/>
      <sheetName val="SHOT(038)"/>
      <sheetName val="SHOT(039)"/>
      <sheetName val="SHOT(040)"/>
      <sheetName val="SHOT(041)"/>
      <sheetName val="SHOT(042)"/>
      <sheetName val="SHOT(043)"/>
      <sheetName val="SHOT(044)"/>
      <sheetName val="SHOT(45)"/>
      <sheetName val="SHOT(046)"/>
      <sheetName val="SHOT(047)"/>
      <sheetName val="SHOT(048)"/>
      <sheetName val="SHOT(049)"/>
      <sheetName val="SHOT(050-1)"/>
      <sheetName val="SHOT(050-2)"/>
      <sheetName val="SHOT(050-3)"/>
      <sheetName val="SHOT(051)"/>
      <sheetName val="SHOT(052)"/>
      <sheetName val="ヘッダ (3)"/>
      <sheetName val="SHOT(053)"/>
      <sheetName val="SHOT(054)"/>
      <sheetName val="SHOT(055)"/>
      <sheetName val="SHOT(056)"/>
      <sheetName val="SHOT(057)"/>
      <sheetName val="SHOT(058)"/>
      <sheetName val="ヘッダ (4)"/>
      <sheetName val="内部機能定義"/>
      <sheetName val="IPOﾀﾞｲｱｸﾞﾗﾑ"/>
      <sheetName val="（ﾍｯﾀﾞ）"/>
      <sheetName val="(20021209退避)内部機能定義"/>
      <sheetName val="(20021209退避)IPOﾀﾞｲｱｸﾞﾗﾑ"/>
      <sheetName val="画面定義 (2)"/>
      <sheetName val="画面レイアウト (2)"/>
      <sheetName val="改版履歴"/>
      <sheetName val="データ項目一覧"/>
      <sheetName val="ネーミング"/>
      <sheetName val="コントロール"/>
      <sheetName val="リストデータ設定シート"/>
      <sheetName val="レポートレイアウ⃈"/>
      <sheetName val="現行"/>
      <sheetName val="改善案"/>
      <sheetName val="画面"/>
      <sheetName val="TSBFTPF"/>
      <sheetName val="開始送信"/>
      <sheetName val="終了送信"/>
      <sheetName val="停止送信"/>
      <sheetName val="終了取得"/>
      <sheetName val="処理概要"/>
      <sheetName val="処理詳細"/>
      <sheetName val="項目移送"/>
      <sheetName val="生産部"/>
      <sheetName val="従業員元データ"/>
      <sheetName val="課題表"/>
      <sheetName val="Constants"/>
      <sheetName val="処理機能記述"/>
      <sheetName val="社員リスト"/>
      <sheetName val="#REF!"/>
      <sheetName val="?????????"/>
      <sheetName val="_________"/>
      <sheetName val="185 New"/>
      <sheetName val="FE-1770-I"/>
      <sheetName val="FE-1770.P1"/>
      <sheetName val="FE-1770-II"/>
      <sheetName val="FREIGHT"/>
      <sheetName val="General"/>
      <sheetName val="SEWA FINAL_GEDUNG_"/>
      <sheetName val="brand cost"/>
      <sheetName val="Performance I"/>
      <sheetName val="Performance II"/>
      <sheetName val="Marsh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refreshError="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書換え条件"/>
      <sheetName val="Chess単価入力"/>
      <sheetName val="未設定単価"/>
      <sheetName val="加工工数入力"/>
      <sheetName val="書換え構成"/>
      <sheetName val="SMILE構成"/>
      <sheetName val="Chess単価"/>
      <sheetName val="処理"/>
      <sheetName val="工数"/>
      <sheetName val="単価"/>
      <sheetName val="ﾏﾆｭｱﾙ"/>
      <sheetName val="レポートレイアウト"/>
      <sheetName val="125円ﾃﾞｰﾀ"/>
      <sheetName val="D1BOX原価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5円ﾃﾞｰﾀ"/>
      <sheetName val="選択項目一覧"/>
      <sheetName val="MAIN時間見積り"/>
      <sheetName val="レポートレイアウト"/>
      <sheetName val="処理機能記述"/>
      <sheetName val="生産部"/>
      <sheetName val="従業員元データ"/>
      <sheetName val="入力規則リスト"/>
      <sheetName val="数量"/>
      <sheetName val="業務コード"/>
      <sheetName val="Sheet1"/>
      <sheetName val="業務計画"/>
      <sheetName val="DD96.1.18"/>
      <sheetName val="使用物質"/>
    </sheetNames>
    <sheetDataSet>
      <sheetData sheetId="0" refreshError="1">
        <row r="119">
          <cell r="E119">
            <v>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indexed="14"/>
  </sheetPr>
  <dimension ref="A1:U59"/>
  <sheetViews>
    <sheetView view="pageBreakPreview" topLeftCell="A14" zoomScale="75" zoomScaleNormal="75" workbookViewId="0">
      <selection activeCell="B31" sqref="B31"/>
    </sheetView>
  </sheetViews>
  <sheetFormatPr defaultColWidth="9.1796875" defaultRowHeight="12.5"/>
  <cols>
    <col min="1" max="1" width="10.1796875" style="4" customWidth="1"/>
    <col min="2" max="2" width="25.54296875" style="4" customWidth="1"/>
    <col min="3" max="3" width="10.81640625" style="4" customWidth="1"/>
    <col min="4" max="4" width="10.1796875" style="4" customWidth="1"/>
    <col min="5" max="5" width="10.81640625" style="4" customWidth="1"/>
    <col min="6" max="6" width="11.453125" style="65" customWidth="1"/>
    <col min="7" max="7" width="13.54296875" style="65" customWidth="1"/>
    <col min="8" max="8" width="7.453125" style="4" customWidth="1"/>
    <col min="9" max="9" width="11.54296875" style="4" customWidth="1"/>
    <col min="10" max="10" width="12" style="65" customWidth="1"/>
    <col min="11" max="11" width="11.54296875" style="65" customWidth="1"/>
    <col min="12" max="12" width="0.1796875" style="4" hidden="1" customWidth="1"/>
    <col min="13" max="13" width="8.81640625" style="4" customWidth="1"/>
    <col min="14" max="14" width="2.54296875" style="4" customWidth="1"/>
    <col min="15" max="15" width="4.81640625" style="4" hidden="1" customWidth="1"/>
    <col min="16" max="16" width="8.81640625" style="4" customWidth="1"/>
    <col min="17" max="17" width="2.54296875" style="4" customWidth="1"/>
    <col min="18" max="18" width="5.81640625" style="4" hidden="1" customWidth="1"/>
    <col min="19" max="19" width="13" style="4" customWidth="1"/>
    <col min="20" max="20" width="9.1796875" style="4" hidden="1" customWidth="1"/>
    <col min="21" max="21" width="10.81640625" style="5" customWidth="1"/>
    <col min="22" max="22" width="9.1796875" style="4" bestFit="1"/>
    <col min="23" max="16384" width="9.1796875" style="4"/>
  </cols>
  <sheetData>
    <row r="1" spans="1:21" hidden="1">
      <c r="A1" s="3"/>
      <c r="B1" s="3"/>
    </row>
    <row r="2" spans="1:21" hidden="1"/>
    <row r="3" spans="1:21" ht="20" hidden="1">
      <c r="A3" s="6" t="s">
        <v>42</v>
      </c>
      <c r="B3" s="6"/>
      <c r="C3" s="6"/>
      <c r="D3" s="6"/>
      <c r="E3" s="6"/>
      <c r="F3" s="66"/>
      <c r="G3" s="66"/>
      <c r="H3" s="6"/>
      <c r="I3" s="6"/>
      <c r="J3" s="66"/>
      <c r="K3" s="66"/>
      <c r="L3" s="6"/>
      <c r="M3" s="6"/>
      <c r="N3" s="6"/>
      <c r="O3" s="6"/>
      <c r="P3" s="6"/>
      <c r="Q3" s="6"/>
      <c r="R3" s="6"/>
      <c r="S3" s="6"/>
      <c r="T3" s="6"/>
      <c r="U3" s="7"/>
    </row>
    <row r="4" spans="1:21" ht="3.75" hidden="1" customHeight="1"/>
    <row r="5" spans="1:21" hidden="1">
      <c r="A5" s="4" t="s">
        <v>43</v>
      </c>
      <c r="H5" s="8" t="s">
        <v>44</v>
      </c>
      <c r="I5" s="9">
        <f ca="1">TODAY()</f>
        <v>44827</v>
      </c>
      <c r="J5" s="79"/>
      <c r="K5" s="72"/>
      <c r="L5" s="8"/>
      <c r="M5" s="8"/>
      <c r="N5" s="8"/>
      <c r="O5" s="8"/>
      <c r="P5" s="8"/>
      <c r="Q5" s="8"/>
      <c r="R5" s="8"/>
      <c r="S5" s="8"/>
      <c r="T5" s="8"/>
    </row>
    <row r="6" spans="1:21" ht="13" hidden="1">
      <c r="A6" s="10" t="s">
        <v>45</v>
      </c>
      <c r="B6" s="11"/>
      <c r="C6" s="12"/>
      <c r="D6" s="10"/>
      <c r="E6" s="11"/>
      <c r="F6" s="80" t="s">
        <v>46</v>
      </c>
      <c r="G6" s="73"/>
      <c r="H6" s="13" t="s">
        <v>47</v>
      </c>
      <c r="I6" s="14"/>
      <c r="J6" s="80" t="s">
        <v>48</v>
      </c>
      <c r="K6" s="73"/>
      <c r="L6" s="15"/>
      <c r="M6" s="15"/>
      <c r="N6" s="16"/>
      <c r="O6" s="15"/>
      <c r="P6" s="15"/>
      <c r="Q6" s="15"/>
      <c r="R6" s="15"/>
      <c r="S6" s="17"/>
      <c r="T6" s="17"/>
      <c r="U6" s="18"/>
    </row>
    <row r="7" spans="1:21" ht="13" hidden="1">
      <c r="A7" s="26"/>
      <c r="B7" s="20"/>
      <c r="C7" s="21"/>
      <c r="D7" s="22" t="s">
        <v>49</v>
      </c>
      <c r="E7" s="23"/>
      <c r="F7" s="81" t="s">
        <v>50</v>
      </c>
      <c r="G7" s="67"/>
      <c r="H7" s="22" t="s">
        <v>51</v>
      </c>
      <c r="I7" s="24"/>
      <c r="J7" s="81" t="s">
        <v>52</v>
      </c>
      <c r="K7" s="67"/>
      <c r="L7" s="23"/>
      <c r="M7" s="23"/>
      <c r="N7" s="22" t="s">
        <v>53</v>
      </c>
      <c r="O7" s="23"/>
      <c r="P7" s="23"/>
      <c r="Q7" s="23"/>
      <c r="R7" s="23"/>
      <c r="S7" s="23"/>
      <c r="T7" s="23"/>
      <c r="U7" s="25"/>
    </row>
    <row r="8" spans="1:21" hidden="1">
      <c r="A8" s="26"/>
      <c r="B8" s="20"/>
      <c r="C8" s="21"/>
      <c r="D8" s="19"/>
      <c r="E8" s="20"/>
      <c r="F8" s="82"/>
      <c r="G8" s="68"/>
      <c r="H8" s="19"/>
      <c r="I8" s="21"/>
      <c r="J8" s="82"/>
      <c r="K8" s="74"/>
      <c r="L8" s="20"/>
      <c r="M8" s="12"/>
      <c r="N8" s="20"/>
      <c r="O8" s="20"/>
      <c r="P8" s="20"/>
      <c r="Q8" s="20"/>
      <c r="R8" s="20"/>
      <c r="S8" s="27"/>
      <c r="T8" s="27"/>
      <c r="U8" s="28"/>
    </row>
    <row r="9" spans="1:21" hidden="1">
      <c r="A9" s="26"/>
      <c r="B9" s="20"/>
      <c r="C9" s="21"/>
      <c r="D9" s="19" t="s">
        <v>54</v>
      </c>
      <c r="E9" s="20"/>
      <c r="F9" s="82" t="s">
        <v>55</v>
      </c>
      <c r="G9" s="68"/>
      <c r="H9" s="19" t="s">
        <v>56</v>
      </c>
      <c r="I9" s="21"/>
      <c r="J9" s="82" t="s">
        <v>57</v>
      </c>
      <c r="K9" s="75"/>
      <c r="L9" s="20"/>
      <c r="M9" s="21"/>
      <c r="N9" s="20" t="s">
        <v>58</v>
      </c>
      <c r="O9" s="20"/>
      <c r="P9" s="20"/>
      <c r="Q9" s="20"/>
      <c r="R9" s="20"/>
      <c r="S9" s="20"/>
      <c r="T9" s="20"/>
      <c r="U9" s="29"/>
    </row>
    <row r="10" spans="1:21" hidden="1">
      <c r="A10" s="26"/>
      <c r="B10" s="20"/>
      <c r="C10" s="21"/>
      <c r="D10" s="19" t="s">
        <v>59</v>
      </c>
      <c r="E10" s="20"/>
      <c r="F10" s="82"/>
      <c r="G10" s="68"/>
      <c r="H10" s="30"/>
      <c r="I10" s="31"/>
      <c r="J10" s="82"/>
      <c r="K10" s="75"/>
      <c r="L10" s="20"/>
      <c r="M10" s="21"/>
      <c r="N10" s="20"/>
      <c r="O10" s="20"/>
      <c r="P10" s="20"/>
      <c r="Q10" s="20"/>
      <c r="R10" s="20"/>
      <c r="S10" s="20"/>
      <c r="T10" s="20"/>
      <c r="U10" s="29"/>
    </row>
    <row r="11" spans="1:21" ht="13" hidden="1">
      <c r="A11" s="26"/>
      <c r="B11" s="20"/>
      <c r="C11" s="21"/>
      <c r="D11" s="32"/>
      <c r="E11" s="33"/>
      <c r="F11" s="82" t="s">
        <v>60</v>
      </c>
      <c r="G11" s="68"/>
      <c r="H11" s="19" t="s">
        <v>61</v>
      </c>
      <c r="I11" s="21"/>
      <c r="J11" s="82" t="s">
        <v>62</v>
      </c>
      <c r="K11" s="75"/>
      <c r="L11" s="20"/>
      <c r="M11" s="21"/>
      <c r="N11" s="20" t="s">
        <v>63</v>
      </c>
      <c r="O11" s="20"/>
      <c r="P11" s="20"/>
      <c r="Q11" s="20"/>
      <c r="R11" s="20"/>
      <c r="S11" s="20"/>
      <c r="T11" s="20"/>
      <c r="U11" s="29"/>
    </row>
    <row r="12" spans="1:21" hidden="1">
      <c r="A12" s="34" t="s">
        <v>64</v>
      </c>
      <c r="B12" s="20"/>
      <c r="C12" s="21"/>
      <c r="D12" s="19" t="s">
        <v>65</v>
      </c>
      <c r="E12" s="20"/>
      <c r="F12" s="82"/>
      <c r="G12" s="68"/>
      <c r="H12" s="19"/>
      <c r="I12" s="21"/>
      <c r="J12" s="82"/>
      <c r="K12" s="75"/>
      <c r="L12" s="20"/>
      <c r="M12" s="21"/>
      <c r="N12" s="20"/>
      <c r="O12" s="20"/>
      <c r="P12" s="20"/>
      <c r="Q12" s="20"/>
      <c r="R12" s="20"/>
      <c r="S12" s="20"/>
      <c r="T12" s="20"/>
      <c r="U12" s="29"/>
    </row>
    <row r="13" spans="1:21" hidden="1">
      <c r="A13" s="19"/>
      <c r="B13" s="20"/>
      <c r="C13" s="21"/>
      <c r="D13" s="19" t="s">
        <v>66</v>
      </c>
      <c r="E13" s="20"/>
      <c r="F13" s="82"/>
      <c r="G13" s="68"/>
      <c r="H13" s="19"/>
      <c r="I13" s="21"/>
      <c r="J13" s="82"/>
      <c r="K13" s="75"/>
      <c r="L13" s="20"/>
      <c r="M13" s="21"/>
      <c r="N13" s="20"/>
      <c r="O13" s="20"/>
      <c r="P13" s="20"/>
      <c r="Q13" s="20"/>
      <c r="R13" s="20"/>
      <c r="S13" s="20"/>
      <c r="T13" s="20"/>
      <c r="U13" s="29"/>
    </row>
    <row r="14" spans="1:21">
      <c r="A14" s="134"/>
      <c r="B14" s="135"/>
      <c r="C14" s="135"/>
      <c r="D14" s="136"/>
      <c r="E14" s="136"/>
      <c r="F14" s="137"/>
      <c r="G14" s="137"/>
      <c r="H14" s="136"/>
      <c r="I14" s="136"/>
      <c r="J14" s="137"/>
      <c r="K14" s="137"/>
      <c r="L14" s="134"/>
      <c r="M14" s="134"/>
      <c r="N14" s="134"/>
      <c r="O14" s="134"/>
      <c r="P14" s="134"/>
      <c r="Q14" s="134"/>
      <c r="R14" s="134"/>
      <c r="S14" s="134"/>
      <c r="T14" s="134"/>
      <c r="U14" s="138"/>
    </row>
    <row r="15" spans="1:21">
      <c r="A15" s="745" t="s">
        <v>67</v>
      </c>
      <c r="B15" s="745"/>
      <c r="C15" s="139"/>
      <c r="D15" s="136"/>
      <c r="E15" s="136"/>
      <c r="F15" s="137"/>
      <c r="G15" s="137"/>
      <c r="H15" s="136"/>
      <c r="I15" s="136"/>
      <c r="J15" s="137"/>
      <c r="K15" s="137"/>
      <c r="L15" s="134"/>
      <c r="M15" s="134"/>
      <c r="N15" s="134"/>
      <c r="O15" s="134"/>
      <c r="P15" s="134"/>
      <c r="Q15" s="134"/>
      <c r="R15" s="134"/>
      <c r="S15" s="134"/>
      <c r="T15" s="134"/>
      <c r="U15" s="138"/>
    </row>
    <row r="16" spans="1:21" ht="14">
      <c r="A16" s="746"/>
      <c r="B16" s="745"/>
      <c r="C16" s="142"/>
      <c r="D16" s="141"/>
      <c r="E16" s="141"/>
      <c r="F16" s="143"/>
      <c r="G16" s="143"/>
      <c r="H16" s="141"/>
      <c r="I16" s="141"/>
      <c r="J16" s="143"/>
      <c r="K16" s="143"/>
      <c r="L16" s="141"/>
      <c r="M16" s="141"/>
      <c r="N16" s="141"/>
      <c r="O16" s="141"/>
      <c r="P16" s="141"/>
      <c r="Q16" s="141"/>
      <c r="R16" s="141"/>
      <c r="S16" s="141"/>
      <c r="T16" s="141"/>
      <c r="U16" s="140"/>
    </row>
    <row r="17" spans="1:21" ht="15.5">
      <c r="A17" s="118"/>
      <c r="B17" s="145" t="s">
        <v>68</v>
      </c>
      <c r="C17" s="156" t="s">
        <v>69</v>
      </c>
      <c r="D17" s="157" t="s">
        <v>70</v>
      </c>
      <c r="E17" s="105"/>
      <c r="F17" s="153" t="s">
        <v>71</v>
      </c>
      <c r="G17" s="153" t="s">
        <v>72</v>
      </c>
      <c r="H17" s="154" t="s">
        <v>73</v>
      </c>
      <c r="I17" s="119"/>
      <c r="J17" s="149" t="s">
        <v>74</v>
      </c>
      <c r="K17" s="150" t="s">
        <v>75</v>
      </c>
      <c r="L17" s="121"/>
      <c r="M17" s="122"/>
      <c r="N17" s="122"/>
      <c r="O17" s="122"/>
      <c r="P17" s="122"/>
      <c r="Q17" s="122"/>
      <c r="R17" s="122"/>
      <c r="S17" s="121"/>
      <c r="T17" s="121"/>
      <c r="U17" s="147" t="s">
        <v>76</v>
      </c>
    </row>
    <row r="18" spans="1:21" ht="14">
      <c r="A18" s="90"/>
      <c r="B18" s="144"/>
      <c r="C18" s="148" t="str">
        <f>IF(D18="","",VLOOKUP(B18,Data!$B$5:$L$318,2,FALSE))</f>
        <v/>
      </c>
      <c r="D18" s="155"/>
      <c r="E18" s="92"/>
      <c r="F18" s="148" t="str">
        <f>IF(D18="","",VLOOKUP(B18,Data!$B$5:$L$318,11,FALSE))</f>
        <v/>
      </c>
      <c r="G18" s="151" t="str">
        <f t="shared" ref="G18:G47" si="0">IF(D18&gt;0,D18*F18,"-")</f>
        <v>-</v>
      </c>
      <c r="H18" s="152" t="str">
        <f>IF(D18="","",VLOOKUP(B18,Data!$B$5:$D$318,3,FALSE))</f>
        <v/>
      </c>
      <c r="I18" s="93" t="str">
        <f>IF(D18="","",VLOOKUP(B18,Data!$B$5:$M$318,12,FALSE))</f>
        <v/>
      </c>
      <c r="J18" s="148" t="str">
        <f>IF(D18="","",VLOOKUP(B18,Data!$B$5:$E$318,4,FALSE)*D18)</f>
        <v/>
      </c>
      <c r="K18" s="148" t="str">
        <f>IF(D18="","",VLOOKUP(B18,Data!$B$5:$F$318,5,FALSE)*D18)</f>
        <v/>
      </c>
      <c r="L18" s="95" t="e">
        <f>IF(B18=Data!B15,Data!G15,(IF(B18=Data!B17,Data!G17,(IF(B18=Data!B20,Data!G20,(IF(B18=Data!B26,Data!G26,(IF(B18=Data!B28,Data!G28,(IF(B18=Data!B48,Data!G48,(IF(B18=Data!B50,Data!G50,(IF(B18=Data!#REF!,Data!#REF!,Data!#REF!)))))))))))))))&amp;IF(B18=Data!#REF!,Data!#REF!,(IF(B18=Data!#REF!,Data!#REF!,(IF(B18=Data!#REF!,Data!#REF!,(IF(B18=Data!#REF!,Data!#REF!,(IF(B18=Data!#REF!,Data!#REF!,(IF(B18=Data!#REF!,Data!G813,(IF(B18=Data!#REF!,Data!#REF!,(IF(B18=Data!#REF!,Data!#REF!,Data!#REF!)))))))))))))))&amp;IF(B18=Data!#REF!,Data!#REF!,(IF(B18=Data!#REF!,Data!#REF!,(IF(B18=Data!#REF!,Data!#REF!,(IF(B18=Data!#REF!,Data!#REF!,(IF(B18=Data!#REF!,Data!#REF!,Data!#REF!)))))))))</f>
        <v>#REF!</v>
      </c>
      <c r="M18" s="96"/>
      <c r="N18" s="97"/>
      <c r="O18" s="98" t="e">
        <f>IF(B18=Data!B15,Data!H15,(IF(B18=Data!B17,Data!H17,(IF(B18=Data!B20,Data!H20,(IF(B18=Data!B26,Data!H26,(IF(B18=Data!B28,Data!H28,(IF(B18=Data!B48,Data!H48,(IF(B18=Data!B50,Data!H50,(IF(B18=Data!#REF!,Data!#REF!,Data!#REF!)))))))))))))))&amp;IF(B18=Data!#REF!,Data!#REF!,(IF(B18=Data!#REF!,Data!#REF!,(IF(B18=Data!#REF!,Data!#REF!,(IF(B18=Data!#REF!,Data!#REF!,(IF(B18=Data!#REF!,Data!#REF!,(IF(B18=Data!#REF!,Data!H813,(IF(B18=Data!#REF!,Data!#REF!,(IF(B18=Data!#REF!,Data!#REF!,Data!#REF!)))))))))))))))&amp;IF(B18=Data!#REF!,Data!#REF!,(IF(B18=Data!#REF!,Data!#REF!,(IF(B18=Data!#REF!,Data!#REF!,(IF(B18=Data!#REF!,Data!#REF!,(IF(B18=Data!#REF!,Data!#REF!,Data!#REF!)))))))))</f>
        <v>#REF!</v>
      </c>
      <c r="P18" s="97"/>
      <c r="Q18" s="97"/>
      <c r="R18" s="98" t="e">
        <f>IF(B18=Data!B15,Data!I15,(IF(B18=Data!B17,Data!I17,(IF(B18=Data!B20,Data!I20,(IF(B18=Data!B26,Data!I26,(IF(B18=Data!B28,Data!I28,(IF(B18=Data!B48,Data!I48,(IF(B18=Data!B50,Data!I50,(IF(B18=Data!#REF!,Data!#REF!,Data!#REF!)))))))))))))))&amp;IF(B18=Data!#REF!,Data!#REF!,(IF(B18=Data!#REF!,Data!#REF!,(IF(B18=Data!#REF!,Data!#REF!,(IF(B18=Data!#REF!,Data!#REF!,(IF(B18=Data!#REF!,Data!#REF!,(IF(B18=Data!#REF!,Data!I813,(IF(B18=Data!#REF!,Data!#REF!,(IF(B18=Data!#REF!,Data!#REF!,Data!#REF!)))))))))))))))&amp;IF(B18=Data!#REF!,Data!#REF!,(IF(B18=Data!#REF!,Data!#REF!,(IF(B18=Data!#REF!,Data!#REF!,(IF(B18=Data!#REF!,Data!#REF!,(IF(B18=Data!#REF!,Data!#REF!,Data!#REF!)))))))))</f>
        <v>#REF!</v>
      </c>
      <c r="S18" s="99"/>
      <c r="T18" s="98" t="e">
        <f>IF(B18=Data!B15,Data!J15,(IF(B18=Data!B17,Data!J17,(IF(B18=Data!B20,Data!J20,(IF(B18=Data!B26,Data!J26,(IF(B18=Data!B28,Data!J28,(IF(B18=Data!B48,Data!J48,(IF(B18=Data!B50,Data!J50,(IF(B18=Data!#REF!,Data!#REF!,Data!#REF!)))))))))))))))&amp;IF(B18=Data!#REF!,Data!#REF!,(IF(B18=Data!#REF!,Data!#REF!,(IF(B18=Data!#REF!,Data!#REF!,(IF(B18=Data!#REF!,Data!#REF!,(IF(B18=Data!#REF!,Data!#REF!,(IF(B18=Data!#REF!,Data!J813,(IF(B18=Data!#REF!,Data!#REF!,(IF(B18=Data!#REF!,Data!#REF!,Data!#REF!)))))))))))))))&amp;IF(B18=Data!#REF!,Data!#REF!,(IF(B18=Data!#REF!,Data!#REF!,(IF(B18=Data!#REF!,Data!#REF!,(IF(B18=Data!#REF!,Data!#REF!,(IF(B18=Data!#REF!,Data!#REF!,Data!#REF!)))))))))</f>
        <v>#REF!</v>
      </c>
      <c r="U18" s="146" t="str">
        <f>IF(D18="","",VLOOKUP(B18,Data!$B$5:$J$318,9,FALSE)*D18)</f>
        <v/>
      </c>
    </row>
    <row r="19" spans="1:21" ht="14">
      <c r="A19" s="128"/>
      <c r="B19" s="91"/>
      <c r="C19" s="124" t="str">
        <f>IF(D19="","",VLOOKUP(B19,Data!$B$5:$L$318,2,FALSE))</f>
        <v/>
      </c>
      <c r="D19" s="92"/>
      <c r="E19" s="92"/>
      <c r="F19" s="124" t="str">
        <f>IF(D19="","",VLOOKUP(B19,Data!$B$5:$L$318,11,FALSE))</f>
        <v/>
      </c>
      <c r="G19" s="95" t="str">
        <f t="shared" si="0"/>
        <v>-</v>
      </c>
      <c r="H19" s="93" t="str">
        <f>IF(D19="","",VLOOKUP(B19,Data!$B$5:$D$318,3,FALSE))</f>
        <v/>
      </c>
      <c r="I19" s="93" t="str">
        <f>IF(D19="","",VLOOKUP(B19,Data!$B$5:$M$318,12,FALSE))</f>
        <v/>
      </c>
      <c r="J19" s="124" t="str">
        <f>IF(D19="","",VLOOKUP(B19,Data!$B$5:$E$318,4,FALSE)*D19)</f>
        <v/>
      </c>
      <c r="K19" s="124" t="str">
        <f>IF(D19="","",VLOOKUP(B19,Data!$B$5:$F$318,5,FALSE)*D19)</f>
        <v/>
      </c>
      <c r="L19" s="95" t="e">
        <f>IF(B19=Data!B16,Data!G16,(IF(B19=Data!B19,Data!G19,(IF(B19=Data!#REF!,Data!#REF!,(IF(B19=Data!#REF!,Data!#REF!,(IF(B19=Data!#REF!,Data!#REF!,(IF(B19=Data!B49,Data!G49,(IF(B19=Data!#REF!,Data!#REF!,(IF(B19=Data!#REF!,Data!#REF!,Data!#REF!)))))))))))))))&amp;IF(B19=Data!#REF!,Data!#REF!,(IF(B19=Data!#REF!,Data!#REF!,(IF(B19=Data!#REF!,Data!#REF!,(IF(B19=Data!#REF!,Data!#REF!,(IF(B19=Data!#REF!,Data!#REF!,(IF(B19=Data!#REF!,Data!G814,(IF(B19=Data!#REF!,Data!#REF!,(IF(B19=Data!#REF!,Data!#REF!,Data!#REF!)))))))))))))))&amp;IF(B19=Data!#REF!,Data!#REF!,(IF(B19=Data!#REF!,Data!#REF!,(IF(B19=Data!#REF!,Data!#REF!,(IF(B19=Data!#REF!,Data!#REF!,(IF(B19=Data!#REF!,Data!#REF!,Data!#REF!)))))))))</f>
        <v>#REF!</v>
      </c>
      <c r="M19" s="96"/>
      <c r="N19" s="97"/>
      <c r="O19" s="98" t="e">
        <f>IF(B19=Data!B16,Data!H16,(IF(B19=Data!B19,Data!H19,(IF(B19=Data!#REF!,Data!#REF!,(IF(B19=Data!#REF!,Data!#REF!,(IF(B19=Data!#REF!,Data!#REF!,(IF(B19=Data!B49,Data!H49,(IF(B19=Data!#REF!,Data!#REF!,(IF(B19=Data!#REF!,Data!#REF!,Data!#REF!)))))))))))))))&amp;IF(B19=Data!#REF!,Data!#REF!,(IF(B19=Data!#REF!,Data!#REF!,(IF(B19=Data!#REF!,Data!#REF!,(IF(B19=Data!#REF!,Data!#REF!,(IF(B19=Data!#REF!,Data!#REF!,(IF(B19=Data!#REF!,Data!H814,(IF(B19=Data!#REF!,Data!#REF!,(IF(B19=Data!#REF!,Data!#REF!,Data!#REF!)))))))))))))))&amp;IF(B19=Data!#REF!,Data!#REF!,(IF(B19=Data!#REF!,Data!#REF!,(IF(B19=Data!#REF!,Data!#REF!,(IF(B19=Data!#REF!,Data!#REF!,(IF(B19=Data!#REF!,Data!#REF!,Data!#REF!)))))))))</f>
        <v>#REF!</v>
      </c>
      <c r="P19" s="97"/>
      <c r="Q19" s="97"/>
      <c r="R19" s="98" t="e">
        <f>IF(B19=Data!B16,Data!I16,(IF(B19=Data!B19,Data!I19,(IF(B19=Data!#REF!,Data!#REF!,(IF(B19=Data!#REF!,Data!#REF!,(IF(B19=Data!#REF!,Data!#REF!,(IF(B19=Data!B49,Data!I49,(IF(B19=Data!#REF!,Data!#REF!,(IF(B19=Data!#REF!,Data!#REF!,Data!#REF!)))))))))))))))&amp;IF(B19=Data!#REF!,Data!#REF!,(IF(B19=Data!#REF!,Data!#REF!,(IF(B19=Data!#REF!,Data!#REF!,(IF(B19=Data!#REF!,Data!#REF!,(IF(B19=Data!#REF!,Data!#REF!,(IF(B19=Data!#REF!,Data!I814,(IF(B19=Data!#REF!,Data!#REF!,(IF(B19=Data!#REF!,Data!#REF!,Data!#REF!)))))))))))))))&amp;IF(B19=Data!#REF!,Data!#REF!,(IF(B19=Data!#REF!,Data!#REF!,(IF(B19=Data!#REF!,Data!#REF!,(IF(B19=Data!#REF!,Data!#REF!,(IF(B19=Data!#REF!,Data!#REF!,Data!#REF!)))))))))</f>
        <v>#REF!</v>
      </c>
      <c r="S19" s="99"/>
      <c r="T19" s="98" t="e">
        <f>IF(B19=Data!B16,Data!J16,(IF(B19=Data!B19,Data!J19,(IF(B19=Data!#REF!,Data!#REF!,(IF(B19=Data!#REF!,Data!#REF!,(IF(B19=Data!#REF!,Data!#REF!,(IF(B19=Data!B49,Data!J49,(IF(B19=Data!#REF!,Data!#REF!,(IF(B19=Data!#REF!,Data!#REF!,Data!#REF!)))))))))))))))&amp;IF(B19=Data!#REF!,Data!#REF!,(IF(B19=Data!#REF!,Data!#REF!,(IF(B19=Data!#REF!,Data!#REF!,(IF(B19=Data!#REF!,Data!#REF!,(IF(B19=Data!#REF!,Data!#REF!,(IF(B19=Data!#REF!,Data!J814,(IF(B19=Data!#REF!,Data!#REF!,(IF(B19=Data!#REF!,Data!#REF!,Data!#REF!)))))))))))))))&amp;IF(B19=Data!#REF!,Data!#REF!,(IF(B19=Data!#REF!,Data!#REF!,(IF(B19=Data!#REF!,Data!#REF!,(IF(B19=Data!#REF!,Data!#REF!,(IF(B19=Data!#REF!,Data!#REF!,Data!#REF!)))))))))</f>
        <v>#REF!</v>
      </c>
      <c r="U19" s="127" t="str">
        <f>IF(D19="","",VLOOKUP(B19,Data!$B$5:$J$318,9,FALSE)*D19)</f>
        <v/>
      </c>
    </row>
    <row r="20" spans="1:21" ht="14">
      <c r="A20" s="90"/>
      <c r="B20" s="91"/>
      <c r="C20" s="124" t="str">
        <f>IF(D20="","",VLOOKUP(B20,Data!$B$5:$L$318,2,FALSE))</f>
        <v/>
      </c>
      <c r="D20" s="92"/>
      <c r="E20" s="92"/>
      <c r="F20" s="124" t="str">
        <f>IF(D20="","",VLOOKUP(B20,Data!$B$5:$L$318,11,FALSE))</f>
        <v/>
      </c>
      <c r="G20" s="95" t="str">
        <f t="shared" si="0"/>
        <v>-</v>
      </c>
      <c r="H20" s="93" t="str">
        <f>IF(D20="","",VLOOKUP(B20,Data!$B$5:$D$318,3,FALSE))</f>
        <v/>
      </c>
      <c r="I20" s="93" t="str">
        <f>IF(D20="","",VLOOKUP(B20,Data!$B$5:$M$318,12,FALSE))</f>
        <v/>
      </c>
      <c r="J20" s="124" t="str">
        <f>IF(D20="","",VLOOKUP(B20,Data!$B$5:$E$318,4,FALSE)*D20)</f>
        <v/>
      </c>
      <c r="K20" s="124" t="str">
        <f>IF(D20="","",VLOOKUP(B20,Data!$B$5:$F$318,5,FALSE)*D20)</f>
        <v/>
      </c>
      <c r="L20" s="95" t="e">
        <f>IF(B20=Data!B17,Data!G17,(IF(B20=Data!B20,Data!G20,(IF(B20=Data!#REF!,Data!#REF!,(IF(B20=Data!#REF!,Data!#REF!,(IF(B20=Data!#REF!,Data!#REF!,(IF(B20=Data!B50,Data!G50,(IF(B20=Data!#REF!,Data!#REF!,(IF(B20=Data!#REF!,Data!#REF!,Data!#REF!)))))))))))))))&amp;IF(B20=Data!#REF!,Data!#REF!,(IF(B20=Data!#REF!,Data!#REF!,(IF(B20=Data!#REF!,Data!#REF!,(IF(B20=Data!#REF!,Data!#REF!,(IF(B20=Data!#REF!,Data!#REF!,(IF(B20=Data!#REF!,Data!G815,(IF(B20=Data!#REF!,Data!#REF!,(IF(B20=Data!#REF!,Data!#REF!,Data!#REF!)))))))))))))))&amp;IF(B20=Data!#REF!,Data!#REF!,(IF(B20=Data!#REF!,Data!#REF!,(IF(B20=Data!#REF!,Data!#REF!,(IF(B20=Data!#REF!,Data!#REF!,(IF(B20=Data!#REF!,Data!#REF!,Data!#REF!)))))))))</f>
        <v>#REF!</v>
      </c>
      <c r="M20" s="96"/>
      <c r="N20" s="97"/>
      <c r="O20" s="98" t="e">
        <f>IF(B20=Data!B17,Data!H17,(IF(B20=Data!B20,Data!H20,(IF(B20=Data!#REF!,Data!#REF!,(IF(B20=Data!#REF!,Data!#REF!,(IF(B20=Data!#REF!,Data!#REF!,(IF(B20=Data!B50,Data!H50,(IF(B20=Data!#REF!,Data!#REF!,(IF(B20=Data!#REF!,Data!#REF!,Data!#REF!)))))))))))))))&amp;IF(B20=Data!#REF!,Data!#REF!,(IF(B20=Data!#REF!,Data!#REF!,(IF(B20=Data!#REF!,Data!#REF!,(IF(B20=Data!#REF!,Data!#REF!,(IF(B20=Data!#REF!,Data!#REF!,(IF(B20=Data!#REF!,Data!H815,(IF(B20=Data!#REF!,Data!#REF!,(IF(B20=Data!#REF!,Data!#REF!,Data!#REF!)))))))))))))))&amp;IF(B20=Data!#REF!,Data!#REF!,(IF(B20=Data!#REF!,Data!#REF!,(IF(B20=Data!#REF!,Data!#REF!,(IF(B20=Data!#REF!,Data!#REF!,(IF(B20=Data!#REF!,Data!#REF!,Data!#REF!)))))))))</f>
        <v>#REF!</v>
      </c>
      <c r="P20" s="97"/>
      <c r="Q20" s="97"/>
      <c r="R20" s="98" t="e">
        <f>IF(B20=Data!B17,Data!I17,(IF(B20=Data!B20,Data!I20,(IF(B20=Data!#REF!,Data!#REF!,(IF(B20=Data!#REF!,Data!#REF!,(IF(B20=Data!#REF!,Data!#REF!,(IF(B20=Data!B50,Data!I50,(IF(B20=Data!#REF!,Data!#REF!,(IF(B20=Data!#REF!,Data!#REF!,Data!#REF!)))))))))))))))&amp;IF(B20=Data!#REF!,Data!#REF!,(IF(B20=Data!#REF!,Data!#REF!,(IF(B20=Data!#REF!,Data!#REF!,(IF(B20=Data!#REF!,Data!#REF!,(IF(B20=Data!#REF!,Data!#REF!,(IF(B20=Data!#REF!,Data!I815,(IF(B20=Data!#REF!,Data!#REF!,(IF(B20=Data!#REF!,Data!#REF!,Data!#REF!)))))))))))))))&amp;IF(B20=Data!#REF!,Data!#REF!,(IF(B20=Data!#REF!,Data!#REF!,(IF(B20=Data!#REF!,Data!#REF!,(IF(B20=Data!#REF!,Data!#REF!,(IF(B20=Data!#REF!,Data!#REF!,Data!#REF!)))))))))</f>
        <v>#REF!</v>
      </c>
      <c r="S20" s="99"/>
      <c r="T20" s="98" t="e">
        <f>IF(B20=Data!B17,Data!J17,(IF(B20=Data!B20,Data!J20,(IF(B20=Data!#REF!,Data!#REF!,(IF(B20=Data!#REF!,Data!#REF!,(IF(B20=Data!#REF!,Data!#REF!,(IF(B20=Data!B50,Data!J50,(IF(B20=Data!#REF!,Data!#REF!,(IF(B20=Data!#REF!,Data!#REF!,Data!#REF!)))))))))))))))&amp;IF(B20=Data!#REF!,Data!#REF!,(IF(B20=Data!#REF!,Data!#REF!,(IF(B20=Data!#REF!,Data!#REF!,(IF(B20=Data!#REF!,Data!#REF!,(IF(B20=Data!#REF!,Data!#REF!,(IF(B20=Data!#REF!,Data!J815,(IF(B20=Data!#REF!,Data!#REF!,(IF(B20=Data!#REF!,Data!#REF!,Data!#REF!)))))))))))))))&amp;IF(B20=Data!#REF!,Data!#REF!,(IF(B20=Data!#REF!,Data!#REF!,(IF(B20=Data!#REF!,Data!#REF!,(IF(B20=Data!#REF!,Data!#REF!,(IF(B20=Data!#REF!,Data!#REF!,Data!#REF!)))))))))</f>
        <v>#REF!</v>
      </c>
      <c r="U20" s="127" t="str">
        <f>IF(D20="","",VLOOKUP(B20,Data!$B$5:$J$318,9,FALSE)*D20)</f>
        <v/>
      </c>
    </row>
    <row r="21" spans="1:21" ht="14">
      <c r="A21" s="90"/>
      <c r="B21" s="91"/>
      <c r="C21" s="124" t="str">
        <f>IF(D21="","",VLOOKUP(B21,Data!$B$5:$L$318,2,FALSE))</f>
        <v/>
      </c>
      <c r="D21" s="92"/>
      <c r="E21" s="94"/>
      <c r="F21" s="124" t="str">
        <f>IF(D21="","",VLOOKUP(B21,Data!$B$5:$L$318,11,FALSE))</f>
        <v/>
      </c>
      <c r="G21" s="95" t="str">
        <f t="shared" si="0"/>
        <v>-</v>
      </c>
      <c r="H21" s="93" t="str">
        <f>IF(D21="","",VLOOKUP(B21,Data!$B$5:$D$318,3,FALSE))</f>
        <v/>
      </c>
      <c r="I21" s="93" t="str">
        <f>IF(D21="","",VLOOKUP(B21,Data!$B$5:$M$318,12,FALSE))</f>
        <v/>
      </c>
      <c r="J21" s="124" t="str">
        <f>IF(D21="","",VLOOKUP(B21,Data!$B$5:$E$318,4,FALSE)*D21)</f>
        <v/>
      </c>
      <c r="K21" s="124" t="str">
        <f>IF(D21="","",VLOOKUP(B21,Data!$B$5:$F$318,5,FALSE)*D21)</f>
        <v/>
      </c>
      <c r="L21" s="95" t="e">
        <f>IF(B21=Data!B19,Data!G19,(IF(B21=Data!#REF!,Data!#REF!,(IF(B21=Data!B22,Data!G22,(IF(B21=Data!B27,Data!G27,(IF(B21=Data!#REF!,Data!#REF!,(IF(B21=Data!#REF!,Data!#REF!,(IF(B21=Data!B5,Data!G5,(IF(B21=Data!#REF!,Data!#REF!,Data!#REF!)))))))))))))))&amp;IF(B21=Data!#REF!,Data!#REF!,(IF(B21=Data!#REF!,Data!#REF!,(IF(B21=Data!#REF!,Data!#REF!,(IF(B21=Data!#REF!,Data!#REF!,(IF(B21=Data!#REF!,Data!#REF!,(IF(B21=Data!#REF!,Data!G816,(IF(B21=Data!#REF!,Data!#REF!,(IF(B21=Data!#REF!,Data!#REF!,Data!#REF!)))))))))))))))&amp;IF(B21=Data!#REF!,Data!#REF!,(IF(B21=Data!#REF!,Data!#REF!,(IF(B21=Data!#REF!,Data!#REF!,(IF(B21=Data!#REF!,Data!#REF!,(IF(B21=Data!#REF!,Data!#REF!,Data!#REF!)))))))))</f>
        <v>#REF!</v>
      </c>
      <c r="M21" s="96"/>
      <c r="N21" s="97"/>
      <c r="O21" s="98" t="e">
        <f>IF(B21=Data!B19,Data!H19,(IF(B21=Data!#REF!,Data!#REF!,(IF(B21=Data!B22,Data!H22,(IF(B21=Data!B27,Data!H27,(IF(B21=Data!#REF!,Data!#REF!,(IF(B21=Data!#REF!,Data!#REF!,(IF(B21=Data!B5,Data!H5,(IF(B21=Data!#REF!,Data!#REF!,Data!#REF!)))))))))))))))&amp;IF(B21=Data!#REF!,Data!#REF!,(IF(B21=Data!#REF!,Data!#REF!,(IF(B21=Data!#REF!,Data!#REF!,(IF(B21=Data!#REF!,Data!#REF!,(IF(B21=Data!#REF!,Data!#REF!,(IF(B21=Data!#REF!,Data!H816,(IF(B21=Data!#REF!,Data!#REF!,(IF(B21=Data!#REF!,Data!#REF!,Data!#REF!)))))))))))))))&amp;IF(B21=Data!#REF!,Data!#REF!,(IF(B21=Data!#REF!,Data!#REF!,(IF(B21=Data!#REF!,Data!#REF!,(IF(B21=Data!#REF!,Data!#REF!,(IF(B21=Data!#REF!,Data!#REF!,Data!#REF!)))))))))</f>
        <v>#REF!</v>
      </c>
      <c r="P21" s="97"/>
      <c r="Q21" s="97"/>
      <c r="R21" s="98" t="e">
        <f>IF(B21=Data!B19,Data!I19,(IF(B21=Data!#REF!,Data!#REF!,(IF(B21=Data!B22,Data!I22,(IF(B21=Data!B27,Data!I27,(IF(B21=Data!#REF!,Data!#REF!,(IF(B21=Data!#REF!,Data!#REF!,(IF(B21=Data!B5,Data!I5,(IF(B21=Data!#REF!,Data!#REF!,Data!#REF!)))))))))))))))&amp;IF(B21=Data!#REF!,Data!#REF!,(IF(B21=Data!#REF!,Data!#REF!,(IF(B21=Data!#REF!,Data!#REF!,(IF(B21=Data!#REF!,Data!#REF!,(IF(B21=Data!#REF!,Data!#REF!,(IF(B21=Data!#REF!,Data!I816,(IF(B21=Data!#REF!,Data!#REF!,(IF(B21=Data!#REF!,Data!#REF!,Data!#REF!)))))))))))))))&amp;IF(B21=Data!#REF!,Data!#REF!,(IF(B21=Data!#REF!,Data!#REF!,(IF(B21=Data!#REF!,Data!#REF!,(IF(B21=Data!#REF!,Data!#REF!,(IF(B21=Data!#REF!,Data!#REF!,Data!#REF!)))))))))</f>
        <v>#REF!</v>
      </c>
      <c r="S21" s="99"/>
      <c r="T21" s="98" t="e">
        <f>IF(B21=Data!B19,Data!J19,(IF(B21=Data!#REF!,Data!#REF!,(IF(B21=Data!B22,Data!J22,(IF(B21=Data!B27,Data!J27,(IF(B21=Data!#REF!,Data!#REF!,(IF(B21=Data!#REF!,Data!#REF!,(IF(B21=Data!B5,Data!J5,(IF(B21=Data!#REF!,Data!#REF!,Data!#REF!)))))))))))))))&amp;IF(B21=Data!#REF!,Data!#REF!,(IF(B21=Data!#REF!,Data!#REF!,(IF(B21=Data!#REF!,Data!#REF!,(IF(B21=Data!#REF!,Data!#REF!,(IF(B21=Data!#REF!,Data!#REF!,(IF(B21=Data!#REF!,Data!J816,(IF(B21=Data!#REF!,Data!#REF!,(IF(B21=Data!#REF!,Data!#REF!,Data!#REF!)))))))))))))))&amp;IF(B21=Data!#REF!,Data!#REF!,(IF(B21=Data!#REF!,Data!#REF!,(IF(B21=Data!#REF!,Data!#REF!,(IF(B21=Data!#REF!,Data!#REF!,(IF(B21=Data!#REF!,Data!#REF!,Data!#REF!)))))))))</f>
        <v>#REF!</v>
      </c>
      <c r="U21" s="127" t="str">
        <f>IF(D21="","",VLOOKUP(B21,Data!$B$5:$J$318,9,FALSE)*D21)</f>
        <v/>
      </c>
    </row>
    <row r="22" spans="1:21" ht="14">
      <c r="A22" s="90"/>
      <c r="B22" s="91"/>
      <c r="C22" s="124" t="str">
        <f>IF(D22="","",VLOOKUP(B22,Data!$B$5:$L$318,2,FALSE))</f>
        <v/>
      </c>
      <c r="D22" s="92"/>
      <c r="E22" s="94"/>
      <c r="F22" s="124" t="str">
        <f>IF(D22="","",VLOOKUP(B22,Data!$B$5:$L$318,11,FALSE))</f>
        <v/>
      </c>
      <c r="G22" s="95" t="str">
        <f t="shared" si="0"/>
        <v>-</v>
      </c>
      <c r="H22" s="93" t="str">
        <f>IF(D22="","",VLOOKUP(B22,Data!$B$5:$D$318,3,FALSE))</f>
        <v/>
      </c>
      <c r="I22" s="93" t="str">
        <f>IF(D22="","",VLOOKUP(B22,Data!$B$5:$M$318,12,FALSE))</f>
        <v/>
      </c>
      <c r="J22" s="124" t="str">
        <f>IF(D22="","",VLOOKUP(B22,Data!$B$5:$E$318,4,FALSE)*D22)</f>
        <v/>
      </c>
      <c r="K22" s="124" t="str">
        <f>IF(D22="","",VLOOKUP(B22,Data!$B$5:$F$318,5,FALSE)*D22)</f>
        <v/>
      </c>
      <c r="L22" s="95" t="e">
        <f>IF(B22=Data!B20,Data!G20,(IF(B22=Data!#REF!,Data!#REF!,(IF(B22=Data!B23,Data!G23,(IF(B22=Data!B28,Data!G28,(IF(B22=Data!#REF!,Data!#REF!,(IF(B22=Data!#REF!,Data!#REF!,(IF(B22=Data!B6,Data!G6,(IF(B22=Data!#REF!,Data!#REF!,Data!#REF!)))))))))))))))&amp;IF(B22=Data!#REF!,Data!#REF!,(IF(B22=Data!#REF!,Data!#REF!,(IF(B22=Data!#REF!,Data!#REF!,(IF(B22=Data!#REF!,Data!#REF!,(IF(B22=Data!#REF!,Data!#REF!,(IF(B22=Data!B47,Data!G817,(IF(B22=Data!#REF!,Data!#REF!,(IF(B22=Data!#REF!,Data!#REF!,Data!#REF!)))))))))))))))&amp;IF(B22=Data!#REF!,Data!#REF!,(IF(B22=Data!#REF!,Data!#REF!,(IF(B22=Data!#REF!,Data!#REF!,(IF(B22=Data!#REF!,Data!#REF!,(IF(B22=Data!#REF!,Data!#REF!,Data!#REF!)))))))))</f>
        <v>#REF!</v>
      </c>
      <c r="M22" s="96"/>
      <c r="N22" s="97"/>
      <c r="O22" s="98" t="e">
        <f>IF(B22=Data!B20,Data!H20,(IF(B22=Data!#REF!,Data!#REF!,(IF(B22=Data!B23,Data!H23,(IF(B22=Data!B28,Data!H28,(IF(B22=Data!#REF!,Data!#REF!,(IF(B22=Data!#REF!,Data!#REF!,(IF(B22=Data!B6,Data!H6,(IF(B22=Data!#REF!,Data!#REF!,Data!#REF!)))))))))))))))&amp;IF(B22=Data!#REF!,Data!#REF!,(IF(B22=Data!#REF!,Data!#REF!,(IF(B22=Data!#REF!,Data!#REF!,(IF(B22=Data!#REF!,Data!#REF!,(IF(B22=Data!#REF!,Data!#REF!,(IF(B22=Data!B47,Data!H817,(IF(B22=Data!#REF!,Data!#REF!,(IF(B22=Data!#REF!,Data!#REF!,Data!#REF!)))))))))))))))&amp;IF(B22=Data!#REF!,Data!#REF!,(IF(B22=Data!#REF!,Data!#REF!,(IF(B22=Data!#REF!,Data!#REF!,(IF(B22=Data!#REF!,Data!#REF!,(IF(B22=Data!#REF!,Data!#REF!,Data!#REF!)))))))))</f>
        <v>#REF!</v>
      </c>
      <c r="P22" s="97"/>
      <c r="Q22" s="97"/>
      <c r="R22" s="98" t="e">
        <f>IF(B22=Data!B20,Data!I20,(IF(B22=Data!#REF!,Data!#REF!,(IF(B22=Data!B23,Data!I23,(IF(B22=Data!B28,Data!I28,(IF(B22=Data!#REF!,Data!#REF!,(IF(B22=Data!#REF!,Data!#REF!,(IF(B22=Data!B6,Data!I6,(IF(B22=Data!#REF!,Data!#REF!,Data!#REF!)))))))))))))))&amp;IF(B22=Data!#REF!,Data!#REF!,(IF(B22=Data!#REF!,Data!#REF!,(IF(B22=Data!#REF!,Data!#REF!,(IF(B22=Data!#REF!,Data!#REF!,(IF(B22=Data!#REF!,Data!#REF!,(IF(B22=Data!B47,Data!I817,(IF(B22=Data!#REF!,Data!#REF!,(IF(B22=Data!#REF!,Data!#REF!,Data!#REF!)))))))))))))))&amp;IF(B22=Data!#REF!,Data!#REF!,(IF(B22=Data!#REF!,Data!#REF!,(IF(B22=Data!#REF!,Data!#REF!,(IF(B22=Data!#REF!,Data!#REF!,(IF(B22=Data!#REF!,Data!#REF!,Data!#REF!)))))))))</f>
        <v>#REF!</v>
      </c>
      <c r="S22" s="99"/>
      <c r="T22" s="98" t="e">
        <f>IF(B22=Data!B20,Data!J20,(IF(B22=Data!#REF!,Data!#REF!,(IF(B22=Data!B23,Data!J23,(IF(B22=Data!B28,Data!J28,(IF(B22=Data!#REF!,Data!#REF!,(IF(B22=Data!#REF!,Data!#REF!,(IF(B22=Data!B6,Data!J6,(IF(B22=Data!#REF!,Data!#REF!,Data!#REF!)))))))))))))))&amp;IF(B22=Data!#REF!,Data!#REF!,(IF(B22=Data!#REF!,Data!#REF!,(IF(B22=Data!#REF!,Data!#REF!,(IF(B22=Data!#REF!,Data!#REF!,(IF(B22=Data!#REF!,Data!#REF!,(IF(B22=Data!B47,Data!J817,(IF(B22=Data!#REF!,Data!#REF!,(IF(B22=Data!#REF!,Data!#REF!,Data!#REF!)))))))))))))))&amp;IF(B22=Data!#REF!,Data!#REF!,(IF(B22=Data!#REF!,Data!#REF!,(IF(B22=Data!#REF!,Data!#REF!,(IF(B22=Data!#REF!,Data!#REF!,(IF(B22=Data!#REF!,Data!#REF!,Data!#REF!)))))))))</f>
        <v>#REF!</v>
      </c>
      <c r="U22" s="127" t="str">
        <f>IF(D22="","",VLOOKUP(B22,Data!$B$5:$J$318,9,FALSE)*D22)</f>
        <v/>
      </c>
    </row>
    <row r="23" spans="1:21" ht="14">
      <c r="A23" s="90"/>
      <c r="B23" s="132" t="s">
        <v>77</v>
      </c>
      <c r="C23" s="124" t="e">
        <f>IF(D23="","",VLOOKUP(B23,Data!$B$5:$L$318,2,FALSE))</f>
        <v>#N/A</v>
      </c>
      <c r="D23" s="92">
        <v>1</v>
      </c>
      <c r="E23" s="94"/>
      <c r="F23" s="124" t="e">
        <f>IF(D23="","",VLOOKUP(B23,Data!$B$5:$L$318,11,FALSE))</f>
        <v>#N/A</v>
      </c>
      <c r="G23" s="95" t="e">
        <f t="shared" si="0"/>
        <v>#N/A</v>
      </c>
      <c r="H23" s="93" t="e">
        <f>IF(D23="","",VLOOKUP(B23,Data!$B$5:$D$318,3,FALSE))</f>
        <v>#N/A</v>
      </c>
      <c r="I23" s="93" t="e">
        <f>IF(D23="","",VLOOKUP(B23,Data!$B$5:$M$318,12,FALSE))</f>
        <v>#N/A</v>
      </c>
      <c r="J23" s="124" t="e">
        <f>IF(D23="","",VLOOKUP(B23,Data!$B$5:$E$318,4,FALSE)*D23)</f>
        <v>#N/A</v>
      </c>
      <c r="K23" s="124" t="e">
        <f>IF(D23="","",VLOOKUP(B23,Data!$B$5:$F$318,5,FALSE)*D23)</f>
        <v>#N/A</v>
      </c>
      <c r="L23" s="95" t="e">
        <f>IF(B23=Data!#REF!,Data!#REF!,(IF(B23=Data!B22,Data!G22,(IF(B23=Data!B24,Data!G24,(IF(B23=Data!#REF!,Data!#REF!,(IF(B23=Data!#REF!,Data!#REF!,(IF(B23=Data!B5,Data!G5,(IF(B23=Data!B7,Data!G7,(IF(B23=Data!#REF!,Data!#REF!,Data!#REF!)))))))))))))))&amp;IF(B23=Data!#REF!,Data!#REF!,(IF(B23=Data!#REF!,Data!#REF!,(IF(B23=Data!#REF!,Data!#REF!,(IF(B23=Data!#REF!,Data!#REF!,(IF(B23=Data!#REF!,Data!#REF!,(IF(B23=Data!B48,Data!G818,(IF(B23=Data!#REF!,Data!#REF!,(IF(B23=Data!#REF!,Data!#REF!,Data!#REF!)))))))))))))))&amp;IF(B23=Data!#REF!,Data!#REF!,(IF(B23=Data!#REF!,Data!#REF!,(IF(B23=Data!#REF!,Data!#REF!,(IF(B23=Data!#REF!,Data!#REF!,(IF(B23=Data!#REF!,Data!#REF!,Data!#REF!)))))))))</f>
        <v>#REF!</v>
      </c>
      <c r="M23" s="96"/>
      <c r="N23" s="97"/>
      <c r="O23" s="98" t="e">
        <f>IF(B23=Data!#REF!,Data!#REF!,(IF(B23=Data!B22,Data!H22,(IF(B23=Data!B24,Data!H24,(IF(B23=Data!#REF!,Data!#REF!,(IF(B23=Data!#REF!,Data!#REF!,(IF(B23=Data!B5,Data!H5,(IF(B23=Data!B7,Data!H7,(IF(B23=Data!#REF!,Data!#REF!,Data!#REF!)))))))))))))))&amp;IF(B23=Data!#REF!,Data!#REF!,(IF(B23=Data!#REF!,Data!#REF!,(IF(B23=Data!#REF!,Data!#REF!,(IF(B23=Data!#REF!,Data!#REF!,(IF(B23=Data!#REF!,Data!#REF!,(IF(B23=Data!B48,Data!H818,(IF(B23=Data!#REF!,Data!#REF!,(IF(B23=Data!#REF!,Data!#REF!,Data!#REF!)))))))))))))))&amp;IF(B23=Data!#REF!,Data!#REF!,(IF(B23=Data!#REF!,Data!#REF!,(IF(B23=Data!#REF!,Data!#REF!,(IF(B23=Data!#REF!,Data!#REF!,(IF(B23=Data!#REF!,Data!#REF!,Data!#REF!)))))))))</f>
        <v>#REF!</v>
      </c>
      <c r="P23" s="97"/>
      <c r="Q23" s="97"/>
      <c r="R23" s="98" t="e">
        <f>IF(B23=Data!#REF!,Data!#REF!,(IF(B23=Data!B22,Data!I22,(IF(B23=Data!B24,Data!I24,(IF(B23=Data!#REF!,Data!#REF!,(IF(B23=Data!#REF!,Data!#REF!,(IF(B23=Data!B5,Data!I5,(IF(B23=Data!B7,Data!I7,(IF(B23=Data!#REF!,Data!#REF!,Data!#REF!)))))))))))))))&amp;IF(B23=Data!#REF!,Data!#REF!,(IF(B23=Data!#REF!,Data!#REF!,(IF(B23=Data!#REF!,Data!#REF!,(IF(B23=Data!#REF!,Data!#REF!,(IF(B23=Data!#REF!,Data!#REF!,(IF(B23=Data!B48,Data!I818,(IF(B23=Data!#REF!,Data!#REF!,(IF(B23=Data!#REF!,Data!#REF!,Data!#REF!)))))))))))))))&amp;IF(B23=Data!#REF!,Data!#REF!,(IF(B23=Data!#REF!,Data!#REF!,(IF(B23=Data!#REF!,Data!#REF!,(IF(B23=Data!#REF!,Data!#REF!,(IF(B23=Data!#REF!,Data!#REF!,Data!#REF!)))))))))</f>
        <v>#REF!</v>
      </c>
      <c r="S23" s="99"/>
      <c r="T23" s="98" t="e">
        <f>IF(B23=Data!#REF!,Data!#REF!,(IF(B23=Data!B22,Data!J22,(IF(B23=Data!B24,Data!J24,(IF(B23=Data!#REF!,Data!#REF!,(IF(B23=Data!#REF!,Data!#REF!,(IF(B23=Data!B5,Data!J5,(IF(B23=Data!B7,Data!J7,(IF(B23=Data!#REF!,Data!#REF!,Data!#REF!)))))))))))))))&amp;IF(B23=Data!#REF!,Data!#REF!,(IF(B23=Data!#REF!,Data!#REF!,(IF(B23=Data!#REF!,Data!#REF!,(IF(B23=Data!#REF!,Data!#REF!,(IF(B23=Data!#REF!,Data!#REF!,(IF(B23=Data!B48,Data!J818,(IF(B23=Data!#REF!,Data!#REF!,(IF(B23=Data!#REF!,Data!#REF!,Data!#REF!)))))))))))))))&amp;IF(B23=Data!#REF!,Data!#REF!,(IF(B23=Data!#REF!,Data!#REF!,(IF(B23=Data!#REF!,Data!#REF!,(IF(B23=Data!#REF!,Data!#REF!,(IF(B23=Data!#REF!,Data!#REF!,Data!#REF!)))))))))</f>
        <v>#REF!</v>
      </c>
      <c r="U23" s="127" t="e">
        <f>IF(D23="","",VLOOKUP(B23,Data!$B$5:$J$318,9,FALSE)*D23)</f>
        <v>#N/A</v>
      </c>
    </row>
    <row r="24" spans="1:21" ht="14">
      <c r="A24" s="90"/>
      <c r="B24" s="91"/>
      <c r="C24" s="124" t="str">
        <f>IF(D24="","",VLOOKUP(B24,Data!$B$5:$L$318,2,FALSE))</f>
        <v/>
      </c>
      <c r="D24" s="92"/>
      <c r="E24" s="94"/>
      <c r="F24" s="124" t="str">
        <f>IF(D24="","",VLOOKUP(B24,Data!$B$5:$L$318,11,FALSE))</f>
        <v/>
      </c>
      <c r="G24" s="95" t="str">
        <f t="shared" si="0"/>
        <v>-</v>
      </c>
      <c r="H24" s="93" t="str">
        <f>IF(D24="","",VLOOKUP(B24,Data!$B$5:$D$318,3,FALSE))</f>
        <v/>
      </c>
      <c r="I24" s="93" t="str">
        <f>IF(D24="","",VLOOKUP(B24,Data!$B$5:$M$318,12,FALSE))</f>
        <v/>
      </c>
      <c r="J24" s="124" t="str">
        <f>IF(D24="","",VLOOKUP(B24,Data!$B$5:$E$318,4,FALSE)*D24)</f>
        <v/>
      </c>
      <c r="K24" s="124" t="str">
        <f>IF(D24="","",VLOOKUP(B24,Data!$B$5:$F$318,5,FALSE)*D24)</f>
        <v/>
      </c>
      <c r="L24" s="95" t="e">
        <f>IF(B24=Data!#REF!,Data!#REF!,(IF(B24=Data!B23,Data!G23,(IF(B24=Data!B25,Data!G25,(IF(B24=Data!#REF!,Data!#REF!,(IF(B24=Data!#REF!,Data!#REF!,(IF(B24=Data!B6,Data!G6,(IF(B24=Data!#REF!,Data!#REF!,(IF(B24=Data!#REF!,Data!#REF!,Data!#REF!)))))))))))))))&amp;IF(B24=Data!#REF!,Data!#REF!,(IF(B24=Data!#REF!,Data!#REF!,(IF(B24=Data!#REF!,Data!#REF!,(IF(B24=Data!#REF!,Data!#REF!,(IF(B24=Data!B47,Data!G47,(IF(B24=Data!B49,Data!G819,(IF(B24=Data!#REF!,Data!#REF!,(IF(B24=Data!#REF!,Data!#REF!,Data!#REF!)))))))))))))))&amp;IF(B24=Data!#REF!,Data!#REF!,(IF(B24=Data!#REF!,Data!#REF!,(IF(B24=Data!#REF!,Data!#REF!,(IF(B24=Data!#REF!,Data!#REF!,(IF(B24=Data!#REF!,Data!#REF!,Data!#REF!)))))))))</f>
        <v>#REF!</v>
      </c>
      <c r="M24" s="96"/>
      <c r="N24" s="97"/>
      <c r="O24" s="98" t="e">
        <f>IF(B24=Data!#REF!,Data!#REF!,(IF(B24=Data!B23,Data!H23,(IF(B24=Data!B25,Data!H25,(IF(B24=Data!#REF!,Data!#REF!,(IF(B24=Data!#REF!,Data!#REF!,(IF(B24=Data!B6,Data!H6,(IF(B24=Data!#REF!,Data!#REF!,(IF(B24=Data!#REF!,Data!#REF!,Data!#REF!)))))))))))))))&amp;IF(B24=Data!#REF!,Data!#REF!,(IF(B24=Data!#REF!,Data!#REF!,(IF(B24=Data!#REF!,Data!#REF!,(IF(B24=Data!#REF!,Data!#REF!,(IF(B24=Data!B47,Data!H47,(IF(B24=Data!B49,Data!H819,(IF(B24=Data!#REF!,Data!#REF!,(IF(B24=Data!#REF!,Data!#REF!,Data!#REF!)))))))))))))))&amp;IF(B24=Data!#REF!,Data!#REF!,(IF(B24=Data!#REF!,Data!#REF!,(IF(B24=Data!#REF!,Data!#REF!,(IF(B24=Data!#REF!,Data!#REF!,(IF(B24=Data!#REF!,Data!#REF!,Data!#REF!)))))))))</f>
        <v>#REF!</v>
      </c>
      <c r="P24" s="97"/>
      <c r="Q24" s="97"/>
      <c r="R24" s="98" t="e">
        <f>IF(B24=Data!#REF!,Data!#REF!,(IF(B24=Data!B23,Data!I23,(IF(B24=Data!B25,Data!I25,(IF(B24=Data!#REF!,Data!#REF!,(IF(B24=Data!#REF!,Data!#REF!,(IF(B24=Data!B6,Data!I6,(IF(B24=Data!#REF!,Data!#REF!,(IF(B24=Data!#REF!,Data!#REF!,Data!#REF!)))))))))))))))&amp;IF(B24=Data!#REF!,Data!#REF!,(IF(B24=Data!#REF!,Data!#REF!,(IF(B24=Data!#REF!,Data!#REF!,(IF(B24=Data!#REF!,Data!#REF!,(IF(B24=Data!B47,Data!I47,(IF(B24=Data!B49,Data!I819,(IF(B24=Data!#REF!,Data!#REF!,(IF(B24=Data!#REF!,Data!#REF!,Data!#REF!)))))))))))))))&amp;IF(B24=Data!#REF!,Data!#REF!,(IF(B24=Data!#REF!,Data!#REF!,(IF(B24=Data!#REF!,Data!#REF!,(IF(B24=Data!#REF!,Data!#REF!,(IF(B24=Data!#REF!,Data!#REF!,Data!#REF!)))))))))</f>
        <v>#REF!</v>
      </c>
      <c r="S24" s="99"/>
      <c r="T24" s="98" t="e">
        <f>IF(B24=Data!#REF!,Data!#REF!,(IF(B24=Data!B23,Data!J23,(IF(B24=Data!B25,Data!J25,(IF(B24=Data!#REF!,Data!#REF!,(IF(B24=Data!#REF!,Data!#REF!,(IF(B24=Data!B6,Data!J6,(IF(B24=Data!#REF!,Data!#REF!,(IF(B24=Data!#REF!,Data!#REF!,Data!#REF!)))))))))))))))&amp;IF(B24=Data!#REF!,Data!#REF!,(IF(B24=Data!#REF!,Data!#REF!,(IF(B24=Data!#REF!,Data!#REF!,(IF(B24=Data!#REF!,Data!#REF!,(IF(B24=Data!B47,Data!J47,(IF(B24=Data!B49,Data!J819,(IF(B24=Data!#REF!,Data!#REF!,(IF(B24=Data!#REF!,Data!#REF!,Data!#REF!)))))))))))))))&amp;IF(B24=Data!#REF!,Data!#REF!,(IF(B24=Data!#REF!,Data!#REF!,(IF(B24=Data!#REF!,Data!#REF!,(IF(B24=Data!#REF!,Data!#REF!,(IF(B24=Data!#REF!,Data!#REF!,Data!#REF!)))))))))</f>
        <v>#REF!</v>
      </c>
      <c r="U24" s="127" t="str">
        <f>IF(D24="","",VLOOKUP(B24,Data!$B$5:$J$318,9,FALSE)*D24)</f>
        <v/>
      </c>
    </row>
    <row r="25" spans="1:21" ht="14">
      <c r="A25" s="100"/>
      <c r="B25" s="91"/>
      <c r="C25" s="124" t="str">
        <f>IF(D25="","",VLOOKUP(B25,Data!$B$5:$L$318,2,FALSE))</f>
        <v/>
      </c>
      <c r="D25" s="92"/>
      <c r="E25" s="94"/>
      <c r="F25" s="124" t="str">
        <f>IF(D25="","",VLOOKUP(B25,Data!$B$5:$L$318,11,FALSE))</f>
        <v/>
      </c>
      <c r="G25" s="95" t="str">
        <f t="shared" si="0"/>
        <v>-</v>
      </c>
      <c r="H25" s="93" t="str">
        <f>IF(D25="","",VLOOKUP(B25,Data!$B$5:$D$318,3,FALSE))</f>
        <v/>
      </c>
      <c r="I25" s="93" t="str">
        <f>IF(D25="","",VLOOKUP(B25,Data!$B$5:$M$318,12,FALSE))</f>
        <v/>
      </c>
      <c r="J25" s="124" t="str">
        <f>IF(D25="","",VLOOKUP(B25,Data!$B$5:$E$318,4,FALSE)*D25)</f>
        <v/>
      </c>
      <c r="K25" s="124" t="str">
        <f>IF(D25="","",VLOOKUP(B25,Data!$B$5:$F$318,5,FALSE)*D25)</f>
        <v/>
      </c>
      <c r="L25" s="95" t="e">
        <f>IF(B25=Data!B22,Data!G22,(IF(B25=Data!B24,Data!G24,(IF(B25=Data!B26,Data!G26,(IF(B25=Data!#REF!,Data!#REF!,(IF(B25=Data!#REF!,Data!#REF!,(IF(B25=Data!B7,Data!G7,(IF(B25=Data!#REF!,Data!#REF!,(IF(B25=Data!#REF!,Data!#REF!,Data!#REF!)))))))))))))))&amp;IF(B25=Data!#REF!,Data!#REF!,(IF(B25=Data!#REF!,Data!#REF!,(IF(B25=Data!#REF!,Data!#REF!,(IF(B25=Data!B47,Data!G47,(IF(B25=Data!B48,Data!G48,(IF(B25=Data!B50,Data!G820,(IF(B25=Data!#REF!,Data!#REF!,(IF(B25=Data!#REF!,Data!#REF!,Data!#REF!)))))))))))))))&amp;IF(B25=Data!#REF!,Data!#REF!,(IF(B25=Data!#REF!,Data!#REF!,(IF(B25=Data!#REF!,Data!#REF!,(IF(B25=Data!#REF!,Data!#REF!,(IF(B25=Data!#REF!,Data!#REF!,Data!#REF!)))))))))</f>
        <v>#REF!</v>
      </c>
      <c r="M25" s="96"/>
      <c r="N25" s="97"/>
      <c r="O25" s="98" t="e">
        <f>IF(B25=Data!B22,Data!H22,(IF(B25=Data!B24,Data!H24,(IF(B25=Data!B26,Data!H26,(IF(B25=Data!#REF!,Data!#REF!,(IF(B25=Data!#REF!,Data!#REF!,(IF(B25=Data!B7,Data!H7,(IF(B25=Data!#REF!,Data!#REF!,(IF(B25=Data!#REF!,Data!#REF!,Data!#REF!)))))))))))))))&amp;IF(B25=Data!#REF!,Data!#REF!,(IF(B25=Data!#REF!,Data!#REF!,(IF(B25=Data!#REF!,Data!#REF!,(IF(B25=Data!B47,Data!H47,(IF(B25=Data!B48,Data!H48,(IF(B25=Data!B50,Data!H820,(IF(B25=Data!#REF!,Data!#REF!,(IF(B25=Data!#REF!,Data!#REF!,Data!#REF!)))))))))))))))&amp;IF(B25=Data!#REF!,Data!#REF!,(IF(B25=Data!#REF!,Data!#REF!,(IF(B25=Data!#REF!,Data!#REF!,(IF(B25=Data!#REF!,Data!#REF!,(IF(B25=Data!#REF!,Data!#REF!,Data!#REF!)))))))))</f>
        <v>#REF!</v>
      </c>
      <c r="P25" s="97"/>
      <c r="Q25" s="97"/>
      <c r="R25" s="98" t="e">
        <f>IF(B25=Data!B22,Data!I22,(IF(B25=Data!B24,Data!I24,(IF(B25=Data!B26,Data!I26,(IF(B25=Data!#REF!,Data!#REF!,(IF(B25=Data!#REF!,Data!#REF!,(IF(B25=Data!B7,Data!I7,(IF(B25=Data!#REF!,Data!#REF!,(IF(B25=Data!#REF!,Data!#REF!,Data!#REF!)))))))))))))))&amp;IF(B25=Data!#REF!,Data!#REF!,(IF(B25=Data!#REF!,Data!#REF!,(IF(B25=Data!#REF!,Data!#REF!,(IF(B25=Data!B47,Data!I47,(IF(B25=Data!B48,Data!I48,(IF(B25=Data!B50,Data!I820,(IF(B25=Data!#REF!,Data!#REF!,(IF(B25=Data!#REF!,Data!#REF!,Data!#REF!)))))))))))))))&amp;IF(B25=Data!#REF!,Data!#REF!,(IF(B25=Data!#REF!,Data!#REF!,(IF(B25=Data!#REF!,Data!#REF!,(IF(B25=Data!#REF!,Data!#REF!,(IF(B25=Data!#REF!,Data!#REF!,Data!#REF!)))))))))</f>
        <v>#REF!</v>
      </c>
      <c r="S25" s="99"/>
      <c r="T25" s="98" t="e">
        <f>IF(B25=Data!B22,Data!J22,(IF(B25=Data!B24,Data!J24,(IF(B25=Data!B26,Data!J26,(IF(B25=Data!#REF!,Data!#REF!,(IF(B25=Data!#REF!,Data!#REF!,(IF(B25=Data!B7,Data!J7,(IF(B25=Data!#REF!,Data!#REF!,(IF(B25=Data!#REF!,Data!#REF!,Data!#REF!)))))))))))))))&amp;IF(B25=Data!#REF!,Data!#REF!,(IF(B25=Data!#REF!,Data!#REF!,(IF(B25=Data!#REF!,Data!#REF!,(IF(B25=Data!B47,Data!J47,(IF(B25=Data!B48,Data!J48,(IF(B25=Data!B50,Data!J820,(IF(B25=Data!#REF!,Data!#REF!,(IF(B25=Data!#REF!,Data!#REF!,Data!#REF!)))))))))))))))&amp;IF(B25=Data!#REF!,Data!#REF!,(IF(B25=Data!#REF!,Data!#REF!,(IF(B25=Data!#REF!,Data!#REF!,(IF(B25=Data!#REF!,Data!#REF!,(IF(B25=Data!#REF!,Data!#REF!,Data!#REF!)))))))))</f>
        <v>#REF!</v>
      </c>
      <c r="U25" s="127" t="str">
        <f>IF(D25="","",VLOOKUP(B25,Data!$B$5:$J$318,9,FALSE)*D25)</f>
        <v/>
      </c>
    </row>
    <row r="26" spans="1:21" ht="14">
      <c r="A26" s="90"/>
      <c r="B26" s="91"/>
      <c r="C26" s="124" t="str">
        <f>IF(D26="","",VLOOKUP(B26,Data!$B$5:$L$318,2,FALSE))</f>
        <v/>
      </c>
      <c r="D26" s="92"/>
      <c r="E26" s="94"/>
      <c r="F26" s="124" t="str">
        <f>IF(D26="","",VLOOKUP(B26,Data!$B$5:$L$318,11,FALSE))</f>
        <v/>
      </c>
      <c r="G26" s="95" t="str">
        <f t="shared" si="0"/>
        <v>-</v>
      </c>
      <c r="H26" s="93" t="str">
        <f>IF(D26="","",VLOOKUP(B26,Data!$B$5:$D$318,3,FALSE))</f>
        <v/>
      </c>
      <c r="I26" s="93" t="str">
        <f>IF(D26="","",VLOOKUP(B26,Data!$B$5:$M$318,12,FALSE))</f>
        <v/>
      </c>
      <c r="J26" s="124" t="str">
        <f>IF(D26="","",VLOOKUP(B26,Data!$B$5:$E$318,4,FALSE)*D26)</f>
        <v/>
      </c>
      <c r="K26" s="124" t="str">
        <f>IF(D26="","",VLOOKUP(B26,Data!$B$5:$F$318,5,FALSE)*D26)</f>
        <v/>
      </c>
      <c r="L26" s="95" t="e">
        <f>IF(B26=Data!B23,Data!G23,(IF(B26=Data!B25,Data!G25,(IF(B26=Data!#REF!,Data!#REF!,(IF(B26=Data!#REF!,Data!#REF!,(IF(B26=Data!#REF!,Data!#REF!,(IF(B26=Data!#REF!,Data!#REF!,(IF(B26=Data!#REF!,Data!#REF!,(IF(B26=Data!#REF!,Data!#REF!,Data!#REF!)))))))))))))))&amp;IF(B26=Data!#REF!,Data!#REF!,(IF(B26=Data!#REF!,Data!#REF!,(IF(B26=Data!B47,Data!G47,(IF(B26=Data!B48,Data!G48,(IF(B26=Data!B49,Data!G49,(IF(B26=Data!#REF!,Data!G821,(IF(B26=Data!#REF!,Data!#REF!,(IF(B26=Data!#REF!,Data!#REF!,Data!#REF!)))))))))))))))&amp;IF(B26=Data!#REF!,Data!#REF!,(IF(B26=Data!#REF!,Data!#REF!,(IF(B26=Data!#REF!,Data!#REF!,(IF(B26=Data!#REF!,Data!#REF!,(IF(B26=Data!#REF!,Data!#REF!,Data!#REF!)))))))))</f>
        <v>#REF!</v>
      </c>
      <c r="M26" s="96"/>
      <c r="N26" s="97"/>
      <c r="O26" s="98" t="e">
        <f>IF(B26=Data!B23,Data!H23,(IF(B26=Data!B25,Data!H25,(IF(B26=Data!#REF!,Data!#REF!,(IF(B26=Data!#REF!,Data!#REF!,(IF(B26=Data!#REF!,Data!#REF!,(IF(B26=Data!#REF!,Data!#REF!,(IF(B26=Data!#REF!,Data!#REF!,(IF(B26=Data!#REF!,Data!#REF!,Data!#REF!)))))))))))))))&amp;IF(B26=Data!#REF!,Data!#REF!,(IF(B26=Data!#REF!,Data!#REF!,(IF(B26=Data!B47,Data!H47,(IF(B26=Data!B48,Data!H48,(IF(B26=Data!B49,Data!H49,(IF(B26=Data!#REF!,Data!H821,(IF(B26=Data!#REF!,Data!#REF!,(IF(B26=Data!#REF!,Data!#REF!,Data!#REF!)))))))))))))))&amp;IF(B26=Data!#REF!,Data!#REF!,(IF(B26=Data!#REF!,Data!#REF!,(IF(B26=Data!#REF!,Data!#REF!,(IF(B26=Data!#REF!,Data!#REF!,(IF(B26=Data!#REF!,Data!#REF!,Data!#REF!)))))))))</f>
        <v>#REF!</v>
      </c>
      <c r="P26" s="97"/>
      <c r="Q26" s="97"/>
      <c r="R26" s="98" t="e">
        <f>IF(B26=Data!B23,Data!I23,(IF(B26=Data!B25,Data!I25,(IF(B26=Data!#REF!,Data!#REF!,(IF(B26=Data!#REF!,Data!#REF!,(IF(B26=Data!#REF!,Data!#REF!,(IF(B26=Data!#REF!,Data!#REF!,(IF(B26=Data!#REF!,Data!#REF!,(IF(B26=Data!#REF!,Data!#REF!,Data!#REF!)))))))))))))))&amp;IF(B26=Data!#REF!,Data!#REF!,(IF(B26=Data!#REF!,Data!#REF!,(IF(B26=Data!B47,Data!I47,(IF(B26=Data!B48,Data!I48,(IF(B26=Data!B49,Data!I49,(IF(B26=Data!#REF!,Data!I821,(IF(B26=Data!#REF!,Data!#REF!,(IF(B26=Data!#REF!,Data!#REF!,Data!#REF!)))))))))))))))&amp;IF(B26=Data!#REF!,Data!#REF!,(IF(B26=Data!#REF!,Data!#REF!,(IF(B26=Data!#REF!,Data!#REF!,(IF(B26=Data!#REF!,Data!#REF!,(IF(B26=Data!#REF!,Data!#REF!,Data!#REF!)))))))))</f>
        <v>#REF!</v>
      </c>
      <c r="S26" s="99"/>
      <c r="T26" s="98" t="e">
        <f>IF(B26=Data!B23,Data!J23,(IF(B26=Data!B25,Data!J25,(IF(B26=Data!#REF!,Data!#REF!,(IF(B26=Data!#REF!,Data!#REF!,(IF(B26=Data!#REF!,Data!#REF!,(IF(B26=Data!#REF!,Data!#REF!,(IF(B26=Data!#REF!,Data!#REF!,(IF(B26=Data!#REF!,Data!#REF!,Data!#REF!)))))))))))))))&amp;IF(B26=Data!#REF!,Data!#REF!,(IF(B26=Data!#REF!,Data!#REF!,(IF(B26=Data!B47,Data!J47,(IF(B26=Data!B48,Data!J48,(IF(B26=Data!B49,Data!J49,(IF(B26=Data!#REF!,Data!J821,(IF(B26=Data!#REF!,Data!#REF!,(IF(B26=Data!#REF!,Data!#REF!,Data!#REF!)))))))))))))))&amp;IF(B26=Data!#REF!,Data!#REF!,(IF(B26=Data!#REF!,Data!#REF!,(IF(B26=Data!#REF!,Data!#REF!,(IF(B26=Data!#REF!,Data!#REF!,(IF(B26=Data!#REF!,Data!#REF!,Data!#REF!)))))))))</f>
        <v>#REF!</v>
      </c>
      <c r="U26" s="127" t="str">
        <f>IF(D26="","",VLOOKUP(B26,Data!$B$5:$J$318,9,FALSE)*D26)</f>
        <v/>
      </c>
    </row>
    <row r="27" spans="1:21" ht="14">
      <c r="A27" s="100"/>
      <c r="B27" s="91"/>
      <c r="C27" s="124" t="str">
        <f>IF(D27="","",VLOOKUP(B27,Data!$B$5:$L$318,2,FALSE))</f>
        <v/>
      </c>
      <c r="D27" s="92"/>
      <c r="E27" s="94"/>
      <c r="F27" s="124" t="str">
        <f>IF(D27="","",VLOOKUP(B27,Data!$B$5:$L$318,11,FALSE))</f>
        <v/>
      </c>
      <c r="G27" s="95" t="str">
        <f t="shared" si="0"/>
        <v>-</v>
      </c>
      <c r="H27" s="93" t="str">
        <f>IF(D27="","",VLOOKUP(B27,Data!$B$5:$D$318,3,FALSE))</f>
        <v/>
      </c>
      <c r="I27" s="93" t="str">
        <f>IF(D27="","",VLOOKUP(B27,Data!$B$5:$M$318,12,FALSE))</f>
        <v/>
      </c>
      <c r="J27" s="124" t="str">
        <f>IF(D27="","",VLOOKUP(B27,Data!$B$5:$E$318,4,FALSE)*D27)</f>
        <v/>
      </c>
      <c r="K27" s="124" t="str">
        <f>IF(D27="","",VLOOKUP(B27,Data!$B$5:$F$318,5,FALSE)*D27)</f>
        <v/>
      </c>
      <c r="L27" s="95" t="e">
        <f>IF(B27=Data!B24,Data!G24,(IF(B27=Data!B26,Data!G26,(IF(B27=Data!#REF!,Data!#REF!,(IF(B27=Data!#REF!,Data!#REF!,(IF(B27=Data!#REF!,Data!#REF!,(IF(B27=Data!#REF!,Data!#REF!,(IF(B27=Data!#REF!,Data!#REF!,(IF(B27=Data!#REF!,Data!#REF!,Data!#REF!)))))))))))))))&amp;IF(B27=Data!#REF!,Data!#REF!,(IF(B27=Data!#REF!,Data!#REF!,(IF(B27=Data!B48,Data!G48,(IF(B27=Data!B49,Data!G49,(IF(B27=Data!B50,Data!G50,(IF(B27=Data!#REF!,Data!G822,(IF(B27=Data!#REF!,Data!#REF!,(IF(B27=Data!#REF!,Data!#REF!,Data!#REF!)))))))))))))))&amp;IF(B27=Data!#REF!,Data!#REF!,(IF(B27=Data!#REF!,Data!#REF!,(IF(B27=Data!#REF!,Data!#REF!,(IF(B27=Data!#REF!,Data!#REF!,(IF(B27=Data!#REF!,Data!#REF!,Data!#REF!)))))))))</f>
        <v>#REF!</v>
      </c>
      <c r="M27" s="96"/>
      <c r="N27" s="97"/>
      <c r="O27" s="98" t="e">
        <f>IF(B27=Data!B24,Data!H24,(IF(B27=Data!B26,Data!H26,(IF(B27=Data!#REF!,Data!#REF!,(IF(B27=Data!#REF!,Data!#REF!,(IF(B27=Data!#REF!,Data!#REF!,(IF(B27=Data!#REF!,Data!#REF!,(IF(B27=Data!#REF!,Data!#REF!,(IF(B27=Data!#REF!,Data!#REF!,Data!#REF!)))))))))))))))&amp;IF(B27=Data!#REF!,Data!#REF!,(IF(B27=Data!#REF!,Data!#REF!,(IF(B27=Data!B48,Data!H48,(IF(B27=Data!B49,Data!H49,(IF(B27=Data!B50,Data!H50,(IF(B27=Data!#REF!,Data!H822,(IF(B27=Data!#REF!,Data!#REF!,(IF(B27=Data!#REF!,Data!#REF!,Data!#REF!)))))))))))))))&amp;IF(B27=Data!#REF!,Data!#REF!,(IF(B27=Data!#REF!,Data!#REF!,(IF(B27=Data!#REF!,Data!#REF!,(IF(B27=Data!#REF!,Data!#REF!,(IF(B27=Data!#REF!,Data!#REF!,Data!#REF!)))))))))</f>
        <v>#REF!</v>
      </c>
      <c r="P27" s="97"/>
      <c r="Q27" s="97"/>
      <c r="R27" s="98" t="e">
        <f>IF(B27=Data!B24,Data!I24,(IF(B27=Data!B26,Data!I26,(IF(B27=Data!#REF!,Data!#REF!,(IF(B27=Data!#REF!,Data!#REF!,(IF(B27=Data!#REF!,Data!#REF!,(IF(B27=Data!#REF!,Data!#REF!,(IF(B27=Data!#REF!,Data!#REF!,(IF(B27=Data!#REF!,Data!#REF!,Data!#REF!)))))))))))))))&amp;IF(B27=Data!#REF!,Data!#REF!,(IF(B27=Data!#REF!,Data!#REF!,(IF(B27=Data!B48,Data!I48,(IF(B27=Data!B49,Data!I49,(IF(B27=Data!B50,Data!I50,(IF(B27=Data!#REF!,Data!I822,(IF(B27=Data!#REF!,Data!#REF!,(IF(B27=Data!#REF!,Data!#REF!,Data!#REF!)))))))))))))))&amp;IF(B27=Data!#REF!,Data!#REF!,(IF(B27=Data!#REF!,Data!#REF!,(IF(B27=Data!#REF!,Data!#REF!,(IF(B27=Data!#REF!,Data!#REF!,(IF(B27=Data!#REF!,Data!#REF!,Data!#REF!)))))))))</f>
        <v>#REF!</v>
      </c>
      <c r="S27" s="99"/>
      <c r="T27" s="98" t="e">
        <f>IF(B27=Data!B24,Data!J24,(IF(B27=Data!B26,Data!J26,(IF(B27=Data!#REF!,Data!#REF!,(IF(B27=Data!#REF!,Data!#REF!,(IF(B27=Data!#REF!,Data!#REF!,(IF(B27=Data!#REF!,Data!#REF!,(IF(B27=Data!#REF!,Data!#REF!,(IF(B27=Data!#REF!,Data!#REF!,Data!#REF!)))))))))))))))&amp;IF(B27=Data!#REF!,Data!#REF!,(IF(B27=Data!#REF!,Data!#REF!,(IF(B27=Data!B48,Data!J48,(IF(B27=Data!B49,Data!J49,(IF(B27=Data!B50,Data!J50,(IF(B27=Data!#REF!,Data!J822,(IF(B27=Data!#REF!,Data!#REF!,(IF(B27=Data!#REF!,Data!#REF!,Data!#REF!)))))))))))))))&amp;IF(B27=Data!#REF!,Data!#REF!,(IF(B27=Data!#REF!,Data!#REF!,(IF(B27=Data!#REF!,Data!#REF!,(IF(B27=Data!#REF!,Data!#REF!,(IF(B27=Data!#REF!,Data!#REF!,Data!#REF!)))))))))</f>
        <v>#REF!</v>
      </c>
      <c r="U27" s="127" t="str">
        <f>IF(D27="","",VLOOKUP(B27,Data!$B$5:$J$318,9,FALSE)*D27)</f>
        <v/>
      </c>
    </row>
    <row r="28" spans="1:21" ht="14">
      <c r="A28" s="100"/>
      <c r="B28" s="91" t="s">
        <v>78</v>
      </c>
      <c r="C28" s="124" t="e">
        <f>IF(D28="","",VLOOKUP(B28,Data!$B$5:$L$318,2,FALSE))</f>
        <v>#N/A</v>
      </c>
      <c r="D28" s="92">
        <v>100</v>
      </c>
      <c r="E28" s="94"/>
      <c r="F28" s="124" t="e">
        <f>IF(D28="","",VLOOKUP(B28,Data!$B$5:$L$318,11,FALSE))</f>
        <v>#N/A</v>
      </c>
      <c r="G28" s="95" t="e">
        <f t="shared" ref="G28:G35" si="1">IF(D28&gt;0,D28*F28,"-")</f>
        <v>#N/A</v>
      </c>
      <c r="H28" s="93" t="e">
        <f>IF(D28="","",VLOOKUP(B28,Data!$B$5:$D$318,3,FALSE))</f>
        <v>#N/A</v>
      </c>
      <c r="I28" s="93" t="e">
        <f>IF(D28="","",VLOOKUP(B28,Data!$B$5:$M$318,12,FALSE))</f>
        <v>#N/A</v>
      </c>
      <c r="J28" s="124" t="e">
        <f>IF(D28="","",VLOOKUP(B28,Data!$B$5:$E$318,4,FALSE)*D28)</f>
        <v>#N/A</v>
      </c>
      <c r="K28" s="124" t="e">
        <f>IF(D28="","",VLOOKUP(B28,Data!$B$5:$F$318,5,FALSE)*D28)</f>
        <v>#N/A</v>
      </c>
      <c r="L28" s="95" t="e">
        <f>IF(B28=Data!B25,Data!G25,(IF(B28=Data!#REF!,Data!#REF!,(IF(B28=Data!B27,Data!G27,(IF(B28=Data!#REF!,Data!#REF!,(IF(B28=Data!#REF!,Data!#REF!,(IF(B28=Data!#REF!,Data!#REF!,(IF(B28=Data!#REF!,Data!#REF!,(IF(B28=Data!#REF!,Data!#REF!,Data!#REF!)))))))))))))))&amp;IF(B28=Data!#REF!,Data!#REF!,(IF(B28=Data!#REF!,Data!#REF!,(IF(B28=Data!B49,Data!G49,(IF(B28=Data!B50,Data!G50,(IF(B28=Data!#REF!,Data!#REF!,(IF(B28=Data!#REF!,Data!G823,(IF(B28=Data!#REF!,Data!#REF!,(IF(B28=Data!#REF!,Data!#REF!,Data!#REF!)))))))))))))))&amp;IF(B28=Data!#REF!,Data!#REF!,(IF(B28=Data!#REF!,Data!#REF!,(IF(B28=Data!#REF!,Data!#REF!,(IF(B28=Data!#REF!,Data!#REF!,(IF(B28=Data!#REF!,Data!#REF!,Data!#REF!)))))))))</f>
        <v>#REF!</v>
      </c>
      <c r="M28" s="96"/>
      <c r="N28" s="97"/>
      <c r="O28" s="98" t="e">
        <f>IF(B28=Data!B25,Data!H25,(IF(B28=Data!#REF!,Data!#REF!,(IF(B28=Data!B27,Data!H27,(IF(B28=Data!#REF!,Data!#REF!,(IF(B28=Data!#REF!,Data!#REF!,(IF(B28=Data!#REF!,Data!#REF!,(IF(B28=Data!#REF!,Data!#REF!,(IF(B28=Data!#REF!,Data!#REF!,Data!#REF!)))))))))))))))&amp;IF(B28=Data!#REF!,Data!#REF!,(IF(B28=Data!#REF!,Data!#REF!,(IF(B28=Data!B49,Data!H49,(IF(B28=Data!B50,Data!H50,(IF(B28=Data!#REF!,Data!#REF!,(IF(B28=Data!#REF!,Data!H823,(IF(B28=Data!#REF!,Data!#REF!,(IF(B28=Data!#REF!,Data!#REF!,Data!#REF!)))))))))))))))&amp;IF(B28=Data!#REF!,Data!#REF!,(IF(B28=Data!#REF!,Data!#REF!,(IF(B28=Data!#REF!,Data!#REF!,(IF(B28=Data!#REF!,Data!#REF!,(IF(B28=Data!#REF!,Data!#REF!,Data!#REF!)))))))))</f>
        <v>#REF!</v>
      </c>
      <c r="P28" s="97"/>
      <c r="Q28" s="97"/>
      <c r="R28" s="98" t="e">
        <f>IF(B28=Data!B25,Data!I25,(IF(B28=Data!#REF!,Data!#REF!,(IF(B28=Data!B27,Data!I27,(IF(B28=Data!#REF!,Data!#REF!,(IF(B28=Data!#REF!,Data!#REF!,(IF(B28=Data!#REF!,Data!#REF!,(IF(B28=Data!#REF!,Data!#REF!,(IF(B28=Data!#REF!,Data!#REF!,Data!#REF!)))))))))))))))&amp;IF(B28=Data!#REF!,Data!#REF!,(IF(B28=Data!#REF!,Data!#REF!,(IF(B28=Data!B49,Data!I49,(IF(B28=Data!B50,Data!I50,(IF(B28=Data!#REF!,Data!#REF!,(IF(B28=Data!#REF!,Data!I823,(IF(B28=Data!#REF!,Data!#REF!,(IF(B28=Data!#REF!,Data!#REF!,Data!#REF!)))))))))))))))&amp;IF(B28=Data!#REF!,Data!#REF!,(IF(B28=Data!#REF!,Data!#REF!,(IF(B28=Data!#REF!,Data!#REF!,(IF(B28=Data!#REF!,Data!#REF!,(IF(B28=Data!#REF!,Data!#REF!,Data!#REF!)))))))))</f>
        <v>#REF!</v>
      </c>
      <c r="S28" s="99"/>
      <c r="T28" s="98" t="e">
        <f>IF(B28=Data!B25,Data!J25,(IF(B28=Data!#REF!,Data!#REF!,(IF(B28=Data!B27,Data!J27,(IF(B28=Data!#REF!,Data!#REF!,(IF(B28=Data!#REF!,Data!#REF!,(IF(B28=Data!#REF!,Data!#REF!,(IF(B28=Data!#REF!,Data!#REF!,(IF(B28=Data!#REF!,Data!#REF!,Data!#REF!)))))))))))))))&amp;IF(B28=Data!#REF!,Data!#REF!,(IF(B28=Data!#REF!,Data!#REF!,(IF(B28=Data!B49,Data!J49,(IF(B28=Data!B50,Data!J50,(IF(B28=Data!#REF!,Data!#REF!,(IF(B28=Data!#REF!,Data!J823,(IF(B28=Data!#REF!,Data!#REF!,(IF(B28=Data!#REF!,Data!#REF!,Data!#REF!)))))))))))))))&amp;IF(B28=Data!#REF!,Data!#REF!,(IF(B28=Data!#REF!,Data!#REF!,(IF(B28=Data!#REF!,Data!#REF!,(IF(B28=Data!#REF!,Data!#REF!,(IF(B28=Data!#REF!,Data!#REF!,Data!#REF!)))))))))</f>
        <v>#REF!</v>
      </c>
      <c r="U28" s="127" t="e">
        <f>IF(D28="","",VLOOKUP(B28,Data!$B$5:$J$318,9,FALSE)*D28)</f>
        <v>#N/A</v>
      </c>
    </row>
    <row r="29" spans="1:21" ht="14">
      <c r="A29" s="100"/>
      <c r="B29" s="91"/>
      <c r="C29" s="124" t="str">
        <f>IF(D29="","",VLOOKUP(B29,Data!$B$5:$L$318,2,FALSE))</f>
        <v/>
      </c>
      <c r="D29" s="92"/>
      <c r="E29" s="94"/>
      <c r="F29" s="124" t="str">
        <f>IF(D29="","",VLOOKUP(B29,Data!$B$5:$L$318,11,FALSE))</f>
        <v/>
      </c>
      <c r="G29" s="95" t="str">
        <f t="shared" si="1"/>
        <v>-</v>
      </c>
      <c r="H29" s="93" t="str">
        <f>IF(D29="","",VLOOKUP(B29,Data!$B$5:$D$318,3,FALSE))</f>
        <v/>
      </c>
      <c r="I29" s="93" t="str">
        <f>IF(D29="","",VLOOKUP(B29,Data!$B$5:$M$318,12,FALSE))</f>
        <v/>
      </c>
      <c r="J29" s="124" t="str">
        <f>IF(D29="","",VLOOKUP(B29,Data!$B$5:$E$318,4,FALSE)*D29)</f>
        <v/>
      </c>
      <c r="K29" s="124" t="str">
        <f>IF(D29="","",VLOOKUP(B29,Data!$B$5:$F$318,5,FALSE)*D29)</f>
        <v/>
      </c>
      <c r="L29" s="95" t="e">
        <f>IF(B29=Data!B26,Data!G26,(IF(B29=Data!#REF!,Data!#REF!,(IF(B29=Data!B28,Data!G28,(IF(B29=Data!#REF!,Data!#REF!,(IF(B29=Data!#REF!,Data!#REF!,(IF(B29=Data!#REF!,Data!#REF!,(IF(B29=Data!#REF!,Data!#REF!,(IF(B29=Data!#REF!,Data!#REF!,Data!#REF!)))))))))))))))&amp;IF(B29=Data!#REF!,Data!#REF!,(IF(B29=Data!#REF!,Data!#REF!,(IF(B29=Data!B50,Data!G50,(IF(B29=Data!#REF!,Data!#REF!,(IF(B29=Data!#REF!,Data!#REF!,(IF(B29=Data!#REF!,Data!G824,(IF(B29=Data!#REF!,Data!#REF!,(IF(B29=Data!#REF!,Data!#REF!,Data!#REF!)))))))))))))))&amp;IF(B29=Data!#REF!,Data!#REF!,(IF(B29=Data!#REF!,Data!#REF!,(IF(B29=Data!#REF!,Data!#REF!,(IF(B29=Data!#REF!,Data!#REF!,(IF(B29=Data!#REF!,Data!#REF!,Data!#REF!)))))))))</f>
        <v>#REF!</v>
      </c>
      <c r="M29" s="96"/>
      <c r="N29" s="97"/>
      <c r="O29" s="98" t="e">
        <f>IF(B29=Data!B26,Data!H26,(IF(B29=Data!#REF!,Data!#REF!,(IF(B29=Data!B28,Data!H28,(IF(B29=Data!#REF!,Data!#REF!,(IF(B29=Data!#REF!,Data!#REF!,(IF(B29=Data!#REF!,Data!#REF!,(IF(B29=Data!#REF!,Data!#REF!,(IF(B29=Data!#REF!,Data!#REF!,Data!#REF!)))))))))))))))&amp;IF(B29=Data!#REF!,Data!#REF!,(IF(B29=Data!#REF!,Data!#REF!,(IF(B29=Data!B50,Data!H50,(IF(B29=Data!#REF!,Data!#REF!,(IF(B29=Data!#REF!,Data!#REF!,(IF(B29=Data!#REF!,Data!H824,(IF(B29=Data!#REF!,Data!#REF!,(IF(B29=Data!#REF!,Data!#REF!,Data!#REF!)))))))))))))))&amp;IF(B29=Data!#REF!,Data!#REF!,(IF(B29=Data!#REF!,Data!#REF!,(IF(B29=Data!#REF!,Data!#REF!,(IF(B29=Data!#REF!,Data!#REF!,(IF(B29=Data!#REF!,Data!#REF!,Data!#REF!)))))))))</f>
        <v>#REF!</v>
      </c>
      <c r="P29" s="97"/>
      <c r="Q29" s="97"/>
      <c r="R29" s="98" t="e">
        <f>IF(B29=Data!B26,Data!I26,(IF(B29=Data!#REF!,Data!#REF!,(IF(B29=Data!B28,Data!I28,(IF(B29=Data!#REF!,Data!#REF!,(IF(B29=Data!#REF!,Data!#REF!,(IF(B29=Data!#REF!,Data!#REF!,(IF(B29=Data!#REF!,Data!#REF!,(IF(B29=Data!#REF!,Data!#REF!,Data!#REF!)))))))))))))))&amp;IF(B29=Data!#REF!,Data!#REF!,(IF(B29=Data!#REF!,Data!#REF!,(IF(B29=Data!B50,Data!I50,(IF(B29=Data!#REF!,Data!#REF!,(IF(B29=Data!#REF!,Data!#REF!,(IF(B29=Data!#REF!,Data!I824,(IF(B29=Data!#REF!,Data!#REF!,(IF(B29=Data!#REF!,Data!#REF!,Data!#REF!)))))))))))))))&amp;IF(B29=Data!#REF!,Data!#REF!,(IF(B29=Data!#REF!,Data!#REF!,(IF(B29=Data!#REF!,Data!#REF!,(IF(B29=Data!#REF!,Data!#REF!,(IF(B29=Data!#REF!,Data!#REF!,Data!#REF!)))))))))</f>
        <v>#REF!</v>
      </c>
      <c r="S29" s="99"/>
      <c r="T29" s="98" t="e">
        <f>IF(B29=Data!B26,Data!J26,(IF(B29=Data!#REF!,Data!#REF!,(IF(B29=Data!B28,Data!J28,(IF(B29=Data!#REF!,Data!#REF!,(IF(B29=Data!#REF!,Data!#REF!,(IF(B29=Data!#REF!,Data!#REF!,(IF(B29=Data!#REF!,Data!#REF!,(IF(B29=Data!#REF!,Data!#REF!,Data!#REF!)))))))))))))))&amp;IF(B29=Data!#REF!,Data!#REF!,(IF(B29=Data!#REF!,Data!#REF!,(IF(B29=Data!B50,Data!J50,(IF(B29=Data!#REF!,Data!#REF!,(IF(B29=Data!#REF!,Data!#REF!,(IF(B29=Data!#REF!,Data!J824,(IF(B29=Data!#REF!,Data!#REF!,(IF(B29=Data!#REF!,Data!#REF!,Data!#REF!)))))))))))))))&amp;IF(B29=Data!#REF!,Data!#REF!,(IF(B29=Data!#REF!,Data!#REF!,(IF(B29=Data!#REF!,Data!#REF!,(IF(B29=Data!#REF!,Data!#REF!,(IF(B29=Data!#REF!,Data!#REF!,Data!#REF!)))))))))</f>
        <v>#REF!</v>
      </c>
      <c r="U29" s="127" t="str">
        <f>IF(D29="","",VLOOKUP(B29,Data!$B$5:$J$318,9,FALSE)*D29)</f>
        <v/>
      </c>
    </row>
    <row r="30" spans="1:21" ht="14">
      <c r="A30" s="100"/>
      <c r="B30" s="91"/>
      <c r="C30" s="124" t="str">
        <f>IF(D30="","",VLOOKUP(B30,Data!$B$5:$L$318,2,FALSE))</f>
        <v/>
      </c>
      <c r="D30" s="92"/>
      <c r="E30" s="94"/>
      <c r="F30" s="124" t="str">
        <f>IF(D30="","",VLOOKUP(B30,Data!$B$5:$L$318,11,FALSE))</f>
        <v/>
      </c>
      <c r="G30" s="95" t="str">
        <f t="shared" si="1"/>
        <v>-</v>
      </c>
      <c r="H30" s="93" t="str">
        <f>IF(D30="","",VLOOKUP(B30,Data!$B$5:$D$318,3,FALSE))</f>
        <v/>
      </c>
      <c r="I30" s="93" t="str">
        <f>IF(D30="","",VLOOKUP(B30,Data!$B$5:$M$318,12,FALSE))</f>
        <v/>
      </c>
      <c r="J30" s="124" t="str">
        <f>IF(D30="","",VLOOKUP(B30,Data!$B$5:$E$318,4,FALSE)*D30)</f>
        <v/>
      </c>
      <c r="K30" s="124" t="str">
        <f>IF(D30="","",VLOOKUP(B30,Data!$B$5:$F$318,5,FALSE)*D30)</f>
        <v/>
      </c>
      <c r="L30" s="95" t="e">
        <f>IF(B30=Data!#REF!,Data!#REF!,(IF(B30=Data!B27,Data!G27,(IF(B30=Data!#REF!,Data!#REF!,(IF(B30=Data!#REF!,Data!#REF!,(IF(B30=Data!#REF!,Data!#REF!,(IF(B30=Data!#REF!,Data!#REF!,(IF(B30=Data!#REF!,Data!#REF!,(IF(B30=Data!#REF!,Data!#REF!,Data!#REF!)))))))))))))))&amp;IF(B30=Data!#REF!,Data!#REF!,(IF(B30=Data!#REF!,Data!#REF!,(IF(B30=Data!#REF!,Data!#REF!,(IF(B30=Data!#REF!,Data!#REF!,(IF(B30=Data!#REF!,Data!#REF!,(IF(B30=Data!B5,Data!G825,(IF(B30=Data!#REF!,Data!#REF!,(IF(B30=Data!#REF!,Data!#REF!,Data!#REF!)))))))))))))))&amp;IF(B30=Data!#REF!,Data!#REF!,(IF(B30=Data!#REF!,Data!#REF!,(IF(B30=Data!#REF!,Data!#REF!,(IF(B30=Data!#REF!,Data!#REF!,(IF(B30=Data!#REF!,Data!#REF!,Data!#REF!)))))))))</f>
        <v>#REF!</v>
      </c>
      <c r="M30" s="96"/>
      <c r="N30" s="97"/>
      <c r="O30" s="98" t="e">
        <f>IF(B30=Data!#REF!,Data!#REF!,(IF(B30=Data!B27,Data!H27,(IF(B30=Data!#REF!,Data!#REF!,(IF(B30=Data!#REF!,Data!#REF!,(IF(B30=Data!#REF!,Data!#REF!,(IF(B30=Data!#REF!,Data!#REF!,(IF(B30=Data!#REF!,Data!#REF!,(IF(B30=Data!#REF!,Data!#REF!,Data!#REF!)))))))))))))))&amp;IF(B30=Data!#REF!,Data!#REF!,(IF(B30=Data!#REF!,Data!#REF!,(IF(B30=Data!#REF!,Data!#REF!,(IF(B30=Data!#REF!,Data!#REF!,(IF(B30=Data!#REF!,Data!#REF!,(IF(B30=Data!B5,Data!H825,(IF(B30=Data!#REF!,Data!#REF!,(IF(B30=Data!#REF!,Data!#REF!,Data!#REF!)))))))))))))))&amp;IF(B30=Data!#REF!,Data!#REF!,(IF(B30=Data!#REF!,Data!#REF!,(IF(B30=Data!#REF!,Data!#REF!,(IF(B30=Data!#REF!,Data!#REF!,(IF(B30=Data!#REF!,Data!#REF!,Data!#REF!)))))))))</f>
        <v>#REF!</v>
      </c>
      <c r="P30" s="97"/>
      <c r="Q30" s="97"/>
      <c r="R30" s="98" t="e">
        <f>IF(B30=Data!#REF!,Data!#REF!,(IF(B30=Data!B27,Data!I27,(IF(B30=Data!#REF!,Data!#REF!,(IF(B30=Data!#REF!,Data!#REF!,(IF(B30=Data!#REF!,Data!#REF!,(IF(B30=Data!#REF!,Data!#REF!,(IF(B30=Data!#REF!,Data!#REF!,(IF(B30=Data!#REF!,Data!#REF!,Data!#REF!)))))))))))))))&amp;IF(B30=Data!#REF!,Data!#REF!,(IF(B30=Data!#REF!,Data!#REF!,(IF(B30=Data!#REF!,Data!#REF!,(IF(B30=Data!#REF!,Data!#REF!,(IF(B30=Data!#REF!,Data!#REF!,(IF(B30=Data!B5,Data!I825,(IF(B30=Data!#REF!,Data!#REF!,(IF(B30=Data!#REF!,Data!#REF!,Data!#REF!)))))))))))))))&amp;IF(B30=Data!#REF!,Data!#REF!,(IF(B30=Data!#REF!,Data!#REF!,(IF(B30=Data!#REF!,Data!#REF!,(IF(B30=Data!#REF!,Data!#REF!,(IF(B30=Data!#REF!,Data!#REF!,Data!#REF!)))))))))</f>
        <v>#REF!</v>
      </c>
      <c r="S30" s="99"/>
      <c r="T30" s="98" t="e">
        <f>IF(B30=Data!#REF!,Data!#REF!,(IF(B30=Data!B27,Data!J27,(IF(B30=Data!#REF!,Data!#REF!,(IF(B30=Data!#REF!,Data!#REF!,(IF(B30=Data!#REF!,Data!#REF!,(IF(B30=Data!#REF!,Data!#REF!,(IF(B30=Data!#REF!,Data!#REF!,(IF(B30=Data!#REF!,Data!#REF!,Data!#REF!)))))))))))))))&amp;IF(B30=Data!#REF!,Data!#REF!,(IF(B30=Data!#REF!,Data!#REF!,(IF(B30=Data!#REF!,Data!#REF!,(IF(B30=Data!#REF!,Data!#REF!,(IF(B30=Data!#REF!,Data!#REF!,(IF(B30=Data!B5,Data!J825,(IF(B30=Data!#REF!,Data!#REF!,(IF(B30=Data!#REF!,Data!#REF!,Data!#REF!)))))))))))))))&amp;IF(B30=Data!#REF!,Data!#REF!,(IF(B30=Data!#REF!,Data!#REF!,(IF(B30=Data!#REF!,Data!#REF!,(IF(B30=Data!#REF!,Data!#REF!,(IF(B30=Data!#REF!,Data!#REF!,Data!#REF!)))))))))</f>
        <v>#REF!</v>
      </c>
      <c r="U30" s="127" t="str">
        <f>IF(D30="","",VLOOKUP(B30,Data!$B$5:$J$318,9,FALSE)*D30)</f>
        <v/>
      </c>
    </row>
    <row r="31" spans="1:21" ht="14">
      <c r="A31" s="100"/>
      <c r="B31" s="91"/>
      <c r="C31" s="124" t="str">
        <f>IF(D31="","",VLOOKUP(B31,Data!$B$5:$L$318,2,FALSE))</f>
        <v/>
      </c>
      <c r="D31" s="92"/>
      <c r="E31" s="94"/>
      <c r="F31" s="124" t="str">
        <f>IF(D31="","",VLOOKUP(B31,Data!$B$5:$L$318,11,FALSE))</f>
        <v/>
      </c>
      <c r="G31" s="95" t="str">
        <f t="shared" si="1"/>
        <v>-</v>
      </c>
      <c r="H31" s="93" t="str">
        <f>IF(D31="","",VLOOKUP(B31,Data!$B$5:$D$318,3,FALSE))</f>
        <v/>
      </c>
      <c r="I31" s="93" t="str">
        <f>IF(D31="","",VLOOKUP(B31,Data!$B$5:$M$318,12,FALSE))</f>
        <v/>
      </c>
      <c r="J31" s="124" t="str">
        <f>IF(D31="","",VLOOKUP(B31,Data!$B$5:$E$318,4,FALSE)*D31)</f>
        <v/>
      </c>
      <c r="K31" s="124" t="str">
        <f>IF(D31="","",VLOOKUP(B31,Data!$B$5:$F$318,5,FALSE)*D31)</f>
        <v/>
      </c>
      <c r="L31" s="95" t="e">
        <f>IF(B31=Data!#REF!,Data!#REF!,(IF(B31=Data!B28,Data!G28,(IF(B31=Data!#REF!,Data!#REF!,(IF(B31=Data!#REF!,Data!#REF!,(IF(B31=Data!B29,Data!G29,(IF(B31=Data!#REF!,Data!#REF!,(IF(B31=Data!#REF!,Data!#REF!,(IF(B31=Data!#REF!,Data!#REF!,Data!#REF!)))))))))))))))&amp;IF(B31=Data!#REF!,Data!#REF!,(IF(B31=Data!B47,Data!G47,(IF(B31=Data!#REF!,Data!#REF!,(IF(B31=Data!#REF!,Data!#REF!,(IF(B31=Data!#REF!,Data!#REF!,(IF(B31=Data!B6,Data!G826,(IF(B31=Data!#REF!,Data!#REF!,(IF(B31=Data!#REF!,Data!#REF!,Data!#REF!)))))))))))))))&amp;IF(B31=Data!#REF!,Data!#REF!,(IF(B31=Data!#REF!,Data!#REF!,(IF(B31=Data!#REF!,Data!#REF!,(IF(B31=Data!#REF!,Data!#REF!,(IF(B31=Data!#REF!,Data!#REF!,Data!#REF!)))))))))</f>
        <v>#REF!</v>
      </c>
      <c r="M31" s="96"/>
      <c r="N31" s="97"/>
      <c r="O31" s="98" t="e">
        <f>IF(B31=Data!#REF!,Data!#REF!,(IF(B31=Data!B28,Data!H28,(IF(B31=Data!#REF!,Data!#REF!,(IF(B31=Data!#REF!,Data!#REF!,(IF(B31=Data!B29,Data!H29,(IF(B31=Data!#REF!,Data!#REF!,(IF(B31=Data!#REF!,Data!#REF!,(IF(B31=Data!#REF!,Data!#REF!,Data!#REF!)))))))))))))))&amp;IF(B31=Data!#REF!,Data!#REF!,(IF(B31=Data!B47,Data!H47,(IF(B31=Data!#REF!,Data!#REF!,(IF(B31=Data!#REF!,Data!#REF!,(IF(B31=Data!#REF!,Data!#REF!,(IF(B31=Data!B6,Data!H826,(IF(B31=Data!#REF!,Data!#REF!,(IF(B31=Data!#REF!,Data!#REF!,Data!#REF!)))))))))))))))&amp;IF(B31=Data!#REF!,Data!#REF!,(IF(B31=Data!#REF!,Data!#REF!,(IF(B31=Data!#REF!,Data!#REF!,(IF(B31=Data!#REF!,Data!#REF!,(IF(B31=Data!#REF!,Data!#REF!,Data!#REF!)))))))))</f>
        <v>#REF!</v>
      </c>
      <c r="P31" s="97"/>
      <c r="Q31" s="97"/>
      <c r="R31" s="98" t="e">
        <f>IF(B31=Data!#REF!,Data!#REF!,(IF(B31=Data!B28,Data!I28,(IF(B31=Data!#REF!,Data!#REF!,(IF(B31=Data!#REF!,Data!#REF!,(IF(B31=Data!B29,Data!I29,(IF(B31=Data!#REF!,Data!#REF!,(IF(B31=Data!#REF!,Data!#REF!,(IF(B31=Data!#REF!,Data!#REF!,Data!#REF!)))))))))))))))&amp;IF(B31=Data!#REF!,Data!#REF!,(IF(B31=Data!B47,Data!I47,(IF(B31=Data!#REF!,Data!#REF!,(IF(B31=Data!#REF!,Data!#REF!,(IF(B31=Data!#REF!,Data!#REF!,(IF(B31=Data!B6,Data!I826,(IF(B31=Data!#REF!,Data!#REF!,(IF(B31=Data!#REF!,Data!#REF!,Data!#REF!)))))))))))))))&amp;IF(B31=Data!#REF!,Data!#REF!,(IF(B31=Data!#REF!,Data!#REF!,(IF(B31=Data!#REF!,Data!#REF!,(IF(B31=Data!#REF!,Data!#REF!,(IF(B31=Data!#REF!,Data!#REF!,Data!#REF!)))))))))</f>
        <v>#REF!</v>
      </c>
      <c r="S31" s="99"/>
      <c r="T31" s="98" t="e">
        <f>IF(B31=Data!#REF!,Data!#REF!,(IF(B31=Data!B28,Data!J28,(IF(B31=Data!#REF!,Data!#REF!,(IF(B31=Data!#REF!,Data!#REF!,(IF(B31=Data!B29,Data!J29,(IF(B31=Data!#REF!,Data!#REF!,(IF(B31=Data!#REF!,Data!#REF!,(IF(B31=Data!#REF!,Data!#REF!,Data!#REF!)))))))))))))))&amp;IF(B31=Data!#REF!,Data!#REF!,(IF(B31=Data!B47,Data!J47,(IF(B31=Data!#REF!,Data!#REF!,(IF(B31=Data!#REF!,Data!#REF!,(IF(B31=Data!#REF!,Data!#REF!,(IF(B31=Data!B6,Data!J826,(IF(B31=Data!#REF!,Data!#REF!,(IF(B31=Data!#REF!,Data!#REF!,Data!#REF!)))))))))))))))&amp;IF(B31=Data!#REF!,Data!#REF!,(IF(B31=Data!#REF!,Data!#REF!,(IF(B31=Data!#REF!,Data!#REF!,(IF(B31=Data!#REF!,Data!#REF!,(IF(B31=Data!#REF!,Data!#REF!,Data!#REF!)))))))))</f>
        <v>#REF!</v>
      </c>
      <c r="U31" s="127" t="str">
        <f>IF(D31="","",VLOOKUP(B31,Data!$B$5:$J$318,9,FALSE)*D31)</f>
        <v/>
      </c>
    </row>
    <row r="32" spans="1:21" ht="14">
      <c r="A32" s="100"/>
      <c r="B32" s="91"/>
      <c r="C32" s="124" t="str">
        <f>IF(D32="","",VLOOKUP(B32,Data!$B$5:$L$318,2,FALSE))</f>
        <v/>
      </c>
      <c r="D32" s="92"/>
      <c r="E32" s="94"/>
      <c r="F32" s="124" t="str">
        <f>IF(D32="","",VLOOKUP(B32,Data!$B$5:$L$318,11,FALSE))</f>
        <v/>
      </c>
      <c r="G32" s="95" t="str">
        <f t="shared" si="1"/>
        <v>-</v>
      </c>
      <c r="H32" s="93" t="str">
        <f>IF(D32="","",VLOOKUP(B32,Data!$B$5:$D$318,3,FALSE))</f>
        <v/>
      </c>
      <c r="I32" s="93" t="str">
        <f>IF(D32="","",VLOOKUP(B32,Data!$B$5:$M$318,12,FALSE))</f>
        <v/>
      </c>
      <c r="J32" s="124" t="str">
        <f>IF(D32="","",VLOOKUP(B32,Data!$B$5:$E$318,4,FALSE)*D32)</f>
        <v/>
      </c>
      <c r="K32" s="124" t="str">
        <f>IF(D32="","",VLOOKUP(B32,Data!$B$5:$F$318,5,FALSE)*D32)</f>
        <v/>
      </c>
      <c r="L32" s="95" t="e">
        <f>IF(B32=Data!B27,Data!G27,(IF(B32=Data!#REF!,Data!#REF!,(IF(B32=Data!#REF!,Data!#REF!,(IF(B32=Data!#REF!,Data!#REF!,(IF(B32=Data!B31,Data!G31,(IF(B32=Data!#REF!,Data!#REF!,(IF(B32=Data!#REF!,Data!#REF!,(IF(B32=Data!#REF!,Data!#REF!,Data!#REF!)))))))))))))))&amp;IF(B32=Data!B47,Data!G47,(IF(B32=Data!B48,Data!G48,(IF(B32=Data!#REF!,Data!#REF!,(IF(B32=Data!#REF!,Data!#REF!,(IF(B32=Data!B5,Data!G5,(IF(B32=Data!B7,Data!G827,(IF(B32=Data!#REF!,Data!#REF!,(IF(B32=Data!#REF!,Data!#REF!,Data!#REF!)))))))))))))))&amp;IF(B32=Data!#REF!,Data!#REF!,(IF(B32=Data!#REF!,Data!#REF!,(IF(B32=Data!#REF!,Data!#REF!,(IF(B32=Data!#REF!,Data!#REF!,(IF(B32=Data!#REF!,Data!#REF!,Data!#REF!)))))))))</f>
        <v>#REF!</v>
      </c>
      <c r="M32" s="96"/>
      <c r="N32" s="97"/>
      <c r="O32" s="98" t="e">
        <f>IF(B32=Data!B27,Data!H27,(IF(B32=Data!#REF!,Data!#REF!,(IF(B32=Data!#REF!,Data!#REF!,(IF(B32=Data!#REF!,Data!#REF!,(IF(B32=Data!B31,Data!H31,(IF(B32=Data!#REF!,Data!#REF!,(IF(B32=Data!#REF!,Data!#REF!,(IF(B32=Data!#REF!,Data!#REF!,Data!#REF!)))))))))))))))&amp;IF(B32=Data!B47,Data!H47,(IF(B32=Data!B48,Data!H48,(IF(B32=Data!#REF!,Data!#REF!,(IF(B32=Data!#REF!,Data!#REF!,(IF(B32=Data!B5,Data!H5,(IF(B32=Data!B7,Data!H827,(IF(B32=Data!#REF!,Data!#REF!,(IF(B32=Data!#REF!,Data!#REF!,Data!#REF!)))))))))))))))&amp;IF(B32=Data!#REF!,Data!#REF!,(IF(B32=Data!#REF!,Data!#REF!,(IF(B32=Data!#REF!,Data!#REF!,(IF(B32=Data!#REF!,Data!#REF!,(IF(B32=Data!#REF!,Data!#REF!,Data!#REF!)))))))))</f>
        <v>#REF!</v>
      </c>
      <c r="P32" s="97"/>
      <c r="Q32" s="97"/>
      <c r="R32" s="98" t="e">
        <f>IF(B32=Data!B27,Data!I27,(IF(B32=Data!#REF!,Data!#REF!,(IF(B32=Data!#REF!,Data!#REF!,(IF(B32=Data!#REF!,Data!#REF!,(IF(B32=Data!B31,Data!I31,(IF(B32=Data!#REF!,Data!#REF!,(IF(B32=Data!#REF!,Data!#REF!,(IF(B32=Data!#REF!,Data!#REF!,Data!#REF!)))))))))))))))&amp;IF(B32=Data!B47,Data!I47,(IF(B32=Data!B48,Data!I48,(IF(B32=Data!#REF!,Data!#REF!,(IF(B32=Data!#REF!,Data!#REF!,(IF(B32=Data!B5,Data!I5,(IF(B32=Data!B7,Data!I827,(IF(B32=Data!#REF!,Data!#REF!,(IF(B32=Data!#REF!,Data!#REF!,Data!#REF!)))))))))))))))&amp;IF(B32=Data!#REF!,Data!#REF!,(IF(B32=Data!#REF!,Data!#REF!,(IF(B32=Data!#REF!,Data!#REF!,(IF(B32=Data!#REF!,Data!#REF!,(IF(B32=Data!#REF!,Data!#REF!,Data!#REF!)))))))))</f>
        <v>#REF!</v>
      </c>
      <c r="S32" s="99"/>
      <c r="T32" s="98" t="e">
        <f>IF(B32=Data!B27,Data!J27,(IF(B32=Data!#REF!,Data!#REF!,(IF(B32=Data!#REF!,Data!#REF!,(IF(B32=Data!#REF!,Data!#REF!,(IF(B32=Data!B31,Data!J31,(IF(B32=Data!#REF!,Data!#REF!,(IF(B32=Data!#REF!,Data!#REF!,(IF(B32=Data!#REF!,Data!#REF!,Data!#REF!)))))))))))))))&amp;IF(B32=Data!B47,Data!J47,(IF(B32=Data!B48,Data!J48,(IF(B32=Data!#REF!,Data!#REF!,(IF(B32=Data!#REF!,Data!#REF!,(IF(B32=Data!B5,Data!J5,(IF(B32=Data!B7,Data!J827,(IF(B32=Data!#REF!,Data!#REF!,(IF(B32=Data!#REF!,Data!#REF!,Data!#REF!)))))))))))))))&amp;IF(B32=Data!#REF!,Data!#REF!,(IF(B32=Data!#REF!,Data!#REF!,(IF(B32=Data!#REF!,Data!#REF!,(IF(B32=Data!#REF!,Data!#REF!,(IF(B32=Data!#REF!,Data!#REF!,Data!#REF!)))))))))</f>
        <v>#REF!</v>
      </c>
      <c r="U32" s="127" t="str">
        <f>IF(D32="","",VLOOKUP(B32,Data!$B$5:$J$318,9,FALSE)*D32)</f>
        <v/>
      </c>
    </row>
    <row r="33" spans="1:21" ht="14">
      <c r="A33" s="100"/>
      <c r="B33" s="91"/>
      <c r="C33" s="124" t="str">
        <f>IF(D33="","",VLOOKUP(B33,Data!$B$5:$L$318,2,FALSE))</f>
        <v/>
      </c>
      <c r="D33" s="92"/>
      <c r="E33" s="94"/>
      <c r="F33" s="124" t="str">
        <f>IF(D33="","",VLOOKUP(B33,Data!$B$5:$L$318,11,FALSE))</f>
        <v/>
      </c>
      <c r="G33" s="95" t="str">
        <f t="shared" si="1"/>
        <v>-</v>
      </c>
      <c r="H33" s="93" t="str">
        <f>IF(D33="","",VLOOKUP(B33,Data!$B$5:$D$318,3,FALSE))</f>
        <v/>
      </c>
      <c r="I33" s="93" t="str">
        <f>IF(D33="","",VLOOKUP(B33,Data!$B$5:$M$318,12,FALSE))</f>
        <v/>
      </c>
      <c r="J33" s="124" t="str">
        <f>IF(D33="","",VLOOKUP(B33,Data!$B$5:$E$318,4,FALSE)*D33)</f>
        <v/>
      </c>
      <c r="K33" s="124" t="str">
        <f>IF(D33="","",VLOOKUP(B33,Data!$B$5:$F$318,5,FALSE)*D33)</f>
        <v/>
      </c>
      <c r="L33" s="95" t="e">
        <f>IF(B33=Data!B28,Data!G28,(IF(B33=Data!#REF!,Data!#REF!,(IF(B33=Data!#REF!,Data!#REF!,(IF(B33=Data!#REF!,Data!#REF!,(IF(B33=Data!B32,Data!G32,(IF(B33=Data!#REF!,Data!#REF!,(IF(B33=Data!#REF!,Data!#REF!,(IF(B33=Data!#REF!,Data!#REF!,Data!#REF!)))))))))))))))&amp;IF(B33=Data!B48,Data!G48,(IF(B33=Data!B49,Data!G49,(IF(B33=Data!#REF!,Data!#REF!,(IF(B33=Data!B5,Data!G5,(IF(B33=Data!B6,Data!G6,(IF(B33=Data!#REF!,Data!G828,(IF(B33=Data!#REF!,Data!#REF!,(IF(B33=Data!#REF!,Data!#REF!,Data!#REF!)))))))))))))))&amp;IF(B33=Data!#REF!,Data!#REF!,(IF(B33=Data!#REF!,Data!#REF!,(IF(B33=Data!#REF!,Data!#REF!,(IF(B33=Data!#REF!,Data!#REF!,(IF(B33=Data!#REF!,Data!#REF!,Data!#REF!)))))))))</f>
        <v>#REF!</v>
      </c>
      <c r="M33" s="96"/>
      <c r="N33" s="97"/>
      <c r="O33" s="98" t="e">
        <f>IF(B33=Data!B28,Data!H28,(IF(B33=Data!#REF!,Data!#REF!,(IF(B33=Data!#REF!,Data!#REF!,(IF(B33=Data!#REF!,Data!#REF!,(IF(B33=Data!B32,Data!H32,(IF(B33=Data!#REF!,Data!#REF!,(IF(B33=Data!#REF!,Data!#REF!,(IF(B33=Data!#REF!,Data!#REF!,Data!#REF!)))))))))))))))&amp;IF(B33=Data!B48,Data!H48,(IF(B33=Data!B49,Data!H49,(IF(B33=Data!#REF!,Data!#REF!,(IF(B33=Data!B5,Data!H5,(IF(B33=Data!B6,Data!H6,(IF(B33=Data!#REF!,Data!H828,(IF(B33=Data!#REF!,Data!#REF!,(IF(B33=Data!#REF!,Data!#REF!,Data!#REF!)))))))))))))))&amp;IF(B33=Data!#REF!,Data!#REF!,(IF(B33=Data!#REF!,Data!#REF!,(IF(B33=Data!#REF!,Data!#REF!,(IF(B33=Data!#REF!,Data!#REF!,(IF(B33=Data!#REF!,Data!#REF!,Data!#REF!)))))))))</f>
        <v>#REF!</v>
      </c>
      <c r="P33" s="97"/>
      <c r="Q33" s="97"/>
      <c r="R33" s="98" t="e">
        <f>IF(B33=Data!B28,Data!I28,(IF(B33=Data!#REF!,Data!#REF!,(IF(B33=Data!#REF!,Data!#REF!,(IF(B33=Data!#REF!,Data!#REF!,(IF(B33=Data!B32,Data!I32,(IF(B33=Data!#REF!,Data!#REF!,(IF(B33=Data!#REF!,Data!#REF!,(IF(B33=Data!#REF!,Data!#REF!,Data!#REF!)))))))))))))))&amp;IF(B33=Data!B48,Data!I48,(IF(B33=Data!B49,Data!I49,(IF(B33=Data!#REF!,Data!#REF!,(IF(B33=Data!B5,Data!I5,(IF(B33=Data!B6,Data!I6,(IF(B33=Data!#REF!,Data!I828,(IF(B33=Data!#REF!,Data!#REF!,(IF(B33=Data!#REF!,Data!#REF!,Data!#REF!)))))))))))))))&amp;IF(B33=Data!#REF!,Data!#REF!,(IF(B33=Data!#REF!,Data!#REF!,(IF(B33=Data!#REF!,Data!#REF!,(IF(B33=Data!#REF!,Data!#REF!,(IF(B33=Data!#REF!,Data!#REF!,Data!#REF!)))))))))</f>
        <v>#REF!</v>
      </c>
      <c r="S33" s="99"/>
      <c r="T33" s="98" t="e">
        <f>IF(B33=Data!B28,Data!J28,(IF(B33=Data!#REF!,Data!#REF!,(IF(B33=Data!#REF!,Data!#REF!,(IF(B33=Data!#REF!,Data!#REF!,(IF(B33=Data!B32,Data!J32,(IF(B33=Data!#REF!,Data!#REF!,(IF(B33=Data!#REF!,Data!#REF!,(IF(B33=Data!#REF!,Data!#REF!,Data!#REF!)))))))))))))))&amp;IF(B33=Data!B48,Data!J48,(IF(B33=Data!B49,Data!J49,(IF(B33=Data!#REF!,Data!#REF!,(IF(B33=Data!B5,Data!J5,(IF(B33=Data!B6,Data!J6,(IF(B33=Data!#REF!,Data!J828,(IF(B33=Data!#REF!,Data!#REF!,(IF(B33=Data!#REF!,Data!#REF!,Data!#REF!)))))))))))))))&amp;IF(B33=Data!#REF!,Data!#REF!,(IF(B33=Data!#REF!,Data!#REF!,(IF(B33=Data!#REF!,Data!#REF!,(IF(B33=Data!#REF!,Data!#REF!,(IF(B33=Data!#REF!,Data!#REF!,Data!#REF!)))))))))</f>
        <v>#REF!</v>
      </c>
      <c r="U33" s="127" t="str">
        <f>IF(D33="","",VLOOKUP(B33,Data!$B$5:$J$318,9,FALSE)*D33)</f>
        <v/>
      </c>
    </row>
    <row r="34" spans="1:21" ht="14">
      <c r="A34" s="100"/>
      <c r="B34" s="91"/>
      <c r="C34" s="124" t="str">
        <f>IF(D34="","",VLOOKUP(B34,Data!$B$5:$L$318,2,FALSE))</f>
        <v/>
      </c>
      <c r="D34" s="92"/>
      <c r="E34" s="94"/>
      <c r="F34" s="124" t="str">
        <f>IF(D34="","",VLOOKUP(B34,Data!$B$5:$L$318,11,FALSE))</f>
        <v/>
      </c>
      <c r="G34" s="95" t="str">
        <f t="shared" si="1"/>
        <v>-</v>
      </c>
      <c r="H34" s="93" t="str">
        <f>IF(D34="","",VLOOKUP(B34,Data!$B$5:$D$318,3,FALSE))</f>
        <v/>
      </c>
      <c r="I34" s="93" t="str">
        <f>IF(D34="","",VLOOKUP(B34,Data!$B$5:$M$318,12,FALSE))</f>
        <v/>
      </c>
      <c r="J34" s="124" t="str">
        <f>IF(D34="","",VLOOKUP(B34,Data!$B$5:$E$318,4,FALSE)*D34)</f>
        <v/>
      </c>
      <c r="K34" s="124" t="str">
        <f>IF(D34="","",VLOOKUP(B34,Data!$B$5:$F$318,5,FALSE)*D34)</f>
        <v/>
      </c>
      <c r="L34" s="95" t="e">
        <f>IF(B34=Data!#REF!,Data!#REF!,(IF(B34=Data!#REF!,Data!#REF!,(IF(B34=Data!#REF!,Data!#REF!,(IF(B34=Data!#REF!,Data!#REF!,(IF(B34=Data!B34,Data!G34,(IF(B34=Data!#REF!,Data!#REF!,(IF(B34=Data!#REF!,Data!#REF!,(IF(B34=Data!B47,Data!G47,Data!#REF!)))))))))))))))&amp;IF(B34=Data!B49,Data!G49,(IF(B34=Data!B50,Data!G50,(IF(B34=Data!B5,Data!G5,(IF(B34=Data!B6,Data!G6,(IF(B34=Data!B7,Data!G7,(IF(B34=Data!#REF!,Data!G829,(IF(B34=Data!#REF!,Data!#REF!,(IF(B34=Data!#REF!,Data!#REF!,Data!#REF!)))))))))))))))&amp;IF(B34=Data!#REF!,Data!#REF!,(IF(B34=Data!#REF!,Data!#REF!,(IF(B34=Data!#REF!,Data!#REF!,(IF(B34=Data!#REF!,Data!#REF!,(IF(B34=Data!#REF!,Data!#REF!,Data!#REF!)))))))))</f>
        <v>#REF!</v>
      </c>
      <c r="M34" s="96"/>
      <c r="N34" s="97"/>
      <c r="O34" s="98" t="e">
        <f>IF(B34=Data!#REF!,Data!#REF!,(IF(B34=Data!#REF!,Data!#REF!,(IF(B34=Data!#REF!,Data!#REF!,(IF(B34=Data!#REF!,Data!#REF!,(IF(B34=Data!B34,Data!H34,(IF(B34=Data!#REF!,Data!#REF!,(IF(B34=Data!#REF!,Data!#REF!,(IF(B34=Data!B47,Data!H47,Data!#REF!)))))))))))))))&amp;IF(B34=Data!B49,Data!H49,(IF(B34=Data!B50,Data!H50,(IF(B34=Data!B5,Data!H5,(IF(B34=Data!B6,Data!H6,(IF(B34=Data!B7,Data!H7,(IF(B34=Data!#REF!,Data!H829,(IF(B34=Data!#REF!,Data!#REF!,(IF(B34=Data!#REF!,Data!#REF!,Data!#REF!)))))))))))))))&amp;IF(B34=Data!#REF!,Data!#REF!,(IF(B34=Data!#REF!,Data!#REF!,(IF(B34=Data!#REF!,Data!#REF!,(IF(B34=Data!#REF!,Data!#REF!,(IF(B34=Data!#REF!,Data!#REF!,Data!#REF!)))))))))</f>
        <v>#REF!</v>
      </c>
      <c r="P34" s="97"/>
      <c r="Q34" s="97"/>
      <c r="R34" s="98" t="e">
        <f>IF(B34=Data!#REF!,Data!#REF!,(IF(B34=Data!#REF!,Data!#REF!,(IF(B34=Data!#REF!,Data!#REF!,(IF(B34=Data!#REF!,Data!#REF!,(IF(B34=Data!B34,Data!I34,(IF(B34=Data!#REF!,Data!#REF!,(IF(B34=Data!#REF!,Data!#REF!,(IF(B34=Data!B47,Data!I47,Data!#REF!)))))))))))))))&amp;IF(B34=Data!B49,Data!I49,(IF(B34=Data!B50,Data!I50,(IF(B34=Data!B5,Data!I5,(IF(B34=Data!B6,Data!I6,(IF(B34=Data!B7,Data!I7,(IF(B34=Data!#REF!,Data!I829,(IF(B34=Data!#REF!,Data!#REF!,(IF(B34=Data!#REF!,Data!#REF!,Data!#REF!)))))))))))))))&amp;IF(B34=Data!#REF!,Data!#REF!,(IF(B34=Data!#REF!,Data!#REF!,(IF(B34=Data!#REF!,Data!#REF!,(IF(B34=Data!#REF!,Data!#REF!,(IF(B34=Data!#REF!,Data!#REF!,Data!#REF!)))))))))</f>
        <v>#REF!</v>
      </c>
      <c r="S34" s="99"/>
      <c r="T34" s="98" t="e">
        <f>IF(B34=Data!#REF!,Data!#REF!,(IF(B34=Data!#REF!,Data!#REF!,(IF(B34=Data!#REF!,Data!#REF!,(IF(B34=Data!#REF!,Data!#REF!,(IF(B34=Data!B34,Data!J34,(IF(B34=Data!#REF!,Data!#REF!,(IF(B34=Data!#REF!,Data!#REF!,(IF(B34=Data!B47,Data!J47,Data!#REF!)))))))))))))))&amp;IF(B34=Data!B49,Data!J49,(IF(B34=Data!B50,Data!J50,(IF(B34=Data!B5,Data!J5,(IF(B34=Data!B6,Data!J6,(IF(B34=Data!B7,Data!J7,(IF(B34=Data!#REF!,Data!J829,(IF(B34=Data!#REF!,Data!#REF!,(IF(B34=Data!#REF!,Data!#REF!,Data!#REF!)))))))))))))))&amp;IF(B34=Data!#REF!,Data!#REF!,(IF(B34=Data!#REF!,Data!#REF!,(IF(B34=Data!#REF!,Data!#REF!,(IF(B34=Data!#REF!,Data!#REF!,(IF(B34=Data!#REF!,Data!#REF!,Data!#REF!)))))))))</f>
        <v>#REF!</v>
      </c>
      <c r="U34" s="127" t="str">
        <f>IF(D34="","",VLOOKUP(B34,Data!$B$5:$J$318,9,FALSE)*D34)</f>
        <v/>
      </c>
    </row>
    <row r="35" spans="1:21" ht="14">
      <c r="A35" s="90"/>
      <c r="B35" s="91"/>
      <c r="C35" s="124" t="str">
        <f>IF(D35="","",VLOOKUP(B35,Data!$B$5:$L$318,2,FALSE))</f>
        <v/>
      </c>
      <c r="D35" s="92"/>
      <c r="E35" s="94"/>
      <c r="F35" s="124" t="str">
        <f>IF(D35="","",VLOOKUP(B35,Data!$B$5:$L$318,11,FALSE))</f>
        <v/>
      </c>
      <c r="G35" s="95" t="str">
        <f t="shared" si="1"/>
        <v>-</v>
      </c>
      <c r="H35" s="93" t="str">
        <f>IF(D35="","",VLOOKUP(B35,Data!$B$5:$D$318,3,FALSE))</f>
        <v/>
      </c>
      <c r="I35" s="93" t="str">
        <f>IF(D35="","",VLOOKUP(B35,Data!$B$5:$M$318,12,FALSE))</f>
        <v/>
      </c>
      <c r="J35" s="124" t="str">
        <f>IF(D35="","",VLOOKUP(B35,Data!$B$5:$E$318,4,FALSE)*D35)</f>
        <v/>
      </c>
      <c r="K35" s="124" t="str">
        <f>IF(D35="","",VLOOKUP(B35,Data!$B$5:$F$318,5,FALSE)*D35)</f>
        <v/>
      </c>
      <c r="L35" s="95" t="e">
        <f>IF(B35=Data!#REF!,Data!#REF!,(IF(B35=Data!#REF!,Data!#REF!,(IF(B35=Data!#REF!,Data!#REF!,(IF(B35=Data!B29,Data!G29,(IF(B35=Data!B35,Data!G35,(IF(B35=Data!#REF!,Data!#REF!,(IF(B35=Data!#REF!,Data!#REF!,(IF(B35=Data!B48,Data!G48,Data!#REF!)))))))))))))))&amp;IF(B35=Data!B50,Data!G50,(IF(B35=Data!#REF!,Data!#REF!,(IF(B35=Data!B6,Data!G6,(IF(B35=Data!B7,Data!G7,(IF(B35=Data!#REF!,Data!#REF!,(IF(B35=Data!#REF!,Data!G830,(IF(B35=Data!#REF!,Data!#REF!,(IF(B35=Data!#REF!,Data!#REF!,Data!#REF!)))))))))))))))&amp;IF(B35=Data!#REF!,Data!#REF!,(IF(B35=Data!#REF!,Data!#REF!,(IF(B35=Data!#REF!,Data!#REF!,(IF(B35=Data!#REF!,Data!#REF!,(IF(B35=Data!#REF!,Data!#REF!,Data!#REF!)))))))))</f>
        <v>#REF!</v>
      </c>
      <c r="M35" s="96"/>
      <c r="N35" s="97"/>
      <c r="O35" s="98" t="e">
        <f>IF(B35=Data!#REF!,Data!#REF!,(IF(B35=Data!#REF!,Data!#REF!,(IF(B35=Data!#REF!,Data!#REF!,(IF(B35=Data!B29,Data!H29,(IF(B35=Data!B35,Data!H35,(IF(B35=Data!#REF!,Data!#REF!,(IF(B35=Data!#REF!,Data!#REF!,(IF(B35=Data!B48,Data!H48,Data!#REF!)))))))))))))))&amp;IF(B35=Data!B50,Data!H50,(IF(B35=Data!#REF!,Data!#REF!,(IF(B35=Data!B6,Data!H6,(IF(B35=Data!B7,Data!H7,(IF(B35=Data!#REF!,Data!#REF!,(IF(B35=Data!#REF!,Data!H830,(IF(B35=Data!#REF!,Data!#REF!,(IF(B35=Data!#REF!,Data!#REF!,Data!#REF!)))))))))))))))&amp;IF(B35=Data!#REF!,Data!#REF!,(IF(B35=Data!#REF!,Data!#REF!,(IF(B35=Data!#REF!,Data!#REF!,(IF(B35=Data!#REF!,Data!#REF!,(IF(B35=Data!#REF!,Data!#REF!,Data!#REF!)))))))))</f>
        <v>#REF!</v>
      </c>
      <c r="P35" s="97"/>
      <c r="Q35" s="97"/>
      <c r="R35" s="98" t="e">
        <f>IF(B35=Data!#REF!,Data!#REF!,(IF(B35=Data!#REF!,Data!#REF!,(IF(B35=Data!#REF!,Data!#REF!,(IF(B35=Data!B29,Data!I29,(IF(B35=Data!B35,Data!I35,(IF(B35=Data!#REF!,Data!#REF!,(IF(B35=Data!#REF!,Data!#REF!,(IF(B35=Data!B48,Data!I48,Data!#REF!)))))))))))))))&amp;IF(B35=Data!B50,Data!I50,(IF(B35=Data!#REF!,Data!#REF!,(IF(B35=Data!B6,Data!I6,(IF(B35=Data!B7,Data!I7,(IF(B35=Data!#REF!,Data!#REF!,(IF(B35=Data!#REF!,Data!I830,(IF(B35=Data!#REF!,Data!#REF!,(IF(B35=Data!#REF!,Data!#REF!,Data!#REF!)))))))))))))))&amp;IF(B35=Data!#REF!,Data!#REF!,(IF(B35=Data!#REF!,Data!#REF!,(IF(B35=Data!#REF!,Data!#REF!,(IF(B35=Data!#REF!,Data!#REF!,(IF(B35=Data!#REF!,Data!#REF!,Data!#REF!)))))))))</f>
        <v>#REF!</v>
      </c>
      <c r="S35" s="99"/>
      <c r="T35" s="98" t="e">
        <f>IF(B35=Data!#REF!,Data!#REF!,(IF(B35=Data!#REF!,Data!#REF!,(IF(B35=Data!#REF!,Data!#REF!,(IF(B35=Data!B29,Data!J29,(IF(B35=Data!B35,Data!J35,(IF(B35=Data!#REF!,Data!#REF!,(IF(B35=Data!#REF!,Data!#REF!,(IF(B35=Data!B48,Data!J48,Data!#REF!)))))))))))))))&amp;IF(B35=Data!B50,Data!J50,(IF(B35=Data!#REF!,Data!#REF!,(IF(B35=Data!B6,Data!J6,(IF(B35=Data!B7,Data!J7,(IF(B35=Data!#REF!,Data!#REF!,(IF(B35=Data!#REF!,Data!J830,(IF(B35=Data!#REF!,Data!#REF!,(IF(B35=Data!#REF!,Data!#REF!,Data!#REF!)))))))))))))))&amp;IF(B35=Data!#REF!,Data!#REF!,(IF(B35=Data!#REF!,Data!#REF!,(IF(B35=Data!#REF!,Data!#REF!,(IF(B35=Data!#REF!,Data!#REF!,(IF(B35=Data!#REF!,Data!#REF!,Data!#REF!)))))))))</f>
        <v>#REF!</v>
      </c>
      <c r="U35" s="127" t="str">
        <f>IF(D35="","",VLOOKUP(B35,Data!$B$5:$J$318,9,FALSE)*D35)</f>
        <v/>
      </c>
    </row>
    <row r="36" spans="1:21" ht="14">
      <c r="A36" s="90"/>
      <c r="B36" s="91"/>
      <c r="C36" s="124" t="str">
        <f>IF(D36="","",VLOOKUP(B36,Data!$B$5:$L$318,2,FALSE))</f>
        <v/>
      </c>
      <c r="D36" s="92"/>
      <c r="E36" s="92"/>
      <c r="F36" s="124" t="str">
        <f>IF(D36="","",VLOOKUP(B36,Data!$B$5:$L$318,11,FALSE))</f>
        <v/>
      </c>
      <c r="G36" s="95" t="str">
        <f t="shared" si="0"/>
        <v>-</v>
      </c>
      <c r="H36" s="93" t="str">
        <f>IF(D36="","",VLOOKUP(B36,Data!$B$5:$D$318,3,FALSE))</f>
        <v/>
      </c>
      <c r="I36" s="93" t="str">
        <f>IF(D36="","",VLOOKUP(B36,Data!$B$5:$M$318,12,FALSE))</f>
        <v/>
      </c>
      <c r="J36" s="124" t="str">
        <f>IF(D36="","",VLOOKUP(B36,Data!$B$5:$E$318,4,FALSE)*D36)</f>
        <v/>
      </c>
      <c r="K36" s="124" t="str">
        <f>IF(D36="","",VLOOKUP(B36,Data!$B$5:$F$318,5,FALSE)*D36)</f>
        <v/>
      </c>
      <c r="L36" s="95" t="e">
        <f>IF(B36=Data!#REF!,Data!#REF!,(IF(B36=Data!B27,Data!G27,(IF(B36=Data!#REF!,Data!#REF!,(IF(B36=Data!#REF!,Data!#REF!,(IF(B36=Data!#REF!,Data!#REF!,(IF(B36=Data!#REF!,Data!#REF!,(IF(B36=Data!#REF!,Data!#REF!,(IF(B36=Data!#REF!,Data!#REF!,Data!#REF!)))))))))))))))&amp;IF(B36=Data!#REF!,Data!#REF!,(IF(B36=Data!#REF!,Data!#REF!,(IF(B36=Data!#REF!,Data!#REF!,(IF(B36=Data!#REF!,Data!#REF!,(IF(B36=Data!B5,Data!G5,(IF(B36=Data!B7,Data!G825,(IF(B36=Data!#REF!,Data!#REF!,(IF(B36=Data!#REF!,Data!#REF!,Data!#REF!)))))))))))))))&amp;IF(B36=Data!#REF!,Data!#REF!,(IF(B36=Data!#REF!,Data!#REF!,(IF(B36=Data!#REF!,Data!#REF!,(IF(B36=Data!#REF!,Data!#REF!,(IF(B36=Data!#REF!,Data!#REF!,Data!#REF!)))))))))</f>
        <v>#REF!</v>
      </c>
      <c r="M36" s="96"/>
      <c r="N36" s="97"/>
      <c r="O36" s="98" t="e">
        <f>IF(B36=Data!#REF!,Data!#REF!,(IF(B36=Data!B27,Data!H27,(IF(B36=Data!#REF!,Data!#REF!,(IF(B36=Data!#REF!,Data!#REF!,(IF(B36=Data!#REF!,Data!#REF!,(IF(B36=Data!#REF!,Data!#REF!,(IF(B36=Data!#REF!,Data!#REF!,(IF(B36=Data!#REF!,Data!#REF!,Data!#REF!)))))))))))))))&amp;IF(B36=Data!#REF!,Data!#REF!,(IF(B36=Data!#REF!,Data!#REF!,(IF(B36=Data!#REF!,Data!#REF!,(IF(B36=Data!#REF!,Data!#REF!,(IF(B36=Data!B5,Data!H5,(IF(B36=Data!B7,Data!H825,(IF(B36=Data!#REF!,Data!#REF!,(IF(B36=Data!#REF!,Data!#REF!,Data!#REF!)))))))))))))))&amp;IF(B36=Data!#REF!,Data!#REF!,(IF(B36=Data!#REF!,Data!#REF!,(IF(B36=Data!#REF!,Data!#REF!,(IF(B36=Data!#REF!,Data!#REF!,(IF(B36=Data!#REF!,Data!#REF!,Data!#REF!)))))))))</f>
        <v>#REF!</v>
      </c>
      <c r="P36" s="97"/>
      <c r="Q36" s="97"/>
      <c r="R36" s="98" t="e">
        <f>IF(B36=Data!#REF!,Data!#REF!,(IF(B36=Data!B27,Data!I27,(IF(B36=Data!#REF!,Data!#REF!,(IF(B36=Data!#REF!,Data!#REF!,(IF(B36=Data!#REF!,Data!#REF!,(IF(B36=Data!#REF!,Data!#REF!,(IF(B36=Data!#REF!,Data!#REF!,(IF(B36=Data!#REF!,Data!#REF!,Data!#REF!)))))))))))))))&amp;IF(B36=Data!#REF!,Data!#REF!,(IF(B36=Data!#REF!,Data!#REF!,(IF(B36=Data!#REF!,Data!#REF!,(IF(B36=Data!#REF!,Data!#REF!,(IF(B36=Data!B5,Data!I5,(IF(B36=Data!B7,Data!I825,(IF(B36=Data!#REF!,Data!#REF!,(IF(B36=Data!#REF!,Data!#REF!,Data!#REF!)))))))))))))))&amp;IF(B36=Data!#REF!,Data!#REF!,(IF(B36=Data!#REF!,Data!#REF!,(IF(B36=Data!#REF!,Data!#REF!,(IF(B36=Data!#REF!,Data!#REF!,(IF(B36=Data!#REF!,Data!#REF!,Data!#REF!)))))))))</f>
        <v>#REF!</v>
      </c>
      <c r="S36" s="99"/>
      <c r="T36" s="98" t="e">
        <f>IF(B36=Data!#REF!,Data!#REF!,(IF(B36=Data!B27,Data!J27,(IF(B36=Data!#REF!,Data!#REF!,(IF(B36=Data!#REF!,Data!#REF!,(IF(B36=Data!#REF!,Data!#REF!,(IF(B36=Data!#REF!,Data!#REF!,(IF(B36=Data!#REF!,Data!#REF!,(IF(B36=Data!#REF!,Data!#REF!,Data!#REF!)))))))))))))))&amp;IF(B36=Data!#REF!,Data!#REF!,(IF(B36=Data!#REF!,Data!#REF!,(IF(B36=Data!#REF!,Data!#REF!,(IF(B36=Data!#REF!,Data!#REF!,(IF(B36=Data!B5,Data!J5,(IF(B36=Data!B7,Data!J825,(IF(B36=Data!#REF!,Data!#REF!,(IF(B36=Data!#REF!,Data!#REF!,Data!#REF!)))))))))))))))&amp;IF(B36=Data!#REF!,Data!#REF!,(IF(B36=Data!#REF!,Data!#REF!,(IF(B36=Data!#REF!,Data!#REF!,(IF(B36=Data!#REF!,Data!#REF!,(IF(B36=Data!#REF!,Data!#REF!,Data!#REF!)))))))))</f>
        <v>#REF!</v>
      </c>
      <c r="U36" s="127" t="str">
        <f>IF(D36="","",VLOOKUP(B36,Data!$B$5:$J$318,9,FALSE)*D36)</f>
        <v/>
      </c>
    </row>
    <row r="37" spans="1:21" ht="14">
      <c r="A37" s="90"/>
      <c r="B37" s="91"/>
      <c r="C37" s="124" t="str">
        <f>IF(D37="","",VLOOKUP(B37,Data!$B$5:$L$318,2,FALSE))</f>
        <v/>
      </c>
      <c r="D37" s="92"/>
      <c r="E37" s="92"/>
      <c r="F37" s="124" t="str">
        <f>IF(D37="","",VLOOKUP(B37,Data!$B$5:$L$318,11,FALSE))</f>
        <v/>
      </c>
      <c r="G37" s="95" t="str">
        <f t="shared" si="0"/>
        <v>-</v>
      </c>
      <c r="H37" s="93" t="str">
        <f>IF(D37="","",VLOOKUP(B37,Data!$B$5:$D$318,3,FALSE))</f>
        <v/>
      </c>
      <c r="I37" s="93" t="str">
        <f>IF(D37="","",VLOOKUP(B37,Data!$B$5:$M$318,12,FALSE))</f>
        <v/>
      </c>
      <c r="J37" s="124" t="str">
        <f>IF(D37="","",VLOOKUP(B37,Data!$B$5:$E$318,4,FALSE)*D37)</f>
        <v/>
      </c>
      <c r="K37" s="124" t="str">
        <f>IF(D37="","",VLOOKUP(B37,Data!$B$5:$F$318,5,FALSE)*D37)</f>
        <v/>
      </c>
      <c r="L37" s="95" t="e">
        <f>IF(B37=Data!#REF!,Data!#REF!,(IF(B37=Data!B28,Data!G28,(IF(B37=Data!#REF!,Data!#REF!,(IF(B37=Data!#REF!,Data!#REF!,(IF(B37=Data!B29,Data!G29,(IF(B37=Data!#REF!,Data!#REF!,(IF(B37=Data!#REF!,Data!#REF!,(IF(B37=Data!#REF!,Data!#REF!,Data!#REF!)))))))))))))))&amp;IF(B37=Data!#REF!,Data!#REF!,(IF(B37=Data!B47,Data!G47,(IF(B37=Data!#REF!,Data!#REF!,(IF(B37=Data!B5,Data!G5,(IF(B37=Data!B6,Data!G6,(IF(B37=Data!#REF!,Data!G826,(IF(B37=Data!#REF!,Data!#REF!,(IF(B37=Data!#REF!,Data!#REF!,Data!#REF!)))))))))))))))&amp;IF(B37=Data!#REF!,Data!#REF!,(IF(B37=Data!#REF!,Data!#REF!,(IF(B37=Data!#REF!,Data!#REF!,(IF(B37=Data!#REF!,Data!#REF!,(IF(B37=Data!#REF!,Data!#REF!,Data!#REF!)))))))))</f>
        <v>#REF!</v>
      </c>
      <c r="M37" s="96"/>
      <c r="N37" s="97"/>
      <c r="O37" s="98" t="e">
        <f>IF(B37=Data!#REF!,Data!#REF!,(IF(B37=Data!B28,Data!H28,(IF(B37=Data!#REF!,Data!#REF!,(IF(B37=Data!#REF!,Data!#REF!,(IF(B37=Data!B29,Data!H29,(IF(B37=Data!#REF!,Data!#REF!,(IF(B37=Data!#REF!,Data!#REF!,(IF(B37=Data!#REF!,Data!#REF!,Data!#REF!)))))))))))))))&amp;IF(B37=Data!#REF!,Data!#REF!,(IF(B37=Data!B47,Data!H47,(IF(B37=Data!#REF!,Data!#REF!,(IF(B37=Data!B5,Data!H5,(IF(B37=Data!B6,Data!H6,(IF(B37=Data!#REF!,Data!H826,(IF(B37=Data!#REF!,Data!#REF!,(IF(B37=Data!#REF!,Data!#REF!,Data!#REF!)))))))))))))))&amp;IF(B37=Data!#REF!,Data!#REF!,(IF(B37=Data!#REF!,Data!#REF!,(IF(B37=Data!#REF!,Data!#REF!,(IF(B37=Data!#REF!,Data!#REF!,(IF(B37=Data!#REF!,Data!#REF!,Data!#REF!)))))))))</f>
        <v>#REF!</v>
      </c>
      <c r="P37" s="97"/>
      <c r="Q37" s="97"/>
      <c r="R37" s="98" t="e">
        <f>IF(B37=Data!#REF!,Data!#REF!,(IF(B37=Data!B28,Data!I28,(IF(B37=Data!#REF!,Data!#REF!,(IF(B37=Data!#REF!,Data!#REF!,(IF(B37=Data!B29,Data!I29,(IF(B37=Data!#REF!,Data!#REF!,(IF(B37=Data!#REF!,Data!#REF!,(IF(B37=Data!#REF!,Data!#REF!,Data!#REF!)))))))))))))))&amp;IF(B37=Data!#REF!,Data!#REF!,(IF(B37=Data!B47,Data!I47,(IF(B37=Data!#REF!,Data!#REF!,(IF(B37=Data!B5,Data!I5,(IF(B37=Data!B6,Data!I6,(IF(B37=Data!#REF!,Data!I826,(IF(B37=Data!#REF!,Data!#REF!,(IF(B37=Data!#REF!,Data!#REF!,Data!#REF!)))))))))))))))&amp;IF(B37=Data!#REF!,Data!#REF!,(IF(B37=Data!#REF!,Data!#REF!,(IF(B37=Data!#REF!,Data!#REF!,(IF(B37=Data!#REF!,Data!#REF!,(IF(B37=Data!#REF!,Data!#REF!,Data!#REF!)))))))))</f>
        <v>#REF!</v>
      </c>
      <c r="S37" s="99"/>
      <c r="T37" s="98" t="e">
        <f>IF(B37=Data!#REF!,Data!#REF!,(IF(B37=Data!B28,Data!J28,(IF(B37=Data!#REF!,Data!#REF!,(IF(B37=Data!#REF!,Data!#REF!,(IF(B37=Data!B29,Data!J29,(IF(B37=Data!#REF!,Data!#REF!,(IF(B37=Data!#REF!,Data!#REF!,(IF(B37=Data!#REF!,Data!#REF!,Data!#REF!)))))))))))))))&amp;IF(B37=Data!#REF!,Data!#REF!,(IF(B37=Data!B47,Data!J47,(IF(B37=Data!#REF!,Data!#REF!,(IF(B37=Data!B5,Data!J5,(IF(B37=Data!B6,Data!J6,(IF(B37=Data!#REF!,Data!J826,(IF(B37=Data!#REF!,Data!#REF!,(IF(B37=Data!#REF!,Data!#REF!,Data!#REF!)))))))))))))))&amp;IF(B37=Data!#REF!,Data!#REF!,(IF(B37=Data!#REF!,Data!#REF!,(IF(B37=Data!#REF!,Data!#REF!,(IF(B37=Data!#REF!,Data!#REF!,(IF(B37=Data!#REF!,Data!#REF!,Data!#REF!)))))))))</f>
        <v>#REF!</v>
      </c>
      <c r="U37" s="127" t="str">
        <f>IF(D37="","",VLOOKUP(B37,Data!$B$5:$J$318,9,FALSE)*D37)</f>
        <v/>
      </c>
    </row>
    <row r="38" spans="1:21" ht="14">
      <c r="A38" s="90"/>
      <c r="B38" s="91"/>
      <c r="C38" s="124" t="str">
        <f>IF(D38="","",VLOOKUP(B38,Data!$B$5:$L$318,2,FALSE))</f>
        <v/>
      </c>
      <c r="D38" s="92"/>
      <c r="E38" s="92"/>
      <c r="F38" s="124" t="str">
        <f>IF(D38="","",VLOOKUP(B38,Data!$B$5:$L$318,11,FALSE))</f>
        <v/>
      </c>
      <c r="G38" s="95" t="str">
        <f t="shared" si="0"/>
        <v>-</v>
      </c>
      <c r="H38" s="93" t="str">
        <f>IF(D38="","",VLOOKUP(B38,Data!$B$5:$D$318,3,FALSE))</f>
        <v/>
      </c>
      <c r="I38" s="93" t="str">
        <f>IF(D38="","",VLOOKUP(B38,Data!$B$5:$M$318,12,FALSE))</f>
        <v/>
      </c>
      <c r="J38" s="124" t="str">
        <f>IF(D38="","",VLOOKUP(B38,Data!$B$5:$E$318,4,FALSE)*D38)</f>
        <v/>
      </c>
      <c r="K38" s="124" t="str">
        <f>IF(D38="","",VLOOKUP(B38,Data!$B$5:$F$318,5,FALSE)*D38)</f>
        <v/>
      </c>
      <c r="L38" s="95" t="e">
        <f>IF(B38=Data!B27,Data!G27,(IF(B38=Data!#REF!,Data!#REF!,(IF(B38=Data!#REF!,Data!#REF!,(IF(B38=Data!#REF!,Data!#REF!,(IF(B38=Data!B31,Data!G31,(IF(B38=Data!#REF!,Data!#REF!,(IF(B38=Data!#REF!,Data!#REF!,(IF(B38=Data!#REF!,Data!#REF!,Data!#REF!)))))))))))))))&amp;IF(B38=Data!B47,Data!G47,(IF(B38=Data!B48,Data!G48,(IF(B38=Data!B5,Data!G5,(IF(B38=Data!B6,Data!G6,(IF(B38=Data!B7,Data!G7,(IF(B38=Data!#REF!,Data!G827,(IF(B38=Data!#REF!,Data!#REF!,(IF(B38=Data!#REF!,Data!#REF!,Data!#REF!)))))))))))))))&amp;IF(B38=Data!#REF!,Data!#REF!,(IF(B38=Data!#REF!,Data!#REF!,(IF(B38=Data!#REF!,Data!#REF!,(IF(B38=Data!#REF!,Data!#REF!,(IF(B38=Data!#REF!,Data!#REF!,Data!#REF!)))))))))</f>
        <v>#REF!</v>
      </c>
      <c r="M38" s="96"/>
      <c r="N38" s="97"/>
      <c r="O38" s="98" t="e">
        <f>IF(B38=Data!B27,Data!H27,(IF(B38=Data!#REF!,Data!#REF!,(IF(B38=Data!#REF!,Data!#REF!,(IF(B38=Data!#REF!,Data!#REF!,(IF(B38=Data!B31,Data!H31,(IF(B38=Data!#REF!,Data!#REF!,(IF(B38=Data!#REF!,Data!#REF!,(IF(B38=Data!#REF!,Data!#REF!,Data!#REF!)))))))))))))))&amp;IF(B38=Data!B47,Data!H47,(IF(B38=Data!B48,Data!H48,(IF(B38=Data!B5,Data!H5,(IF(B38=Data!B6,Data!H6,(IF(B38=Data!B7,Data!H7,(IF(B38=Data!#REF!,Data!H827,(IF(B38=Data!#REF!,Data!#REF!,(IF(B38=Data!#REF!,Data!#REF!,Data!#REF!)))))))))))))))&amp;IF(B38=Data!#REF!,Data!#REF!,(IF(B38=Data!#REF!,Data!#REF!,(IF(B38=Data!#REF!,Data!#REF!,(IF(B38=Data!#REF!,Data!#REF!,(IF(B38=Data!#REF!,Data!#REF!,Data!#REF!)))))))))</f>
        <v>#REF!</v>
      </c>
      <c r="P38" s="97"/>
      <c r="Q38" s="97"/>
      <c r="R38" s="98" t="e">
        <f>IF(B38=Data!B27,Data!I27,(IF(B38=Data!#REF!,Data!#REF!,(IF(B38=Data!#REF!,Data!#REF!,(IF(B38=Data!#REF!,Data!#REF!,(IF(B38=Data!B31,Data!I31,(IF(B38=Data!#REF!,Data!#REF!,(IF(B38=Data!#REF!,Data!#REF!,(IF(B38=Data!#REF!,Data!#REF!,Data!#REF!)))))))))))))))&amp;IF(B38=Data!B47,Data!I47,(IF(B38=Data!B48,Data!I48,(IF(B38=Data!B5,Data!I5,(IF(B38=Data!B6,Data!I6,(IF(B38=Data!B7,Data!I7,(IF(B38=Data!#REF!,Data!I827,(IF(B38=Data!#REF!,Data!#REF!,(IF(B38=Data!#REF!,Data!#REF!,Data!#REF!)))))))))))))))&amp;IF(B38=Data!#REF!,Data!#REF!,(IF(B38=Data!#REF!,Data!#REF!,(IF(B38=Data!#REF!,Data!#REF!,(IF(B38=Data!#REF!,Data!#REF!,(IF(B38=Data!#REF!,Data!#REF!,Data!#REF!)))))))))</f>
        <v>#REF!</v>
      </c>
      <c r="S38" s="99"/>
      <c r="T38" s="98" t="e">
        <f>IF(B38=Data!B27,Data!J27,(IF(B38=Data!#REF!,Data!#REF!,(IF(B38=Data!#REF!,Data!#REF!,(IF(B38=Data!#REF!,Data!#REF!,(IF(B38=Data!B31,Data!J31,(IF(B38=Data!#REF!,Data!#REF!,(IF(B38=Data!#REF!,Data!#REF!,(IF(B38=Data!#REF!,Data!#REF!,Data!#REF!)))))))))))))))&amp;IF(B38=Data!B47,Data!J47,(IF(B38=Data!B48,Data!J48,(IF(B38=Data!B5,Data!J5,(IF(B38=Data!B6,Data!J6,(IF(B38=Data!B7,Data!J7,(IF(B38=Data!#REF!,Data!J827,(IF(B38=Data!#REF!,Data!#REF!,(IF(B38=Data!#REF!,Data!#REF!,Data!#REF!)))))))))))))))&amp;IF(B38=Data!#REF!,Data!#REF!,(IF(B38=Data!#REF!,Data!#REF!,(IF(B38=Data!#REF!,Data!#REF!,(IF(B38=Data!#REF!,Data!#REF!,(IF(B38=Data!#REF!,Data!#REF!,Data!#REF!)))))))))</f>
        <v>#REF!</v>
      </c>
      <c r="U38" s="127" t="str">
        <f>IF(D38="","",VLOOKUP(B38,Data!$B$5:$J$318,9,FALSE)*D38)</f>
        <v/>
      </c>
    </row>
    <row r="39" spans="1:21" ht="14">
      <c r="A39" s="90"/>
      <c r="B39" s="101"/>
      <c r="C39" s="124" t="str">
        <f>IF(D39="","",VLOOKUP(B39,Data!$B$5:$L$318,2,FALSE))</f>
        <v/>
      </c>
      <c r="D39" s="92"/>
      <c r="E39" s="92"/>
      <c r="F39" s="124" t="str">
        <f>IF(D39="","",VLOOKUP(B39,Data!$B$5:$L$318,11,FALSE))</f>
        <v/>
      </c>
      <c r="G39" s="95" t="str">
        <f t="shared" si="0"/>
        <v>-</v>
      </c>
      <c r="H39" s="93" t="str">
        <f>IF(D39="","",VLOOKUP(B39,Data!$B$5:$D$318,3,FALSE))</f>
        <v/>
      </c>
      <c r="I39" s="93" t="str">
        <f>IF(D39="","",VLOOKUP(B39,Data!$B$5:$M$318,12,FALSE))</f>
        <v/>
      </c>
      <c r="J39" s="124" t="str">
        <f>IF(D39="","",VLOOKUP(B39,Data!$B$5:$E$318,4,FALSE)*D39)</f>
        <v/>
      </c>
      <c r="K39" s="124" t="str">
        <f>IF(D39="","",VLOOKUP(B39,Data!$B$5:$F$318,5,FALSE)*D39)</f>
        <v/>
      </c>
      <c r="L39" s="95" t="e">
        <f>IF(B39=Data!B28,Data!G28,(IF(B39=Data!#REF!,Data!#REF!,(IF(B39=Data!#REF!,Data!#REF!,(IF(B39=Data!#REF!,Data!#REF!,(IF(B39=Data!B32,Data!G32,(IF(B39=Data!#REF!,Data!#REF!,(IF(B39=Data!#REF!,Data!#REF!,(IF(B39=Data!#REF!,Data!#REF!,Data!#REF!)))))))))))))))&amp;IF(B39=Data!B48,Data!G48,(IF(B39=Data!B49,Data!G49,(IF(B39=Data!B6,Data!G6,(IF(B39=Data!B7,Data!G7,(IF(B39=Data!#REF!,Data!#REF!,(IF(B39=Data!#REF!,Data!G828,(IF(B39=Data!#REF!,Data!#REF!,(IF(B39=Data!#REF!,Data!#REF!,Data!#REF!)))))))))))))))&amp;IF(B39=Data!#REF!,Data!#REF!,(IF(B39=Data!#REF!,Data!#REF!,(IF(B39=Data!#REF!,Data!#REF!,(IF(B39=Data!#REF!,Data!#REF!,(IF(B39=Data!#REF!,Data!#REF!,Data!#REF!)))))))))</f>
        <v>#REF!</v>
      </c>
      <c r="M39" s="96"/>
      <c r="N39" s="97"/>
      <c r="O39" s="98" t="e">
        <f>IF(B39=Data!B28,Data!H28,(IF(B39=Data!#REF!,Data!#REF!,(IF(B39=Data!#REF!,Data!#REF!,(IF(B39=Data!#REF!,Data!#REF!,(IF(B39=Data!B32,Data!H32,(IF(B39=Data!#REF!,Data!#REF!,(IF(B39=Data!#REF!,Data!#REF!,(IF(B39=Data!#REF!,Data!#REF!,Data!#REF!)))))))))))))))&amp;IF(B39=Data!B48,Data!H48,(IF(B39=Data!B49,Data!H49,(IF(B39=Data!B6,Data!H6,(IF(B39=Data!B7,Data!H7,(IF(B39=Data!#REF!,Data!#REF!,(IF(B39=Data!#REF!,Data!H828,(IF(B39=Data!#REF!,Data!#REF!,(IF(B39=Data!#REF!,Data!#REF!,Data!#REF!)))))))))))))))&amp;IF(B39=Data!#REF!,Data!#REF!,(IF(B39=Data!#REF!,Data!#REF!,(IF(B39=Data!#REF!,Data!#REF!,(IF(B39=Data!#REF!,Data!#REF!,(IF(B39=Data!#REF!,Data!#REF!,Data!#REF!)))))))))</f>
        <v>#REF!</v>
      </c>
      <c r="P39" s="97"/>
      <c r="Q39" s="97"/>
      <c r="R39" s="98" t="e">
        <f>IF(B39=Data!B28,Data!I28,(IF(B39=Data!#REF!,Data!#REF!,(IF(B39=Data!#REF!,Data!#REF!,(IF(B39=Data!#REF!,Data!#REF!,(IF(B39=Data!B32,Data!I32,(IF(B39=Data!#REF!,Data!#REF!,(IF(B39=Data!#REF!,Data!#REF!,(IF(B39=Data!#REF!,Data!#REF!,Data!#REF!)))))))))))))))&amp;IF(B39=Data!B48,Data!I48,(IF(B39=Data!B49,Data!I49,(IF(B39=Data!B6,Data!I6,(IF(B39=Data!B7,Data!I7,(IF(B39=Data!#REF!,Data!#REF!,(IF(B39=Data!#REF!,Data!I828,(IF(B39=Data!#REF!,Data!#REF!,(IF(B39=Data!#REF!,Data!#REF!,Data!#REF!)))))))))))))))&amp;IF(B39=Data!#REF!,Data!#REF!,(IF(B39=Data!#REF!,Data!#REF!,(IF(B39=Data!#REF!,Data!#REF!,(IF(B39=Data!#REF!,Data!#REF!,(IF(B39=Data!#REF!,Data!#REF!,Data!#REF!)))))))))</f>
        <v>#REF!</v>
      </c>
      <c r="S39" s="99"/>
      <c r="T39" s="98" t="e">
        <f>IF(B39=Data!B28,Data!J28,(IF(B39=Data!#REF!,Data!#REF!,(IF(B39=Data!#REF!,Data!#REF!,(IF(B39=Data!#REF!,Data!#REF!,(IF(B39=Data!B32,Data!J32,(IF(B39=Data!#REF!,Data!#REF!,(IF(B39=Data!#REF!,Data!#REF!,(IF(B39=Data!#REF!,Data!#REF!,Data!#REF!)))))))))))))))&amp;IF(B39=Data!B48,Data!J48,(IF(B39=Data!B49,Data!J49,(IF(B39=Data!B6,Data!J6,(IF(B39=Data!B7,Data!J7,(IF(B39=Data!#REF!,Data!#REF!,(IF(B39=Data!#REF!,Data!J828,(IF(B39=Data!#REF!,Data!#REF!,(IF(B39=Data!#REF!,Data!#REF!,Data!#REF!)))))))))))))))&amp;IF(B39=Data!#REF!,Data!#REF!,(IF(B39=Data!#REF!,Data!#REF!,(IF(B39=Data!#REF!,Data!#REF!,(IF(B39=Data!#REF!,Data!#REF!,(IF(B39=Data!#REF!,Data!#REF!,Data!#REF!)))))))))</f>
        <v>#REF!</v>
      </c>
      <c r="U39" s="127" t="str">
        <f>IF(D39="","",VLOOKUP(B39,Data!$B$5:$J$318,9,FALSE)*D39)</f>
        <v/>
      </c>
    </row>
    <row r="40" spans="1:21" ht="14">
      <c r="A40" s="90"/>
      <c r="B40" s="101"/>
      <c r="C40" s="124" t="str">
        <f>IF(D40="","",VLOOKUP(B40,Data!$B$5:$L$318,2,FALSE))</f>
        <v/>
      </c>
      <c r="D40" s="92"/>
      <c r="E40" s="92"/>
      <c r="F40" s="124" t="str">
        <f>IF(D40="","",VLOOKUP(B40,Data!$B$5:$L$318,11,FALSE))</f>
        <v/>
      </c>
      <c r="G40" s="95" t="str">
        <f t="shared" si="0"/>
        <v>-</v>
      </c>
      <c r="H40" s="93" t="str">
        <f>IF(D40="","",VLOOKUP(B40,Data!$B$5:$D$318,3,FALSE))</f>
        <v/>
      </c>
      <c r="I40" s="93" t="str">
        <f>IF(D40="","",VLOOKUP(B40,Data!$B$5:$M$318,12,FALSE))</f>
        <v/>
      </c>
      <c r="J40" s="124" t="str">
        <f>IF(D40="","",VLOOKUP(B40,Data!$B$5:$E$318,4,FALSE)*D40)</f>
        <v/>
      </c>
      <c r="K40" s="124" t="str">
        <f>IF(D40="","",VLOOKUP(B40,Data!$B$5:$F$318,5,FALSE)*D40)</f>
        <v/>
      </c>
      <c r="L40" s="95" t="e">
        <f>IF(B40=Data!#REF!,Data!#REF!,(IF(B40=Data!#REF!,Data!#REF!,(IF(B40=Data!#REF!,Data!#REF!,(IF(B40=Data!#REF!,Data!#REF!,(IF(B40=Data!B34,Data!G34,(IF(B40=Data!#REF!,Data!#REF!,(IF(B40=Data!#REF!,Data!#REF!,(IF(B40=Data!B47,Data!G47,Data!#REF!)))))))))))))))&amp;IF(B40=Data!B49,Data!G49,(IF(B40=Data!B50,Data!G50,(IF(B40=Data!B7,Data!G7,(IF(B40=Data!#REF!,Data!#REF!,(IF(B40=Data!#REF!,Data!#REF!,(IF(B40=Data!#REF!,Data!G829,(IF(B40=Data!#REF!,Data!#REF!,(IF(B40=Data!#REF!,Data!#REF!,Data!#REF!)))))))))))))))&amp;IF(B40=Data!#REF!,Data!#REF!,(IF(B40=Data!#REF!,Data!#REF!,(IF(B40=Data!#REF!,Data!#REF!,(IF(B40=Data!#REF!,Data!#REF!,(IF(B40=Data!#REF!,Data!#REF!,Data!#REF!)))))))))</f>
        <v>#REF!</v>
      </c>
      <c r="M40" s="96"/>
      <c r="N40" s="97"/>
      <c r="O40" s="98" t="e">
        <f>IF(B40=Data!#REF!,Data!#REF!,(IF(B40=Data!#REF!,Data!#REF!,(IF(B40=Data!#REF!,Data!#REF!,(IF(B40=Data!#REF!,Data!#REF!,(IF(B40=Data!B34,Data!H34,(IF(B40=Data!#REF!,Data!#REF!,(IF(B40=Data!#REF!,Data!#REF!,(IF(B40=Data!B47,Data!H47,Data!#REF!)))))))))))))))&amp;IF(B40=Data!B49,Data!H49,(IF(B40=Data!B50,Data!H50,(IF(B40=Data!B7,Data!H7,(IF(B40=Data!#REF!,Data!#REF!,(IF(B40=Data!#REF!,Data!#REF!,(IF(B40=Data!#REF!,Data!H829,(IF(B40=Data!#REF!,Data!#REF!,(IF(B40=Data!#REF!,Data!#REF!,Data!#REF!)))))))))))))))&amp;IF(B40=Data!#REF!,Data!#REF!,(IF(B40=Data!#REF!,Data!#REF!,(IF(B40=Data!#REF!,Data!#REF!,(IF(B40=Data!#REF!,Data!#REF!,(IF(B40=Data!#REF!,Data!#REF!,Data!#REF!)))))))))</f>
        <v>#REF!</v>
      </c>
      <c r="P40" s="97"/>
      <c r="Q40" s="97"/>
      <c r="R40" s="98" t="e">
        <f>IF(B40=Data!#REF!,Data!#REF!,(IF(B40=Data!#REF!,Data!#REF!,(IF(B40=Data!#REF!,Data!#REF!,(IF(B40=Data!#REF!,Data!#REF!,(IF(B40=Data!B34,Data!I34,(IF(B40=Data!#REF!,Data!#REF!,(IF(B40=Data!#REF!,Data!#REF!,(IF(B40=Data!B47,Data!I47,Data!#REF!)))))))))))))))&amp;IF(B40=Data!B49,Data!I49,(IF(B40=Data!B50,Data!I50,(IF(B40=Data!B7,Data!I7,(IF(B40=Data!#REF!,Data!#REF!,(IF(B40=Data!#REF!,Data!#REF!,(IF(B40=Data!#REF!,Data!I829,(IF(B40=Data!#REF!,Data!#REF!,(IF(B40=Data!#REF!,Data!#REF!,Data!#REF!)))))))))))))))&amp;IF(B40=Data!#REF!,Data!#REF!,(IF(B40=Data!#REF!,Data!#REF!,(IF(B40=Data!#REF!,Data!#REF!,(IF(B40=Data!#REF!,Data!#REF!,(IF(B40=Data!#REF!,Data!#REF!,Data!#REF!)))))))))</f>
        <v>#REF!</v>
      </c>
      <c r="S40" s="99"/>
      <c r="T40" s="98" t="e">
        <f>IF(B40=Data!#REF!,Data!#REF!,(IF(B40=Data!#REF!,Data!#REF!,(IF(B40=Data!#REF!,Data!#REF!,(IF(B40=Data!#REF!,Data!#REF!,(IF(B40=Data!B34,Data!J34,(IF(B40=Data!#REF!,Data!#REF!,(IF(B40=Data!#REF!,Data!#REF!,(IF(B40=Data!B47,Data!J47,Data!#REF!)))))))))))))))&amp;IF(B40=Data!B49,Data!J49,(IF(B40=Data!B50,Data!J50,(IF(B40=Data!B7,Data!J7,(IF(B40=Data!#REF!,Data!#REF!,(IF(B40=Data!#REF!,Data!#REF!,(IF(B40=Data!#REF!,Data!J829,(IF(B40=Data!#REF!,Data!#REF!,(IF(B40=Data!#REF!,Data!#REF!,Data!#REF!)))))))))))))))&amp;IF(B40=Data!#REF!,Data!#REF!,(IF(B40=Data!#REF!,Data!#REF!,(IF(B40=Data!#REF!,Data!#REF!,(IF(B40=Data!#REF!,Data!#REF!,(IF(B40=Data!#REF!,Data!#REF!,Data!#REF!)))))))))</f>
        <v>#REF!</v>
      </c>
      <c r="U40" s="127" t="str">
        <f>IF(D40="","",VLOOKUP(B40,Data!$B$5:$J$318,9,FALSE)*D40)</f>
        <v/>
      </c>
    </row>
    <row r="41" spans="1:21" ht="14">
      <c r="A41" s="90"/>
      <c r="B41" s="101"/>
      <c r="C41" s="124" t="str">
        <f>IF(D41="","",VLOOKUP(B41,Data!$B$5:$L$318,2,FALSE))</f>
        <v/>
      </c>
      <c r="D41" s="92"/>
      <c r="E41" s="92"/>
      <c r="F41" s="124" t="str">
        <f>IF(D41="","",VLOOKUP(B41,Data!$B$5:$L$318,11,FALSE))</f>
        <v/>
      </c>
      <c r="G41" s="95" t="str">
        <f t="shared" si="0"/>
        <v>-</v>
      </c>
      <c r="H41" s="93" t="str">
        <f>IF(D41="","",VLOOKUP(B41,Data!$B$5:$D$318,3,FALSE))</f>
        <v/>
      </c>
      <c r="I41" s="93" t="str">
        <f>IF(D41="","",VLOOKUP(B41,Data!$B$5:$M$318,12,FALSE))</f>
        <v/>
      </c>
      <c r="J41" s="124" t="str">
        <f>IF(D41="","",VLOOKUP(B41,Data!$B$5:$E$318,4,FALSE)*D41)</f>
        <v/>
      </c>
      <c r="K41" s="124" t="str">
        <f>IF(D41="","",VLOOKUP(B41,Data!$B$5:$F$318,5,FALSE)*D41)</f>
        <v/>
      </c>
      <c r="L41" s="95" t="e">
        <f>IF(B41=Data!#REF!,Data!#REF!,(IF(B41=Data!#REF!,Data!#REF!,(IF(B41=Data!#REF!,Data!#REF!,(IF(B41=Data!B29,Data!G29,(IF(B41=Data!B35,Data!G35,(IF(B41=Data!#REF!,Data!#REF!,(IF(B41=Data!#REF!,Data!#REF!,(IF(B41=Data!B48,Data!G48,Data!#REF!)))))))))))))))&amp;IF(B41=Data!B50,Data!G50,(IF(B41=Data!#REF!,Data!#REF!,(IF(B41=Data!#REF!,Data!#REF!,(IF(B41=Data!#REF!,Data!#REF!,(IF(B41=Data!#REF!,Data!#REF!,(IF(B41=Data!#REF!,Data!G830,(IF(B41=Data!#REF!,Data!#REF!,(IF(B41=Data!#REF!,Data!#REF!,Data!#REF!)))))))))))))))&amp;IF(B41=Data!#REF!,Data!#REF!,(IF(B41=Data!#REF!,Data!#REF!,(IF(B41=Data!#REF!,Data!#REF!,(IF(B41=Data!#REF!,Data!#REF!,(IF(B41=Data!#REF!,Data!#REF!,Data!#REF!)))))))))</f>
        <v>#REF!</v>
      </c>
      <c r="M41" s="96"/>
      <c r="N41" s="97"/>
      <c r="O41" s="98" t="e">
        <f>IF(B41=Data!#REF!,Data!#REF!,(IF(B41=Data!#REF!,Data!#REF!,(IF(B41=Data!#REF!,Data!#REF!,(IF(B41=Data!B29,Data!H29,(IF(B41=Data!B35,Data!H35,(IF(B41=Data!#REF!,Data!#REF!,(IF(B41=Data!#REF!,Data!#REF!,(IF(B41=Data!B48,Data!H48,Data!#REF!)))))))))))))))&amp;IF(B41=Data!B50,Data!H50,(IF(B41=Data!#REF!,Data!#REF!,(IF(B41=Data!#REF!,Data!#REF!,(IF(B41=Data!#REF!,Data!#REF!,(IF(B41=Data!#REF!,Data!#REF!,(IF(B41=Data!#REF!,Data!H830,(IF(B41=Data!#REF!,Data!#REF!,(IF(B41=Data!#REF!,Data!#REF!,Data!#REF!)))))))))))))))&amp;IF(B41=Data!#REF!,Data!#REF!,(IF(B41=Data!#REF!,Data!#REF!,(IF(B41=Data!#REF!,Data!#REF!,(IF(B41=Data!#REF!,Data!#REF!,(IF(B41=Data!#REF!,Data!#REF!,Data!#REF!)))))))))</f>
        <v>#REF!</v>
      </c>
      <c r="P41" s="97"/>
      <c r="Q41" s="97"/>
      <c r="R41" s="98" t="e">
        <f>IF(B41=Data!#REF!,Data!#REF!,(IF(B41=Data!#REF!,Data!#REF!,(IF(B41=Data!#REF!,Data!#REF!,(IF(B41=Data!B29,Data!I29,(IF(B41=Data!B35,Data!I35,(IF(B41=Data!#REF!,Data!#REF!,(IF(B41=Data!#REF!,Data!#REF!,(IF(B41=Data!B48,Data!I48,Data!#REF!)))))))))))))))&amp;IF(B41=Data!B50,Data!I50,(IF(B41=Data!#REF!,Data!#REF!,(IF(B41=Data!#REF!,Data!#REF!,(IF(B41=Data!#REF!,Data!#REF!,(IF(B41=Data!#REF!,Data!#REF!,(IF(B41=Data!#REF!,Data!I830,(IF(B41=Data!#REF!,Data!#REF!,(IF(B41=Data!#REF!,Data!#REF!,Data!#REF!)))))))))))))))&amp;IF(B41=Data!#REF!,Data!#REF!,(IF(B41=Data!#REF!,Data!#REF!,(IF(B41=Data!#REF!,Data!#REF!,(IF(B41=Data!#REF!,Data!#REF!,(IF(B41=Data!#REF!,Data!#REF!,Data!#REF!)))))))))</f>
        <v>#REF!</v>
      </c>
      <c r="S41" s="99"/>
      <c r="T41" s="98" t="e">
        <f>IF(B41=Data!#REF!,Data!#REF!,(IF(B41=Data!#REF!,Data!#REF!,(IF(B41=Data!#REF!,Data!#REF!,(IF(B41=Data!B29,Data!J29,(IF(B41=Data!B35,Data!J35,(IF(B41=Data!#REF!,Data!#REF!,(IF(B41=Data!#REF!,Data!#REF!,(IF(B41=Data!B48,Data!J48,Data!#REF!)))))))))))))))&amp;IF(B41=Data!B50,Data!J50,(IF(B41=Data!#REF!,Data!#REF!,(IF(B41=Data!#REF!,Data!#REF!,(IF(B41=Data!#REF!,Data!#REF!,(IF(B41=Data!#REF!,Data!#REF!,(IF(B41=Data!#REF!,Data!J830,(IF(B41=Data!#REF!,Data!#REF!,(IF(B41=Data!#REF!,Data!#REF!,Data!#REF!)))))))))))))))&amp;IF(B41=Data!#REF!,Data!#REF!,(IF(B41=Data!#REF!,Data!#REF!,(IF(B41=Data!#REF!,Data!#REF!,(IF(B41=Data!#REF!,Data!#REF!,(IF(B41=Data!#REF!,Data!#REF!,Data!#REF!)))))))))</f>
        <v>#REF!</v>
      </c>
      <c r="U41" s="127" t="str">
        <f>IF(D41="","",VLOOKUP(B41,Data!$B$5:$J$318,9,FALSE)*D41)</f>
        <v/>
      </c>
    </row>
    <row r="42" spans="1:21" ht="14">
      <c r="A42" s="90"/>
      <c r="B42" s="91"/>
      <c r="C42" s="124" t="str">
        <f>IF(D42="","",VLOOKUP(B42,Data!$B$5:$L$318,2,FALSE))</f>
        <v/>
      </c>
      <c r="D42" s="92"/>
      <c r="E42" s="92"/>
      <c r="F42" s="124" t="str">
        <f>IF(D42="","",VLOOKUP(B42,Data!$B$5:$L$318,11,FALSE))</f>
        <v/>
      </c>
      <c r="G42" s="95" t="str">
        <f t="shared" si="0"/>
        <v>-</v>
      </c>
      <c r="H42" s="93" t="str">
        <f>IF(D42="","",VLOOKUP(B42,Data!$B$5:$D$318,3,FALSE))</f>
        <v/>
      </c>
      <c r="I42" s="93" t="str">
        <f>IF(D42="","",VLOOKUP(B42,Data!$B$5:$M$318,12,FALSE))</f>
        <v/>
      </c>
      <c r="J42" s="124" t="str">
        <f>IF(D42="","",VLOOKUP(B42,Data!$B$5:$E$318,4,FALSE)*D42)</f>
        <v/>
      </c>
      <c r="K42" s="124" t="str">
        <f>IF(D42="","",VLOOKUP(B42,Data!$B$5:$F$318,5,FALSE)*D42)</f>
        <v/>
      </c>
      <c r="L42" s="95" t="e">
        <f>IF(B42=Data!#REF!,Data!#REF!,(IF(B42=Data!#REF!,Data!#REF!,(IF(B42=Data!#REF!,Data!#REF!,(IF(B42=Data!#REF!,Data!#REF!,(IF(B42=Data!B34,Data!G34,(IF(B42=Data!#REF!,Data!#REF!,(IF(B42=Data!#REF!,Data!#REF!,(IF(B42=Data!B47,Data!G47,Data!#REF!)))))))))))))))&amp;IF(B42=Data!B49,Data!G49,(IF(B42=Data!B50,Data!G50,(IF(B42=Data!B7,Data!G7,(IF(B42=Data!#REF!,Data!#REF!,(IF(B42=Data!#REF!,Data!#REF!,(IF(B42=Data!#REF!,Data!G829,(IF(B42=Data!#REF!,Data!#REF!,(IF(B42=Data!#REF!,Data!#REF!,Data!#REF!)))))))))))))))&amp;IF(B42=Data!#REF!,Data!#REF!,(IF(B42=Data!#REF!,Data!#REF!,(IF(B42=Data!#REF!,Data!#REF!,(IF(B42=Data!#REF!,Data!#REF!,(IF(B42=Data!#REF!,Data!#REF!,Data!#REF!)))))))))</f>
        <v>#REF!</v>
      </c>
      <c r="M42" s="96"/>
      <c r="N42" s="97"/>
      <c r="O42" s="98" t="e">
        <f>IF(B42=Data!#REF!,Data!#REF!,(IF(B42=Data!#REF!,Data!#REF!,(IF(B42=Data!#REF!,Data!#REF!,(IF(B42=Data!#REF!,Data!#REF!,(IF(B42=Data!B34,Data!H34,(IF(B42=Data!#REF!,Data!#REF!,(IF(B42=Data!#REF!,Data!#REF!,(IF(B42=Data!B47,Data!H47,Data!#REF!)))))))))))))))&amp;IF(B42=Data!B49,Data!H49,(IF(B42=Data!B50,Data!H50,(IF(B42=Data!B7,Data!H7,(IF(B42=Data!#REF!,Data!#REF!,(IF(B42=Data!#REF!,Data!#REF!,(IF(B42=Data!#REF!,Data!H829,(IF(B42=Data!#REF!,Data!#REF!,(IF(B42=Data!#REF!,Data!#REF!,Data!#REF!)))))))))))))))&amp;IF(B42=Data!#REF!,Data!#REF!,(IF(B42=Data!#REF!,Data!#REF!,(IF(B42=Data!#REF!,Data!#REF!,(IF(B42=Data!#REF!,Data!#REF!,(IF(B42=Data!#REF!,Data!#REF!,Data!#REF!)))))))))</f>
        <v>#REF!</v>
      </c>
      <c r="P42" s="97"/>
      <c r="Q42" s="97"/>
      <c r="R42" s="98" t="e">
        <f>IF(B42=Data!#REF!,Data!#REF!,(IF(B42=Data!#REF!,Data!#REF!,(IF(B42=Data!#REF!,Data!#REF!,(IF(B42=Data!#REF!,Data!#REF!,(IF(B42=Data!B34,Data!I34,(IF(B42=Data!#REF!,Data!#REF!,(IF(B42=Data!#REF!,Data!#REF!,(IF(B42=Data!B47,Data!I47,Data!#REF!)))))))))))))))&amp;IF(B42=Data!B49,Data!I49,(IF(B42=Data!B50,Data!I50,(IF(B42=Data!B7,Data!I7,(IF(B42=Data!#REF!,Data!#REF!,(IF(B42=Data!#REF!,Data!#REF!,(IF(B42=Data!#REF!,Data!I829,(IF(B42=Data!#REF!,Data!#REF!,(IF(B42=Data!#REF!,Data!#REF!,Data!#REF!)))))))))))))))&amp;IF(B42=Data!#REF!,Data!#REF!,(IF(B42=Data!#REF!,Data!#REF!,(IF(B42=Data!#REF!,Data!#REF!,(IF(B42=Data!#REF!,Data!#REF!,(IF(B42=Data!#REF!,Data!#REF!,Data!#REF!)))))))))</f>
        <v>#REF!</v>
      </c>
      <c r="S42" s="99"/>
      <c r="T42" s="98" t="e">
        <f>IF(B42=Data!#REF!,Data!#REF!,(IF(B42=Data!#REF!,Data!#REF!,(IF(B42=Data!#REF!,Data!#REF!,(IF(B42=Data!#REF!,Data!#REF!,(IF(B42=Data!B34,Data!J34,(IF(B42=Data!#REF!,Data!#REF!,(IF(B42=Data!#REF!,Data!#REF!,(IF(B42=Data!B47,Data!J47,Data!#REF!)))))))))))))))&amp;IF(B42=Data!B49,Data!J49,(IF(B42=Data!B50,Data!J50,(IF(B42=Data!B7,Data!J7,(IF(B42=Data!#REF!,Data!#REF!,(IF(B42=Data!#REF!,Data!#REF!,(IF(B42=Data!#REF!,Data!J829,(IF(B42=Data!#REF!,Data!#REF!,(IF(B42=Data!#REF!,Data!#REF!,Data!#REF!)))))))))))))))&amp;IF(B42=Data!#REF!,Data!#REF!,(IF(B42=Data!#REF!,Data!#REF!,(IF(B42=Data!#REF!,Data!#REF!,(IF(B42=Data!#REF!,Data!#REF!,(IF(B42=Data!#REF!,Data!#REF!,Data!#REF!)))))))))</f>
        <v>#REF!</v>
      </c>
      <c r="U42" s="127" t="str">
        <f>IF(D42="","",VLOOKUP(B42,Data!$B$5:$J$318,9,FALSE)*D42)</f>
        <v/>
      </c>
    </row>
    <row r="43" spans="1:21" ht="14">
      <c r="A43" s="90"/>
      <c r="B43" s="91"/>
      <c r="C43" s="124" t="str">
        <f>IF(D43="","",VLOOKUP(B43,Data!$B$5:$L$318,2,FALSE))</f>
        <v/>
      </c>
      <c r="D43" s="92"/>
      <c r="E43" s="92"/>
      <c r="F43" s="124" t="str">
        <f>IF(D43="","",VLOOKUP(B43,Data!$B$5:$L$318,11,FALSE))</f>
        <v/>
      </c>
      <c r="G43" s="95" t="str">
        <f t="shared" si="0"/>
        <v>-</v>
      </c>
      <c r="H43" s="93" t="str">
        <f>IF(D43="","",VLOOKUP(B43,Data!$B$5:$D$318,3,FALSE))</f>
        <v/>
      </c>
      <c r="I43" s="93" t="str">
        <f>IF(D43="","",VLOOKUP(B43,Data!$B$5:$M$318,12,FALSE))</f>
        <v/>
      </c>
      <c r="J43" s="124" t="str">
        <f>IF(D43="","",VLOOKUP(B43,Data!$B$5:$E$318,4,FALSE)*D43)</f>
        <v/>
      </c>
      <c r="K43" s="124" t="str">
        <f>IF(D43="","",VLOOKUP(B43,Data!$B$5:$F$318,5,FALSE)*D43)</f>
        <v/>
      </c>
      <c r="L43" s="95" t="e">
        <f>IF(B43=Data!#REF!,Data!#REF!,(IF(B43=Data!#REF!,Data!#REF!,(IF(B43=Data!#REF!,Data!#REF!,(IF(B43=Data!B29,Data!G29,(IF(B43=Data!B35,Data!G35,(IF(B43=Data!#REF!,Data!#REF!,(IF(B43=Data!#REF!,Data!#REF!,(IF(B43=Data!B48,Data!G48,Data!#REF!)))))))))))))))&amp;IF(B43=Data!B50,Data!G50,(IF(B43=Data!#REF!,Data!#REF!,(IF(B43=Data!#REF!,Data!#REF!,(IF(B43=Data!#REF!,Data!#REF!,(IF(B43=Data!#REF!,Data!#REF!,(IF(B43=Data!#REF!,Data!G830,(IF(B43=Data!#REF!,Data!#REF!,(IF(B43=Data!#REF!,Data!#REF!,Data!#REF!)))))))))))))))&amp;IF(B43=Data!#REF!,Data!#REF!,(IF(B43=Data!#REF!,Data!#REF!,(IF(B43=Data!#REF!,Data!#REF!,(IF(B43=Data!#REF!,Data!#REF!,(IF(B43=Data!#REF!,Data!#REF!,Data!#REF!)))))))))</f>
        <v>#REF!</v>
      </c>
      <c r="M43" s="96"/>
      <c r="N43" s="97"/>
      <c r="O43" s="98" t="e">
        <f>IF(B43=Data!#REF!,Data!#REF!,(IF(B43=Data!#REF!,Data!#REF!,(IF(B43=Data!#REF!,Data!#REF!,(IF(B43=Data!B29,Data!H29,(IF(B43=Data!B35,Data!H35,(IF(B43=Data!#REF!,Data!#REF!,(IF(B43=Data!#REF!,Data!#REF!,(IF(B43=Data!B48,Data!H48,Data!#REF!)))))))))))))))&amp;IF(B43=Data!B50,Data!H50,(IF(B43=Data!#REF!,Data!#REF!,(IF(B43=Data!#REF!,Data!#REF!,(IF(B43=Data!#REF!,Data!#REF!,(IF(B43=Data!#REF!,Data!#REF!,(IF(B43=Data!#REF!,Data!H830,(IF(B43=Data!#REF!,Data!#REF!,(IF(B43=Data!#REF!,Data!#REF!,Data!#REF!)))))))))))))))&amp;IF(B43=Data!#REF!,Data!#REF!,(IF(B43=Data!#REF!,Data!#REF!,(IF(B43=Data!#REF!,Data!#REF!,(IF(B43=Data!#REF!,Data!#REF!,(IF(B43=Data!#REF!,Data!#REF!,Data!#REF!)))))))))</f>
        <v>#REF!</v>
      </c>
      <c r="P43" s="97"/>
      <c r="Q43" s="97"/>
      <c r="R43" s="98" t="e">
        <f>IF(B43=Data!#REF!,Data!#REF!,(IF(B43=Data!#REF!,Data!#REF!,(IF(B43=Data!#REF!,Data!#REF!,(IF(B43=Data!B29,Data!I29,(IF(B43=Data!B35,Data!I35,(IF(B43=Data!#REF!,Data!#REF!,(IF(B43=Data!#REF!,Data!#REF!,(IF(B43=Data!B48,Data!I48,Data!#REF!)))))))))))))))&amp;IF(B43=Data!B50,Data!I50,(IF(B43=Data!#REF!,Data!#REF!,(IF(B43=Data!#REF!,Data!#REF!,(IF(B43=Data!#REF!,Data!#REF!,(IF(B43=Data!#REF!,Data!#REF!,(IF(B43=Data!#REF!,Data!I830,(IF(B43=Data!#REF!,Data!#REF!,(IF(B43=Data!#REF!,Data!#REF!,Data!#REF!)))))))))))))))&amp;IF(B43=Data!#REF!,Data!#REF!,(IF(B43=Data!#REF!,Data!#REF!,(IF(B43=Data!#REF!,Data!#REF!,(IF(B43=Data!#REF!,Data!#REF!,(IF(B43=Data!#REF!,Data!#REF!,Data!#REF!)))))))))</f>
        <v>#REF!</v>
      </c>
      <c r="S43" s="99"/>
      <c r="T43" s="98" t="e">
        <f>IF(B43=Data!#REF!,Data!#REF!,(IF(B43=Data!#REF!,Data!#REF!,(IF(B43=Data!#REF!,Data!#REF!,(IF(B43=Data!B29,Data!J29,(IF(B43=Data!B35,Data!J35,(IF(B43=Data!#REF!,Data!#REF!,(IF(B43=Data!#REF!,Data!#REF!,(IF(B43=Data!B48,Data!J48,Data!#REF!)))))))))))))))&amp;IF(B43=Data!B50,Data!J50,(IF(B43=Data!#REF!,Data!#REF!,(IF(B43=Data!#REF!,Data!#REF!,(IF(B43=Data!#REF!,Data!#REF!,(IF(B43=Data!#REF!,Data!#REF!,(IF(B43=Data!#REF!,Data!J830,(IF(B43=Data!#REF!,Data!#REF!,(IF(B43=Data!#REF!,Data!#REF!,Data!#REF!)))))))))))))))&amp;IF(B43=Data!#REF!,Data!#REF!,(IF(B43=Data!#REF!,Data!#REF!,(IF(B43=Data!#REF!,Data!#REF!,(IF(B43=Data!#REF!,Data!#REF!,(IF(B43=Data!#REF!,Data!#REF!,Data!#REF!)))))))))</f>
        <v>#REF!</v>
      </c>
      <c r="U43" s="127" t="str">
        <f>IF(D43="","",VLOOKUP(B43,Data!$B$5:$J$318,9,FALSE)*D43)</f>
        <v/>
      </c>
    </row>
    <row r="44" spans="1:21" ht="14">
      <c r="A44" s="90"/>
      <c r="B44" s="91"/>
      <c r="C44" s="124" t="str">
        <f>IF(D44="","",VLOOKUP(B44,Data!$B$5:$L$318,2,FALSE))</f>
        <v/>
      </c>
      <c r="D44" s="92"/>
      <c r="E44" s="94"/>
      <c r="F44" s="124" t="str">
        <f>IF(D44="","",VLOOKUP(B44,Data!$B$5:$L$318,11,FALSE))</f>
        <v/>
      </c>
      <c r="G44" s="95" t="str">
        <f t="shared" si="0"/>
        <v>-</v>
      </c>
      <c r="H44" s="93" t="str">
        <f>IF(D44="","",VLOOKUP(B44,Data!$B$5:$D$318,3,FALSE))</f>
        <v/>
      </c>
      <c r="I44" s="93" t="str">
        <f>IF(D44="","",VLOOKUP(B44,Data!$B$5:$M$318,12,FALSE))</f>
        <v/>
      </c>
      <c r="J44" s="124" t="str">
        <f>IF(D44="","",VLOOKUP(B44,Data!$B$5:$E$318,4,FALSE)*D44)</f>
        <v/>
      </c>
      <c r="K44" s="124" t="str">
        <f>IF(D44="","",VLOOKUP(B44,Data!$B$5:$F$318,5,FALSE)*D44)</f>
        <v/>
      </c>
      <c r="L44" s="95" t="e">
        <f>IF(B44=Data!B28,Data!G28,(IF(B44=Data!#REF!,Data!#REF!,(IF(B44=Data!#REF!,Data!#REF!,(IF(B44=Data!#REF!,Data!#REF!,(IF(B44=Data!B32,Data!G32,(IF(B44=Data!#REF!,Data!#REF!,(IF(B44=Data!#REF!,Data!#REF!,(IF(B44=Data!#REF!,Data!#REF!,Data!#REF!)))))))))))))))&amp;IF(B44=Data!B48,Data!G48,(IF(B44=Data!B49,Data!G49,(IF(B44=Data!B6,Data!G6,(IF(B44=Data!B7,Data!G7,(IF(B44=Data!#REF!,Data!#REF!,(IF(B44=Data!#REF!,Data!G828,(IF(B44=Data!#REF!,Data!#REF!,(IF(B44=Data!#REF!,Data!#REF!,Data!#REF!)))))))))))))))&amp;IF(B44=Data!#REF!,Data!#REF!,(IF(B44=Data!#REF!,Data!#REF!,(IF(B44=Data!#REF!,Data!#REF!,(IF(B44=Data!#REF!,Data!#REF!,(IF(B44=Data!#REF!,Data!#REF!,Data!#REF!)))))))))</f>
        <v>#REF!</v>
      </c>
      <c r="M44" s="96"/>
      <c r="N44" s="97"/>
      <c r="O44" s="98" t="e">
        <f>IF(B44=Data!B28,Data!H28,(IF(B44=Data!#REF!,Data!#REF!,(IF(B44=Data!#REF!,Data!#REF!,(IF(B44=Data!#REF!,Data!#REF!,(IF(B44=Data!B32,Data!H32,(IF(B44=Data!#REF!,Data!#REF!,(IF(B44=Data!#REF!,Data!#REF!,(IF(B44=Data!#REF!,Data!#REF!,Data!#REF!)))))))))))))))&amp;IF(B44=Data!B48,Data!H48,(IF(B44=Data!B49,Data!H49,(IF(B44=Data!B6,Data!H6,(IF(B44=Data!B7,Data!H7,(IF(B44=Data!#REF!,Data!#REF!,(IF(B44=Data!#REF!,Data!H828,(IF(B44=Data!#REF!,Data!#REF!,(IF(B44=Data!#REF!,Data!#REF!,Data!#REF!)))))))))))))))&amp;IF(B44=Data!#REF!,Data!#REF!,(IF(B44=Data!#REF!,Data!#REF!,(IF(B44=Data!#REF!,Data!#REF!,(IF(B44=Data!#REF!,Data!#REF!,(IF(B44=Data!#REF!,Data!#REF!,Data!#REF!)))))))))</f>
        <v>#REF!</v>
      </c>
      <c r="P44" s="97"/>
      <c r="Q44" s="97"/>
      <c r="R44" s="98" t="e">
        <f>IF(B44=Data!B28,Data!I28,(IF(B44=Data!#REF!,Data!#REF!,(IF(B44=Data!#REF!,Data!#REF!,(IF(B44=Data!#REF!,Data!#REF!,(IF(B44=Data!B32,Data!I32,(IF(B44=Data!#REF!,Data!#REF!,(IF(B44=Data!#REF!,Data!#REF!,(IF(B44=Data!#REF!,Data!#REF!,Data!#REF!)))))))))))))))&amp;IF(B44=Data!B48,Data!I48,(IF(B44=Data!B49,Data!I49,(IF(B44=Data!B6,Data!I6,(IF(B44=Data!B7,Data!I7,(IF(B44=Data!#REF!,Data!#REF!,(IF(B44=Data!#REF!,Data!I828,(IF(B44=Data!#REF!,Data!#REF!,(IF(B44=Data!#REF!,Data!#REF!,Data!#REF!)))))))))))))))&amp;IF(B44=Data!#REF!,Data!#REF!,(IF(B44=Data!#REF!,Data!#REF!,(IF(B44=Data!#REF!,Data!#REF!,(IF(B44=Data!#REF!,Data!#REF!,(IF(B44=Data!#REF!,Data!#REF!,Data!#REF!)))))))))</f>
        <v>#REF!</v>
      </c>
      <c r="S44" s="99"/>
      <c r="T44" s="98" t="e">
        <f>IF(B44=Data!B28,Data!J28,(IF(B44=Data!#REF!,Data!#REF!,(IF(B44=Data!#REF!,Data!#REF!,(IF(B44=Data!#REF!,Data!#REF!,(IF(B44=Data!B32,Data!J32,(IF(B44=Data!#REF!,Data!#REF!,(IF(B44=Data!#REF!,Data!#REF!,(IF(B44=Data!#REF!,Data!#REF!,Data!#REF!)))))))))))))))&amp;IF(B44=Data!B48,Data!J48,(IF(B44=Data!B49,Data!J49,(IF(B44=Data!B6,Data!J6,(IF(B44=Data!B7,Data!J7,(IF(B44=Data!#REF!,Data!#REF!,(IF(B44=Data!#REF!,Data!J828,(IF(B44=Data!#REF!,Data!#REF!,(IF(B44=Data!#REF!,Data!#REF!,Data!#REF!)))))))))))))))&amp;IF(B44=Data!#REF!,Data!#REF!,(IF(B44=Data!#REF!,Data!#REF!,(IF(B44=Data!#REF!,Data!#REF!,(IF(B44=Data!#REF!,Data!#REF!,(IF(B44=Data!#REF!,Data!#REF!,Data!#REF!)))))))))</f>
        <v>#REF!</v>
      </c>
      <c r="U44" s="127" t="str">
        <f>IF(D44="","",VLOOKUP(B44,Data!$B$5:$J$318,9,FALSE)*D44)</f>
        <v/>
      </c>
    </row>
    <row r="45" spans="1:21" ht="14">
      <c r="A45" s="90"/>
      <c r="B45" s="91"/>
      <c r="C45" s="124" t="str">
        <f>IF(D45="","",VLOOKUP(B45,Data!$B$5:$L$318,2,FALSE))</f>
        <v/>
      </c>
      <c r="D45" s="92"/>
      <c r="E45" s="92"/>
      <c r="F45" s="124" t="str">
        <f>IF(D45="","",VLOOKUP(B45,Data!$B$5:$L$318,11,FALSE))</f>
        <v/>
      </c>
      <c r="G45" s="95" t="str">
        <f t="shared" si="0"/>
        <v>-</v>
      </c>
      <c r="H45" s="93" t="str">
        <f>IF(D45="","",VLOOKUP(B45,Data!$B$5:$D$318,3,FALSE))</f>
        <v/>
      </c>
      <c r="I45" s="93" t="str">
        <f>IF(D45="","",VLOOKUP(B45,Data!$B$5:$M$318,12,FALSE))</f>
        <v/>
      </c>
      <c r="J45" s="124" t="str">
        <f>IF(D45="","",VLOOKUP(B45,Data!$B$5:$E$318,4,FALSE)*D45)</f>
        <v/>
      </c>
      <c r="K45" s="124" t="str">
        <f>IF(D45="","",VLOOKUP(B45,Data!$B$5:$F$318,5,FALSE)*D45)</f>
        <v/>
      </c>
      <c r="L45" s="95" t="e">
        <f>IF(B45=Data!#REF!,Data!#REF!,(IF(B45=Data!#REF!,Data!#REF!,(IF(B45=Data!#REF!,Data!#REF!,(IF(B45=Data!#REF!,Data!#REF!,(IF(B45=Data!B35,Data!G35,(IF(B45=Data!#REF!,Data!#REF!,(IF(B45=Data!#REF!,Data!#REF!,(IF(B45=Data!B47,Data!G47,Data!#REF!)))))))))))))))&amp;IF(B45=Data!B49,Data!G49,(IF(B45=Data!B50,Data!G50,(IF(B45=Data!B7,Data!G7,(IF(B45=Data!#REF!,Data!#REF!,(IF(B45=Data!#REF!,Data!#REF!,(IF(B45=Data!#REF!,Data!G829,(IF(B45=Data!#REF!,Data!#REF!,(IF(B45=Data!#REF!,Data!#REF!,Data!#REF!)))))))))))))))&amp;IF(B45=Data!#REF!,Data!#REF!,(IF(B45=Data!#REF!,Data!#REF!,(IF(B45=Data!#REF!,Data!#REF!,(IF(B45=Data!#REF!,Data!#REF!,(IF(B45=Data!#REF!,Data!#REF!,Data!#REF!)))))))))</f>
        <v>#REF!</v>
      </c>
      <c r="M45" s="96"/>
      <c r="N45" s="97"/>
      <c r="O45" s="98" t="e">
        <f>IF(B45=Data!#REF!,Data!#REF!,(IF(B45=Data!#REF!,Data!#REF!,(IF(B45=Data!#REF!,Data!#REF!,(IF(B45=Data!#REF!,Data!#REF!,(IF(B45=Data!B35,Data!H35,(IF(B45=Data!#REF!,Data!#REF!,(IF(B45=Data!#REF!,Data!#REF!,(IF(B45=Data!B47,Data!H47,Data!#REF!)))))))))))))))&amp;IF(B45=Data!B49,Data!H49,(IF(B45=Data!B50,Data!H50,(IF(B45=Data!B7,Data!H7,(IF(B45=Data!#REF!,Data!#REF!,(IF(B45=Data!#REF!,Data!#REF!,(IF(B45=Data!#REF!,Data!H829,(IF(B45=Data!#REF!,Data!#REF!,(IF(B45=Data!#REF!,Data!#REF!,Data!#REF!)))))))))))))))&amp;IF(B45=Data!#REF!,Data!#REF!,(IF(B45=Data!#REF!,Data!#REF!,(IF(B45=Data!#REF!,Data!#REF!,(IF(B45=Data!#REF!,Data!#REF!,(IF(B45=Data!#REF!,Data!#REF!,Data!#REF!)))))))))</f>
        <v>#REF!</v>
      </c>
      <c r="P45" s="97"/>
      <c r="Q45" s="97"/>
      <c r="R45" s="98" t="e">
        <f>IF(B45=Data!#REF!,Data!#REF!,(IF(B45=Data!#REF!,Data!#REF!,(IF(B45=Data!#REF!,Data!#REF!,(IF(B45=Data!#REF!,Data!#REF!,(IF(B45=Data!B35,Data!I35,(IF(B45=Data!#REF!,Data!#REF!,(IF(B45=Data!#REF!,Data!#REF!,(IF(B45=Data!B47,Data!I47,Data!#REF!)))))))))))))))&amp;IF(B45=Data!B49,Data!I49,(IF(B45=Data!B50,Data!I50,(IF(B45=Data!B7,Data!I7,(IF(B45=Data!#REF!,Data!#REF!,(IF(B45=Data!#REF!,Data!#REF!,(IF(B45=Data!#REF!,Data!I829,(IF(B45=Data!#REF!,Data!#REF!,(IF(B45=Data!#REF!,Data!#REF!,Data!#REF!)))))))))))))))&amp;IF(B45=Data!#REF!,Data!#REF!,(IF(B45=Data!#REF!,Data!#REF!,(IF(B45=Data!#REF!,Data!#REF!,(IF(B45=Data!#REF!,Data!#REF!,(IF(B45=Data!#REF!,Data!#REF!,Data!#REF!)))))))))</f>
        <v>#REF!</v>
      </c>
      <c r="S45" s="99"/>
      <c r="T45" s="98" t="e">
        <f>IF(B45=Data!#REF!,Data!#REF!,(IF(B45=Data!#REF!,Data!#REF!,(IF(B45=Data!#REF!,Data!#REF!,(IF(B45=Data!#REF!,Data!#REF!,(IF(B45=Data!B35,Data!J35,(IF(B45=Data!#REF!,Data!#REF!,(IF(B45=Data!#REF!,Data!#REF!,(IF(B45=Data!B47,Data!J47,Data!#REF!)))))))))))))))&amp;IF(B45=Data!B49,Data!J49,(IF(B45=Data!B50,Data!J50,(IF(B45=Data!B7,Data!J7,(IF(B45=Data!#REF!,Data!#REF!,(IF(B45=Data!#REF!,Data!#REF!,(IF(B45=Data!#REF!,Data!J829,(IF(B45=Data!#REF!,Data!#REF!,(IF(B45=Data!#REF!,Data!#REF!,Data!#REF!)))))))))))))))&amp;IF(B45=Data!#REF!,Data!#REF!,(IF(B45=Data!#REF!,Data!#REF!,(IF(B45=Data!#REF!,Data!#REF!,(IF(B45=Data!#REF!,Data!#REF!,(IF(B45=Data!#REF!,Data!#REF!,Data!#REF!)))))))))</f>
        <v>#REF!</v>
      </c>
      <c r="U45" s="127" t="str">
        <f>IF(D45="","",VLOOKUP(B45,Data!$B$5:$J$318,9,FALSE)*D45)</f>
        <v/>
      </c>
    </row>
    <row r="46" spans="1:21" ht="14">
      <c r="A46" s="90"/>
      <c r="B46" s="91"/>
      <c r="C46" s="124" t="str">
        <f>IF(D46="","",VLOOKUP(B46,Data!$B$5:$L$318,2,FALSE))</f>
        <v/>
      </c>
      <c r="D46" s="92"/>
      <c r="E46" s="94"/>
      <c r="F46" s="124" t="str">
        <f>IF(D46="","",VLOOKUP(B46,Data!$B$5:$L$318,11,FALSE))</f>
        <v/>
      </c>
      <c r="G46" s="95" t="str">
        <f t="shared" si="0"/>
        <v>-</v>
      </c>
      <c r="H46" s="93" t="str">
        <f>IF(D46="","",VLOOKUP(B46,Data!$B$5:$D$318,3,FALSE))</f>
        <v/>
      </c>
      <c r="I46" s="93" t="str">
        <f>IF(D46="","",VLOOKUP(B46,Data!$B$5:$M$318,12,FALSE))</f>
        <v/>
      </c>
      <c r="J46" s="124" t="str">
        <f>IF(D46="","",VLOOKUP(B46,Data!$B$5:$E$318,4,FALSE)*D46)</f>
        <v/>
      </c>
      <c r="K46" s="124" t="str">
        <f>IF(D46="","",VLOOKUP(B46,Data!$B$5:$F$318,5,FALSE)*D46)</f>
        <v/>
      </c>
      <c r="L46" s="95" t="e">
        <f>IF(B46=Data!#REF!,Data!#REF!,(IF(B46=Data!#REF!,Data!#REF!,(IF(B46=Data!#REF!,Data!#REF!,(IF(B46=Data!B31,Data!G31,(IF(B46=Data!B37,Data!G37,(IF(B46=Data!#REF!,Data!#REF!,(IF(B46=Data!#REF!,Data!#REF!,(IF(B46=Data!B49,Data!G49,Data!#REF!)))))))))))))))&amp;IF(B46=Data!#REF!,Data!#REF!,(IF(B46=Data!#REF!,Data!#REF!,(IF(B46=Data!#REF!,Data!#REF!,(IF(B46=Data!#REF!,Data!#REF!,(IF(B46=Data!#REF!,Data!#REF!,(IF(B46=Data!#REF!,Data!G831,(IF(B46=Data!#REF!,Data!#REF!,(IF(B46=Data!#REF!,Data!#REF!,Data!#REF!)))))))))))))))&amp;IF(B46=Data!#REF!,Data!#REF!,(IF(B46=Data!#REF!,Data!#REF!,(IF(B46=Data!#REF!,Data!#REF!,(IF(B46=Data!#REF!,Data!#REF!,(IF(B46=Data!#REF!,Data!#REF!,Data!#REF!)))))))))</f>
        <v>#REF!</v>
      </c>
      <c r="M46" s="96"/>
      <c r="N46" s="97"/>
      <c r="O46" s="98" t="e">
        <f>IF(B46=Data!#REF!,Data!#REF!,(IF(B46=Data!#REF!,Data!#REF!,(IF(B46=Data!#REF!,Data!#REF!,(IF(B46=Data!B31,Data!H31,(IF(B46=Data!B37,Data!H37,(IF(B46=Data!#REF!,Data!#REF!,(IF(B46=Data!#REF!,Data!#REF!,(IF(B46=Data!B49,Data!H49,Data!#REF!)))))))))))))))&amp;IF(B46=Data!#REF!,Data!#REF!,(IF(B46=Data!#REF!,Data!#REF!,(IF(B46=Data!#REF!,Data!#REF!,(IF(B46=Data!#REF!,Data!#REF!,(IF(B46=Data!#REF!,Data!#REF!,(IF(B46=Data!#REF!,Data!H831,(IF(B46=Data!#REF!,Data!#REF!,(IF(B46=Data!#REF!,Data!#REF!,Data!#REF!)))))))))))))))&amp;IF(B46=Data!#REF!,Data!#REF!,(IF(B46=Data!#REF!,Data!#REF!,(IF(B46=Data!#REF!,Data!#REF!,(IF(B46=Data!#REF!,Data!#REF!,(IF(B46=Data!#REF!,Data!#REF!,Data!#REF!)))))))))</f>
        <v>#REF!</v>
      </c>
      <c r="P46" s="97"/>
      <c r="Q46" s="97"/>
      <c r="R46" s="98" t="e">
        <f>IF(B46=Data!#REF!,Data!#REF!,(IF(B46=Data!#REF!,Data!#REF!,(IF(B46=Data!#REF!,Data!#REF!,(IF(B46=Data!B31,Data!I31,(IF(B46=Data!B37,Data!I37,(IF(B46=Data!#REF!,Data!#REF!,(IF(B46=Data!#REF!,Data!#REF!,(IF(B46=Data!B49,Data!I49,Data!#REF!)))))))))))))))&amp;IF(B46=Data!#REF!,Data!#REF!,(IF(B46=Data!#REF!,Data!#REF!,(IF(B46=Data!#REF!,Data!#REF!,(IF(B46=Data!#REF!,Data!#REF!,(IF(B46=Data!#REF!,Data!#REF!,(IF(B46=Data!#REF!,Data!I831,(IF(B46=Data!#REF!,Data!#REF!,(IF(B46=Data!#REF!,Data!#REF!,Data!#REF!)))))))))))))))&amp;IF(B46=Data!#REF!,Data!#REF!,(IF(B46=Data!#REF!,Data!#REF!,(IF(B46=Data!#REF!,Data!#REF!,(IF(B46=Data!#REF!,Data!#REF!,(IF(B46=Data!#REF!,Data!#REF!,Data!#REF!)))))))))</f>
        <v>#REF!</v>
      </c>
      <c r="S46" s="99"/>
      <c r="T46" s="98" t="e">
        <f>IF(B46=Data!#REF!,Data!#REF!,(IF(B46=Data!#REF!,Data!#REF!,(IF(B46=Data!#REF!,Data!#REF!,(IF(B46=Data!B31,Data!J31,(IF(B46=Data!B37,Data!J37,(IF(B46=Data!#REF!,Data!#REF!,(IF(B46=Data!#REF!,Data!#REF!,(IF(B46=Data!B49,Data!J49,Data!#REF!)))))))))))))))&amp;IF(B46=Data!#REF!,Data!#REF!,(IF(B46=Data!#REF!,Data!#REF!,(IF(B46=Data!#REF!,Data!#REF!,(IF(B46=Data!#REF!,Data!#REF!,(IF(B46=Data!#REF!,Data!#REF!,(IF(B46=Data!#REF!,Data!J831,(IF(B46=Data!#REF!,Data!#REF!,(IF(B46=Data!#REF!,Data!#REF!,Data!#REF!)))))))))))))))&amp;IF(B46=Data!#REF!,Data!#REF!,(IF(B46=Data!#REF!,Data!#REF!,(IF(B46=Data!#REF!,Data!#REF!,(IF(B46=Data!#REF!,Data!#REF!,(IF(B46=Data!#REF!,Data!#REF!,Data!#REF!)))))))))</f>
        <v>#REF!</v>
      </c>
      <c r="U46" s="127" t="str">
        <f>IF(D46="","",VLOOKUP(B46,Data!$B$5:$J$318,9,FALSE)*D46)</f>
        <v/>
      </c>
    </row>
    <row r="47" spans="1:21" ht="14">
      <c r="A47" s="90"/>
      <c r="B47" s="91"/>
      <c r="C47" s="124" t="str">
        <f>IF(D47="","",VLOOKUP(B47,Data!$B$5:$L$318,2,FALSE))</f>
        <v/>
      </c>
      <c r="D47" s="92"/>
      <c r="E47" s="92"/>
      <c r="F47" s="124" t="str">
        <f>IF(D47="","",VLOOKUP(B47,Data!$B$5:$L$318,11,FALSE))</f>
        <v/>
      </c>
      <c r="G47" s="95" t="str">
        <f t="shared" si="0"/>
        <v>-</v>
      </c>
      <c r="H47" s="93" t="str">
        <f>IF(D47="","",VLOOKUP(B47,Data!$B$5:$D$318,3,FALSE))</f>
        <v/>
      </c>
      <c r="I47" s="93" t="str">
        <f>IF(D47="","",VLOOKUP(B47,Data!$B$5:$M$318,12,FALSE))</f>
        <v/>
      </c>
      <c r="J47" s="124" t="str">
        <f>IF(D47="","",VLOOKUP(B47,Data!$B$5:$E$318,4,FALSE)*D47)</f>
        <v/>
      </c>
      <c r="K47" s="124" t="str">
        <f>IF(D47="","",VLOOKUP(B47,Data!$B$5:$F$318,5,FALSE)*D47)</f>
        <v/>
      </c>
      <c r="L47" s="95" t="e">
        <f>IF(B47=Data!#REF!,Data!#REF!,(IF(B47=Data!#REF!,Data!#REF!,(IF(B47=Data!#REF!,Data!#REF!,(IF(B47=Data!B31,Data!G31,(IF(B47=Data!B37,Data!G37,(IF(B47=Data!#REF!,Data!#REF!,(IF(B47=Data!#REF!,Data!#REF!,(IF(B47=Data!B49,Data!G49,Data!#REF!)))))))))))))))&amp;IF(B47=Data!#REF!,Data!#REF!,(IF(B47=Data!#REF!,Data!#REF!,(IF(B47=Data!#REF!,Data!#REF!,(IF(B47=Data!#REF!,Data!#REF!,(IF(B47=Data!#REF!,Data!#REF!,(IF(B47=Data!#REF!,Data!G831,(IF(B47=Data!#REF!,Data!#REF!,(IF(B47=Data!#REF!,Data!#REF!,Data!#REF!)))))))))))))))&amp;IF(B47=Data!#REF!,Data!#REF!,(IF(B47=Data!#REF!,Data!#REF!,(IF(B47=Data!#REF!,Data!#REF!,(IF(B47=Data!#REF!,Data!#REF!,(IF(B47=Data!#REF!,Data!#REF!,Data!#REF!)))))))))</f>
        <v>#REF!</v>
      </c>
      <c r="M47" s="96"/>
      <c r="N47" s="97"/>
      <c r="O47" s="98" t="e">
        <f>IF(B47=Data!#REF!,Data!#REF!,(IF(B47=Data!#REF!,Data!#REF!,(IF(B47=Data!#REF!,Data!#REF!,(IF(B47=Data!B31,Data!H31,(IF(B47=Data!B37,Data!H37,(IF(B47=Data!#REF!,Data!#REF!,(IF(B47=Data!#REF!,Data!#REF!,(IF(B47=Data!B49,Data!H49,Data!#REF!)))))))))))))))&amp;IF(B47=Data!#REF!,Data!#REF!,(IF(B47=Data!#REF!,Data!#REF!,(IF(B47=Data!#REF!,Data!#REF!,(IF(B47=Data!#REF!,Data!#REF!,(IF(B47=Data!#REF!,Data!#REF!,(IF(B47=Data!#REF!,Data!H831,(IF(B47=Data!#REF!,Data!#REF!,(IF(B47=Data!#REF!,Data!#REF!,Data!#REF!)))))))))))))))&amp;IF(B47=Data!#REF!,Data!#REF!,(IF(B47=Data!#REF!,Data!#REF!,(IF(B47=Data!#REF!,Data!#REF!,(IF(B47=Data!#REF!,Data!#REF!,(IF(B47=Data!#REF!,Data!#REF!,Data!#REF!)))))))))</f>
        <v>#REF!</v>
      </c>
      <c r="P47" s="97"/>
      <c r="Q47" s="97"/>
      <c r="R47" s="98" t="e">
        <f>IF(B47=Data!#REF!,Data!#REF!,(IF(B47=Data!#REF!,Data!#REF!,(IF(B47=Data!#REF!,Data!#REF!,(IF(B47=Data!B31,Data!I31,(IF(B47=Data!B37,Data!I37,(IF(B47=Data!#REF!,Data!#REF!,(IF(B47=Data!#REF!,Data!#REF!,(IF(B47=Data!B49,Data!I49,Data!#REF!)))))))))))))))&amp;IF(B47=Data!#REF!,Data!#REF!,(IF(B47=Data!#REF!,Data!#REF!,(IF(B47=Data!#REF!,Data!#REF!,(IF(B47=Data!#REF!,Data!#REF!,(IF(B47=Data!#REF!,Data!#REF!,(IF(B47=Data!#REF!,Data!I831,(IF(B47=Data!#REF!,Data!#REF!,(IF(B47=Data!#REF!,Data!#REF!,Data!#REF!)))))))))))))))&amp;IF(B47=Data!#REF!,Data!#REF!,(IF(B47=Data!#REF!,Data!#REF!,(IF(B47=Data!#REF!,Data!#REF!,(IF(B47=Data!#REF!,Data!#REF!,(IF(B47=Data!#REF!,Data!#REF!,Data!#REF!)))))))))</f>
        <v>#REF!</v>
      </c>
      <c r="S47" s="99"/>
      <c r="T47" s="98" t="e">
        <f>IF(B47=Data!#REF!,Data!#REF!,(IF(B47=Data!#REF!,Data!#REF!,(IF(B47=Data!#REF!,Data!#REF!,(IF(B47=Data!B31,Data!J31,(IF(B47=Data!B37,Data!J37,(IF(B47=Data!#REF!,Data!#REF!,(IF(B47=Data!#REF!,Data!#REF!,(IF(B47=Data!B49,Data!J49,Data!#REF!)))))))))))))))&amp;IF(B47=Data!#REF!,Data!#REF!,(IF(B47=Data!#REF!,Data!#REF!,(IF(B47=Data!#REF!,Data!#REF!,(IF(B47=Data!#REF!,Data!#REF!,(IF(B47=Data!#REF!,Data!#REF!,(IF(B47=Data!#REF!,Data!J831,(IF(B47=Data!#REF!,Data!#REF!,(IF(B47=Data!#REF!,Data!#REF!,Data!#REF!)))))))))))))))&amp;IF(B47=Data!#REF!,Data!#REF!,(IF(B47=Data!#REF!,Data!#REF!,(IF(B47=Data!#REF!,Data!#REF!,(IF(B47=Data!#REF!,Data!#REF!,(IF(B47=Data!#REF!,Data!#REF!,Data!#REF!)))))))))</f>
        <v>#REF!</v>
      </c>
      <c r="U47" s="127" t="str">
        <f>IF(D47="","",VLOOKUP(B47,Data!$B$5:$J$318,9,FALSE)*D47)</f>
        <v/>
      </c>
    </row>
    <row r="48" spans="1:21" ht="14">
      <c r="A48" s="102"/>
      <c r="B48" s="103"/>
      <c r="C48" s="104"/>
      <c r="D48" s="105"/>
      <c r="E48" s="105"/>
      <c r="F48" s="106"/>
      <c r="G48" s="106"/>
      <c r="H48" s="106"/>
      <c r="I48" s="105"/>
      <c r="J48" s="106"/>
      <c r="K48" s="106"/>
      <c r="L48" s="106"/>
      <c r="M48" s="107"/>
      <c r="N48" s="108"/>
      <c r="O48" s="109"/>
      <c r="P48" s="108"/>
      <c r="Q48" s="108"/>
      <c r="R48" s="109"/>
      <c r="S48" s="110"/>
      <c r="T48" s="109"/>
      <c r="U48" s="111"/>
    </row>
    <row r="49" spans="1:21" ht="14">
      <c r="A49" s="105"/>
      <c r="B49" s="103"/>
      <c r="C49" s="104"/>
      <c r="D49" s="112">
        <f>SUM(D18:D47)</f>
        <v>101</v>
      </c>
      <c r="E49" s="112"/>
      <c r="F49" s="114"/>
      <c r="G49" s="114" t="e">
        <f>SUM(G18:G47)</f>
        <v>#N/A</v>
      </c>
      <c r="H49" s="105"/>
      <c r="I49" s="105"/>
      <c r="J49" s="114" t="e">
        <f>SUM(J18:J47)</f>
        <v>#N/A</v>
      </c>
      <c r="K49" s="114" t="e">
        <f>SUM(K18:K47)</f>
        <v>#N/A</v>
      </c>
      <c r="L49" s="114" t="e">
        <f>SUM(L16:L48)</f>
        <v>#REF!</v>
      </c>
      <c r="M49" s="113">
        <f>SUM(M18:M47)</f>
        <v>0</v>
      </c>
      <c r="N49" s="114">
        <f>SUM(N16:N48)</f>
        <v>0</v>
      </c>
      <c r="O49" s="114" t="e">
        <f>SUM(O16:O48)</f>
        <v>#REF!</v>
      </c>
      <c r="P49" s="113">
        <f>SUM(P18:P47)</f>
        <v>0</v>
      </c>
      <c r="Q49" s="114">
        <f>SUM(Q16:Q48)</f>
        <v>0</v>
      </c>
      <c r="R49" s="114" t="e">
        <f>SUM(R16:R48)</f>
        <v>#REF!</v>
      </c>
      <c r="S49" s="113">
        <f>SUM(S18:S47)</f>
        <v>0</v>
      </c>
      <c r="T49" s="114" t="e">
        <f>SUM(T16:T48)</f>
        <v>#REF!</v>
      </c>
      <c r="U49" s="115" t="e">
        <f>SUM(U18:U47)</f>
        <v>#N/A</v>
      </c>
    </row>
    <row r="50" spans="1:21">
      <c r="A50" s="54"/>
      <c r="B50" s="34"/>
      <c r="C50" s="36"/>
      <c r="D50" s="54"/>
      <c r="E50" s="34"/>
      <c r="F50" s="87"/>
      <c r="G50" s="69"/>
      <c r="H50" s="54"/>
      <c r="I50" s="54"/>
      <c r="J50" s="83"/>
      <c r="K50" s="69"/>
      <c r="L50" s="36"/>
      <c r="M50" s="35"/>
      <c r="N50" s="35"/>
      <c r="O50" s="35"/>
      <c r="P50" s="35"/>
      <c r="Q50" s="35"/>
      <c r="R50" s="35"/>
      <c r="S50" s="36"/>
      <c r="T50" s="36"/>
      <c r="U50" s="37"/>
    </row>
    <row r="51" spans="1:21" ht="13" hidden="1">
      <c r="A51" s="16" t="s">
        <v>81</v>
      </c>
      <c r="B51" s="17"/>
      <c r="C51" s="1"/>
      <c r="D51" s="27" t="s">
        <v>82</v>
      </c>
      <c r="E51" s="27"/>
      <c r="F51" s="80" t="s">
        <v>83</v>
      </c>
      <c r="G51" s="84"/>
      <c r="H51" s="32" t="s">
        <v>84</v>
      </c>
      <c r="I51" s="55"/>
      <c r="J51" s="74" t="s">
        <v>85</v>
      </c>
      <c r="K51" s="74"/>
      <c r="L51" s="27"/>
      <c r="M51" s="56"/>
      <c r="N51" s="57" t="s">
        <v>86</v>
      </c>
      <c r="O51" s="27"/>
      <c r="P51" s="27"/>
      <c r="Q51" s="27"/>
      <c r="R51" s="27"/>
      <c r="S51" s="27"/>
      <c r="T51" s="27"/>
      <c r="U51" s="58"/>
    </row>
    <row r="52" spans="1:21" ht="13" hidden="1">
      <c r="A52" s="19" t="s">
        <v>87</v>
      </c>
      <c r="B52" s="20"/>
      <c r="C52" s="59"/>
      <c r="D52" s="20" t="s">
        <v>88</v>
      </c>
      <c r="E52" s="20"/>
      <c r="F52" s="747"/>
      <c r="G52" s="748"/>
      <c r="H52" s="19" t="s">
        <v>89</v>
      </c>
      <c r="I52" s="60"/>
      <c r="J52" s="75" t="s">
        <v>90</v>
      </c>
      <c r="K52" s="75"/>
      <c r="L52" s="20"/>
      <c r="M52" s="21"/>
      <c r="N52" s="20"/>
      <c r="O52" s="20"/>
      <c r="P52" s="20"/>
      <c r="Q52" s="20"/>
      <c r="R52" s="20"/>
      <c r="S52" s="20"/>
      <c r="T52" s="20"/>
      <c r="U52" s="29"/>
    </row>
    <row r="53" spans="1:21" hidden="1">
      <c r="A53" s="19" t="s">
        <v>93</v>
      </c>
      <c r="B53" s="20"/>
      <c r="C53" s="21"/>
      <c r="D53" s="20"/>
      <c r="E53" s="20"/>
      <c r="F53" s="747"/>
      <c r="G53" s="748"/>
      <c r="H53" s="19"/>
      <c r="I53" s="60"/>
      <c r="J53" s="75" t="s">
        <v>94</v>
      </c>
      <c r="K53" s="75"/>
      <c r="L53" s="20"/>
      <c r="M53" s="21"/>
      <c r="N53" s="20"/>
      <c r="O53" s="20"/>
      <c r="P53" s="20"/>
      <c r="Q53" s="20"/>
      <c r="R53" s="20"/>
      <c r="S53" s="20"/>
      <c r="T53" s="20"/>
      <c r="U53" s="29"/>
    </row>
    <row r="54" spans="1:21" hidden="1">
      <c r="A54" s="34"/>
      <c r="B54" s="35"/>
      <c r="C54" s="131"/>
      <c r="D54" s="20" t="s">
        <v>95</v>
      </c>
      <c r="E54" s="20"/>
      <c r="F54" s="747"/>
      <c r="G54" s="748"/>
      <c r="H54" s="19" t="s">
        <v>96</v>
      </c>
      <c r="I54" s="60"/>
      <c r="J54" s="75"/>
      <c r="K54" s="75"/>
      <c r="L54" s="20"/>
      <c r="M54" s="21"/>
      <c r="N54" s="20"/>
      <c r="O54" s="20"/>
      <c r="P54" s="20"/>
      <c r="Q54" s="20"/>
      <c r="R54" s="20"/>
      <c r="S54" s="20"/>
      <c r="T54" s="20"/>
      <c r="U54" s="29"/>
    </row>
    <row r="55" spans="1:21" ht="13" hidden="1">
      <c r="A55" s="16" t="s">
        <v>97</v>
      </c>
      <c r="B55" s="27"/>
      <c r="C55" s="12"/>
      <c r="D55" s="20" t="s">
        <v>98</v>
      </c>
      <c r="E55" s="20"/>
      <c r="F55" s="88" t="s">
        <v>99</v>
      </c>
      <c r="G55" s="85"/>
      <c r="H55" s="19" t="s">
        <v>89</v>
      </c>
      <c r="I55" s="60"/>
      <c r="J55" s="75" t="s">
        <v>100</v>
      </c>
      <c r="K55" s="75"/>
      <c r="L55" s="20"/>
      <c r="M55" s="21"/>
      <c r="N55" s="20"/>
      <c r="O55" s="20"/>
      <c r="P55" s="20"/>
      <c r="Q55" s="20"/>
      <c r="R55" s="20"/>
      <c r="S55" s="20"/>
      <c r="T55" s="20"/>
      <c r="U55" s="29"/>
    </row>
    <row r="56" spans="1:21" ht="13" hidden="1">
      <c r="A56" s="19"/>
      <c r="B56" s="20"/>
      <c r="C56" s="21"/>
      <c r="D56" s="20" t="s">
        <v>101</v>
      </c>
      <c r="E56" s="20"/>
      <c r="F56" s="89"/>
      <c r="G56" s="86"/>
      <c r="H56" s="19" t="s">
        <v>102</v>
      </c>
      <c r="I56" s="60"/>
      <c r="J56" s="75" t="s">
        <v>103</v>
      </c>
      <c r="K56" s="75"/>
      <c r="L56" s="20"/>
      <c r="M56" s="52"/>
      <c r="N56" s="53" t="s">
        <v>104</v>
      </c>
      <c r="O56" s="53"/>
      <c r="P56" s="53"/>
      <c r="Q56" s="53"/>
      <c r="R56" s="53"/>
      <c r="S56" s="53"/>
      <c r="T56" s="53"/>
      <c r="U56" s="61"/>
    </row>
    <row r="57" spans="1:21" hidden="1">
      <c r="A57" s="34"/>
      <c r="B57" s="35"/>
      <c r="C57" s="36"/>
      <c r="D57" s="35"/>
      <c r="E57" s="35"/>
      <c r="F57" s="743"/>
      <c r="G57" s="749"/>
      <c r="H57" s="743"/>
      <c r="I57" s="744"/>
      <c r="J57" s="76" t="s">
        <v>105</v>
      </c>
      <c r="K57" s="76"/>
      <c r="L57" s="35"/>
      <c r="M57" s="62"/>
      <c r="N57" s="63" t="s">
        <v>106</v>
      </c>
      <c r="O57" s="63"/>
      <c r="P57" s="63"/>
      <c r="Q57" s="63"/>
      <c r="R57" s="63"/>
      <c r="S57" s="63"/>
      <c r="T57" s="63"/>
      <c r="U57" s="64"/>
    </row>
    <row r="58" spans="1:21" hidden="1"/>
    <row r="59" spans="1:21" hidden="1"/>
  </sheetData>
  <mergeCells count="6">
    <mergeCell ref="H57:I57"/>
    <mergeCell ref="A15:B16"/>
    <mergeCell ref="F52:G52"/>
    <mergeCell ref="F53:G53"/>
    <mergeCell ref="F54:G54"/>
    <mergeCell ref="F57:G57"/>
  </mergeCells>
  <phoneticPr fontId="7" type="noConversion"/>
  <printOptions horizontalCentered="1"/>
  <pageMargins left="0" right="0" top="0.25" bottom="0" header="0.51111111111111107" footer="0.51111111111111107"/>
  <pageSetup paperSize="9" scale="81" firstPageNumber="4294963191" orientation="landscape" r:id="rId1"/>
  <headerFooter alignWithMargins="0">
    <oddHeader>&amp;R&amp;"Calibri"&amp;10&amp;K000000 Confidential&amp;1#_x000D_</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indexed="14"/>
  </sheetPr>
  <dimension ref="A2:U52"/>
  <sheetViews>
    <sheetView view="pageBreakPreview" topLeftCell="A10" zoomScale="75" zoomScaleNormal="75" workbookViewId="0">
      <selection activeCell="B31" sqref="B31"/>
    </sheetView>
  </sheetViews>
  <sheetFormatPr defaultColWidth="9.1796875" defaultRowHeight="12.5"/>
  <cols>
    <col min="1" max="1" width="21.81640625" style="4" bestFit="1" customWidth="1"/>
    <col min="2" max="2" width="12.54296875" style="4" bestFit="1" customWidth="1"/>
    <col min="3" max="4" width="11.1796875" style="4" bestFit="1" customWidth="1"/>
    <col min="5" max="5" width="12.54296875" style="4" bestFit="1" customWidth="1"/>
    <col min="6" max="6" width="24" style="206" bestFit="1" customWidth="1"/>
    <col min="7" max="7" width="27.1796875" style="206" bestFit="1" customWidth="1"/>
    <col min="8" max="9" width="10.1796875" style="4" customWidth="1"/>
    <col min="10" max="11" width="10.1796875" style="206" customWidth="1"/>
    <col min="12" max="20" width="10.1796875" style="4" customWidth="1"/>
    <col min="21" max="21" width="10.1796875" style="207" customWidth="1"/>
    <col min="22" max="22" width="9.1796875" style="4" bestFit="1"/>
    <col min="23" max="16384" width="9.1796875" style="4"/>
  </cols>
  <sheetData>
    <row r="2" spans="1:7" ht="26" customHeight="1">
      <c r="A2" s="750" t="s">
        <v>425</v>
      </c>
      <c r="B2" s="218" t="s">
        <v>422</v>
      </c>
      <c r="C2" s="218" t="s">
        <v>423</v>
      </c>
      <c r="D2" s="218" t="s">
        <v>424</v>
      </c>
      <c r="E2" s="218" t="s">
        <v>430</v>
      </c>
      <c r="F2" s="752" t="s">
        <v>431</v>
      </c>
      <c r="G2" s="752" t="s">
        <v>467</v>
      </c>
    </row>
    <row r="3" spans="1:7" ht="23.75" customHeight="1">
      <c r="A3" s="751"/>
      <c r="B3" s="219" t="s">
        <v>426</v>
      </c>
      <c r="C3" s="219" t="s">
        <v>426</v>
      </c>
      <c r="D3" s="219" t="s">
        <v>426</v>
      </c>
      <c r="E3" s="219" t="s">
        <v>76</v>
      </c>
      <c r="F3" s="753"/>
      <c r="G3" s="753"/>
    </row>
    <row r="4" spans="1:7" ht="23" customHeight="1">
      <c r="A4" s="208" t="s">
        <v>427</v>
      </c>
      <c r="B4" s="209">
        <v>5919</v>
      </c>
      <c r="C4" s="209">
        <v>2340</v>
      </c>
      <c r="D4" s="209">
        <v>2380</v>
      </c>
      <c r="E4" s="210">
        <f>B4*C4*D4/1000000</f>
        <v>32964.094799999999</v>
      </c>
      <c r="F4" s="216" t="s">
        <v>465</v>
      </c>
      <c r="G4" s="216" t="s">
        <v>468</v>
      </c>
    </row>
    <row r="5" spans="1:7" ht="25.25" customHeight="1">
      <c r="A5" s="208"/>
      <c r="B5" s="209"/>
      <c r="C5" s="209"/>
      <c r="D5" s="209"/>
      <c r="E5" s="210"/>
      <c r="F5" s="216"/>
      <c r="G5" s="217"/>
    </row>
    <row r="6" spans="1:7" ht="20">
      <c r="A6" s="208" t="s">
        <v>428</v>
      </c>
      <c r="B6" s="209">
        <v>12045</v>
      </c>
      <c r="C6" s="209">
        <v>2309</v>
      </c>
      <c r="D6" s="209">
        <v>2379</v>
      </c>
      <c r="E6" s="210">
        <f>B6*C6*D6/1000000</f>
        <v>66164.521995000003</v>
      </c>
      <c r="F6" s="216" t="s">
        <v>466</v>
      </c>
      <c r="G6" s="216" t="s">
        <v>469</v>
      </c>
    </row>
    <row r="7" spans="1:7" ht="23.75" customHeight="1">
      <c r="A7" s="208"/>
      <c r="B7" s="209"/>
      <c r="C7" s="209"/>
      <c r="D7" s="209"/>
      <c r="E7" s="210"/>
      <c r="F7" s="211"/>
      <c r="G7" s="211"/>
    </row>
    <row r="8" spans="1:7" ht="23.75" customHeight="1">
      <c r="A8" s="208" t="s">
        <v>429</v>
      </c>
      <c r="B8" s="209">
        <v>12056</v>
      </c>
      <c r="C8" s="209">
        <v>2347</v>
      </c>
      <c r="D8" s="209">
        <v>2684</v>
      </c>
      <c r="E8" s="209">
        <f>B8*C8*D8/1000000</f>
        <v>75944.939488000004</v>
      </c>
      <c r="F8" s="211"/>
      <c r="G8" s="211"/>
    </row>
    <row r="12" spans="1:7" ht="15.5">
      <c r="A12" s="212" t="s">
        <v>432</v>
      </c>
    </row>
    <row r="13" spans="1:7" ht="15.5">
      <c r="A13" s="212"/>
    </row>
    <row r="14" spans="1:7" ht="15.5">
      <c r="A14" s="212" t="s">
        <v>433</v>
      </c>
    </row>
    <row r="15" spans="1:7" ht="15.5">
      <c r="A15" s="212"/>
    </row>
    <row r="16" spans="1:7" ht="15.5">
      <c r="A16" s="212" t="s">
        <v>434</v>
      </c>
    </row>
    <row r="17" spans="1:6" ht="15.5">
      <c r="A17" s="212" t="s">
        <v>435</v>
      </c>
    </row>
    <row r="18" spans="1:6" ht="15.5">
      <c r="A18" s="212"/>
    </row>
    <row r="19" spans="1:6" ht="15.5">
      <c r="A19" s="212" t="s">
        <v>436</v>
      </c>
    </row>
    <row r="20" spans="1:6" ht="15.5">
      <c r="A20" s="212" t="s">
        <v>437</v>
      </c>
    </row>
    <row r="21" spans="1:6" ht="15.5">
      <c r="A21" s="212" t="s">
        <v>438</v>
      </c>
    </row>
    <row r="22" spans="1:6" ht="15.5">
      <c r="A22" s="212" t="s">
        <v>439</v>
      </c>
    </row>
    <row r="23" spans="1:6" ht="15.5">
      <c r="A23" s="212" t="s">
        <v>440</v>
      </c>
    </row>
    <row r="24" spans="1:6" ht="15.5">
      <c r="A24" s="220" t="s">
        <v>441</v>
      </c>
      <c r="B24" s="221"/>
      <c r="C24" s="221"/>
      <c r="D24" s="221"/>
      <c r="E24" s="221"/>
      <c r="F24" s="222"/>
    </row>
    <row r="25" spans="1:6" ht="15.5">
      <c r="A25" s="220" t="s">
        <v>442</v>
      </c>
      <c r="B25" s="221"/>
      <c r="C25" s="221"/>
      <c r="D25" s="221"/>
      <c r="E25" s="221"/>
      <c r="F25" s="222"/>
    </row>
    <row r="26" spans="1:6" ht="15.5">
      <c r="A26" s="220" t="s">
        <v>443</v>
      </c>
      <c r="B26" s="221"/>
      <c r="C26" s="221"/>
      <c r="D26" s="221"/>
      <c r="E26" s="221"/>
      <c r="F26" s="222"/>
    </row>
    <row r="27" spans="1:6" ht="15.5">
      <c r="A27" s="220" t="s">
        <v>444</v>
      </c>
      <c r="B27" s="221"/>
      <c r="C27" s="221"/>
      <c r="D27" s="221"/>
      <c r="E27" s="221"/>
      <c r="F27" s="222"/>
    </row>
    <row r="28" spans="1:6" ht="15.5">
      <c r="A28" s="220" t="s">
        <v>445</v>
      </c>
      <c r="B28" s="221"/>
      <c r="C28" s="221"/>
      <c r="D28" s="221"/>
      <c r="E28" s="221"/>
      <c r="F28" s="222"/>
    </row>
    <row r="29" spans="1:6" ht="15.5">
      <c r="A29" s="212" t="s">
        <v>446</v>
      </c>
    </row>
    <row r="30" spans="1:6" ht="15.5">
      <c r="A30" s="212"/>
    </row>
    <row r="31" spans="1:6" ht="15.5">
      <c r="A31" s="212" t="s">
        <v>447</v>
      </c>
    </row>
    <row r="32" spans="1:6" ht="15.5">
      <c r="A32" s="212" t="s">
        <v>448</v>
      </c>
    </row>
    <row r="33" spans="1:6" ht="15.5">
      <c r="A33" s="212" t="s">
        <v>449</v>
      </c>
    </row>
    <row r="34" spans="1:6" ht="15.5">
      <c r="A34" s="212" t="s">
        <v>450</v>
      </c>
    </row>
    <row r="35" spans="1:6" ht="15.5">
      <c r="A35" s="212" t="s">
        <v>451</v>
      </c>
    </row>
    <row r="36" spans="1:6" ht="15.5">
      <c r="A36" s="212" t="s">
        <v>452</v>
      </c>
    </row>
    <row r="37" spans="1:6" ht="15.5">
      <c r="A37" s="212"/>
    </row>
    <row r="38" spans="1:6" ht="15.5">
      <c r="A38" s="212" t="s">
        <v>453</v>
      </c>
    </row>
    <row r="39" spans="1:6" ht="15.5">
      <c r="A39" s="212" t="s">
        <v>454</v>
      </c>
    </row>
    <row r="40" spans="1:6" ht="15.5">
      <c r="A40" s="212" t="s">
        <v>455</v>
      </c>
    </row>
    <row r="41" spans="1:6" ht="15.5">
      <c r="A41" s="212" t="s">
        <v>456</v>
      </c>
    </row>
    <row r="42" spans="1:6" ht="15.5">
      <c r="A42" s="212"/>
    </row>
    <row r="43" spans="1:6" ht="15.5">
      <c r="A43" s="212" t="s">
        <v>457</v>
      </c>
    </row>
    <row r="44" spans="1:6" ht="15.5">
      <c r="A44" s="213" t="s">
        <v>458</v>
      </c>
      <c r="B44" s="214"/>
      <c r="C44" s="214"/>
      <c r="D44" s="214"/>
      <c r="E44" s="214"/>
      <c r="F44" s="215"/>
    </row>
    <row r="45" spans="1:6" ht="15.5">
      <c r="A45" s="212"/>
    </row>
    <row r="46" spans="1:6" ht="15.5">
      <c r="A46" s="212" t="s">
        <v>459</v>
      </c>
    </row>
    <row r="47" spans="1:6" ht="15.5">
      <c r="A47" s="212" t="s">
        <v>460</v>
      </c>
    </row>
    <row r="48" spans="1:6" ht="15.5">
      <c r="A48" s="212" t="s">
        <v>461</v>
      </c>
    </row>
    <row r="49" spans="1:1" ht="15.5">
      <c r="A49" s="212" t="s">
        <v>462</v>
      </c>
    </row>
    <row r="50" spans="1:1" ht="15.5">
      <c r="A50" s="212" t="s">
        <v>463</v>
      </c>
    </row>
    <row r="51" spans="1:1" ht="15.5">
      <c r="A51" s="212"/>
    </row>
    <row r="52" spans="1:1" ht="15.5">
      <c r="A52" s="212" t="s">
        <v>464</v>
      </c>
    </row>
  </sheetData>
  <mergeCells count="3">
    <mergeCell ref="A2:A3"/>
    <mergeCell ref="F2:F3"/>
    <mergeCell ref="G2:G3"/>
  </mergeCells>
  <phoneticPr fontId="7" type="noConversion"/>
  <printOptions horizontalCentered="1"/>
  <pageMargins left="0" right="0" top="0.25" bottom="0" header="0.51111111111111107" footer="0.51111111111111107"/>
  <pageSetup paperSize="9" scale="65" firstPageNumber="4294963191" orientation="landscape" r:id="rId1"/>
  <headerFooter alignWithMargins="0">
    <oddHeader>&amp;R&amp;"Calibri"&amp;10&amp;K000000 Confidential&amp;1#_x000D_</oddHeader>
  </headerFooter>
  <rowBreaks count="1" manualBreakCount="1">
    <brk id="52" max="17" man="1"/>
  </rowBreaks>
  <colBreaks count="1" manualBreakCount="1">
    <brk id="18" max="5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12"/>
    <pageSetUpPr autoPageBreaks="0"/>
  </sheetPr>
  <dimension ref="A1:T475"/>
  <sheetViews>
    <sheetView zoomScale="70" zoomScaleNormal="70" workbookViewId="0">
      <pane xSplit="2" ySplit="3" topLeftCell="C4" activePane="bottomRight" state="frozen"/>
      <selection activeCell="P31" sqref="P31"/>
      <selection pane="topRight" activeCell="P31" sqref="P31"/>
      <selection pane="bottomLeft" activeCell="P31" sqref="P31"/>
      <selection pane="bottomRight" activeCell="E14" sqref="E14"/>
    </sheetView>
  </sheetViews>
  <sheetFormatPr defaultColWidth="32.54296875" defaultRowHeight="15.5"/>
  <cols>
    <col min="1" max="1" width="5" style="497" customWidth="1"/>
    <col min="2" max="2" width="68.453125" style="497" customWidth="1"/>
    <col min="3" max="3" width="13.1796875" style="497" customWidth="1"/>
    <col min="4" max="4" width="7.1796875" style="497" customWidth="1"/>
    <col min="5" max="5" width="15.1796875" style="497" customWidth="1"/>
    <col min="6" max="6" width="13.1796875" style="497" customWidth="1"/>
    <col min="7" max="7" width="10.54296875" style="497" customWidth="1"/>
    <col min="8" max="8" width="10.453125" style="497" customWidth="1"/>
    <col min="9" max="10" width="11.1796875" style="497" customWidth="1"/>
    <col min="11" max="11" width="14" style="497" customWidth="1"/>
    <col min="12" max="12" width="14.1796875" style="289" customWidth="1"/>
    <col min="13" max="13" width="11.81640625" style="497" customWidth="1"/>
    <col min="14" max="14" width="7.54296875" style="497" customWidth="1"/>
    <col min="15" max="17" width="7.453125" style="497" customWidth="1"/>
    <col min="18" max="16384" width="32.54296875" style="497"/>
  </cols>
  <sheetData>
    <row r="1" spans="1:17" ht="17.5">
      <c r="A1" s="264" t="s">
        <v>107</v>
      </c>
      <c r="B1" s="264" t="s">
        <v>108</v>
      </c>
      <c r="C1" s="264" t="s">
        <v>109</v>
      </c>
      <c r="D1" s="264" t="s">
        <v>110</v>
      </c>
      <c r="E1" s="264" t="s">
        <v>111</v>
      </c>
      <c r="F1" s="264" t="s">
        <v>112</v>
      </c>
      <c r="G1" s="265" t="s">
        <v>113</v>
      </c>
      <c r="H1" s="265" t="s">
        <v>114</v>
      </c>
      <c r="I1" s="265" t="s">
        <v>115</v>
      </c>
      <c r="J1" s="265" t="s">
        <v>116</v>
      </c>
      <c r="K1" s="265" t="s">
        <v>117</v>
      </c>
      <c r="L1" s="266" t="s">
        <v>118</v>
      </c>
      <c r="M1" s="636" t="s">
        <v>119</v>
      </c>
      <c r="N1" s="636" t="s">
        <v>1110</v>
      </c>
      <c r="O1" s="636" t="s">
        <v>1111</v>
      </c>
      <c r="P1" s="636" t="s">
        <v>188</v>
      </c>
      <c r="Q1" s="636" t="s">
        <v>1112</v>
      </c>
    </row>
    <row r="2" spans="1:17" ht="15" customHeight="1">
      <c r="A2" s="268"/>
      <c r="B2" s="268"/>
      <c r="C2" s="268"/>
      <c r="D2" s="269" t="s">
        <v>120</v>
      </c>
      <c r="E2" s="754" t="s">
        <v>121</v>
      </c>
      <c r="F2" s="754" t="s">
        <v>122</v>
      </c>
      <c r="G2" s="757" t="s">
        <v>123</v>
      </c>
      <c r="H2" s="758"/>
      <c r="I2" s="759"/>
      <c r="J2" s="270"/>
      <c r="K2" s="754" t="s">
        <v>124</v>
      </c>
      <c r="L2" s="754" t="s">
        <v>1030</v>
      </c>
      <c r="M2" s="754" t="s">
        <v>126</v>
      </c>
      <c r="N2" s="637"/>
      <c r="O2" s="630" t="s">
        <v>183</v>
      </c>
      <c r="P2" s="637"/>
      <c r="Q2" s="637"/>
    </row>
    <row r="3" spans="1:17">
      <c r="A3" s="272" t="s">
        <v>184</v>
      </c>
      <c r="B3" s="272" t="s">
        <v>185</v>
      </c>
      <c r="C3" s="272" t="s">
        <v>186</v>
      </c>
      <c r="D3" s="272" t="s">
        <v>187</v>
      </c>
      <c r="E3" s="755"/>
      <c r="F3" s="755"/>
      <c r="G3" s="273" t="s">
        <v>188</v>
      </c>
      <c r="H3" s="273" t="s">
        <v>118</v>
      </c>
      <c r="I3" s="273" t="s">
        <v>189</v>
      </c>
      <c r="J3" s="272" t="s">
        <v>76</v>
      </c>
      <c r="K3" s="755"/>
      <c r="L3" s="756"/>
      <c r="M3" s="756"/>
      <c r="N3" s="637"/>
      <c r="O3" s="631" t="s">
        <v>190</v>
      </c>
      <c r="P3" s="637"/>
      <c r="Q3" s="637"/>
    </row>
    <row r="4" spans="1:17" ht="16" thickBot="1">
      <c r="A4" s="274"/>
      <c r="B4" s="275"/>
      <c r="C4" s="275"/>
      <c r="D4" s="275"/>
      <c r="E4" s="275"/>
      <c r="F4" s="275"/>
      <c r="G4" s="275"/>
      <c r="H4" s="275"/>
      <c r="I4" s="275"/>
      <c r="J4" s="275"/>
      <c r="K4" s="275"/>
      <c r="L4" s="288"/>
      <c r="M4" s="286"/>
      <c r="N4" s="638"/>
      <c r="O4" s="638"/>
      <c r="P4" s="638"/>
      <c r="Q4" s="638"/>
    </row>
    <row r="5" spans="1:17">
      <c r="A5" s="238">
        <v>1</v>
      </c>
      <c r="B5" s="238" t="s">
        <v>198</v>
      </c>
      <c r="C5" s="238" t="s">
        <v>199</v>
      </c>
      <c r="D5" s="250" t="s">
        <v>192</v>
      </c>
      <c r="E5" s="244">
        <v>201</v>
      </c>
      <c r="F5" s="244">
        <v>181</v>
      </c>
      <c r="G5" s="244">
        <v>156</v>
      </c>
      <c r="H5" s="238">
        <v>63</v>
      </c>
      <c r="I5" s="238">
        <v>117</v>
      </c>
      <c r="J5" s="241">
        <v>1.1499999999999999</v>
      </c>
      <c r="K5" s="242" t="s">
        <v>843</v>
      </c>
      <c r="L5" s="482">
        <v>1751.45</v>
      </c>
      <c r="M5" s="276" t="s">
        <v>193</v>
      </c>
      <c r="N5" s="638" t="s">
        <v>200</v>
      </c>
      <c r="O5" s="233"/>
      <c r="P5" s="277" t="s">
        <v>658</v>
      </c>
      <c r="Q5" s="277"/>
    </row>
    <row r="6" spans="1:17">
      <c r="A6" s="238">
        <v>2</v>
      </c>
      <c r="B6" s="238" t="s">
        <v>201</v>
      </c>
      <c r="C6" s="238" t="s">
        <v>202</v>
      </c>
      <c r="D6" s="250" t="s">
        <v>192</v>
      </c>
      <c r="E6" s="244">
        <v>201</v>
      </c>
      <c r="F6" s="244">
        <v>181</v>
      </c>
      <c r="G6" s="244">
        <v>156</v>
      </c>
      <c r="H6" s="238">
        <v>63</v>
      </c>
      <c r="I6" s="238">
        <v>117</v>
      </c>
      <c r="J6" s="241">
        <v>1.1499999999999999</v>
      </c>
      <c r="K6" s="242" t="s">
        <v>843</v>
      </c>
      <c r="L6" s="482">
        <v>1751.45</v>
      </c>
      <c r="M6" s="276" t="s">
        <v>193</v>
      </c>
      <c r="N6" s="638" t="s">
        <v>200</v>
      </c>
      <c r="O6" s="233"/>
      <c r="P6" s="252" t="s">
        <v>658</v>
      </c>
      <c r="Q6" s="252"/>
    </row>
    <row r="7" spans="1:17">
      <c r="A7" s="238">
        <v>3</v>
      </c>
      <c r="B7" s="238" t="s">
        <v>203</v>
      </c>
      <c r="C7" s="238" t="s">
        <v>204</v>
      </c>
      <c r="D7" s="250" t="s">
        <v>192</v>
      </c>
      <c r="E7" s="244">
        <v>201</v>
      </c>
      <c r="F7" s="244">
        <v>181</v>
      </c>
      <c r="G7" s="244">
        <v>156</v>
      </c>
      <c r="H7" s="238">
        <v>63</v>
      </c>
      <c r="I7" s="238">
        <v>117</v>
      </c>
      <c r="J7" s="241">
        <v>1.1499999999999999</v>
      </c>
      <c r="K7" s="242" t="s">
        <v>843</v>
      </c>
      <c r="L7" s="482">
        <v>2134.0100000000002</v>
      </c>
      <c r="M7" s="276" t="s">
        <v>193</v>
      </c>
      <c r="N7" s="638" t="s">
        <v>200</v>
      </c>
      <c r="O7" s="233"/>
      <c r="P7" s="252" t="s">
        <v>658</v>
      </c>
      <c r="Q7" s="252"/>
    </row>
    <row r="8" spans="1:17" s="278" customFormat="1">
      <c r="A8" s="238">
        <v>4</v>
      </c>
      <c r="B8" s="238" t="s">
        <v>205</v>
      </c>
      <c r="C8" s="238" t="s">
        <v>206</v>
      </c>
      <c r="D8" s="250" t="s">
        <v>192</v>
      </c>
      <c r="E8" s="244">
        <v>201</v>
      </c>
      <c r="F8" s="244">
        <v>181</v>
      </c>
      <c r="G8" s="244">
        <v>156</v>
      </c>
      <c r="H8" s="238">
        <v>63</v>
      </c>
      <c r="I8" s="238">
        <v>117</v>
      </c>
      <c r="J8" s="241">
        <v>1.1499999999999999</v>
      </c>
      <c r="K8" s="242" t="s">
        <v>843</v>
      </c>
      <c r="L8" s="482">
        <v>2134.0100000000002</v>
      </c>
      <c r="M8" s="276" t="s">
        <v>193</v>
      </c>
      <c r="N8" s="638" t="s">
        <v>200</v>
      </c>
      <c r="O8" s="233"/>
      <c r="P8" s="252" t="s">
        <v>658</v>
      </c>
      <c r="Q8" s="252"/>
    </row>
    <row r="9" spans="1:17" s="278" customFormat="1">
      <c r="A9" s="238">
        <v>5</v>
      </c>
      <c r="B9" s="238" t="s">
        <v>207</v>
      </c>
      <c r="C9" s="238" t="s">
        <v>208</v>
      </c>
      <c r="D9" s="250" t="s">
        <v>192</v>
      </c>
      <c r="E9" s="244">
        <v>201</v>
      </c>
      <c r="F9" s="244">
        <v>181</v>
      </c>
      <c r="G9" s="244">
        <v>156</v>
      </c>
      <c r="H9" s="238">
        <v>63</v>
      </c>
      <c r="I9" s="238">
        <v>117</v>
      </c>
      <c r="J9" s="241">
        <v>1.1499999999999999</v>
      </c>
      <c r="K9" s="242" t="s">
        <v>843</v>
      </c>
      <c r="L9" s="482">
        <v>2142.8000000000002</v>
      </c>
      <c r="M9" s="276" t="s">
        <v>193</v>
      </c>
      <c r="N9" s="638" t="s">
        <v>200</v>
      </c>
      <c r="O9" s="233"/>
      <c r="P9" s="252" t="s">
        <v>658</v>
      </c>
      <c r="Q9" s="252"/>
    </row>
    <row r="10" spans="1:17" s="278" customFormat="1">
      <c r="A10" s="238">
        <v>6</v>
      </c>
      <c r="B10" s="238" t="s">
        <v>209</v>
      </c>
      <c r="C10" s="238" t="s">
        <v>210</v>
      </c>
      <c r="D10" s="250" t="s">
        <v>192</v>
      </c>
      <c r="E10" s="244">
        <v>201</v>
      </c>
      <c r="F10" s="244">
        <v>181</v>
      </c>
      <c r="G10" s="244">
        <v>156</v>
      </c>
      <c r="H10" s="238">
        <v>63</v>
      </c>
      <c r="I10" s="238">
        <v>117</v>
      </c>
      <c r="J10" s="241">
        <v>1.1499999999999999</v>
      </c>
      <c r="K10" s="242" t="s">
        <v>843</v>
      </c>
      <c r="L10" s="482">
        <v>2142.8000000000002</v>
      </c>
      <c r="M10" s="276" t="s">
        <v>193</v>
      </c>
      <c r="N10" s="638" t="s">
        <v>200</v>
      </c>
      <c r="O10" s="233"/>
      <c r="P10" s="252" t="s">
        <v>658</v>
      </c>
      <c r="Q10" s="252"/>
    </row>
    <row r="11" spans="1:17" s="278" customFormat="1">
      <c r="A11" s="238">
        <v>7</v>
      </c>
      <c r="B11" s="238" t="s">
        <v>213</v>
      </c>
      <c r="C11" s="238" t="s">
        <v>214</v>
      </c>
      <c r="D11" s="250" t="s">
        <v>192</v>
      </c>
      <c r="E11" s="244">
        <v>201</v>
      </c>
      <c r="F11" s="244">
        <v>181</v>
      </c>
      <c r="G11" s="244">
        <v>156</v>
      </c>
      <c r="H11" s="238">
        <v>63</v>
      </c>
      <c r="I11" s="238">
        <v>117</v>
      </c>
      <c r="J11" s="241">
        <v>1.1499999999999999</v>
      </c>
      <c r="K11" s="242" t="s">
        <v>843</v>
      </c>
      <c r="L11" s="482">
        <v>1895.01</v>
      </c>
      <c r="M11" s="276" t="s">
        <v>193</v>
      </c>
      <c r="N11" s="638" t="s">
        <v>200</v>
      </c>
      <c r="O11" s="233"/>
      <c r="P11" s="252" t="s">
        <v>658</v>
      </c>
      <c r="Q11" s="252"/>
    </row>
    <row r="12" spans="1:17">
      <c r="A12" s="238">
        <v>8</v>
      </c>
      <c r="B12" s="238" t="s">
        <v>569</v>
      </c>
      <c r="C12" s="238" t="s">
        <v>21</v>
      </c>
      <c r="D12" s="250" t="s">
        <v>192</v>
      </c>
      <c r="E12" s="244">
        <v>201</v>
      </c>
      <c r="F12" s="244">
        <v>181</v>
      </c>
      <c r="G12" s="244">
        <v>156</v>
      </c>
      <c r="H12" s="238">
        <v>63</v>
      </c>
      <c r="I12" s="238">
        <v>117</v>
      </c>
      <c r="J12" s="241">
        <v>1.1499999999999999</v>
      </c>
      <c r="K12" s="242" t="s">
        <v>843</v>
      </c>
      <c r="L12" s="482">
        <v>1870.76</v>
      </c>
      <c r="M12" s="276" t="s">
        <v>193</v>
      </c>
      <c r="N12" s="638" t="s">
        <v>200</v>
      </c>
      <c r="O12" s="233"/>
      <c r="P12" s="252" t="s">
        <v>658</v>
      </c>
      <c r="Q12" s="252"/>
    </row>
    <row r="13" spans="1:17" s="278" customFormat="1">
      <c r="A13" s="238">
        <v>9</v>
      </c>
      <c r="B13" s="238" t="s">
        <v>211</v>
      </c>
      <c r="C13" s="238" t="s">
        <v>212</v>
      </c>
      <c r="D13" s="250" t="s">
        <v>192</v>
      </c>
      <c r="E13" s="244">
        <v>201</v>
      </c>
      <c r="F13" s="244">
        <v>181</v>
      </c>
      <c r="G13" s="244">
        <v>156</v>
      </c>
      <c r="H13" s="238">
        <v>63</v>
      </c>
      <c r="I13" s="238">
        <v>117</v>
      </c>
      <c r="J13" s="241">
        <v>1.1499999999999999</v>
      </c>
      <c r="K13" s="242" t="s">
        <v>843</v>
      </c>
      <c r="L13" s="482">
        <v>1870.77</v>
      </c>
      <c r="M13" s="276" t="s">
        <v>193</v>
      </c>
      <c r="N13" s="638" t="s">
        <v>200</v>
      </c>
      <c r="O13" s="233"/>
      <c r="P13" s="252" t="s">
        <v>658</v>
      </c>
      <c r="Q13" s="252"/>
    </row>
    <row r="14" spans="1:17">
      <c r="A14" s="238">
        <v>10</v>
      </c>
      <c r="B14" s="238" t="s">
        <v>727</v>
      </c>
      <c r="C14" s="238" t="s">
        <v>725</v>
      </c>
      <c r="D14" s="250" t="s">
        <v>192</v>
      </c>
      <c r="E14" s="244">
        <v>206</v>
      </c>
      <c r="F14" s="244">
        <v>186</v>
      </c>
      <c r="G14" s="244">
        <v>156</v>
      </c>
      <c r="H14" s="238">
        <v>63</v>
      </c>
      <c r="I14" s="238">
        <v>117</v>
      </c>
      <c r="J14" s="241">
        <v>1.1499999999999999</v>
      </c>
      <c r="K14" s="242" t="s">
        <v>843</v>
      </c>
      <c r="L14" s="482">
        <v>2090.88</v>
      </c>
      <c r="M14" s="276" t="s">
        <v>193</v>
      </c>
      <c r="N14" s="638" t="s">
        <v>200</v>
      </c>
      <c r="O14" s="233"/>
      <c r="P14" s="252" t="s">
        <v>658</v>
      </c>
      <c r="Q14" s="252"/>
    </row>
    <row r="15" spans="1:17">
      <c r="A15" s="238">
        <v>11</v>
      </c>
      <c r="B15" s="238" t="s">
        <v>732</v>
      </c>
      <c r="C15" s="238" t="s">
        <v>733</v>
      </c>
      <c r="D15" s="250" t="s">
        <v>192</v>
      </c>
      <c r="E15" s="244">
        <v>206</v>
      </c>
      <c r="F15" s="244">
        <v>186</v>
      </c>
      <c r="G15" s="244">
        <v>156</v>
      </c>
      <c r="H15" s="238">
        <v>63</v>
      </c>
      <c r="I15" s="238">
        <v>117</v>
      </c>
      <c r="J15" s="241">
        <v>1.1499999999999999</v>
      </c>
      <c r="K15" s="242" t="s">
        <v>843</v>
      </c>
      <c r="L15" s="482">
        <v>2091.4</v>
      </c>
      <c r="M15" s="276" t="s">
        <v>193</v>
      </c>
      <c r="N15" s="638" t="s">
        <v>200</v>
      </c>
      <c r="O15" s="233"/>
      <c r="P15" s="252" t="s">
        <v>658</v>
      </c>
      <c r="Q15" s="252"/>
    </row>
    <row r="16" spans="1:17">
      <c r="A16" s="238">
        <v>12</v>
      </c>
      <c r="B16" s="238" t="s">
        <v>817</v>
      </c>
      <c r="C16" s="238" t="s">
        <v>839</v>
      </c>
      <c r="D16" s="250" t="s">
        <v>192</v>
      </c>
      <c r="E16" s="244">
        <v>206</v>
      </c>
      <c r="F16" s="244">
        <v>186</v>
      </c>
      <c r="G16" s="244">
        <v>156</v>
      </c>
      <c r="H16" s="238">
        <v>63</v>
      </c>
      <c r="I16" s="238">
        <v>117</v>
      </c>
      <c r="J16" s="241">
        <v>1.1499999999999999</v>
      </c>
      <c r="K16" s="242" t="s">
        <v>843</v>
      </c>
      <c r="L16" s="482">
        <v>2102.4699999999998</v>
      </c>
      <c r="M16" s="276" t="s">
        <v>193</v>
      </c>
      <c r="N16" s="638" t="s">
        <v>200</v>
      </c>
      <c r="O16" s="233"/>
      <c r="P16" s="252" t="s">
        <v>658</v>
      </c>
      <c r="Q16" s="252"/>
    </row>
    <row r="17" spans="1:20">
      <c r="A17" s="238">
        <v>13</v>
      </c>
      <c r="B17" s="238" t="s">
        <v>731</v>
      </c>
      <c r="C17" s="238" t="s">
        <v>734</v>
      </c>
      <c r="D17" s="250" t="s">
        <v>192</v>
      </c>
      <c r="E17" s="244">
        <v>206</v>
      </c>
      <c r="F17" s="244">
        <v>186</v>
      </c>
      <c r="G17" s="244">
        <v>156</v>
      </c>
      <c r="H17" s="238">
        <v>63</v>
      </c>
      <c r="I17" s="238">
        <v>117</v>
      </c>
      <c r="J17" s="241">
        <v>1.1499999999999999</v>
      </c>
      <c r="K17" s="242" t="s">
        <v>843</v>
      </c>
      <c r="L17" s="482">
        <v>2090.9499999999998</v>
      </c>
      <c r="M17" s="276" t="s">
        <v>193</v>
      </c>
      <c r="N17" s="638" t="s">
        <v>200</v>
      </c>
      <c r="P17" s="252" t="s">
        <v>658</v>
      </c>
      <c r="Q17" s="252"/>
    </row>
    <row r="18" spans="1:20">
      <c r="A18" s="238">
        <v>14</v>
      </c>
      <c r="B18" s="238" t="s">
        <v>837</v>
      </c>
      <c r="C18" s="238" t="s">
        <v>838</v>
      </c>
      <c r="D18" s="250" t="s">
        <v>192</v>
      </c>
      <c r="E18" s="244">
        <v>206</v>
      </c>
      <c r="F18" s="244">
        <v>186</v>
      </c>
      <c r="G18" s="244">
        <v>156</v>
      </c>
      <c r="H18" s="238">
        <v>63</v>
      </c>
      <c r="I18" s="238">
        <v>117</v>
      </c>
      <c r="J18" s="241">
        <v>1.1499999999999999</v>
      </c>
      <c r="K18" s="242" t="s">
        <v>843</v>
      </c>
      <c r="L18" s="482">
        <v>2209.87</v>
      </c>
      <c r="M18" s="251" t="s">
        <v>193</v>
      </c>
      <c r="N18" s="638" t="s">
        <v>200</v>
      </c>
      <c r="P18" s="252" t="s">
        <v>658</v>
      </c>
      <c r="Q18" s="252"/>
    </row>
    <row r="19" spans="1:20">
      <c r="A19" s="238">
        <v>15</v>
      </c>
      <c r="B19" s="238" t="s">
        <v>854</v>
      </c>
      <c r="C19" s="238" t="s">
        <v>856</v>
      </c>
      <c r="D19" s="250" t="s">
        <v>192</v>
      </c>
      <c r="E19" s="244">
        <v>206</v>
      </c>
      <c r="F19" s="244">
        <v>186</v>
      </c>
      <c r="G19" s="244">
        <v>156</v>
      </c>
      <c r="H19" s="238">
        <v>63</v>
      </c>
      <c r="I19" s="238">
        <v>117</v>
      </c>
      <c r="J19" s="241">
        <v>1.1499999999999999</v>
      </c>
      <c r="K19" s="242" t="s">
        <v>843</v>
      </c>
      <c r="L19" s="482">
        <v>2473.4499999999998</v>
      </c>
      <c r="M19" s="276" t="s">
        <v>193</v>
      </c>
      <c r="N19" s="638" t="s">
        <v>200</v>
      </c>
      <c r="O19" s="233"/>
      <c r="P19" s="252" t="s">
        <v>658</v>
      </c>
      <c r="Q19" s="252"/>
    </row>
    <row r="20" spans="1:20">
      <c r="A20" s="238">
        <v>16</v>
      </c>
      <c r="B20" s="238" t="s">
        <v>862</v>
      </c>
      <c r="C20" s="238" t="s">
        <v>863</v>
      </c>
      <c r="D20" s="250" t="s">
        <v>192</v>
      </c>
      <c r="E20" s="244">
        <v>206</v>
      </c>
      <c r="F20" s="244">
        <v>186</v>
      </c>
      <c r="G20" s="244">
        <v>156</v>
      </c>
      <c r="H20" s="238">
        <v>63</v>
      </c>
      <c r="I20" s="238">
        <v>117</v>
      </c>
      <c r="J20" s="241">
        <v>1.1499999999999999</v>
      </c>
      <c r="K20" s="242" t="s">
        <v>843</v>
      </c>
      <c r="L20" s="482">
        <v>2482.23</v>
      </c>
      <c r="M20" s="276" t="s">
        <v>193</v>
      </c>
      <c r="N20" s="638" t="s">
        <v>200</v>
      </c>
      <c r="O20" s="233"/>
      <c r="P20" s="252" t="s">
        <v>658</v>
      </c>
      <c r="Q20" s="252"/>
    </row>
    <row r="21" spans="1:20">
      <c r="A21" s="238">
        <v>17</v>
      </c>
      <c r="B21" s="238" t="s">
        <v>895</v>
      </c>
      <c r="C21" s="238" t="s">
        <v>896</v>
      </c>
      <c r="D21" s="250" t="s">
        <v>192</v>
      </c>
      <c r="E21" s="244">
        <v>206</v>
      </c>
      <c r="F21" s="244">
        <v>186</v>
      </c>
      <c r="G21" s="244">
        <v>156</v>
      </c>
      <c r="H21" s="238">
        <v>63</v>
      </c>
      <c r="I21" s="238">
        <v>117</v>
      </c>
      <c r="J21" s="241">
        <v>1.1499999999999999</v>
      </c>
      <c r="K21" s="242" t="s">
        <v>843</v>
      </c>
      <c r="L21" s="482">
        <v>2210.3000000000002</v>
      </c>
      <c r="M21" s="251" t="s">
        <v>193</v>
      </c>
      <c r="N21" s="638" t="s">
        <v>200</v>
      </c>
      <c r="P21" s="252" t="s">
        <v>658</v>
      </c>
      <c r="Q21" s="252"/>
    </row>
    <row r="22" spans="1:20">
      <c r="A22" s="238"/>
      <c r="B22" s="238"/>
      <c r="C22" s="238"/>
      <c r="D22" s="250" t="s">
        <v>192</v>
      </c>
      <c r="E22" s="244"/>
      <c r="F22" s="244"/>
      <c r="G22" s="244"/>
      <c r="H22" s="238"/>
      <c r="I22" s="238"/>
      <c r="J22" s="241"/>
      <c r="K22" s="242" t="s">
        <v>843</v>
      </c>
      <c r="L22" s="482"/>
      <c r="M22" s="251" t="s">
        <v>193</v>
      </c>
      <c r="N22" s="638" t="s">
        <v>200</v>
      </c>
      <c r="O22" s="233"/>
      <c r="P22" s="252"/>
      <c r="Q22" s="252"/>
    </row>
    <row r="23" spans="1:20">
      <c r="A23" s="238"/>
      <c r="B23" s="238"/>
      <c r="C23" s="238"/>
      <c r="D23" s="250" t="s">
        <v>192</v>
      </c>
      <c r="E23" s="244"/>
      <c r="F23" s="244"/>
      <c r="G23" s="244"/>
      <c r="H23" s="238"/>
      <c r="I23" s="238"/>
      <c r="J23" s="241"/>
      <c r="K23" s="242" t="s">
        <v>843</v>
      </c>
      <c r="L23" s="482"/>
      <c r="M23" s="251" t="s">
        <v>193</v>
      </c>
      <c r="N23" s="638" t="s">
        <v>200</v>
      </c>
      <c r="O23" s="233"/>
      <c r="P23" s="252"/>
      <c r="Q23" s="252"/>
      <c r="R23" s="497" t="s">
        <v>929</v>
      </c>
      <c r="S23" s="497" t="s">
        <v>927</v>
      </c>
      <c r="T23" s="497">
        <v>2403.1799999999998</v>
      </c>
    </row>
    <row r="24" spans="1:20">
      <c r="A24" s="238"/>
      <c r="B24" s="238"/>
      <c r="C24" s="238"/>
      <c r="D24" s="250" t="s">
        <v>192</v>
      </c>
      <c r="E24" s="244"/>
      <c r="F24" s="244"/>
      <c r="G24" s="244"/>
      <c r="H24" s="238"/>
      <c r="I24" s="238"/>
      <c r="J24" s="241"/>
      <c r="K24" s="242" t="s">
        <v>843</v>
      </c>
      <c r="L24" s="482"/>
      <c r="M24" s="251" t="s">
        <v>193</v>
      </c>
      <c r="N24" s="638" t="s">
        <v>200</v>
      </c>
      <c r="O24" s="233"/>
      <c r="P24" s="252"/>
      <c r="Q24" s="252"/>
      <c r="R24" s="497" t="s">
        <v>930</v>
      </c>
      <c r="S24" s="497" t="s">
        <v>928</v>
      </c>
      <c r="T24" s="497">
        <v>2403.1799999999998</v>
      </c>
    </row>
    <row r="25" spans="1:20">
      <c r="A25" s="238"/>
      <c r="B25" s="238"/>
      <c r="C25" s="238"/>
      <c r="D25" s="250" t="s">
        <v>192</v>
      </c>
      <c r="E25" s="244"/>
      <c r="F25" s="244"/>
      <c r="G25" s="244"/>
      <c r="H25" s="238"/>
      <c r="I25" s="238"/>
      <c r="J25" s="241"/>
      <c r="K25" s="242" t="s">
        <v>843</v>
      </c>
      <c r="L25" s="482"/>
      <c r="M25" s="251" t="s">
        <v>193</v>
      </c>
      <c r="N25" s="638" t="s">
        <v>200</v>
      </c>
      <c r="O25" s="233"/>
      <c r="P25" s="252"/>
      <c r="Q25" s="252"/>
    </row>
    <row r="26" spans="1:20">
      <c r="A26" s="238"/>
      <c r="B26" s="238"/>
      <c r="C26" s="238"/>
      <c r="D26" s="250" t="s">
        <v>192</v>
      </c>
      <c r="E26" s="244"/>
      <c r="F26" s="244"/>
      <c r="G26" s="244"/>
      <c r="H26" s="238"/>
      <c r="I26" s="238"/>
      <c r="J26" s="241"/>
      <c r="K26" s="242" t="s">
        <v>843</v>
      </c>
      <c r="L26" s="482"/>
      <c r="M26" s="251" t="s">
        <v>193</v>
      </c>
      <c r="N26" s="638" t="s">
        <v>200</v>
      </c>
      <c r="P26" s="252"/>
      <c r="Q26" s="252"/>
    </row>
    <row r="27" spans="1:20">
      <c r="A27" s="238"/>
      <c r="B27" s="238"/>
      <c r="C27" s="238"/>
      <c r="D27" s="250" t="s">
        <v>192</v>
      </c>
      <c r="E27" s="244"/>
      <c r="F27" s="244"/>
      <c r="G27" s="244"/>
      <c r="H27" s="238"/>
      <c r="I27" s="238"/>
      <c r="J27" s="241"/>
      <c r="K27" s="242" t="s">
        <v>843</v>
      </c>
      <c r="L27" s="482"/>
      <c r="M27" s="251" t="s">
        <v>193</v>
      </c>
      <c r="N27" s="638" t="s">
        <v>200</v>
      </c>
      <c r="O27" s="233"/>
      <c r="P27" s="252"/>
      <c r="Q27" s="252"/>
    </row>
    <row r="28" spans="1:20">
      <c r="A28" s="238"/>
      <c r="B28" s="238"/>
      <c r="C28" s="238"/>
      <c r="D28" s="250" t="s">
        <v>192</v>
      </c>
      <c r="E28" s="244"/>
      <c r="F28" s="244"/>
      <c r="G28" s="244"/>
      <c r="H28" s="238"/>
      <c r="I28" s="238"/>
      <c r="J28" s="241"/>
      <c r="K28" s="242" t="s">
        <v>843</v>
      </c>
      <c r="L28" s="482"/>
      <c r="M28" s="251" t="s">
        <v>193</v>
      </c>
      <c r="N28" s="638" t="s">
        <v>200</v>
      </c>
      <c r="P28" s="252"/>
      <c r="Q28" s="252"/>
    </row>
    <row r="29" spans="1:20">
      <c r="A29" s="238">
        <v>1</v>
      </c>
      <c r="B29" s="238" t="s">
        <v>340</v>
      </c>
      <c r="C29" s="238" t="s">
        <v>341</v>
      </c>
      <c r="D29" s="250" t="s">
        <v>192</v>
      </c>
      <c r="E29" s="244">
        <v>201</v>
      </c>
      <c r="F29" s="244">
        <v>181</v>
      </c>
      <c r="G29" s="244">
        <v>156</v>
      </c>
      <c r="H29" s="238">
        <v>63</v>
      </c>
      <c r="I29" s="238">
        <v>117</v>
      </c>
      <c r="J29" s="241">
        <v>1.1499999999999999</v>
      </c>
      <c r="K29" s="242" t="s">
        <v>843</v>
      </c>
      <c r="L29" s="482">
        <v>1704.47</v>
      </c>
      <c r="M29" s="251" t="s">
        <v>193</v>
      </c>
      <c r="N29" s="638" t="s">
        <v>200</v>
      </c>
      <c r="P29" s="252" t="s">
        <v>658</v>
      </c>
      <c r="Q29" s="252"/>
    </row>
    <row r="30" spans="1:20">
      <c r="A30" s="238">
        <v>2</v>
      </c>
      <c r="B30" s="238" t="s">
        <v>32</v>
      </c>
      <c r="C30" s="238" t="s">
        <v>35</v>
      </c>
      <c r="D30" s="250" t="s">
        <v>192</v>
      </c>
      <c r="E30" s="244">
        <v>201</v>
      </c>
      <c r="F30" s="244">
        <v>181</v>
      </c>
      <c r="G30" s="244">
        <v>156</v>
      </c>
      <c r="H30" s="238">
        <v>63</v>
      </c>
      <c r="I30" s="238">
        <v>117</v>
      </c>
      <c r="J30" s="241">
        <v>1.1499999999999999</v>
      </c>
      <c r="K30" s="242" t="s">
        <v>843</v>
      </c>
      <c r="L30" s="482">
        <v>1748.05</v>
      </c>
      <c r="M30" s="251" t="s">
        <v>193</v>
      </c>
      <c r="N30" s="638" t="s">
        <v>200</v>
      </c>
      <c r="P30" s="252" t="s">
        <v>658</v>
      </c>
      <c r="Q30" s="252"/>
    </row>
    <row r="31" spans="1:20">
      <c r="A31" s="238">
        <v>3</v>
      </c>
      <c r="B31" s="238" t="s">
        <v>394</v>
      </c>
      <c r="C31" s="238" t="s">
        <v>395</v>
      </c>
      <c r="D31" s="250" t="s">
        <v>192</v>
      </c>
      <c r="E31" s="244">
        <v>201</v>
      </c>
      <c r="F31" s="244">
        <v>181</v>
      </c>
      <c r="G31" s="244">
        <v>156</v>
      </c>
      <c r="H31" s="238">
        <v>63</v>
      </c>
      <c r="I31" s="238">
        <v>117</v>
      </c>
      <c r="J31" s="241">
        <v>1.1499999999999999</v>
      </c>
      <c r="K31" s="242" t="s">
        <v>843</v>
      </c>
      <c r="L31" s="482">
        <v>1857.02</v>
      </c>
      <c r="M31" s="251" t="s">
        <v>193</v>
      </c>
      <c r="N31" s="638" t="s">
        <v>200</v>
      </c>
      <c r="P31" s="252" t="s">
        <v>658</v>
      </c>
      <c r="Q31" s="252"/>
    </row>
    <row r="32" spans="1:20" s="283" customFormat="1">
      <c r="A32" s="238">
        <v>4</v>
      </c>
      <c r="B32" s="238" t="s">
        <v>223</v>
      </c>
      <c r="C32" s="238" t="s">
        <v>224</v>
      </c>
      <c r="D32" s="250" t="s">
        <v>192</v>
      </c>
      <c r="E32" s="244">
        <v>194</v>
      </c>
      <c r="F32" s="244">
        <v>174</v>
      </c>
      <c r="G32" s="244">
        <v>157</v>
      </c>
      <c r="H32" s="238">
        <v>62</v>
      </c>
      <c r="I32" s="238">
        <v>116</v>
      </c>
      <c r="J32" s="241">
        <v>1.129</v>
      </c>
      <c r="K32" s="242" t="s">
        <v>843</v>
      </c>
      <c r="L32" s="482">
        <v>1646.63</v>
      </c>
      <c r="M32" s="251" t="s">
        <v>193</v>
      </c>
      <c r="N32" s="638" t="s">
        <v>200</v>
      </c>
      <c r="P32" s="252" t="s">
        <v>659</v>
      </c>
      <c r="Q32" s="252"/>
    </row>
    <row r="33" spans="1:17" s="283" customFormat="1">
      <c r="A33" s="238">
        <v>5</v>
      </c>
      <c r="B33" s="238" t="s">
        <v>229</v>
      </c>
      <c r="C33" s="238" t="s">
        <v>230</v>
      </c>
      <c r="D33" s="250" t="s">
        <v>192</v>
      </c>
      <c r="E33" s="244">
        <v>199</v>
      </c>
      <c r="F33" s="244">
        <v>174</v>
      </c>
      <c r="G33" s="244">
        <v>157</v>
      </c>
      <c r="H33" s="238">
        <v>62</v>
      </c>
      <c r="I33" s="238">
        <v>116</v>
      </c>
      <c r="J33" s="241">
        <v>1.129</v>
      </c>
      <c r="K33" s="242" t="s">
        <v>843</v>
      </c>
      <c r="L33" s="482">
        <v>2055.02</v>
      </c>
      <c r="M33" s="251" t="s">
        <v>193</v>
      </c>
      <c r="N33" s="638" t="s">
        <v>200</v>
      </c>
      <c r="P33" s="252" t="s">
        <v>659</v>
      </c>
      <c r="Q33" s="252"/>
    </row>
    <row r="34" spans="1:17" s="283" customFormat="1">
      <c r="A34" s="238">
        <v>6</v>
      </c>
      <c r="B34" s="238" t="s">
        <v>227</v>
      </c>
      <c r="C34" s="238" t="s">
        <v>228</v>
      </c>
      <c r="D34" s="250" t="s">
        <v>192</v>
      </c>
      <c r="E34" s="244">
        <v>194</v>
      </c>
      <c r="F34" s="244">
        <v>174</v>
      </c>
      <c r="G34" s="244">
        <v>157</v>
      </c>
      <c r="H34" s="238">
        <v>62</v>
      </c>
      <c r="I34" s="238">
        <v>116</v>
      </c>
      <c r="J34" s="241">
        <v>1.129</v>
      </c>
      <c r="K34" s="242" t="s">
        <v>843</v>
      </c>
      <c r="L34" s="482">
        <v>2046.23</v>
      </c>
      <c r="M34" s="251" t="s">
        <v>193</v>
      </c>
      <c r="N34" s="638" t="s">
        <v>200</v>
      </c>
      <c r="P34" s="252" t="s">
        <v>659</v>
      </c>
      <c r="Q34" s="252"/>
    </row>
    <row r="35" spans="1:17" s="283" customFormat="1">
      <c r="A35" s="238">
        <v>7</v>
      </c>
      <c r="B35" s="238" t="s">
        <v>231</v>
      </c>
      <c r="C35" s="238" t="s">
        <v>234</v>
      </c>
      <c r="D35" s="250" t="s">
        <v>192</v>
      </c>
      <c r="E35" s="244">
        <v>194</v>
      </c>
      <c r="F35" s="244">
        <v>174</v>
      </c>
      <c r="G35" s="244">
        <v>157</v>
      </c>
      <c r="H35" s="238">
        <v>62</v>
      </c>
      <c r="I35" s="238">
        <v>116</v>
      </c>
      <c r="J35" s="241">
        <v>1.129</v>
      </c>
      <c r="K35" s="242" t="s">
        <v>843</v>
      </c>
      <c r="L35" s="482">
        <v>1776.21</v>
      </c>
      <c r="M35" s="251" t="s">
        <v>193</v>
      </c>
      <c r="N35" s="638" t="s">
        <v>200</v>
      </c>
      <c r="P35" s="252" t="s">
        <v>659</v>
      </c>
      <c r="Q35" s="252"/>
    </row>
    <row r="36" spans="1:17" s="283" customFormat="1">
      <c r="A36" s="238">
        <v>8</v>
      </c>
      <c r="B36" s="238" t="s">
        <v>235</v>
      </c>
      <c r="C36" s="238" t="s">
        <v>236</v>
      </c>
      <c r="D36" s="250" t="s">
        <v>192</v>
      </c>
      <c r="E36" s="244">
        <v>194</v>
      </c>
      <c r="F36" s="244">
        <v>174</v>
      </c>
      <c r="G36" s="244">
        <v>157</v>
      </c>
      <c r="H36" s="238">
        <v>62</v>
      </c>
      <c r="I36" s="238">
        <v>116</v>
      </c>
      <c r="J36" s="241">
        <v>1.129</v>
      </c>
      <c r="K36" s="242" t="s">
        <v>843</v>
      </c>
      <c r="L36" s="482">
        <v>1866.12</v>
      </c>
      <c r="M36" s="251" t="s">
        <v>193</v>
      </c>
      <c r="N36" s="638" t="s">
        <v>200</v>
      </c>
      <c r="P36" s="252" t="s">
        <v>659</v>
      </c>
      <c r="Q36" s="252"/>
    </row>
    <row r="37" spans="1:17" s="283" customFormat="1">
      <c r="A37" s="238">
        <v>9</v>
      </c>
      <c r="B37" s="238" t="s">
        <v>237</v>
      </c>
      <c r="C37" s="238" t="s">
        <v>238</v>
      </c>
      <c r="D37" s="250" t="s">
        <v>192</v>
      </c>
      <c r="E37" s="244">
        <v>194</v>
      </c>
      <c r="F37" s="244">
        <v>174</v>
      </c>
      <c r="G37" s="244">
        <v>157</v>
      </c>
      <c r="H37" s="238">
        <v>62</v>
      </c>
      <c r="I37" s="238">
        <v>116</v>
      </c>
      <c r="J37" s="241">
        <v>1.129</v>
      </c>
      <c r="K37" s="242" t="s">
        <v>843</v>
      </c>
      <c r="L37" s="482">
        <v>1819.39</v>
      </c>
      <c r="M37" s="251" t="s">
        <v>193</v>
      </c>
      <c r="N37" s="638" t="s">
        <v>200</v>
      </c>
      <c r="P37" s="252" t="s">
        <v>659</v>
      </c>
      <c r="Q37" s="252"/>
    </row>
    <row r="38" spans="1:17" s="283" customFormat="1">
      <c r="A38" s="238">
        <v>10</v>
      </c>
      <c r="B38" s="238" t="s">
        <v>239</v>
      </c>
      <c r="C38" s="238" t="s">
        <v>240</v>
      </c>
      <c r="D38" s="250" t="s">
        <v>192</v>
      </c>
      <c r="E38" s="244">
        <v>194</v>
      </c>
      <c r="F38" s="244">
        <v>174</v>
      </c>
      <c r="G38" s="244">
        <v>157</v>
      </c>
      <c r="H38" s="238">
        <v>62</v>
      </c>
      <c r="I38" s="238">
        <v>116</v>
      </c>
      <c r="J38" s="241">
        <v>1.129</v>
      </c>
      <c r="K38" s="242" t="s">
        <v>843</v>
      </c>
      <c r="L38" s="482">
        <v>1806.57</v>
      </c>
      <c r="M38" s="251" t="s">
        <v>193</v>
      </c>
      <c r="N38" s="638" t="s">
        <v>200</v>
      </c>
      <c r="P38" s="252" t="s">
        <v>659</v>
      </c>
      <c r="Q38" s="252"/>
    </row>
    <row r="39" spans="1:17" s="283" customFormat="1">
      <c r="A39" s="238">
        <v>11</v>
      </c>
      <c r="B39" s="238" t="s">
        <v>719</v>
      </c>
      <c r="C39" s="238" t="s">
        <v>694</v>
      </c>
      <c r="D39" s="250" t="s">
        <v>192</v>
      </c>
      <c r="E39" s="244">
        <v>204</v>
      </c>
      <c r="F39" s="244">
        <v>184</v>
      </c>
      <c r="G39" s="244">
        <v>157</v>
      </c>
      <c r="H39" s="238">
        <v>62</v>
      </c>
      <c r="I39" s="238">
        <v>116</v>
      </c>
      <c r="J39" s="241">
        <v>1.129</v>
      </c>
      <c r="K39" s="242" t="s">
        <v>843</v>
      </c>
      <c r="L39" s="482">
        <v>2053.67</v>
      </c>
      <c r="M39" s="251" t="s">
        <v>193</v>
      </c>
      <c r="N39" s="638" t="s">
        <v>200</v>
      </c>
      <c r="P39" s="252" t="s">
        <v>658</v>
      </c>
      <c r="Q39" s="252"/>
    </row>
    <row r="40" spans="1:17" s="283" customFormat="1">
      <c r="A40" s="238">
        <v>12</v>
      </c>
      <c r="B40" s="238" t="s">
        <v>689</v>
      </c>
      <c r="C40" s="238" t="s">
        <v>693</v>
      </c>
      <c r="D40" s="250" t="s">
        <v>192</v>
      </c>
      <c r="E40" s="244">
        <v>199</v>
      </c>
      <c r="F40" s="244">
        <v>179</v>
      </c>
      <c r="G40" s="244">
        <v>157</v>
      </c>
      <c r="H40" s="238">
        <v>62</v>
      </c>
      <c r="I40" s="238">
        <v>116</v>
      </c>
      <c r="J40" s="241">
        <v>1.129</v>
      </c>
      <c r="K40" s="242" t="s">
        <v>843</v>
      </c>
      <c r="L40" s="482">
        <v>2008.01</v>
      </c>
      <c r="M40" s="251" t="s">
        <v>193</v>
      </c>
      <c r="N40" s="638" t="s">
        <v>200</v>
      </c>
      <c r="P40" s="252" t="s">
        <v>659</v>
      </c>
      <c r="Q40" s="252"/>
    </row>
    <row r="41" spans="1:17" s="283" customFormat="1">
      <c r="A41" s="238">
        <v>13</v>
      </c>
      <c r="B41" s="238" t="s">
        <v>695</v>
      </c>
      <c r="C41" s="238" t="s">
        <v>696</v>
      </c>
      <c r="D41" s="250" t="s">
        <v>192</v>
      </c>
      <c r="E41" s="244">
        <v>199</v>
      </c>
      <c r="F41" s="244">
        <v>179</v>
      </c>
      <c r="G41" s="244">
        <v>157</v>
      </c>
      <c r="H41" s="238">
        <v>62</v>
      </c>
      <c r="I41" s="238">
        <v>116</v>
      </c>
      <c r="J41" s="241">
        <v>1.129</v>
      </c>
      <c r="K41" s="242" t="s">
        <v>843</v>
      </c>
      <c r="L41" s="482">
        <v>2137.2600000000002</v>
      </c>
      <c r="M41" s="251" t="s">
        <v>193</v>
      </c>
      <c r="N41" s="638" t="s">
        <v>200</v>
      </c>
      <c r="O41" s="233"/>
      <c r="P41" s="252" t="s">
        <v>659</v>
      </c>
      <c r="Q41" s="252"/>
    </row>
    <row r="42" spans="1:17" s="283" customFormat="1">
      <c r="A42" s="238">
        <v>14</v>
      </c>
      <c r="B42" s="238" t="s">
        <v>828</v>
      </c>
      <c r="C42" s="238" t="s">
        <v>831</v>
      </c>
      <c r="D42" s="250" t="s">
        <v>192</v>
      </c>
      <c r="E42" s="244">
        <v>204</v>
      </c>
      <c r="F42" s="244">
        <v>184</v>
      </c>
      <c r="G42" s="244">
        <v>157</v>
      </c>
      <c r="H42" s="238">
        <v>62</v>
      </c>
      <c r="I42" s="238">
        <v>116</v>
      </c>
      <c r="J42" s="241">
        <v>1.129</v>
      </c>
      <c r="K42" s="242" t="s">
        <v>843</v>
      </c>
      <c r="L42" s="482">
        <v>2205.0100000000002</v>
      </c>
      <c r="M42" s="251" t="s">
        <v>193</v>
      </c>
      <c r="N42" s="638" t="s">
        <v>200</v>
      </c>
      <c r="P42" s="252" t="s">
        <v>658</v>
      </c>
      <c r="Q42" s="252"/>
    </row>
    <row r="43" spans="1:17" s="283" customFormat="1">
      <c r="A43" s="238">
        <v>15</v>
      </c>
      <c r="B43" s="238" t="s">
        <v>774</v>
      </c>
      <c r="C43" s="238" t="s">
        <v>761</v>
      </c>
      <c r="D43" s="250" t="s">
        <v>192</v>
      </c>
      <c r="E43" s="244">
        <v>199</v>
      </c>
      <c r="F43" s="244">
        <v>179</v>
      </c>
      <c r="G43" s="244">
        <v>157</v>
      </c>
      <c r="H43" s="238">
        <v>62</v>
      </c>
      <c r="I43" s="238">
        <v>116</v>
      </c>
      <c r="J43" s="241">
        <v>1.129</v>
      </c>
      <c r="K43" s="242" t="s">
        <v>843</v>
      </c>
      <c r="L43" s="482">
        <v>2407.89</v>
      </c>
      <c r="M43" s="251" t="s">
        <v>193</v>
      </c>
      <c r="N43" s="638" t="s">
        <v>200</v>
      </c>
      <c r="P43" s="252" t="s">
        <v>659</v>
      </c>
      <c r="Q43" s="252"/>
    </row>
    <row r="44" spans="1:17" s="283" customFormat="1">
      <c r="A44" s="238">
        <v>16</v>
      </c>
      <c r="B44" s="238" t="s">
        <v>775</v>
      </c>
      <c r="C44" s="238" t="s">
        <v>762</v>
      </c>
      <c r="D44" s="250" t="s">
        <v>192</v>
      </c>
      <c r="E44" s="244">
        <v>199</v>
      </c>
      <c r="F44" s="244">
        <v>179</v>
      </c>
      <c r="G44" s="244">
        <v>157</v>
      </c>
      <c r="H44" s="238">
        <v>62</v>
      </c>
      <c r="I44" s="238">
        <v>116</v>
      </c>
      <c r="J44" s="241">
        <v>1.129</v>
      </c>
      <c r="K44" s="242" t="s">
        <v>843</v>
      </c>
      <c r="L44" s="482">
        <v>2416.6999999999998</v>
      </c>
      <c r="M44" s="251" t="s">
        <v>193</v>
      </c>
      <c r="N44" s="638" t="s">
        <v>200</v>
      </c>
      <c r="O44" s="233"/>
      <c r="P44" s="252" t="s">
        <v>659</v>
      </c>
      <c r="Q44" s="252"/>
    </row>
    <row r="45" spans="1:17" s="283" customFormat="1">
      <c r="A45" s="238">
        <v>17</v>
      </c>
      <c r="B45" s="238" t="s">
        <v>757</v>
      </c>
      <c r="C45" s="238" t="s">
        <v>758</v>
      </c>
      <c r="D45" s="250" t="s">
        <v>192</v>
      </c>
      <c r="E45" s="244">
        <v>199</v>
      </c>
      <c r="F45" s="244">
        <v>179</v>
      </c>
      <c r="G45" s="244">
        <v>157</v>
      </c>
      <c r="H45" s="238">
        <v>62</v>
      </c>
      <c r="I45" s="238">
        <v>116</v>
      </c>
      <c r="J45" s="241">
        <v>1.129</v>
      </c>
      <c r="K45" s="242" t="s">
        <v>843</v>
      </c>
      <c r="L45" s="482">
        <v>2051.59</v>
      </c>
      <c r="M45" s="251" t="s">
        <v>193</v>
      </c>
      <c r="N45" s="638" t="s">
        <v>200</v>
      </c>
      <c r="O45" s="233"/>
      <c r="P45" s="252" t="s">
        <v>659</v>
      </c>
      <c r="Q45" s="252"/>
    </row>
    <row r="46" spans="1:17" s="283" customFormat="1">
      <c r="A46" s="238">
        <v>18</v>
      </c>
      <c r="B46" s="238" t="s">
        <v>791</v>
      </c>
      <c r="C46" s="238" t="s">
        <v>799</v>
      </c>
      <c r="D46" s="250" t="s">
        <v>192</v>
      </c>
      <c r="E46" s="244">
        <v>204</v>
      </c>
      <c r="F46" s="244">
        <v>184</v>
      </c>
      <c r="G46" s="244">
        <v>157</v>
      </c>
      <c r="H46" s="238">
        <v>62</v>
      </c>
      <c r="I46" s="238">
        <v>116</v>
      </c>
      <c r="J46" s="241">
        <v>1.129</v>
      </c>
      <c r="K46" s="242" t="s">
        <v>843</v>
      </c>
      <c r="L46" s="482">
        <v>2097.2399999999998</v>
      </c>
      <c r="M46" s="251" t="s">
        <v>193</v>
      </c>
      <c r="N46" s="638" t="s">
        <v>200</v>
      </c>
      <c r="O46" s="233"/>
      <c r="P46" s="252" t="s">
        <v>658</v>
      </c>
      <c r="Q46" s="252"/>
    </row>
    <row r="47" spans="1:17" s="283" customFormat="1">
      <c r="A47" s="238">
        <v>19</v>
      </c>
      <c r="B47" s="238" t="s">
        <v>776</v>
      </c>
      <c r="C47" s="238" t="s">
        <v>763</v>
      </c>
      <c r="D47" s="250" t="s">
        <v>192</v>
      </c>
      <c r="E47" s="244">
        <v>199</v>
      </c>
      <c r="F47" s="244">
        <v>179</v>
      </c>
      <c r="G47" s="244">
        <v>157</v>
      </c>
      <c r="H47" s="238">
        <v>62</v>
      </c>
      <c r="I47" s="238">
        <v>116</v>
      </c>
      <c r="J47" s="241">
        <v>1.129</v>
      </c>
      <c r="K47" s="242" t="s">
        <v>843</v>
      </c>
      <c r="L47" s="482">
        <v>2227.7600000000002</v>
      </c>
      <c r="M47" s="251" t="s">
        <v>193</v>
      </c>
      <c r="N47" s="638" t="s">
        <v>200</v>
      </c>
      <c r="O47" s="233"/>
      <c r="P47" s="252" t="s">
        <v>659</v>
      </c>
      <c r="Q47" s="252"/>
    </row>
    <row r="48" spans="1:17" s="283" customFormat="1">
      <c r="A48" s="238">
        <v>20</v>
      </c>
      <c r="B48" s="238" t="s">
        <v>772</v>
      </c>
      <c r="C48" s="238" t="s">
        <v>759</v>
      </c>
      <c r="D48" s="250" t="s">
        <v>192</v>
      </c>
      <c r="E48" s="244">
        <v>199</v>
      </c>
      <c r="F48" s="244">
        <v>179</v>
      </c>
      <c r="G48" s="244">
        <v>157</v>
      </c>
      <c r="H48" s="238">
        <v>62</v>
      </c>
      <c r="I48" s="238">
        <v>116</v>
      </c>
      <c r="J48" s="241">
        <v>1.129</v>
      </c>
      <c r="K48" s="242" t="s">
        <v>843</v>
      </c>
      <c r="L48" s="482">
        <v>2181.09</v>
      </c>
      <c r="M48" s="251" t="s">
        <v>193</v>
      </c>
      <c r="N48" s="638" t="s">
        <v>200</v>
      </c>
      <c r="O48" s="233"/>
      <c r="P48" s="252" t="s">
        <v>659</v>
      </c>
      <c r="Q48" s="252"/>
    </row>
    <row r="49" spans="1:17" s="283" customFormat="1">
      <c r="A49" s="238">
        <v>21</v>
      </c>
      <c r="B49" s="238" t="s">
        <v>773</v>
      </c>
      <c r="C49" s="238" t="s">
        <v>760</v>
      </c>
      <c r="D49" s="250" t="s">
        <v>192</v>
      </c>
      <c r="E49" s="244">
        <v>199</v>
      </c>
      <c r="F49" s="244">
        <v>179</v>
      </c>
      <c r="G49" s="244">
        <v>157</v>
      </c>
      <c r="H49" s="238">
        <v>62</v>
      </c>
      <c r="I49" s="238">
        <v>116</v>
      </c>
      <c r="J49" s="241">
        <v>1.129</v>
      </c>
      <c r="K49" s="242" t="s">
        <v>843</v>
      </c>
      <c r="L49" s="482">
        <v>2168.1799999999998</v>
      </c>
      <c r="M49" s="251" t="s">
        <v>193</v>
      </c>
      <c r="N49" s="638" t="s">
        <v>200</v>
      </c>
      <c r="O49" s="233"/>
      <c r="P49" s="252" t="s">
        <v>659</v>
      </c>
      <c r="Q49" s="252"/>
    </row>
    <row r="50" spans="1:17" s="283" customFormat="1">
      <c r="A50" s="238">
        <v>22</v>
      </c>
      <c r="B50" s="238" t="s">
        <v>225</v>
      </c>
      <c r="C50" s="238" t="s">
        <v>226</v>
      </c>
      <c r="D50" s="250" t="s">
        <v>192</v>
      </c>
      <c r="E50" s="244">
        <v>194</v>
      </c>
      <c r="F50" s="244">
        <v>174</v>
      </c>
      <c r="G50" s="244">
        <v>157</v>
      </c>
      <c r="H50" s="238">
        <v>62</v>
      </c>
      <c r="I50" s="238">
        <v>116</v>
      </c>
      <c r="J50" s="241">
        <v>1.129</v>
      </c>
      <c r="K50" s="242" t="s">
        <v>843</v>
      </c>
      <c r="L50" s="482">
        <v>1690.21</v>
      </c>
      <c r="M50" s="251" t="s">
        <v>193</v>
      </c>
      <c r="N50" s="638" t="s">
        <v>200</v>
      </c>
      <c r="O50" s="233"/>
      <c r="P50" s="252" t="s">
        <v>659</v>
      </c>
      <c r="Q50" s="252"/>
    </row>
    <row r="51" spans="1:17">
      <c r="A51" s="238">
        <v>23</v>
      </c>
      <c r="B51" s="238" t="s">
        <v>927</v>
      </c>
      <c r="C51" s="238" t="s">
        <v>929</v>
      </c>
      <c r="D51" s="250" t="s">
        <v>192</v>
      </c>
      <c r="E51" s="244">
        <v>267</v>
      </c>
      <c r="F51" s="244">
        <v>242</v>
      </c>
      <c r="G51" s="244">
        <v>160</v>
      </c>
      <c r="H51" s="238">
        <v>71</v>
      </c>
      <c r="I51" s="238">
        <v>131</v>
      </c>
      <c r="J51" s="241">
        <v>1.488</v>
      </c>
      <c r="K51" s="242" t="s">
        <v>843</v>
      </c>
      <c r="L51" s="482">
        <v>2539.81</v>
      </c>
      <c r="M51" s="251" t="s">
        <v>193</v>
      </c>
      <c r="N51" s="638" t="s">
        <v>200</v>
      </c>
      <c r="O51" s="233"/>
      <c r="P51" s="252" t="s">
        <v>659</v>
      </c>
      <c r="Q51" s="252" t="s">
        <v>1113</v>
      </c>
    </row>
    <row r="52" spans="1:17">
      <c r="A52" s="238">
        <v>24</v>
      </c>
      <c r="B52" s="238" t="s">
        <v>928</v>
      </c>
      <c r="C52" s="238" t="s">
        <v>935</v>
      </c>
      <c r="D52" s="250" t="s">
        <v>192</v>
      </c>
      <c r="E52" s="244">
        <v>267</v>
      </c>
      <c r="F52" s="244">
        <v>242</v>
      </c>
      <c r="G52" s="244">
        <v>160</v>
      </c>
      <c r="H52" s="238">
        <v>71</v>
      </c>
      <c r="I52" s="238">
        <v>131</v>
      </c>
      <c r="J52" s="241">
        <v>1.488</v>
      </c>
      <c r="K52" s="242" t="s">
        <v>843</v>
      </c>
      <c r="L52" s="482">
        <v>2539.81</v>
      </c>
      <c r="M52" s="251" t="s">
        <v>193</v>
      </c>
      <c r="N52" s="638" t="s">
        <v>200</v>
      </c>
      <c r="O52" s="233"/>
      <c r="P52" s="252" t="s">
        <v>659</v>
      </c>
      <c r="Q52" s="252" t="s">
        <v>1113</v>
      </c>
    </row>
    <row r="53" spans="1:17">
      <c r="A53" s="238"/>
      <c r="B53" s="238"/>
      <c r="C53" s="238"/>
      <c r="D53" s="250" t="s">
        <v>192</v>
      </c>
      <c r="E53" s="244"/>
      <c r="F53" s="244"/>
      <c r="G53" s="244"/>
      <c r="H53" s="238"/>
      <c r="I53" s="238"/>
      <c r="J53" s="241"/>
      <c r="K53" s="242" t="s">
        <v>843</v>
      </c>
      <c r="L53" s="482"/>
      <c r="M53" s="251" t="s">
        <v>193</v>
      </c>
      <c r="N53" s="638" t="s">
        <v>200</v>
      </c>
      <c r="O53" s="233"/>
      <c r="P53" s="252"/>
      <c r="Q53" s="252"/>
    </row>
    <row r="54" spans="1:17">
      <c r="A54" s="238"/>
      <c r="B54" s="238"/>
      <c r="C54" s="238"/>
      <c r="D54" s="250" t="s">
        <v>192</v>
      </c>
      <c r="E54" s="244"/>
      <c r="F54" s="244"/>
      <c r="G54" s="244"/>
      <c r="H54" s="238"/>
      <c r="I54" s="238"/>
      <c r="J54" s="241"/>
      <c r="K54" s="242" t="s">
        <v>843</v>
      </c>
      <c r="L54" s="482"/>
      <c r="M54" s="251" t="s">
        <v>193</v>
      </c>
      <c r="N54" s="638" t="s">
        <v>200</v>
      </c>
      <c r="O54" s="233"/>
      <c r="P54" s="252"/>
      <c r="Q54" s="252"/>
    </row>
    <row r="55" spans="1:17">
      <c r="A55" s="238"/>
      <c r="B55" s="238"/>
      <c r="C55" s="238"/>
      <c r="D55" s="250" t="s">
        <v>192</v>
      </c>
      <c r="E55" s="244"/>
      <c r="F55" s="244"/>
      <c r="G55" s="244"/>
      <c r="H55" s="238"/>
      <c r="I55" s="238"/>
      <c r="J55" s="241"/>
      <c r="K55" s="242" t="s">
        <v>843</v>
      </c>
      <c r="L55" s="482"/>
      <c r="M55" s="251" t="s">
        <v>193</v>
      </c>
      <c r="N55" s="638" t="s">
        <v>200</v>
      </c>
      <c r="O55" s="233"/>
      <c r="P55" s="252"/>
      <c r="Q55" s="252"/>
    </row>
    <row r="56" spans="1:17">
      <c r="A56" s="238"/>
      <c r="B56" s="238"/>
      <c r="C56" s="238"/>
      <c r="D56" s="250" t="s">
        <v>192</v>
      </c>
      <c r="E56" s="244"/>
      <c r="F56" s="244"/>
      <c r="G56" s="244"/>
      <c r="H56" s="238"/>
      <c r="I56" s="238"/>
      <c r="J56" s="241"/>
      <c r="K56" s="242" t="s">
        <v>843</v>
      </c>
      <c r="L56" s="482"/>
      <c r="M56" s="251" t="s">
        <v>193</v>
      </c>
      <c r="N56" s="638" t="s">
        <v>200</v>
      </c>
      <c r="O56" s="233"/>
      <c r="P56" s="252"/>
      <c r="Q56" s="252"/>
    </row>
    <row r="57" spans="1:17">
      <c r="A57" s="238"/>
      <c r="B57" s="238"/>
      <c r="C57" s="238"/>
      <c r="D57" s="250" t="s">
        <v>192</v>
      </c>
      <c r="E57" s="244"/>
      <c r="F57" s="244"/>
      <c r="G57" s="244"/>
      <c r="H57" s="238"/>
      <c r="I57" s="238"/>
      <c r="J57" s="241"/>
      <c r="K57" s="242" t="s">
        <v>843</v>
      </c>
      <c r="L57" s="482"/>
      <c r="M57" s="251" t="s">
        <v>193</v>
      </c>
      <c r="N57" s="638" t="s">
        <v>200</v>
      </c>
      <c r="O57" s="233"/>
      <c r="P57" s="252"/>
      <c r="Q57" s="252"/>
    </row>
    <row r="58" spans="1:17">
      <c r="A58" s="238"/>
      <c r="B58" s="238"/>
      <c r="C58" s="238"/>
      <c r="D58" s="250" t="s">
        <v>192</v>
      </c>
      <c r="E58" s="244"/>
      <c r="F58" s="244"/>
      <c r="G58" s="244"/>
      <c r="H58" s="238"/>
      <c r="I58" s="238"/>
      <c r="J58" s="241"/>
      <c r="K58" s="242" t="s">
        <v>843</v>
      </c>
      <c r="L58" s="482"/>
      <c r="M58" s="251" t="s">
        <v>193</v>
      </c>
      <c r="N58" s="638" t="s">
        <v>200</v>
      </c>
      <c r="O58" s="233"/>
      <c r="P58" s="252"/>
      <c r="Q58" s="252"/>
    </row>
    <row r="59" spans="1:17">
      <c r="A59" s="238"/>
      <c r="B59" s="238"/>
      <c r="C59" s="238"/>
      <c r="D59" s="250" t="s">
        <v>192</v>
      </c>
      <c r="E59" s="244"/>
      <c r="F59" s="244"/>
      <c r="G59" s="244"/>
      <c r="H59" s="238"/>
      <c r="I59" s="238"/>
      <c r="J59" s="241"/>
      <c r="K59" s="242" t="s">
        <v>843</v>
      </c>
      <c r="L59" s="482"/>
      <c r="M59" s="251" t="s">
        <v>193</v>
      </c>
      <c r="N59" s="638" t="s">
        <v>200</v>
      </c>
      <c r="O59" s="233"/>
      <c r="P59" s="252"/>
      <c r="Q59" s="252"/>
    </row>
    <row r="60" spans="1:17">
      <c r="A60" s="238"/>
      <c r="B60" s="238"/>
      <c r="C60" s="238"/>
      <c r="D60" s="250" t="s">
        <v>192</v>
      </c>
      <c r="E60" s="244"/>
      <c r="F60" s="244"/>
      <c r="G60" s="244"/>
      <c r="H60" s="238"/>
      <c r="I60" s="238"/>
      <c r="J60" s="241"/>
      <c r="K60" s="242" t="s">
        <v>843</v>
      </c>
      <c r="L60" s="482"/>
      <c r="M60" s="251" t="s">
        <v>193</v>
      </c>
      <c r="N60" s="638" t="s">
        <v>200</v>
      </c>
      <c r="O60" s="233"/>
      <c r="P60" s="252"/>
      <c r="Q60" s="252"/>
    </row>
    <row r="61" spans="1:17">
      <c r="A61" s="238"/>
      <c r="B61" s="238"/>
      <c r="C61" s="238"/>
      <c r="D61" s="250" t="s">
        <v>192</v>
      </c>
      <c r="E61" s="244"/>
      <c r="F61" s="244"/>
      <c r="G61" s="244"/>
      <c r="H61" s="238"/>
      <c r="I61" s="238"/>
      <c r="J61" s="241"/>
      <c r="K61" s="242" t="s">
        <v>843</v>
      </c>
      <c r="L61" s="482"/>
      <c r="M61" s="251" t="s">
        <v>193</v>
      </c>
      <c r="N61" s="638" t="s">
        <v>200</v>
      </c>
      <c r="O61" s="233"/>
      <c r="P61" s="252"/>
      <c r="Q61" s="252"/>
    </row>
    <row r="62" spans="1:17">
      <c r="A62" s="238"/>
      <c r="B62" s="238"/>
      <c r="C62" s="238"/>
      <c r="D62" s="250" t="s">
        <v>192</v>
      </c>
      <c r="E62" s="244"/>
      <c r="F62" s="244"/>
      <c r="G62" s="244"/>
      <c r="H62" s="238"/>
      <c r="I62" s="238"/>
      <c r="J62" s="241"/>
      <c r="K62" s="242" t="s">
        <v>843</v>
      </c>
      <c r="L62" s="482"/>
      <c r="M62" s="251" t="s">
        <v>193</v>
      </c>
      <c r="N62" s="638" t="s">
        <v>200</v>
      </c>
      <c r="O62" s="233"/>
      <c r="P62" s="252"/>
      <c r="Q62" s="252"/>
    </row>
    <row r="63" spans="1:17">
      <c r="A63" s="238"/>
      <c r="B63" s="238"/>
      <c r="C63" s="238"/>
      <c r="D63" s="250" t="s">
        <v>192</v>
      </c>
      <c r="E63" s="244"/>
      <c r="F63" s="244"/>
      <c r="G63" s="244"/>
      <c r="H63" s="238"/>
      <c r="I63" s="238"/>
      <c r="J63" s="241"/>
      <c r="K63" s="242" t="s">
        <v>843</v>
      </c>
      <c r="L63" s="482"/>
      <c r="M63" s="251" t="s">
        <v>193</v>
      </c>
      <c r="N63" s="638" t="s">
        <v>200</v>
      </c>
      <c r="O63" s="233"/>
      <c r="P63" s="252"/>
      <c r="Q63" s="252"/>
    </row>
    <row r="64" spans="1:17">
      <c r="A64" s="238"/>
      <c r="B64" s="238"/>
      <c r="C64" s="238"/>
      <c r="D64" s="250" t="s">
        <v>192</v>
      </c>
      <c r="E64" s="244"/>
      <c r="F64" s="244"/>
      <c r="G64" s="244"/>
      <c r="H64" s="238"/>
      <c r="I64" s="238"/>
      <c r="J64" s="241"/>
      <c r="K64" s="242" t="s">
        <v>843</v>
      </c>
      <c r="L64" s="482"/>
      <c r="M64" s="251" t="s">
        <v>193</v>
      </c>
      <c r="N64" s="638" t="s">
        <v>200</v>
      </c>
      <c r="O64" s="233"/>
      <c r="P64" s="252"/>
      <c r="Q64" s="252"/>
    </row>
    <row r="65" spans="1:17">
      <c r="A65" s="238"/>
      <c r="B65" s="238"/>
      <c r="C65" s="238"/>
      <c r="D65" s="250" t="s">
        <v>192</v>
      </c>
      <c r="E65" s="244"/>
      <c r="F65" s="244"/>
      <c r="G65" s="244"/>
      <c r="H65" s="238"/>
      <c r="I65" s="238"/>
      <c r="J65" s="241"/>
      <c r="K65" s="242" t="s">
        <v>843</v>
      </c>
      <c r="L65" s="482"/>
      <c r="M65" s="251" t="s">
        <v>193</v>
      </c>
      <c r="N65" s="638" t="s">
        <v>200</v>
      </c>
      <c r="O65" s="233"/>
      <c r="P65" s="252"/>
      <c r="Q65" s="252"/>
    </row>
    <row r="66" spans="1:17">
      <c r="A66" s="238"/>
      <c r="B66" s="238"/>
      <c r="C66" s="238"/>
      <c r="D66" s="250" t="s">
        <v>192</v>
      </c>
      <c r="E66" s="244"/>
      <c r="F66" s="244"/>
      <c r="G66" s="244"/>
      <c r="H66" s="238"/>
      <c r="I66" s="238"/>
      <c r="J66" s="241"/>
      <c r="K66" s="242" t="s">
        <v>843</v>
      </c>
      <c r="L66" s="482"/>
      <c r="M66" s="251" t="s">
        <v>193</v>
      </c>
      <c r="N66" s="638" t="s">
        <v>200</v>
      </c>
      <c r="O66" s="233"/>
      <c r="P66" s="252"/>
      <c r="Q66" s="252"/>
    </row>
    <row r="67" spans="1:17">
      <c r="A67" s="238"/>
      <c r="B67" s="238"/>
      <c r="C67" s="238"/>
      <c r="D67" s="250" t="s">
        <v>192</v>
      </c>
      <c r="E67" s="244"/>
      <c r="F67" s="244"/>
      <c r="G67" s="244"/>
      <c r="H67" s="238"/>
      <c r="I67" s="238"/>
      <c r="J67" s="241"/>
      <c r="K67" s="242" t="s">
        <v>843</v>
      </c>
      <c r="L67" s="482"/>
      <c r="M67" s="251" t="s">
        <v>193</v>
      </c>
      <c r="N67" s="638" t="s">
        <v>200</v>
      </c>
      <c r="O67" s="233"/>
      <c r="P67" s="252"/>
      <c r="Q67" s="252"/>
    </row>
    <row r="68" spans="1:17">
      <c r="A68" s="238"/>
      <c r="B68" s="238"/>
      <c r="C68" s="238"/>
      <c r="D68" s="250" t="s">
        <v>192</v>
      </c>
      <c r="E68" s="244"/>
      <c r="F68" s="244"/>
      <c r="G68" s="244"/>
      <c r="H68" s="238"/>
      <c r="I68" s="238"/>
      <c r="J68" s="241"/>
      <c r="K68" s="242" t="s">
        <v>843</v>
      </c>
      <c r="L68" s="482"/>
      <c r="M68" s="251" t="s">
        <v>193</v>
      </c>
      <c r="N68" s="638" t="s">
        <v>200</v>
      </c>
      <c r="O68" s="233"/>
      <c r="P68" s="252"/>
      <c r="Q68" s="252"/>
    </row>
    <row r="69" spans="1:17">
      <c r="A69" s="238"/>
      <c r="B69" s="238"/>
      <c r="C69" s="238"/>
      <c r="D69" s="250" t="s">
        <v>192</v>
      </c>
      <c r="E69" s="244"/>
      <c r="F69" s="244"/>
      <c r="G69" s="244"/>
      <c r="H69" s="238"/>
      <c r="I69" s="238"/>
      <c r="J69" s="241"/>
      <c r="K69" s="242" t="s">
        <v>843</v>
      </c>
      <c r="L69" s="482"/>
      <c r="M69" s="251" t="s">
        <v>193</v>
      </c>
      <c r="N69" s="638" t="s">
        <v>200</v>
      </c>
      <c r="O69" s="233"/>
      <c r="P69" s="252"/>
      <c r="Q69" s="252"/>
    </row>
    <row r="70" spans="1:17">
      <c r="A70" s="238"/>
      <c r="B70" s="238"/>
      <c r="C70" s="238"/>
      <c r="D70" s="250" t="s">
        <v>192</v>
      </c>
      <c r="E70" s="244"/>
      <c r="F70" s="244"/>
      <c r="G70" s="244"/>
      <c r="H70" s="238"/>
      <c r="I70" s="238"/>
      <c r="J70" s="241"/>
      <c r="K70" s="242" t="s">
        <v>843</v>
      </c>
      <c r="L70" s="482"/>
      <c r="M70" s="251" t="s">
        <v>193</v>
      </c>
      <c r="N70" s="638" t="s">
        <v>200</v>
      </c>
      <c r="O70" s="233"/>
      <c r="P70" s="252"/>
      <c r="Q70" s="252"/>
    </row>
    <row r="71" spans="1:17">
      <c r="A71" s="238"/>
      <c r="B71" s="238"/>
      <c r="C71" s="238"/>
      <c r="D71" s="250" t="s">
        <v>192</v>
      </c>
      <c r="E71" s="244"/>
      <c r="F71" s="244"/>
      <c r="G71" s="244"/>
      <c r="H71" s="238"/>
      <c r="I71" s="238"/>
      <c r="J71" s="241"/>
      <c r="K71" s="242" t="s">
        <v>843</v>
      </c>
      <c r="L71" s="482"/>
      <c r="M71" s="251" t="s">
        <v>193</v>
      </c>
      <c r="N71" s="638" t="s">
        <v>200</v>
      </c>
      <c r="O71" s="233"/>
      <c r="P71" s="252"/>
      <c r="Q71" s="252"/>
    </row>
    <row r="72" spans="1:17">
      <c r="A72" s="238"/>
      <c r="B72" s="238"/>
      <c r="C72" s="238"/>
      <c r="D72" s="250" t="s">
        <v>192</v>
      </c>
      <c r="E72" s="244"/>
      <c r="F72" s="244"/>
      <c r="G72" s="244"/>
      <c r="H72" s="238"/>
      <c r="I72" s="238"/>
      <c r="J72" s="241"/>
      <c r="K72" s="242" t="s">
        <v>843</v>
      </c>
      <c r="L72" s="482"/>
      <c r="M72" s="251" t="s">
        <v>193</v>
      </c>
      <c r="N72" s="638" t="s">
        <v>200</v>
      </c>
      <c r="O72" s="233"/>
      <c r="P72" s="252"/>
      <c r="Q72" s="252"/>
    </row>
    <row r="73" spans="1:17">
      <c r="A73" s="238"/>
      <c r="B73" s="238"/>
      <c r="C73" s="238"/>
      <c r="D73" s="250" t="s">
        <v>192</v>
      </c>
      <c r="E73" s="244"/>
      <c r="F73" s="244"/>
      <c r="G73" s="244"/>
      <c r="H73" s="238"/>
      <c r="I73" s="238"/>
      <c r="J73" s="241"/>
      <c r="K73" s="242" t="s">
        <v>843</v>
      </c>
      <c r="L73" s="482"/>
      <c r="M73" s="251" t="s">
        <v>193</v>
      </c>
      <c r="N73" s="638" t="s">
        <v>200</v>
      </c>
      <c r="O73" s="233"/>
      <c r="P73" s="252"/>
      <c r="Q73" s="252"/>
    </row>
    <row r="74" spans="1:17">
      <c r="A74" s="238"/>
      <c r="B74" s="238"/>
      <c r="C74" s="238"/>
      <c r="D74" s="250" t="s">
        <v>192</v>
      </c>
      <c r="E74" s="244"/>
      <c r="F74" s="244"/>
      <c r="G74" s="244"/>
      <c r="H74" s="238"/>
      <c r="I74" s="238"/>
      <c r="J74" s="241"/>
      <c r="K74" s="242" t="s">
        <v>843</v>
      </c>
      <c r="L74" s="482"/>
      <c r="M74" s="251" t="s">
        <v>193</v>
      </c>
      <c r="N74" s="638" t="s">
        <v>200</v>
      </c>
      <c r="P74" s="252"/>
      <c r="Q74" s="252"/>
    </row>
    <row r="75" spans="1:17">
      <c r="A75" s="238">
        <v>1</v>
      </c>
      <c r="B75" s="238" t="s">
        <v>215</v>
      </c>
      <c r="C75" s="238" t="s">
        <v>216</v>
      </c>
      <c r="D75" s="250" t="s">
        <v>192</v>
      </c>
      <c r="E75" s="244">
        <v>222</v>
      </c>
      <c r="F75" s="244">
        <v>201</v>
      </c>
      <c r="G75" s="244">
        <v>156</v>
      </c>
      <c r="H75" s="238">
        <v>63</v>
      </c>
      <c r="I75" s="238">
        <v>122</v>
      </c>
      <c r="J75" s="241">
        <v>1.1990000000000001</v>
      </c>
      <c r="K75" s="242" t="s">
        <v>843</v>
      </c>
      <c r="L75" s="482">
        <v>1897.4</v>
      </c>
      <c r="M75" s="251" t="s">
        <v>193</v>
      </c>
      <c r="N75" s="638" t="s">
        <v>200</v>
      </c>
      <c r="P75" s="252" t="s">
        <v>658</v>
      </c>
      <c r="Q75" s="252"/>
    </row>
    <row r="76" spans="1:17">
      <c r="A76" s="238">
        <v>2</v>
      </c>
      <c r="B76" s="238" t="s">
        <v>728</v>
      </c>
      <c r="C76" s="238" t="s">
        <v>726</v>
      </c>
      <c r="D76" s="250" t="s">
        <v>192</v>
      </c>
      <c r="E76" s="244">
        <v>227</v>
      </c>
      <c r="F76" s="244">
        <v>206</v>
      </c>
      <c r="G76" s="244">
        <v>156</v>
      </c>
      <c r="H76" s="238">
        <v>63</v>
      </c>
      <c r="I76" s="238">
        <v>122</v>
      </c>
      <c r="J76" s="241">
        <v>1.1990000000000001</v>
      </c>
      <c r="K76" s="242" t="s">
        <v>843</v>
      </c>
      <c r="L76" s="482">
        <v>2238.61</v>
      </c>
      <c r="M76" s="251" t="s">
        <v>193</v>
      </c>
      <c r="N76" s="638" t="s">
        <v>200</v>
      </c>
      <c r="P76" s="252" t="s">
        <v>658</v>
      </c>
      <c r="Q76" s="252"/>
    </row>
    <row r="77" spans="1:17">
      <c r="A77" s="238">
        <v>3</v>
      </c>
      <c r="B77" s="238" t="s">
        <v>809</v>
      </c>
      <c r="C77" s="238" t="s">
        <v>810</v>
      </c>
      <c r="D77" s="250" t="s">
        <v>192</v>
      </c>
      <c r="E77" s="244">
        <v>227</v>
      </c>
      <c r="F77" s="244">
        <v>206</v>
      </c>
      <c r="G77" s="244">
        <v>156</v>
      </c>
      <c r="H77" s="238">
        <v>63</v>
      </c>
      <c r="I77" s="238">
        <v>122</v>
      </c>
      <c r="J77" s="241">
        <v>1.1990000000000001</v>
      </c>
      <c r="K77" s="242" t="s">
        <v>843</v>
      </c>
      <c r="L77" s="482">
        <v>2239.13</v>
      </c>
      <c r="M77" s="251" t="s">
        <v>193</v>
      </c>
      <c r="N77" s="638" t="s">
        <v>200</v>
      </c>
      <c r="P77" s="252" t="s">
        <v>658</v>
      </c>
      <c r="Q77" s="252"/>
    </row>
    <row r="78" spans="1:17">
      <c r="A78" s="238">
        <v>4</v>
      </c>
      <c r="B78" s="238" t="s">
        <v>818</v>
      </c>
      <c r="C78" s="238" t="s">
        <v>840</v>
      </c>
      <c r="D78" s="250" t="s">
        <v>192</v>
      </c>
      <c r="E78" s="244">
        <v>227</v>
      </c>
      <c r="F78" s="244">
        <v>206</v>
      </c>
      <c r="G78" s="244">
        <v>156</v>
      </c>
      <c r="H78" s="238">
        <v>63</v>
      </c>
      <c r="I78" s="238">
        <v>122</v>
      </c>
      <c r="J78" s="241">
        <v>1.1990000000000001</v>
      </c>
      <c r="K78" s="242" t="s">
        <v>843</v>
      </c>
      <c r="L78" s="482">
        <v>2250.1999999999998</v>
      </c>
      <c r="M78" s="251" t="s">
        <v>193</v>
      </c>
      <c r="N78" s="638" t="s">
        <v>200</v>
      </c>
      <c r="P78" s="252" t="s">
        <v>658</v>
      </c>
      <c r="Q78" s="252"/>
    </row>
    <row r="79" spans="1:17">
      <c r="A79" s="238">
        <v>5</v>
      </c>
      <c r="B79" s="238" t="s">
        <v>735</v>
      </c>
      <c r="C79" s="238" t="s">
        <v>740</v>
      </c>
      <c r="D79" s="250" t="s">
        <v>192</v>
      </c>
      <c r="E79" s="244">
        <v>227</v>
      </c>
      <c r="F79" s="244">
        <v>206</v>
      </c>
      <c r="G79" s="244">
        <v>156</v>
      </c>
      <c r="H79" s="238">
        <v>63</v>
      </c>
      <c r="I79" s="238">
        <v>122</v>
      </c>
      <c r="J79" s="241">
        <v>1.1990000000000001</v>
      </c>
      <c r="K79" s="242" t="s">
        <v>843</v>
      </c>
      <c r="L79" s="482">
        <v>2238.6799999999998</v>
      </c>
      <c r="M79" s="251" t="s">
        <v>193</v>
      </c>
      <c r="N79" s="638" t="s">
        <v>200</v>
      </c>
      <c r="O79" s="233"/>
      <c r="P79" s="252" t="s">
        <v>658</v>
      </c>
      <c r="Q79" s="252"/>
    </row>
    <row r="80" spans="1:17">
      <c r="A80" s="238">
        <v>6</v>
      </c>
      <c r="B80" s="238" t="s">
        <v>217</v>
      </c>
      <c r="C80" s="238" t="s">
        <v>218</v>
      </c>
      <c r="D80" s="250" t="s">
        <v>192</v>
      </c>
      <c r="E80" s="244">
        <v>222</v>
      </c>
      <c r="F80" s="244">
        <v>201</v>
      </c>
      <c r="G80" s="244">
        <v>156</v>
      </c>
      <c r="H80" s="238">
        <v>63</v>
      </c>
      <c r="I80" s="238">
        <v>122</v>
      </c>
      <c r="J80" s="241">
        <v>1.1990000000000001</v>
      </c>
      <c r="K80" s="242" t="s">
        <v>843</v>
      </c>
      <c r="L80" s="482">
        <v>1897.4</v>
      </c>
      <c r="M80" s="251" t="s">
        <v>193</v>
      </c>
      <c r="N80" s="638" t="s">
        <v>200</v>
      </c>
      <c r="O80" s="233"/>
      <c r="P80" s="252" t="s">
        <v>658</v>
      </c>
      <c r="Q80" s="252"/>
    </row>
    <row r="81" spans="1:17">
      <c r="A81" s="238">
        <v>7</v>
      </c>
      <c r="B81" s="238" t="s">
        <v>219</v>
      </c>
      <c r="C81" s="238" t="s">
        <v>220</v>
      </c>
      <c r="D81" s="250" t="s">
        <v>192</v>
      </c>
      <c r="E81" s="244">
        <v>222</v>
      </c>
      <c r="F81" s="244">
        <v>201</v>
      </c>
      <c r="G81" s="244">
        <v>156</v>
      </c>
      <c r="H81" s="238">
        <v>63</v>
      </c>
      <c r="I81" s="238">
        <v>122</v>
      </c>
      <c r="J81" s="241">
        <v>1.1990000000000001</v>
      </c>
      <c r="K81" s="242" t="s">
        <v>843</v>
      </c>
      <c r="L81" s="482">
        <v>2347.63</v>
      </c>
      <c r="M81" s="251" t="s">
        <v>193</v>
      </c>
      <c r="N81" s="638" t="s">
        <v>200</v>
      </c>
      <c r="O81" s="233"/>
      <c r="P81" s="252" t="s">
        <v>658</v>
      </c>
      <c r="Q81" s="252"/>
    </row>
    <row r="82" spans="1:17" s="278" customFormat="1">
      <c r="A82" s="238">
        <v>8</v>
      </c>
      <c r="B82" s="238" t="s">
        <v>221</v>
      </c>
      <c r="C82" s="238" t="s">
        <v>222</v>
      </c>
      <c r="D82" s="250" t="s">
        <v>192</v>
      </c>
      <c r="E82" s="244">
        <v>222</v>
      </c>
      <c r="F82" s="244">
        <v>201</v>
      </c>
      <c r="G82" s="244">
        <v>156</v>
      </c>
      <c r="H82" s="238">
        <v>63</v>
      </c>
      <c r="I82" s="238">
        <v>122</v>
      </c>
      <c r="J82" s="241">
        <v>1.1990000000000001</v>
      </c>
      <c r="K82" s="242" t="s">
        <v>843</v>
      </c>
      <c r="L82" s="482">
        <v>2347.6799999999998</v>
      </c>
      <c r="M82" s="251" t="s">
        <v>193</v>
      </c>
      <c r="N82" s="638" t="s">
        <v>200</v>
      </c>
      <c r="O82" s="233"/>
      <c r="P82" s="252" t="s">
        <v>658</v>
      </c>
      <c r="Q82" s="252"/>
    </row>
    <row r="83" spans="1:17" s="278" customFormat="1">
      <c r="A83" s="238"/>
      <c r="B83" s="238"/>
      <c r="C83" s="238"/>
      <c r="D83" s="250" t="s">
        <v>192</v>
      </c>
      <c r="E83" s="244"/>
      <c r="F83" s="244"/>
      <c r="G83" s="244"/>
      <c r="H83" s="238"/>
      <c r="I83" s="238"/>
      <c r="J83" s="241"/>
      <c r="K83" s="242" t="s">
        <v>843</v>
      </c>
      <c r="L83" s="482"/>
      <c r="M83" s="251" t="s">
        <v>193</v>
      </c>
      <c r="N83" s="638" t="s">
        <v>200</v>
      </c>
      <c r="O83" s="233"/>
      <c r="P83" s="252"/>
      <c r="Q83" s="252"/>
    </row>
    <row r="84" spans="1:17" s="278" customFormat="1">
      <c r="A84" s="238"/>
      <c r="B84" s="238"/>
      <c r="C84" s="238"/>
      <c r="D84" s="250" t="s">
        <v>192</v>
      </c>
      <c r="E84" s="244"/>
      <c r="F84" s="244"/>
      <c r="G84" s="244"/>
      <c r="H84" s="238"/>
      <c r="I84" s="238"/>
      <c r="J84" s="241"/>
      <c r="K84" s="242" t="s">
        <v>843</v>
      </c>
      <c r="L84" s="482"/>
      <c r="M84" s="251" t="s">
        <v>193</v>
      </c>
      <c r="N84" s="638" t="s">
        <v>200</v>
      </c>
      <c r="O84" s="233"/>
      <c r="P84" s="252"/>
      <c r="Q84" s="252"/>
    </row>
    <row r="85" spans="1:17" s="278" customFormat="1">
      <c r="A85" s="238"/>
      <c r="B85" s="238"/>
      <c r="C85" s="238"/>
      <c r="D85" s="250" t="s">
        <v>192</v>
      </c>
      <c r="E85" s="244"/>
      <c r="F85" s="244"/>
      <c r="G85" s="244"/>
      <c r="H85" s="238"/>
      <c r="I85" s="238"/>
      <c r="J85" s="241"/>
      <c r="K85" s="242" t="s">
        <v>843</v>
      </c>
      <c r="L85" s="482"/>
      <c r="M85" s="251" t="s">
        <v>193</v>
      </c>
      <c r="N85" s="638" t="s">
        <v>200</v>
      </c>
      <c r="O85" s="233"/>
      <c r="P85" s="252"/>
      <c r="Q85" s="252"/>
    </row>
    <row r="86" spans="1:17" s="278" customFormat="1">
      <c r="A86" s="238"/>
      <c r="B86" s="238"/>
      <c r="C86" s="238"/>
      <c r="D86" s="250" t="s">
        <v>192</v>
      </c>
      <c r="E86" s="244"/>
      <c r="F86" s="244"/>
      <c r="G86" s="244"/>
      <c r="H86" s="238"/>
      <c r="I86" s="238"/>
      <c r="J86" s="241"/>
      <c r="K86" s="242" t="s">
        <v>843</v>
      </c>
      <c r="L86" s="482"/>
      <c r="M86" s="251" t="s">
        <v>193</v>
      </c>
      <c r="N86" s="638" t="s">
        <v>200</v>
      </c>
      <c r="O86" s="233"/>
      <c r="P86" s="252"/>
      <c r="Q86" s="252"/>
    </row>
    <row r="87" spans="1:17" s="278" customFormat="1">
      <c r="A87" s="238"/>
      <c r="B87" s="238"/>
      <c r="C87" s="238"/>
      <c r="D87" s="250" t="s">
        <v>192</v>
      </c>
      <c r="E87" s="244"/>
      <c r="F87" s="244"/>
      <c r="G87" s="244"/>
      <c r="H87" s="238"/>
      <c r="I87" s="238"/>
      <c r="J87" s="241"/>
      <c r="K87" s="242" t="s">
        <v>843</v>
      </c>
      <c r="L87" s="482"/>
      <c r="M87" s="251" t="s">
        <v>193</v>
      </c>
      <c r="N87" s="638" t="s">
        <v>200</v>
      </c>
      <c r="O87" s="233"/>
      <c r="P87" s="252"/>
      <c r="Q87" s="252"/>
    </row>
    <row r="88" spans="1:17">
      <c r="A88" s="238">
        <v>1</v>
      </c>
      <c r="B88" s="238" t="s">
        <v>353</v>
      </c>
      <c r="C88" s="238" t="s">
        <v>354</v>
      </c>
      <c r="D88" s="250" t="s">
        <v>192</v>
      </c>
      <c r="E88" s="244">
        <v>220</v>
      </c>
      <c r="F88" s="244">
        <v>199</v>
      </c>
      <c r="G88" s="244">
        <v>158</v>
      </c>
      <c r="H88" s="238">
        <v>62</v>
      </c>
      <c r="I88" s="238">
        <v>121</v>
      </c>
      <c r="J88" s="241">
        <v>1.1850000000000001</v>
      </c>
      <c r="K88" s="242" t="s">
        <v>843</v>
      </c>
      <c r="L88" s="482">
        <v>1991.71</v>
      </c>
      <c r="M88" s="251" t="s">
        <v>193</v>
      </c>
      <c r="N88" s="638" t="s">
        <v>200</v>
      </c>
      <c r="P88" s="252" t="s">
        <v>658</v>
      </c>
      <c r="Q88" s="252"/>
    </row>
    <row r="89" spans="1:17">
      <c r="A89" s="238">
        <v>2</v>
      </c>
      <c r="B89" s="238" t="s">
        <v>33</v>
      </c>
      <c r="C89" s="238" t="s">
        <v>36</v>
      </c>
      <c r="D89" s="250" t="s">
        <v>192</v>
      </c>
      <c r="E89" s="244">
        <v>220</v>
      </c>
      <c r="F89" s="244">
        <v>199</v>
      </c>
      <c r="G89" s="244">
        <v>158</v>
      </c>
      <c r="H89" s="238">
        <v>62</v>
      </c>
      <c r="I89" s="238">
        <v>121</v>
      </c>
      <c r="J89" s="241">
        <v>1.1850000000000001</v>
      </c>
      <c r="K89" s="242" t="s">
        <v>843</v>
      </c>
      <c r="L89" s="482">
        <v>2033.63</v>
      </c>
      <c r="M89" s="251" t="s">
        <v>193</v>
      </c>
      <c r="N89" s="638" t="s">
        <v>200</v>
      </c>
      <c r="P89" s="252" t="s">
        <v>658</v>
      </c>
      <c r="Q89" s="252"/>
    </row>
    <row r="90" spans="1:17">
      <c r="A90" s="238">
        <v>3</v>
      </c>
      <c r="B90" s="238" t="s">
        <v>396</v>
      </c>
      <c r="C90" s="238" t="s">
        <v>397</v>
      </c>
      <c r="D90" s="250" t="s">
        <v>192</v>
      </c>
      <c r="E90" s="244">
        <v>220</v>
      </c>
      <c r="F90" s="244">
        <v>199</v>
      </c>
      <c r="G90" s="244">
        <v>158</v>
      </c>
      <c r="H90" s="238">
        <v>62</v>
      </c>
      <c r="I90" s="238">
        <v>121</v>
      </c>
      <c r="J90" s="241">
        <v>1.1850000000000001</v>
      </c>
      <c r="K90" s="242" t="s">
        <v>843</v>
      </c>
      <c r="L90" s="482">
        <v>2167.13</v>
      </c>
      <c r="M90" s="251" t="s">
        <v>193</v>
      </c>
      <c r="N90" s="638" t="s">
        <v>200</v>
      </c>
      <c r="P90" s="252" t="s">
        <v>658</v>
      </c>
      <c r="Q90" s="252"/>
    </row>
    <row r="91" spans="1:17">
      <c r="A91" s="238">
        <v>4</v>
      </c>
      <c r="B91" s="238" t="s">
        <v>25</v>
      </c>
      <c r="C91" s="238" t="s">
        <v>29</v>
      </c>
      <c r="D91" s="250" t="s">
        <v>192</v>
      </c>
      <c r="E91" s="244">
        <v>220</v>
      </c>
      <c r="F91" s="244">
        <v>199</v>
      </c>
      <c r="G91" s="244">
        <v>158</v>
      </c>
      <c r="H91" s="238">
        <v>62</v>
      </c>
      <c r="I91" s="238">
        <v>121</v>
      </c>
      <c r="J91" s="241">
        <v>1.1850000000000001</v>
      </c>
      <c r="K91" s="242" t="s">
        <v>843</v>
      </c>
      <c r="L91" s="482">
        <v>2445.35</v>
      </c>
      <c r="M91" s="251" t="s">
        <v>193</v>
      </c>
      <c r="N91" s="638" t="s">
        <v>200</v>
      </c>
      <c r="P91" s="252" t="s">
        <v>658</v>
      </c>
      <c r="Q91" s="252"/>
    </row>
    <row r="92" spans="1:17">
      <c r="A92" s="238">
        <v>5</v>
      </c>
      <c r="B92" s="238" t="s">
        <v>26</v>
      </c>
      <c r="C92" s="238" t="s">
        <v>30</v>
      </c>
      <c r="D92" s="250" t="s">
        <v>192</v>
      </c>
      <c r="E92" s="244">
        <v>220</v>
      </c>
      <c r="F92" s="244">
        <v>199</v>
      </c>
      <c r="G92" s="244">
        <v>158</v>
      </c>
      <c r="H92" s="238">
        <v>62</v>
      </c>
      <c r="I92" s="238">
        <v>121</v>
      </c>
      <c r="J92" s="241">
        <v>1.1850000000000001</v>
      </c>
      <c r="K92" s="242" t="s">
        <v>843</v>
      </c>
      <c r="L92" s="482">
        <v>2456.2800000000002</v>
      </c>
      <c r="M92" s="251" t="s">
        <v>193</v>
      </c>
      <c r="N92" s="638" t="s">
        <v>200</v>
      </c>
      <c r="P92" s="252" t="s">
        <v>658</v>
      </c>
      <c r="Q92" s="252"/>
    </row>
    <row r="93" spans="1:17" s="283" customFormat="1">
      <c r="A93" s="238">
        <v>6</v>
      </c>
      <c r="B93" s="238" t="s">
        <v>471</v>
      </c>
      <c r="C93" s="238" t="s">
        <v>472</v>
      </c>
      <c r="D93" s="250" t="s">
        <v>192</v>
      </c>
      <c r="E93" s="244">
        <v>215</v>
      </c>
      <c r="F93" s="244">
        <v>194</v>
      </c>
      <c r="G93" s="244">
        <v>158</v>
      </c>
      <c r="H93" s="238">
        <v>62</v>
      </c>
      <c r="I93" s="238">
        <v>121</v>
      </c>
      <c r="J93" s="241">
        <v>1.1850000000000001</v>
      </c>
      <c r="K93" s="242" t="s">
        <v>843</v>
      </c>
      <c r="L93" s="482">
        <v>1933.89</v>
      </c>
      <c r="M93" s="251" t="s">
        <v>193</v>
      </c>
      <c r="N93" s="638" t="s">
        <v>200</v>
      </c>
      <c r="P93" s="252" t="s">
        <v>659</v>
      </c>
      <c r="Q93" s="252"/>
    </row>
    <row r="94" spans="1:17" s="283" customFormat="1">
      <c r="A94" s="238">
        <v>7</v>
      </c>
      <c r="B94" s="238" t="s">
        <v>477</v>
      </c>
      <c r="C94" s="238" t="s">
        <v>478</v>
      </c>
      <c r="D94" s="250" t="s">
        <v>192</v>
      </c>
      <c r="E94" s="244">
        <v>215</v>
      </c>
      <c r="F94" s="244">
        <v>194</v>
      </c>
      <c r="G94" s="244">
        <v>158</v>
      </c>
      <c r="H94" s="238">
        <v>62</v>
      </c>
      <c r="I94" s="238">
        <v>121</v>
      </c>
      <c r="J94" s="241">
        <v>1.1850000000000001</v>
      </c>
      <c r="K94" s="242" t="s">
        <v>843</v>
      </c>
      <c r="L94" s="482">
        <v>2382.59</v>
      </c>
      <c r="M94" s="251" t="s">
        <v>193</v>
      </c>
      <c r="N94" s="638" t="s">
        <v>200</v>
      </c>
      <c r="P94" s="252" t="s">
        <v>659</v>
      </c>
      <c r="Q94" s="252"/>
    </row>
    <row r="95" spans="1:17" s="283" customFormat="1">
      <c r="A95" s="238">
        <v>8</v>
      </c>
      <c r="B95" s="238" t="s">
        <v>475</v>
      </c>
      <c r="C95" s="238" t="s">
        <v>476</v>
      </c>
      <c r="D95" s="250" t="s">
        <v>192</v>
      </c>
      <c r="E95" s="244">
        <v>215</v>
      </c>
      <c r="F95" s="244">
        <v>194</v>
      </c>
      <c r="G95" s="244">
        <v>158</v>
      </c>
      <c r="H95" s="238">
        <v>62</v>
      </c>
      <c r="I95" s="238">
        <v>121</v>
      </c>
      <c r="J95" s="241">
        <v>1.1850000000000001</v>
      </c>
      <c r="K95" s="242" t="s">
        <v>843</v>
      </c>
      <c r="L95" s="482">
        <v>2371.59</v>
      </c>
      <c r="M95" s="251" t="s">
        <v>193</v>
      </c>
      <c r="N95" s="638" t="s">
        <v>200</v>
      </c>
      <c r="P95" s="252" t="s">
        <v>659</v>
      </c>
      <c r="Q95" s="252"/>
    </row>
    <row r="96" spans="1:17" s="283" customFormat="1">
      <c r="A96" s="238">
        <v>9</v>
      </c>
      <c r="B96" s="238" t="s">
        <v>479</v>
      </c>
      <c r="C96" s="238" t="s">
        <v>480</v>
      </c>
      <c r="D96" s="250" t="s">
        <v>192</v>
      </c>
      <c r="E96" s="244">
        <v>215</v>
      </c>
      <c r="F96" s="244">
        <v>194</v>
      </c>
      <c r="G96" s="244">
        <v>158</v>
      </c>
      <c r="H96" s="238">
        <v>62</v>
      </c>
      <c r="I96" s="238">
        <v>121</v>
      </c>
      <c r="J96" s="241">
        <v>1.1850000000000001</v>
      </c>
      <c r="K96" s="242" t="s">
        <v>843</v>
      </c>
      <c r="L96" s="482">
        <v>2086.5500000000002</v>
      </c>
      <c r="M96" s="251" t="s">
        <v>193</v>
      </c>
      <c r="N96" s="638" t="s">
        <v>200</v>
      </c>
      <c r="P96" s="252" t="s">
        <v>659</v>
      </c>
      <c r="Q96" s="252"/>
    </row>
    <row r="97" spans="1:17" s="283" customFormat="1">
      <c r="A97" s="238">
        <v>10</v>
      </c>
      <c r="B97" s="238" t="s">
        <v>481</v>
      </c>
      <c r="C97" s="238" t="s">
        <v>482</v>
      </c>
      <c r="D97" s="250" t="s">
        <v>192</v>
      </c>
      <c r="E97" s="244">
        <v>215</v>
      </c>
      <c r="F97" s="244">
        <v>194</v>
      </c>
      <c r="G97" s="244">
        <v>158</v>
      </c>
      <c r="H97" s="238">
        <v>62</v>
      </c>
      <c r="I97" s="238">
        <v>121</v>
      </c>
      <c r="J97" s="241">
        <v>1.1850000000000001</v>
      </c>
      <c r="K97" s="242" t="s">
        <v>843</v>
      </c>
      <c r="L97" s="482">
        <v>2242.12</v>
      </c>
      <c r="M97" s="251" t="s">
        <v>193</v>
      </c>
      <c r="N97" s="638" t="s">
        <v>200</v>
      </c>
      <c r="O97" s="233"/>
      <c r="P97" s="252" t="s">
        <v>659</v>
      </c>
      <c r="Q97" s="252"/>
    </row>
    <row r="98" spans="1:17" s="283" customFormat="1">
      <c r="A98" s="238">
        <v>11</v>
      </c>
      <c r="B98" s="238" t="s">
        <v>483</v>
      </c>
      <c r="C98" s="238" t="s">
        <v>484</v>
      </c>
      <c r="D98" s="250" t="s">
        <v>192</v>
      </c>
      <c r="E98" s="244">
        <v>215</v>
      </c>
      <c r="F98" s="244">
        <v>194</v>
      </c>
      <c r="G98" s="244">
        <v>158</v>
      </c>
      <c r="H98" s="238">
        <v>62</v>
      </c>
      <c r="I98" s="238">
        <v>121</v>
      </c>
      <c r="J98" s="241">
        <v>1.1850000000000001</v>
      </c>
      <c r="K98" s="242" t="s">
        <v>843</v>
      </c>
      <c r="L98" s="482">
        <v>2193.87</v>
      </c>
      <c r="M98" s="251" t="s">
        <v>193</v>
      </c>
      <c r="N98" s="638" t="s">
        <v>200</v>
      </c>
      <c r="O98" s="233"/>
      <c r="P98" s="252" t="s">
        <v>659</v>
      </c>
      <c r="Q98" s="252"/>
    </row>
    <row r="99" spans="1:17" s="283" customFormat="1">
      <c r="A99" s="238">
        <v>12</v>
      </c>
      <c r="B99" s="238" t="s">
        <v>485</v>
      </c>
      <c r="C99" s="238" t="s">
        <v>486</v>
      </c>
      <c r="D99" s="250" t="s">
        <v>192</v>
      </c>
      <c r="E99" s="244">
        <v>215</v>
      </c>
      <c r="F99" s="244">
        <v>194</v>
      </c>
      <c r="G99" s="244">
        <v>158</v>
      </c>
      <c r="H99" s="238">
        <v>62</v>
      </c>
      <c r="I99" s="238">
        <v>121</v>
      </c>
      <c r="J99" s="241">
        <v>1.1850000000000001</v>
      </c>
      <c r="K99" s="242" t="s">
        <v>843</v>
      </c>
      <c r="L99" s="482">
        <v>2172.6799999999998</v>
      </c>
      <c r="M99" s="251" t="s">
        <v>193</v>
      </c>
      <c r="N99" s="638" t="s">
        <v>200</v>
      </c>
      <c r="P99" s="252" t="s">
        <v>659</v>
      </c>
      <c r="Q99" s="252"/>
    </row>
    <row r="100" spans="1:17" s="283" customFormat="1">
      <c r="A100" s="238">
        <v>13</v>
      </c>
      <c r="B100" s="238" t="s">
        <v>720</v>
      </c>
      <c r="C100" s="238" t="s">
        <v>700</v>
      </c>
      <c r="D100" s="250" t="s">
        <v>192</v>
      </c>
      <c r="E100" s="244">
        <v>225</v>
      </c>
      <c r="F100" s="244">
        <v>204</v>
      </c>
      <c r="G100" s="244">
        <v>158</v>
      </c>
      <c r="H100" s="238">
        <v>62</v>
      </c>
      <c r="I100" s="238">
        <v>121</v>
      </c>
      <c r="J100" s="241">
        <v>1.1850000000000001</v>
      </c>
      <c r="K100" s="242" t="s">
        <v>843</v>
      </c>
      <c r="L100" s="482">
        <v>2343</v>
      </c>
      <c r="M100" s="251" t="s">
        <v>193</v>
      </c>
      <c r="N100" s="638" t="s">
        <v>200</v>
      </c>
      <c r="O100" s="233"/>
      <c r="P100" s="252" t="s">
        <v>658</v>
      </c>
      <c r="Q100" s="252"/>
    </row>
    <row r="101" spans="1:17" s="283" customFormat="1">
      <c r="A101" s="238">
        <v>14</v>
      </c>
      <c r="B101" s="238" t="s">
        <v>792</v>
      </c>
      <c r="C101" s="238" t="s">
        <v>800</v>
      </c>
      <c r="D101" s="250" t="s">
        <v>192</v>
      </c>
      <c r="E101" s="244">
        <v>225</v>
      </c>
      <c r="F101" s="244">
        <v>204</v>
      </c>
      <c r="G101" s="244">
        <v>158</v>
      </c>
      <c r="H101" s="238">
        <v>62</v>
      </c>
      <c r="I101" s="238">
        <v>121</v>
      </c>
      <c r="J101" s="241">
        <v>1.1850000000000001</v>
      </c>
      <c r="K101" s="242" t="s">
        <v>843</v>
      </c>
      <c r="L101" s="482">
        <v>2384.88</v>
      </c>
      <c r="M101" s="251" t="s">
        <v>193</v>
      </c>
      <c r="N101" s="638" t="s">
        <v>200</v>
      </c>
      <c r="O101" s="233"/>
      <c r="P101" s="252" t="s">
        <v>658</v>
      </c>
      <c r="Q101" s="252"/>
    </row>
    <row r="102" spans="1:17" s="283" customFormat="1">
      <c r="A102" s="238">
        <v>15</v>
      </c>
      <c r="B102" s="238" t="s">
        <v>793</v>
      </c>
      <c r="C102" s="238" t="s">
        <v>801</v>
      </c>
      <c r="D102" s="250" t="s">
        <v>192</v>
      </c>
      <c r="E102" s="244">
        <v>225</v>
      </c>
      <c r="F102" s="244">
        <v>204</v>
      </c>
      <c r="G102" s="244">
        <v>158</v>
      </c>
      <c r="H102" s="238">
        <v>62</v>
      </c>
      <c r="I102" s="238">
        <v>121</v>
      </c>
      <c r="J102" s="241">
        <v>1.1850000000000001</v>
      </c>
      <c r="K102" s="242" t="s">
        <v>843</v>
      </c>
      <c r="L102" s="482">
        <v>2796.8</v>
      </c>
      <c r="M102" s="251" t="s">
        <v>193</v>
      </c>
      <c r="N102" s="638" t="s">
        <v>200</v>
      </c>
      <c r="O102" s="233"/>
      <c r="P102" s="252" t="s">
        <v>658</v>
      </c>
      <c r="Q102" s="252"/>
    </row>
    <row r="103" spans="1:17" s="283" customFormat="1">
      <c r="A103" s="238">
        <v>16</v>
      </c>
      <c r="B103" s="238" t="s">
        <v>794</v>
      </c>
      <c r="C103" s="238" t="s">
        <v>802</v>
      </c>
      <c r="D103" s="250" t="s">
        <v>192</v>
      </c>
      <c r="E103" s="244">
        <v>225</v>
      </c>
      <c r="F103" s="244">
        <v>204</v>
      </c>
      <c r="G103" s="244">
        <v>158</v>
      </c>
      <c r="H103" s="238">
        <v>62</v>
      </c>
      <c r="I103" s="238">
        <v>121</v>
      </c>
      <c r="J103" s="241">
        <v>1.1850000000000001</v>
      </c>
      <c r="K103" s="242" t="s">
        <v>843</v>
      </c>
      <c r="L103" s="482">
        <v>2807.73</v>
      </c>
      <c r="M103" s="251" t="s">
        <v>193</v>
      </c>
      <c r="N103" s="638" t="s">
        <v>200</v>
      </c>
      <c r="O103" s="233"/>
      <c r="P103" s="252" t="s">
        <v>658</v>
      </c>
      <c r="Q103" s="252"/>
    </row>
    <row r="104" spans="1:17" s="283" customFormat="1">
      <c r="A104" s="238">
        <v>17</v>
      </c>
      <c r="B104" s="238" t="s">
        <v>829</v>
      </c>
      <c r="C104" s="238" t="s">
        <v>832</v>
      </c>
      <c r="D104" s="250" t="s">
        <v>192</v>
      </c>
      <c r="E104" s="244">
        <v>225</v>
      </c>
      <c r="F104" s="244">
        <v>204</v>
      </c>
      <c r="G104" s="244">
        <v>158</v>
      </c>
      <c r="H104" s="238">
        <v>62</v>
      </c>
      <c r="I104" s="238">
        <v>121</v>
      </c>
      <c r="J104" s="241">
        <v>1.1850000000000001</v>
      </c>
      <c r="K104" s="242" t="s">
        <v>843</v>
      </c>
      <c r="L104" s="482">
        <v>2516.15</v>
      </c>
      <c r="M104" s="251" t="s">
        <v>193</v>
      </c>
      <c r="N104" s="638" t="s">
        <v>200</v>
      </c>
      <c r="O104" s="233"/>
      <c r="P104" s="252" t="s">
        <v>658</v>
      </c>
      <c r="Q104" s="252"/>
    </row>
    <row r="105" spans="1:17" s="283" customFormat="1">
      <c r="A105" s="238">
        <v>18</v>
      </c>
      <c r="B105" s="238" t="s">
        <v>690</v>
      </c>
      <c r="C105" s="238" t="s">
        <v>697</v>
      </c>
      <c r="D105" s="250" t="s">
        <v>192</v>
      </c>
      <c r="E105" s="244">
        <v>220</v>
      </c>
      <c r="F105" s="244">
        <v>199</v>
      </c>
      <c r="G105" s="244">
        <v>158</v>
      </c>
      <c r="H105" s="238">
        <v>62</v>
      </c>
      <c r="I105" s="238">
        <v>121</v>
      </c>
      <c r="J105" s="241">
        <v>1.1850000000000001</v>
      </c>
      <c r="K105" s="242" t="s">
        <v>843</v>
      </c>
      <c r="L105" s="482">
        <v>2297.34</v>
      </c>
      <c r="M105" s="251" t="s">
        <v>193</v>
      </c>
      <c r="N105" s="638" t="s">
        <v>200</v>
      </c>
      <c r="O105" s="233"/>
      <c r="P105" s="252" t="s">
        <v>659</v>
      </c>
      <c r="Q105" s="252"/>
    </row>
    <row r="106" spans="1:17" s="283" customFormat="1">
      <c r="A106" s="238">
        <v>19</v>
      </c>
      <c r="B106" s="238" t="s">
        <v>698</v>
      </c>
      <c r="C106" s="238" t="s">
        <v>699</v>
      </c>
      <c r="D106" s="250" t="s">
        <v>192</v>
      </c>
      <c r="E106" s="244">
        <v>220</v>
      </c>
      <c r="F106" s="244">
        <v>199</v>
      </c>
      <c r="G106" s="244">
        <v>158</v>
      </c>
      <c r="H106" s="238">
        <v>62</v>
      </c>
      <c r="I106" s="238">
        <v>121</v>
      </c>
      <c r="J106" s="241">
        <v>1.1850000000000001</v>
      </c>
      <c r="K106" s="242" t="s">
        <v>843</v>
      </c>
      <c r="L106" s="482">
        <v>2449.66</v>
      </c>
      <c r="M106" s="251" t="s">
        <v>193</v>
      </c>
      <c r="N106" s="638" t="s">
        <v>200</v>
      </c>
      <c r="O106" s="233"/>
      <c r="P106" s="252" t="s">
        <v>658</v>
      </c>
      <c r="Q106" s="252"/>
    </row>
    <row r="107" spans="1:17" s="283" customFormat="1">
      <c r="A107" s="238">
        <v>20</v>
      </c>
      <c r="B107" s="238" t="s">
        <v>777</v>
      </c>
      <c r="C107" s="238" t="s">
        <v>764</v>
      </c>
      <c r="D107" s="250" t="s">
        <v>192</v>
      </c>
      <c r="E107" s="244">
        <v>220</v>
      </c>
      <c r="F107" s="244">
        <v>199</v>
      </c>
      <c r="G107" s="244">
        <v>158</v>
      </c>
      <c r="H107" s="238">
        <v>62</v>
      </c>
      <c r="I107" s="238">
        <v>121</v>
      </c>
      <c r="J107" s="241">
        <v>1.1850000000000001</v>
      </c>
      <c r="K107" s="242" t="s">
        <v>843</v>
      </c>
      <c r="L107" s="482">
        <v>2735.24</v>
      </c>
      <c r="M107" s="251" t="s">
        <v>193</v>
      </c>
      <c r="N107" s="638" t="s">
        <v>200</v>
      </c>
      <c r="O107" s="233"/>
      <c r="P107" s="252" t="s">
        <v>659</v>
      </c>
      <c r="Q107" s="252"/>
    </row>
    <row r="108" spans="1:17" s="283" customFormat="1">
      <c r="A108" s="238">
        <v>21</v>
      </c>
      <c r="B108" s="238" t="s">
        <v>779</v>
      </c>
      <c r="C108" s="238" t="s">
        <v>766</v>
      </c>
      <c r="D108" s="250" t="s">
        <v>192</v>
      </c>
      <c r="E108" s="244">
        <v>220</v>
      </c>
      <c r="F108" s="244">
        <v>199</v>
      </c>
      <c r="G108" s="244">
        <v>158</v>
      </c>
      <c r="H108" s="238">
        <v>62</v>
      </c>
      <c r="I108" s="238">
        <v>121</v>
      </c>
      <c r="J108" s="241">
        <v>1.1850000000000001</v>
      </c>
      <c r="K108" s="242" t="s">
        <v>843</v>
      </c>
      <c r="L108" s="482">
        <v>2746.17</v>
      </c>
      <c r="M108" s="251" t="s">
        <v>193</v>
      </c>
      <c r="N108" s="638" t="s">
        <v>200</v>
      </c>
      <c r="P108" s="252" t="s">
        <v>659</v>
      </c>
      <c r="Q108" s="252"/>
    </row>
    <row r="109" spans="1:17" s="283" customFormat="1">
      <c r="A109" s="238">
        <v>22</v>
      </c>
      <c r="B109" s="238" t="s">
        <v>789</v>
      </c>
      <c r="C109" s="238" t="s">
        <v>790</v>
      </c>
      <c r="D109" s="250" t="s">
        <v>192</v>
      </c>
      <c r="E109" s="244">
        <v>220</v>
      </c>
      <c r="F109" s="244">
        <v>199</v>
      </c>
      <c r="G109" s="244">
        <v>158</v>
      </c>
      <c r="H109" s="238">
        <v>62</v>
      </c>
      <c r="I109" s="238">
        <v>121</v>
      </c>
      <c r="J109" s="241">
        <v>1.1850000000000001</v>
      </c>
      <c r="K109" s="242" t="s">
        <v>843</v>
      </c>
      <c r="L109" s="482">
        <v>2339.4499999999998</v>
      </c>
      <c r="M109" s="251" t="s">
        <v>193</v>
      </c>
      <c r="N109" s="638" t="s">
        <v>200</v>
      </c>
      <c r="P109" s="252" t="s">
        <v>659</v>
      </c>
      <c r="Q109" s="252"/>
    </row>
    <row r="110" spans="1:17" s="283" customFormat="1">
      <c r="A110" s="238">
        <v>23</v>
      </c>
      <c r="B110" s="238" t="s">
        <v>782</v>
      </c>
      <c r="C110" s="238" t="s">
        <v>769</v>
      </c>
      <c r="D110" s="250" t="s">
        <v>192</v>
      </c>
      <c r="E110" s="244">
        <v>220</v>
      </c>
      <c r="F110" s="244">
        <v>199</v>
      </c>
      <c r="G110" s="244">
        <v>158</v>
      </c>
      <c r="H110" s="238">
        <v>62</v>
      </c>
      <c r="I110" s="238">
        <v>121</v>
      </c>
      <c r="J110" s="241">
        <v>1.1850000000000001</v>
      </c>
      <c r="K110" s="242" t="s">
        <v>843</v>
      </c>
      <c r="L110" s="482">
        <v>2606</v>
      </c>
      <c r="M110" s="251" t="s">
        <v>193</v>
      </c>
      <c r="N110" s="638" t="s">
        <v>200</v>
      </c>
      <c r="O110" s="233"/>
      <c r="P110" s="252" t="s">
        <v>659</v>
      </c>
      <c r="Q110" s="252"/>
    </row>
    <row r="111" spans="1:17" s="283" customFormat="1">
      <c r="A111" s="238">
        <v>24</v>
      </c>
      <c r="B111" s="238" t="s">
        <v>784</v>
      </c>
      <c r="C111" s="238" t="s">
        <v>771</v>
      </c>
      <c r="D111" s="250" t="s">
        <v>192</v>
      </c>
      <c r="E111" s="244">
        <v>220</v>
      </c>
      <c r="F111" s="244">
        <v>199</v>
      </c>
      <c r="G111" s="244">
        <v>158</v>
      </c>
      <c r="H111" s="238">
        <v>62</v>
      </c>
      <c r="I111" s="238">
        <v>121</v>
      </c>
      <c r="J111" s="241">
        <v>1.1850000000000001</v>
      </c>
      <c r="K111" s="242" t="s">
        <v>843</v>
      </c>
      <c r="L111" s="482">
        <v>2557.5</v>
      </c>
      <c r="M111" s="251" t="s">
        <v>193</v>
      </c>
      <c r="N111" s="638" t="s">
        <v>200</v>
      </c>
      <c r="O111" s="233"/>
      <c r="P111" s="252" t="s">
        <v>659</v>
      </c>
      <c r="Q111" s="252"/>
    </row>
    <row r="112" spans="1:17" s="283" customFormat="1">
      <c r="A112" s="238">
        <v>25</v>
      </c>
      <c r="B112" s="238" t="s">
        <v>780</v>
      </c>
      <c r="C112" s="238" t="s">
        <v>767</v>
      </c>
      <c r="D112" s="250" t="s">
        <v>192</v>
      </c>
      <c r="E112" s="244">
        <v>220</v>
      </c>
      <c r="F112" s="244">
        <v>199</v>
      </c>
      <c r="G112" s="244">
        <v>158</v>
      </c>
      <c r="H112" s="238">
        <v>62</v>
      </c>
      <c r="I112" s="238">
        <v>121</v>
      </c>
      <c r="J112" s="241">
        <v>1.1850000000000001</v>
      </c>
      <c r="K112" s="242" t="s">
        <v>843</v>
      </c>
      <c r="L112" s="482">
        <v>2536.65</v>
      </c>
      <c r="M112" s="251" t="s">
        <v>193</v>
      </c>
      <c r="N112" s="638" t="s">
        <v>200</v>
      </c>
      <c r="O112" s="233"/>
      <c r="P112" s="252" t="s">
        <v>659</v>
      </c>
      <c r="Q112" s="252"/>
    </row>
    <row r="113" spans="1:17" s="283" customFormat="1">
      <c r="A113" s="238">
        <v>26</v>
      </c>
      <c r="B113" s="238" t="s">
        <v>473</v>
      </c>
      <c r="C113" s="238" t="s">
        <v>474</v>
      </c>
      <c r="D113" s="250" t="s">
        <v>192</v>
      </c>
      <c r="E113" s="244">
        <v>215</v>
      </c>
      <c r="F113" s="244">
        <v>194</v>
      </c>
      <c r="G113" s="244">
        <v>158</v>
      </c>
      <c r="H113" s="238">
        <v>62</v>
      </c>
      <c r="I113" s="238">
        <v>121</v>
      </c>
      <c r="J113" s="241">
        <v>1.1850000000000001</v>
      </c>
      <c r="K113" s="242" t="s">
        <v>843</v>
      </c>
      <c r="L113" s="482">
        <v>1975.79</v>
      </c>
      <c r="M113" s="251" t="s">
        <v>193</v>
      </c>
      <c r="N113" s="638" t="s">
        <v>200</v>
      </c>
      <c r="O113" s="233"/>
      <c r="P113" s="252" t="s">
        <v>659</v>
      </c>
      <c r="Q113" s="252"/>
    </row>
    <row r="114" spans="1:17" s="283" customFormat="1">
      <c r="A114" s="238">
        <v>27</v>
      </c>
      <c r="B114" s="238" t="s">
        <v>293</v>
      </c>
      <c r="C114" s="238" t="s">
        <v>294</v>
      </c>
      <c r="D114" s="250" t="s">
        <v>192</v>
      </c>
      <c r="E114" s="244">
        <v>215</v>
      </c>
      <c r="F114" s="244">
        <v>194</v>
      </c>
      <c r="G114" s="244">
        <v>158</v>
      </c>
      <c r="H114" s="238">
        <v>62</v>
      </c>
      <c r="I114" s="238">
        <v>121</v>
      </c>
      <c r="J114" s="241">
        <v>1.1850000000000001</v>
      </c>
      <c r="K114" s="242" t="s">
        <v>843</v>
      </c>
      <c r="L114" s="482">
        <v>2010.68</v>
      </c>
      <c r="M114" s="251" t="s">
        <v>193</v>
      </c>
      <c r="N114" s="638" t="s">
        <v>200</v>
      </c>
      <c r="O114" s="233"/>
      <c r="P114" s="252" t="s">
        <v>659</v>
      </c>
      <c r="Q114" s="252"/>
    </row>
    <row r="115" spans="1:17" s="283" customFormat="1">
      <c r="A115" s="238">
        <v>28</v>
      </c>
      <c r="B115" s="238" t="s">
        <v>91</v>
      </c>
      <c r="C115" s="238" t="s">
        <v>577</v>
      </c>
      <c r="D115" s="250" t="s">
        <v>192</v>
      </c>
      <c r="E115" s="244">
        <v>215</v>
      </c>
      <c r="F115" s="244">
        <v>194</v>
      </c>
      <c r="G115" s="244">
        <v>158</v>
      </c>
      <c r="H115" s="238">
        <v>62</v>
      </c>
      <c r="I115" s="238">
        <v>121</v>
      </c>
      <c r="J115" s="241">
        <v>1.1850000000000001</v>
      </c>
      <c r="K115" s="242" t="s">
        <v>843</v>
      </c>
      <c r="L115" s="482">
        <v>2435.66</v>
      </c>
      <c r="M115" s="251" t="s">
        <v>193</v>
      </c>
      <c r="N115" s="638" t="s">
        <v>200</v>
      </c>
      <c r="O115" s="233"/>
      <c r="P115" s="252" t="s">
        <v>659</v>
      </c>
      <c r="Q115" s="252"/>
    </row>
    <row r="116" spans="1:17" s="283" customFormat="1">
      <c r="A116" s="238">
        <v>29</v>
      </c>
      <c r="B116" s="238" t="s">
        <v>92</v>
      </c>
      <c r="C116" s="238" t="s">
        <v>576</v>
      </c>
      <c r="D116" s="250" t="s">
        <v>192</v>
      </c>
      <c r="E116" s="244">
        <v>215</v>
      </c>
      <c r="F116" s="244">
        <v>194</v>
      </c>
      <c r="G116" s="244">
        <v>158</v>
      </c>
      <c r="H116" s="238">
        <v>62</v>
      </c>
      <c r="I116" s="238">
        <v>121</v>
      </c>
      <c r="J116" s="241">
        <v>1.1850000000000001</v>
      </c>
      <c r="K116" s="242" t="s">
        <v>843</v>
      </c>
      <c r="L116" s="482">
        <v>2139.33</v>
      </c>
      <c r="M116" s="251" t="s">
        <v>193</v>
      </c>
      <c r="N116" s="638" t="s">
        <v>200</v>
      </c>
      <c r="O116" s="233"/>
      <c r="P116" s="252" t="s">
        <v>659</v>
      </c>
      <c r="Q116" s="252"/>
    </row>
    <row r="117" spans="1:17" s="283" customFormat="1">
      <c r="A117" s="238">
        <v>30</v>
      </c>
      <c r="B117" s="238" t="s">
        <v>749</v>
      </c>
      <c r="C117" s="238" t="s">
        <v>730</v>
      </c>
      <c r="D117" s="250" t="s">
        <v>192</v>
      </c>
      <c r="E117" s="244">
        <v>220</v>
      </c>
      <c r="F117" s="244">
        <v>199</v>
      </c>
      <c r="G117" s="244">
        <v>158</v>
      </c>
      <c r="H117" s="238">
        <v>62</v>
      </c>
      <c r="I117" s="238">
        <v>121</v>
      </c>
      <c r="J117" s="241">
        <v>1.1850000000000001</v>
      </c>
      <c r="K117" s="242" t="s">
        <v>843</v>
      </c>
      <c r="L117" s="482">
        <v>2359.85</v>
      </c>
      <c r="M117" s="251" t="s">
        <v>193</v>
      </c>
      <c r="N117" s="638" t="s">
        <v>200</v>
      </c>
      <c r="O117" s="233"/>
      <c r="P117" s="252" t="s">
        <v>659</v>
      </c>
      <c r="Q117" s="252"/>
    </row>
    <row r="118" spans="1:17" s="283" customFormat="1">
      <c r="A118" s="238">
        <v>31</v>
      </c>
      <c r="B118" s="238" t="s">
        <v>813</v>
      </c>
      <c r="C118" s="238" t="s">
        <v>815</v>
      </c>
      <c r="D118" s="250" t="s">
        <v>192</v>
      </c>
      <c r="E118" s="244">
        <v>220</v>
      </c>
      <c r="F118" s="244">
        <v>194</v>
      </c>
      <c r="G118" s="244">
        <v>158</v>
      </c>
      <c r="H118" s="238">
        <v>62</v>
      </c>
      <c r="I118" s="238">
        <v>121</v>
      </c>
      <c r="J118" s="241">
        <v>1.1850000000000001</v>
      </c>
      <c r="K118" s="242" t="s">
        <v>843</v>
      </c>
      <c r="L118" s="482">
        <v>2784.32</v>
      </c>
      <c r="M118" s="251" t="s">
        <v>193</v>
      </c>
      <c r="N118" s="638" t="s">
        <v>200</v>
      </c>
      <c r="O118" s="233"/>
      <c r="P118" s="252" t="s">
        <v>659</v>
      </c>
      <c r="Q118" s="252"/>
    </row>
    <row r="119" spans="1:17" s="283" customFormat="1">
      <c r="A119" s="238">
        <v>32</v>
      </c>
      <c r="B119" s="238" t="s">
        <v>814</v>
      </c>
      <c r="C119" s="238" t="s">
        <v>816</v>
      </c>
      <c r="D119" s="250" t="s">
        <v>192</v>
      </c>
      <c r="E119" s="244">
        <v>220</v>
      </c>
      <c r="F119" s="244">
        <v>199</v>
      </c>
      <c r="G119" s="244">
        <v>158</v>
      </c>
      <c r="H119" s="238">
        <v>62</v>
      </c>
      <c r="I119" s="238">
        <v>121</v>
      </c>
      <c r="J119" s="241">
        <v>1.1850000000000001</v>
      </c>
      <c r="K119" s="242" t="s">
        <v>843</v>
      </c>
      <c r="L119" s="482">
        <v>2487.0100000000002</v>
      </c>
      <c r="M119" s="251" t="s">
        <v>193</v>
      </c>
      <c r="N119" s="638" t="s">
        <v>200</v>
      </c>
      <c r="P119" s="252" t="s">
        <v>659</v>
      </c>
      <c r="Q119" s="252"/>
    </row>
    <row r="120" spans="1:17">
      <c r="A120" s="238"/>
      <c r="B120" s="238"/>
      <c r="C120" s="238"/>
      <c r="D120" s="250" t="s">
        <v>192</v>
      </c>
      <c r="E120" s="244"/>
      <c r="F120" s="244"/>
      <c r="G120" s="244"/>
      <c r="H120" s="238"/>
      <c r="I120" s="238"/>
      <c r="J120" s="241"/>
      <c r="K120" s="242" t="s">
        <v>843</v>
      </c>
      <c r="L120" s="482"/>
      <c r="M120" s="251" t="s">
        <v>193</v>
      </c>
      <c r="N120" s="638" t="s">
        <v>200</v>
      </c>
      <c r="P120" s="252"/>
      <c r="Q120" s="252"/>
    </row>
    <row r="121" spans="1:17">
      <c r="A121" s="238"/>
      <c r="B121" s="238"/>
      <c r="C121" s="238"/>
      <c r="D121" s="250" t="s">
        <v>192</v>
      </c>
      <c r="E121" s="244"/>
      <c r="F121" s="244"/>
      <c r="G121" s="244"/>
      <c r="H121" s="238"/>
      <c r="I121" s="238"/>
      <c r="J121" s="241"/>
      <c r="K121" s="242" t="s">
        <v>843</v>
      </c>
      <c r="L121" s="482"/>
      <c r="M121" s="251" t="s">
        <v>193</v>
      </c>
      <c r="N121" s="638" t="s">
        <v>200</v>
      </c>
      <c r="P121" s="252"/>
      <c r="Q121" s="252"/>
    </row>
    <row r="122" spans="1:17">
      <c r="A122" s="238"/>
      <c r="B122" s="238"/>
      <c r="C122" s="238"/>
      <c r="D122" s="250" t="s">
        <v>192</v>
      </c>
      <c r="E122" s="244"/>
      <c r="F122" s="244"/>
      <c r="G122" s="244"/>
      <c r="H122" s="238"/>
      <c r="I122" s="238"/>
      <c r="J122" s="241"/>
      <c r="K122" s="242" t="s">
        <v>843</v>
      </c>
      <c r="L122" s="482"/>
      <c r="M122" s="251" t="s">
        <v>193</v>
      </c>
      <c r="N122" s="638" t="s">
        <v>200</v>
      </c>
      <c r="O122" s="233"/>
      <c r="P122" s="252"/>
      <c r="Q122" s="252"/>
    </row>
    <row r="123" spans="1:17">
      <c r="A123" s="238"/>
      <c r="B123" s="238"/>
      <c r="C123" s="238"/>
      <c r="D123" s="250" t="s">
        <v>192</v>
      </c>
      <c r="E123" s="244"/>
      <c r="F123" s="244"/>
      <c r="G123" s="244"/>
      <c r="H123" s="238"/>
      <c r="I123" s="238"/>
      <c r="J123" s="241"/>
      <c r="K123" s="242" t="s">
        <v>843</v>
      </c>
      <c r="L123" s="482"/>
      <c r="M123" s="251" t="s">
        <v>193</v>
      </c>
      <c r="N123" s="638" t="s">
        <v>200</v>
      </c>
      <c r="O123" s="233"/>
      <c r="P123" s="252"/>
      <c r="Q123" s="252"/>
    </row>
    <row r="124" spans="1:17">
      <c r="A124" s="238"/>
      <c r="B124" s="238"/>
      <c r="C124" s="238"/>
      <c r="D124" s="250" t="s">
        <v>192</v>
      </c>
      <c r="E124" s="244"/>
      <c r="F124" s="244"/>
      <c r="G124" s="244"/>
      <c r="H124" s="238"/>
      <c r="I124" s="238"/>
      <c r="J124" s="241"/>
      <c r="K124" s="242" t="s">
        <v>843</v>
      </c>
      <c r="L124" s="482"/>
      <c r="M124" s="251" t="s">
        <v>193</v>
      </c>
      <c r="N124" s="638" t="s">
        <v>200</v>
      </c>
      <c r="O124" s="233"/>
      <c r="P124" s="252"/>
      <c r="Q124" s="252"/>
    </row>
    <row r="125" spans="1:17">
      <c r="A125" s="238"/>
      <c r="B125" s="238"/>
      <c r="C125" s="238"/>
      <c r="D125" s="250" t="s">
        <v>192</v>
      </c>
      <c r="E125" s="244"/>
      <c r="F125" s="244"/>
      <c r="G125" s="244"/>
      <c r="H125" s="238"/>
      <c r="I125" s="238"/>
      <c r="J125" s="241"/>
      <c r="K125" s="242" t="s">
        <v>843</v>
      </c>
      <c r="L125" s="482"/>
      <c r="M125" s="251" t="s">
        <v>193</v>
      </c>
      <c r="N125" s="638" t="s">
        <v>200</v>
      </c>
      <c r="O125" s="233"/>
      <c r="P125" s="252"/>
      <c r="Q125" s="252"/>
    </row>
    <row r="126" spans="1:17">
      <c r="A126" s="238"/>
      <c r="B126" s="238"/>
      <c r="C126" s="238"/>
      <c r="D126" s="250" t="s">
        <v>192</v>
      </c>
      <c r="E126" s="244"/>
      <c r="F126" s="244"/>
      <c r="G126" s="244"/>
      <c r="H126" s="238"/>
      <c r="I126" s="238"/>
      <c r="J126" s="241"/>
      <c r="K126" s="242" t="s">
        <v>843</v>
      </c>
      <c r="L126" s="482"/>
      <c r="M126" s="251" t="s">
        <v>193</v>
      </c>
      <c r="N126" s="638" t="s">
        <v>200</v>
      </c>
      <c r="P126" s="252"/>
      <c r="Q126" s="252"/>
    </row>
    <row r="127" spans="1:17">
      <c r="A127" s="238"/>
      <c r="B127" s="238"/>
      <c r="C127" s="238"/>
      <c r="D127" s="250" t="s">
        <v>192</v>
      </c>
      <c r="E127" s="244"/>
      <c r="F127" s="244"/>
      <c r="G127" s="244"/>
      <c r="H127" s="238"/>
      <c r="I127" s="238"/>
      <c r="J127" s="241"/>
      <c r="K127" s="242" t="s">
        <v>843</v>
      </c>
      <c r="L127" s="482"/>
      <c r="M127" s="251" t="s">
        <v>193</v>
      </c>
      <c r="N127" s="638" t="s">
        <v>200</v>
      </c>
      <c r="P127" s="252"/>
      <c r="Q127" s="252"/>
    </row>
    <row r="128" spans="1:17">
      <c r="A128" s="238"/>
      <c r="B128" s="238"/>
      <c r="C128" s="238"/>
      <c r="D128" s="250" t="s">
        <v>192</v>
      </c>
      <c r="E128" s="244"/>
      <c r="F128" s="244"/>
      <c r="G128" s="244"/>
      <c r="H128" s="238"/>
      <c r="I128" s="238"/>
      <c r="J128" s="241"/>
      <c r="K128" s="242" t="s">
        <v>843</v>
      </c>
      <c r="L128" s="482"/>
      <c r="M128" s="251" t="s">
        <v>193</v>
      </c>
      <c r="N128" s="638" t="s">
        <v>200</v>
      </c>
      <c r="O128" s="233"/>
      <c r="P128" s="252"/>
      <c r="Q128" s="252"/>
    </row>
    <row r="129" spans="1:17">
      <c r="A129" s="238"/>
      <c r="B129" s="238"/>
      <c r="C129" s="238"/>
      <c r="D129" s="250" t="s">
        <v>192</v>
      </c>
      <c r="E129" s="244"/>
      <c r="F129" s="244"/>
      <c r="G129" s="244"/>
      <c r="H129" s="238"/>
      <c r="I129" s="238"/>
      <c r="J129" s="241"/>
      <c r="K129" s="242" t="s">
        <v>843</v>
      </c>
      <c r="L129" s="482"/>
      <c r="M129" s="251" t="s">
        <v>193</v>
      </c>
      <c r="N129" s="638" t="s">
        <v>200</v>
      </c>
      <c r="P129" s="252"/>
      <c r="Q129" s="252"/>
    </row>
    <row r="130" spans="1:17" s="283" customFormat="1">
      <c r="A130" s="238">
        <v>1</v>
      </c>
      <c r="B130" s="238" t="s">
        <v>355</v>
      </c>
      <c r="C130" s="238" t="s">
        <v>356</v>
      </c>
      <c r="D130" s="250" t="s">
        <v>192</v>
      </c>
      <c r="E130" s="244">
        <v>267</v>
      </c>
      <c r="F130" s="244">
        <v>242</v>
      </c>
      <c r="G130" s="244">
        <v>160</v>
      </c>
      <c r="H130" s="238">
        <v>71</v>
      </c>
      <c r="I130" s="238">
        <v>131</v>
      </c>
      <c r="J130" s="241">
        <v>1.488</v>
      </c>
      <c r="K130" s="242" t="s">
        <v>843</v>
      </c>
      <c r="L130" s="482">
        <v>2302.7199999999998</v>
      </c>
      <c r="M130" s="251" t="s">
        <v>193</v>
      </c>
      <c r="N130" s="638" t="s">
        <v>200</v>
      </c>
      <c r="O130" s="233"/>
      <c r="P130" s="252" t="s">
        <v>658</v>
      </c>
      <c r="Q130" s="252"/>
    </row>
    <row r="131" spans="1:17" s="283" customFormat="1">
      <c r="A131" s="238">
        <v>2</v>
      </c>
      <c r="B131" s="238" t="s">
        <v>34</v>
      </c>
      <c r="C131" s="238" t="s">
        <v>38</v>
      </c>
      <c r="D131" s="250" t="s">
        <v>192</v>
      </c>
      <c r="E131" s="244">
        <v>267</v>
      </c>
      <c r="F131" s="244">
        <v>242</v>
      </c>
      <c r="G131" s="244">
        <v>160</v>
      </c>
      <c r="H131" s="238">
        <v>71</v>
      </c>
      <c r="I131" s="238">
        <v>131</v>
      </c>
      <c r="J131" s="241">
        <v>1.488</v>
      </c>
      <c r="K131" s="242" t="s">
        <v>843</v>
      </c>
      <c r="L131" s="482">
        <v>2344.4699999999998</v>
      </c>
      <c r="M131" s="251" t="s">
        <v>193</v>
      </c>
      <c r="N131" s="638" t="s">
        <v>200</v>
      </c>
      <c r="P131" s="252" t="s">
        <v>658</v>
      </c>
      <c r="Q131" s="252"/>
    </row>
    <row r="132" spans="1:17" s="283" customFormat="1">
      <c r="A132" s="238">
        <v>3</v>
      </c>
      <c r="B132" s="238" t="s">
        <v>398</v>
      </c>
      <c r="C132" s="238" t="s">
        <v>399</v>
      </c>
      <c r="D132" s="250" t="s">
        <v>192</v>
      </c>
      <c r="E132" s="244">
        <v>267</v>
      </c>
      <c r="F132" s="244">
        <v>242</v>
      </c>
      <c r="G132" s="244">
        <v>160</v>
      </c>
      <c r="H132" s="238">
        <v>71</v>
      </c>
      <c r="I132" s="238">
        <v>131</v>
      </c>
      <c r="J132" s="241">
        <v>1.488</v>
      </c>
      <c r="K132" s="242" t="s">
        <v>843</v>
      </c>
      <c r="L132" s="482">
        <v>2531</v>
      </c>
      <c r="M132" s="251" t="s">
        <v>193</v>
      </c>
      <c r="N132" s="638" t="s">
        <v>200</v>
      </c>
      <c r="O132" s="233"/>
      <c r="P132" s="252" t="s">
        <v>658</v>
      </c>
      <c r="Q132" s="252"/>
    </row>
    <row r="133" spans="1:17" s="283" customFormat="1">
      <c r="A133" s="238">
        <v>4</v>
      </c>
      <c r="B133" s="238" t="s">
        <v>27</v>
      </c>
      <c r="C133" s="238" t="s">
        <v>31</v>
      </c>
      <c r="D133" s="250" t="s">
        <v>192</v>
      </c>
      <c r="E133" s="244">
        <v>267</v>
      </c>
      <c r="F133" s="244">
        <v>242</v>
      </c>
      <c r="G133" s="244">
        <v>160</v>
      </c>
      <c r="H133" s="238">
        <v>71</v>
      </c>
      <c r="I133" s="238">
        <v>131</v>
      </c>
      <c r="J133" s="241">
        <v>1.488</v>
      </c>
      <c r="K133" s="242" t="s">
        <v>843</v>
      </c>
      <c r="L133" s="482">
        <v>2662.91</v>
      </c>
      <c r="M133" s="251" t="s">
        <v>193</v>
      </c>
      <c r="N133" s="638" t="s">
        <v>200</v>
      </c>
      <c r="O133" s="233"/>
      <c r="P133" s="252" t="s">
        <v>658</v>
      </c>
      <c r="Q133" s="252"/>
    </row>
    <row r="134" spans="1:17" s="283" customFormat="1">
      <c r="A134" s="238">
        <v>5</v>
      </c>
      <c r="B134" s="238" t="s">
        <v>28</v>
      </c>
      <c r="C134" s="238" t="s">
        <v>39</v>
      </c>
      <c r="D134" s="250" t="s">
        <v>192</v>
      </c>
      <c r="E134" s="244">
        <v>267</v>
      </c>
      <c r="F134" s="244">
        <v>242</v>
      </c>
      <c r="G134" s="244">
        <v>160</v>
      </c>
      <c r="H134" s="238">
        <v>71</v>
      </c>
      <c r="I134" s="238">
        <v>131</v>
      </c>
      <c r="J134" s="241">
        <v>1.488</v>
      </c>
      <c r="K134" s="242" t="s">
        <v>843</v>
      </c>
      <c r="L134" s="482">
        <v>2671.97</v>
      </c>
      <c r="M134" s="251" t="s">
        <v>193</v>
      </c>
      <c r="N134" s="638" t="s">
        <v>200</v>
      </c>
      <c r="O134" s="233"/>
      <c r="P134" s="252" t="s">
        <v>658</v>
      </c>
      <c r="Q134" s="252"/>
    </row>
    <row r="135" spans="1:17" s="283" customFormat="1">
      <c r="A135" s="238">
        <v>6</v>
      </c>
      <c r="B135" s="238" t="s">
        <v>488</v>
      </c>
      <c r="C135" s="238" t="s">
        <v>489</v>
      </c>
      <c r="D135" s="250" t="s">
        <v>192</v>
      </c>
      <c r="E135" s="244">
        <v>262</v>
      </c>
      <c r="F135" s="244">
        <v>237</v>
      </c>
      <c r="G135" s="244">
        <v>160</v>
      </c>
      <c r="H135" s="238">
        <v>71</v>
      </c>
      <c r="I135" s="238">
        <v>131</v>
      </c>
      <c r="J135" s="241">
        <v>1.488</v>
      </c>
      <c r="K135" s="242" t="s">
        <v>843</v>
      </c>
      <c r="L135" s="482">
        <v>2244.61</v>
      </c>
      <c r="M135" s="251" t="s">
        <v>193</v>
      </c>
      <c r="N135" s="638" t="s">
        <v>200</v>
      </c>
      <c r="O135" s="233"/>
      <c r="P135" s="252" t="s">
        <v>659</v>
      </c>
      <c r="Q135" s="252"/>
    </row>
    <row r="136" spans="1:17" s="283" customFormat="1">
      <c r="A136" s="238">
        <v>7</v>
      </c>
      <c r="B136" s="238" t="s">
        <v>490</v>
      </c>
      <c r="C136" s="238" t="s">
        <v>491</v>
      </c>
      <c r="D136" s="250" t="s">
        <v>192</v>
      </c>
      <c r="E136" s="244">
        <v>262</v>
      </c>
      <c r="F136" s="244">
        <v>237</v>
      </c>
      <c r="G136" s="244">
        <v>160</v>
      </c>
      <c r="H136" s="238">
        <v>71</v>
      </c>
      <c r="I136" s="238">
        <v>131</v>
      </c>
      <c r="J136" s="241">
        <v>1.488</v>
      </c>
      <c r="K136" s="242" t="s">
        <v>843</v>
      </c>
      <c r="L136" s="482">
        <v>2588.89</v>
      </c>
      <c r="M136" s="251" t="s">
        <v>193</v>
      </c>
      <c r="N136" s="638" t="s">
        <v>200</v>
      </c>
      <c r="O136" s="233"/>
      <c r="P136" s="252" t="s">
        <v>659</v>
      </c>
      <c r="Q136" s="252"/>
    </row>
    <row r="137" spans="1:17" s="283" customFormat="1">
      <c r="A137" s="238">
        <v>8</v>
      </c>
      <c r="B137" s="238" t="s">
        <v>492</v>
      </c>
      <c r="C137" s="238" t="s">
        <v>493</v>
      </c>
      <c r="D137" s="250" t="s">
        <v>192</v>
      </c>
      <c r="E137" s="244">
        <v>262</v>
      </c>
      <c r="F137" s="244">
        <v>237</v>
      </c>
      <c r="G137" s="244">
        <v>160</v>
      </c>
      <c r="H137" s="238">
        <v>71</v>
      </c>
      <c r="I137" s="238">
        <v>131</v>
      </c>
      <c r="J137" s="241">
        <v>1.488</v>
      </c>
      <c r="K137" s="242" t="s">
        <v>843</v>
      </c>
      <c r="L137" s="482">
        <v>2450.15</v>
      </c>
      <c r="M137" s="251" t="s">
        <v>193</v>
      </c>
      <c r="N137" s="638" t="s">
        <v>200</v>
      </c>
      <c r="O137" s="233"/>
      <c r="P137" s="252" t="s">
        <v>659</v>
      </c>
      <c r="Q137" s="252"/>
    </row>
    <row r="138" spans="1:17" s="283" customFormat="1">
      <c r="A138" s="238">
        <v>9</v>
      </c>
      <c r="B138" s="238" t="s">
        <v>494</v>
      </c>
      <c r="C138" s="238" t="s">
        <v>495</v>
      </c>
      <c r="D138" s="250" t="s">
        <v>192</v>
      </c>
      <c r="E138" s="244">
        <v>262</v>
      </c>
      <c r="F138" s="244">
        <v>237</v>
      </c>
      <c r="G138" s="244">
        <v>160</v>
      </c>
      <c r="H138" s="238">
        <v>71</v>
      </c>
      <c r="I138" s="238">
        <v>131</v>
      </c>
      <c r="J138" s="241">
        <v>1.488</v>
      </c>
      <c r="K138" s="242" t="s">
        <v>843</v>
      </c>
      <c r="L138" s="482">
        <v>2565.8200000000002</v>
      </c>
      <c r="M138" s="251" t="s">
        <v>193</v>
      </c>
      <c r="N138" s="638" t="s">
        <v>200</v>
      </c>
      <c r="O138" s="233"/>
      <c r="P138" s="252" t="s">
        <v>659</v>
      </c>
      <c r="Q138" s="252"/>
    </row>
    <row r="139" spans="1:17" s="283" customFormat="1">
      <c r="A139" s="238">
        <v>10</v>
      </c>
      <c r="B139" s="238" t="s">
        <v>496</v>
      </c>
      <c r="C139" s="238" t="s">
        <v>497</v>
      </c>
      <c r="D139" s="250" t="s">
        <v>192</v>
      </c>
      <c r="E139" s="244">
        <v>262</v>
      </c>
      <c r="F139" s="244">
        <v>237</v>
      </c>
      <c r="G139" s="244">
        <v>160</v>
      </c>
      <c r="H139" s="238">
        <v>71</v>
      </c>
      <c r="I139" s="238">
        <v>131</v>
      </c>
      <c r="J139" s="241">
        <v>1.488</v>
      </c>
      <c r="K139" s="242" t="s">
        <v>843</v>
      </c>
      <c r="L139" s="482">
        <v>2485.34</v>
      </c>
      <c r="M139" s="251" t="s">
        <v>193</v>
      </c>
      <c r="N139" s="638" t="s">
        <v>200</v>
      </c>
      <c r="O139" s="233"/>
      <c r="P139" s="252" t="s">
        <v>659</v>
      </c>
      <c r="Q139" s="252"/>
    </row>
    <row r="140" spans="1:17" s="283" customFormat="1">
      <c r="A140" s="238">
        <v>11</v>
      </c>
      <c r="B140" s="238" t="s">
        <v>721</v>
      </c>
      <c r="C140" s="238" t="s">
        <v>704</v>
      </c>
      <c r="D140" s="250" t="s">
        <v>192</v>
      </c>
      <c r="E140" s="244">
        <v>272</v>
      </c>
      <c r="F140" s="244">
        <v>247</v>
      </c>
      <c r="G140" s="244">
        <v>160</v>
      </c>
      <c r="H140" s="238">
        <v>71</v>
      </c>
      <c r="I140" s="238">
        <v>131</v>
      </c>
      <c r="J140" s="241">
        <v>1.488</v>
      </c>
      <c r="K140" s="242" t="s">
        <v>843</v>
      </c>
      <c r="L140" s="482">
        <v>2673.77</v>
      </c>
      <c r="M140" s="251" t="s">
        <v>193</v>
      </c>
      <c r="N140" s="638" t="s">
        <v>200</v>
      </c>
      <c r="O140" s="233"/>
      <c r="P140" s="252" t="s">
        <v>658</v>
      </c>
      <c r="Q140" s="252"/>
    </row>
    <row r="141" spans="1:17" s="283" customFormat="1">
      <c r="A141" s="238">
        <v>12</v>
      </c>
      <c r="B141" s="238" t="s">
        <v>795</v>
      </c>
      <c r="C141" s="238" t="s">
        <v>803</v>
      </c>
      <c r="D141" s="250" t="s">
        <v>192</v>
      </c>
      <c r="E141" s="244">
        <v>272</v>
      </c>
      <c r="F141" s="244">
        <v>247</v>
      </c>
      <c r="G141" s="244">
        <v>160</v>
      </c>
      <c r="H141" s="238">
        <v>71</v>
      </c>
      <c r="I141" s="238">
        <v>131</v>
      </c>
      <c r="J141" s="241">
        <v>1.488</v>
      </c>
      <c r="K141" s="242" t="s">
        <v>843</v>
      </c>
      <c r="L141" s="482">
        <v>2715.52</v>
      </c>
      <c r="M141" s="251" t="s">
        <v>193</v>
      </c>
      <c r="N141" s="638" t="s">
        <v>200</v>
      </c>
      <c r="O141" s="233"/>
      <c r="P141" s="252" t="s">
        <v>658</v>
      </c>
      <c r="Q141" s="252"/>
    </row>
    <row r="142" spans="1:17" s="283" customFormat="1">
      <c r="A142" s="238">
        <v>13</v>
      </c>
      <c r="B142" s="238" t="s">
        <v>797</v>
      </c>
      <c r="C142" s="238" t="s">
        <v>804</v>
      </c>
      <c r="D142" s="250" t="s">
        <v>192</v>
      </c>
      <c r="E142" s="244">
        <v>272</v>
      </c>
      <c r="F142" s="244">
        <v>247</v>
      </c>
      <c r="G142" s="244">
        <v>160</v>
      </c>
      <c r="H142" s="238">
        <v>71</v>
      </c>
      <c r="I142" s="238">
        <v>131</v>
      </c>
      <c r="J142" s="241">
        <v>1.488</v>
      </c>
      <c r="K142" s="242" t="s">
        <v>843</v>
      </c>
      <c r="L142" s="482">
        <v>3034.24</v>
      </c>
      <c r="M142" s="251" t="s">
        <v>193</v>
      </c>
      <c r="N142" s="638" t="s">
        <v>200</v>
      </c>
      <c r="O142" s="233"/>
      <c r="P142" s="252" t="s">
        <v>658</v>
      </c>
      <c r="Q142" s="252"/>
    </row>
    <row r="143" spans="1:17" s="283" customFormat="1">
      <c r="A143" s="238">
        <v>14</v>
      </c>
      <c r="B143" s="238" t="s">
        <v>796</v>
      </c>
      <c r="C143" s="238" t="s">
        <v>805</v>
      </c>
      <c r="D143" s="250" t="s">
        <v>192</v>
      </c>
      <c r="E143" s="244">
        <v>272</v>
      </c>
      <c r="F143" s="244">
        <v>247</v>
      </c>
      <c r="G143" s="244">
        <v>160</v>
      </c>
      <c r="H143" s="238">
        <v>71</v>
      </c>
      <c r="I143" s="238">
        <v>131</v>
      </c>
      <c r="J143" s="241">
        <v>1.488</v>
      </c>
      <c r="K143" s="242" t="s">
        <v>843</v>
      </c>
      <c r="L143" s="482">
        <v>3043.29</v>
      </c>
      <c r="M143" s="251" t="s">
        <v>193</v>
      </c>
      <c r="N143" s="638" t="s">
        <v>200</v>
      </c>
      <c r="O143" s="233"/>
      <c r="P143" s="252" t="s">
        <v>658</v>
      </c>
      <c r="Q143" s="252"/>
    </row>
    <row r="144" spans="1:17" s="283" customFormat="1">
      <c r="A144" s="238">
        <v>15</v>
      </c>
      <c r="B144" s="238" t="s">
        <v>691</v>
      </c>
      <c r="C144" s="238" t="s">
        <v>701</v>
      </c>
      <c r="D144" s="250" t="s">
        <v>192</v>
      </c>
      <c r="E144" s="244">
        <v>267</v>
      </c>
      <c r="F144" s="244">
        <v>247</v>
      </c>
      <c r="G144" s="244">
        <v>160</v>
      </c>
      <c r="H144" s="238">
        <v>71</v>
      </c>
      <c r="I144" s="238">
        <v>131</v>
      </c>
      <c r="J144" s="241">
        <v>1.488</v>
      </c>
      <c r="K144" s="242" t="s">
        <v>843</v>
      </c>
      <c r="L144" s="482">
        <v>2627.86</v>
      </c>
      <c r="M144" s="251" t="s">
        <v>193</v>
      </c>
      <c r="N144" s="638" t="s">
        <v>200</v>
      </c>
      <c r="O144" s="233"/>
      <c r="P144" s="252" t="s">
        <v>659</v>
      </c>
      <c r="Q144" s="252"/>
    </row>
    <row r="145" spans="1:17" s="278" customFormat="1">
      <c r="A145" s="238">
        <v>16</v>
      </c>
      <c r="B145" s="238" t="s">
        <v>702</v>
      </c>
      <c r="C145" s="238" t="s">
        <v>703</v>
      </c>
      <c r="D145" s="250" t="s">
        <v>192</v>
      </c>
      <c r="E145" s="244">
        <v>267</v>
      </c>
      <c r="F145" s="244">
        <v>242</v>
      </c>
      <c r="G145" s="244">
        <v>160</v>
      </c>
      <c r="H145" s="238">
        <v>71</v>
      </c>
      <c r="I145" s="238">
        <v>131</v>
      </c>
      <c r="J145" s="241">
        <v>1.488</v>
      </c>
      <c r="K145" s="242" t="s">
        <v>843</v>
      </c>
      <c r="L145" s="482">
        <v>2832.84</v>
      </c>
      <c r="M145" s="251" t="s">
        <v>193</v>
      </c>
      <c r="N145" s="638" t="s">
        <v>200</v>
      </c>
      <c r="O145" s="233"/>
      <c r="P145" s="252" t="s">
        <v>659</v>
      </c>
      <c r="Q145" s="252"/>
    </row>
    <row r="146" spans="1:17" s="278" customFormat="1">
      <c r="A146" s="238">
        <v>17</v>
      </c>
      <c r="B146" s="238" t="s">
        <v>830</v>
      </c>
      <c r="C146" s="238" t="s">
        <v>833</v>
      </c>
      <c r="D146" s="250" t="s">
        <v>192</v>
      </c>
      <c r="E146" s="244">
        <v>272</v>
      </c>
      <c r="F146" s="244">
        <v>247</v>
      </c>
      <c r="G146" s="244">
        <v>160</v>
      </c>
      <c r="H146" s="238">
        <v>71</v>
      </c>
      <c r="I146" s="238">
        <v>131</v>
      </c>
      <c r="J146" s="241">
        <v>1.488</v>
      </c>
      <c r="K146" s="242" t="s">
        <v>843</v>
      </c>
      <c r="L146" s="482">
        <v>2901.55</v>
      </c>
      <c r="M146" s="251" t="s">
        <v>193</v>
      </c>
      <c r="N146" s="638" t="s">
        <v>200</v>
      </c>
      <c r="O146" s="233"/>
      <c r="P146" s="252" t="s">
        <v>658</v>
      </c>
      <c r="Q146" s="252"/>
    </row>
    <row r="147" spans="1:17" s="278" customFormat="1">
      <c r="A147" s="238">
        <v>18</v>
      </c>
      <c r="B147" s="238" t="s">
        <v>778</v>
      </c>
      <c r="C147" s="238" t="s">
        <v>765</v>
      </c>
      <c r="D147" s="250" t="s">
        <v>192</v>
      </c>
      <c r="E147" s="244">
        <v>267</v>
      </c>
      <c r="F147" s="244">
        <v>242</v>
      </c>
      <c r="G147" s="244">
        <v>160</v>
      </c>
      <c r="H147" s="238">
        <v>71</v>
      </c>
      <c r="I147" s="238">
        <v>131</v>
      </c>
      <c r="J147" s="241">
        <v>1.488</v>
      </c>
      <c r="K147" s="242" t="s">
        <v>843</v>
      </c>
      <c r="L147" s="482">
        <v>2972.41</v>
      </c>
      <c r="M147" s="251" t="s">
        <v>193</v>
      </c>
      <c r="N147" s="638" t="s">
        <v>200</v>
      </c>
      <c r="O147" s="233"/>
      <c r="P147" s="252" t="s">
        <v>659</v>
      </c>
      <c r="Q147" s="252"/>
    </row>
    <row r="148" spans="1:17" s="278" customFormat="1">
      <c r="A148" s="238">
        <v>19</v>
      </c>
      <c r="B148" s="238" t="s">
        <v>787</v>
      </c>
      <c r="C148" s="238" t="s">
        <v>788</v>
      </c>
      <c r="D148" s="250" t="s">
        <v>192</v>
      </c>
      <c r="E148" s="244">
        <v>267</v>
      </c>
      <c r="F148" s="244">
        <v>247</v>
      </c>
      <c r="G148" s="244">
        <v>160</v>
      </c>
      <c r="H148" s="238">
        <v>71</v>
      </c>
      <c r="I148" s="238">
        <v>131</v>
      </c>
      <c r="J148" s="241">
        <v>1.488</v>
      </c>
      <c r="K148" s="242" t="s">
        <v>843</v>
      </c>
      <c r="L148" s="482">
        <v>2669.61</v>
      </c>
      <c r="M148" s="251" t="s">
        <v>193</v>
      </c>
      <c r="N148" s="638" t="s">
        <v>200</v>
      </c>
      <c r="O148" s="283"/>
      <c r="P148" s="252" t="s">
        <v>659</v>
      </c>
      <c r="Q148" s="252"/>
    </row>
    <row r="149" spans="1:17" s="278" customFormat="1">
      <c r="A149" s="238">
        <v>20</v>
      </c>
      <c r="B149" s="238" t="s">
        <v>783</v>
      </c>
      <c r="C149" s="238" t="s">
        <v>770</v>
      </c>
      <c r="D149" s="250" t="s">
        <v>192</v>
      </c>
      <c r="E149" s="244">
        <v>267</v>
      </c>
      <c r="F149" s="244">
        <v>242</v>
      </c>
      <c r="G149" s="244">
        <v>160</v>
      </c>
      <c r="H149" s="238">
        <v>71</v>
      </c>
      <c r="I149" s="238">
        <v>131</v>
      </c>
      <c r="J149" s="241">
        <v>1.488</v>
      </c>
      <c r="K149" s="242" t="s">
        <v>843</v>
      </c>
      <c r="L149" s="482">
        <v>2949.34</v>
      </c>
      <c r="M149" s="251" t="s">
        <v>193</v>
      </c>
      <c r="N149" s="638" t="s">
        <v>200</v>
      </c>
      <c r="O149" s="283"/>
      <c r="P149" s="252" t="s">
        <v>659</v>
      </c>
      <c r="Q149" s="252"/>
    </row>
    <row r="150" spans="1:17" s="278" customFormat="1">
      <c r="A150" s="238">
        <v>21</v>
      </c>
      <c r="B150" s="238" t="s">
        <v>781</v>
      </c>
      <c r="C150" s="238" t="s">
        <v>768</v>
      </c>
      <c r="D150" s="250" t="s">
        <v>192</v>
      </c>
      <c r="E150" s="244">
        <v>267</v>
      </c>
      <c r="F150" s="244">
        <v>242</v>
      </c>
      <c r="G150" s="244">
        <v>160</v>
      </c>
      <c r="H150" s="238">
        <v>71</v>
      </c>
      <c r="I150" s="238">
        <v>131</v>
      </c>
      <c r="J150" s="241">
        <v>1.488</v>
      </c>
      <c r="K150" s="242" t="s">
        <v>843</v>
      </c>
      <c r="L150" s="482">
        <v>2868.86</v>
      </c>
      <c r="M150" s="251" t="s">
        <v>193</v>
      </c>
      <c r="N150" s="638" t="s">
        <v>200</v>
      </c>
      <c r="O150" s="233"/>
      <c r="P150" s="252" t="s">
        <v>659</v>
      </c>
      <c r="Q150" s="252"/>
    </row>
    <row r="151" spans="1:17" s="278" customFormat="1">
      <c r="A151" s="238">
        <v>22</v>
      </c>
      <c r="B151" s="238" t="s">
        <v>570</v>
      </c>
      <c r="C151" s="238" t="s">
        <v>571</v>
      </c>
      <c r="D151" s="250" t="s">
        <v>192</v>
      </c>
      <c r="E151" s="244">
        <v>262</v>
      </c>
      <c r="F151" s="244">
        <v>237</v>
      </c>
      <c r="G151" s="244">
        <v>160</v>
      </c>
      <c r="H151" s="238">
        <v>71</v>
      </c>
      <c r="I151" s="238">
        <v>131</v>
      </c>
      <c r="J151" s="241">
        <v>1.488</v>
      </c>
      <c r="K151" s="242" t="s">
        <v>843</v>
      </c>
      <c r="L151" s="482">
        <v>2286.36</v>
      </c>
      <c r="M151" s="251" t="s">
        <v>193</v>
      </c>
      <c r="N151" s="638" t="s">
        <v>200</v>
      </c>
      <c r="O151" s="233"/>
      <c r="P151" s="252" t="s">
        <v>659</v>
      </c>
      <c r="Q151" s="252"/>
    </row>
    <row r="152" spans="1:17" s="278" customFormat="1">
      <c r="A152" s="238">
        <v>23</v>
      </c>
      <c r="B152" s="238" t="s">
        <v>572</v>
      </c>
      <c r="C152" s="238" t="s">
        <v>573</v>
      </c>
      <c r="D152" s="250" t="s">
        <v>192</v>
      </c>
      <c r="E152" s="244">
        <v>277</v>
      </c>
      <c r="F152" s="244">
        <v>250</v>
      </c>
      <c r="G152" s="244">
        <v>165</v>
      </c>
      <c r="H152" s="238">
        <v>72</v>
      </c>
      <c r="I152" s="238">
        <v>132</v>
      </c>
      <c r="J152" s="241">
        <v>1.5680000000000001</v>
      </c>
      <c r="K152" s="242" t="s">
        <v>843</v>
      </c>
      <c r="L152" s="482">
        <v>2593.11</v>
      </c>
      <c r="M152" s="251" t="s">
        <v>193</v>
      </c>
      <c r="N152" s="638" t="s">
        <v>200</v>
      </c>
      <c r="O152" s="233"/>
      <c r="P152" s="252" t="s">
        <v>659</v>
      </c>
      <c r="Q152" s="252"/>
    </row>
    <row r="153" spans="1:17" s="278" customFormat="1">
      <c r="A153" s="238">
        <v>24</v>
      </c>
      <c r="B153" s="238" t="s">
        <v>824</v>
      </c>
      <c r="C153" s="238" t="s">
        <v>827</v>
      </c>
      <c r="D153" s="250" t="s">
        <v>192</v>
      </c>
      <c r="E153" s="244">
        <v>277</v>
      </c>
      <c r="F153" s="244">
        <v>250</v>
      </c>
      <c r="G153" s="244">
        <v>165</v>
      </c>
      <c r="H153" s="238">
        <v>72</v>
      </c>
      <c r="I153" s="238">
        <v>132</v>
      </c>
      <c r="J153" s="241">
        <v>1.5680000000000001</v>
      </c>
      <c r="K153" s="242" t="s">
        <v>843</v>
      </c>
      <c r="L153" s="482">
        <v>3000.12</v>
      </c>
      <c r="M153" s="251" t="s">
        <v>193</v>
      </c>
      <c r="N153" s="638" t="s">
        <v>200</v>
      </c>
      <c r="O153" s="233"/>
      <c r="P153" s="252" t="s">
        <v>659</v>
      </c>
      <c r="Q153" s="252"/>
    </row>
    <row r="154" spans="1:17" s="278" customFormat="1">
      <c r="A154" s="238">
        <v>25</v>
      </c>
      <c r="B154" s="238" t="s">
        <v>295</v>
      </c>
      <c r="C154" s="238" t="s">
        <v>296</v>
      </c>
      <c r="D154" s="250" t="s">
        <v>192</v>
      </c>
      <c r="E154" s="244">
        <v>262</v>
      </c>
      <c r="F154" s="244">
        <v>237</v>
      </c>
      <c r="G154" s="244">
        <v>160</v>
      </c>
      <c r="H154" s="238">
        <v>71</v>
      </c>
      <c r="I154" s="238">
        <v>131</v>
      </c>
      <c r="J154" s="241">
        <v>1.488</v>
      </c>
      <c r="K154" s="242" t="s">
        <v>843</v>
      </c>
      <c r="L154" s="482">
        <v>2173.38</v>
      </c>
      <c r="M154" s="251" t="s">
        <v>193</v>
      </c>
      <c r="N154" s="638" t="s">
        <v>200</v>
      </c>
      <c r="O154" s="233"/>
      <c r="P154" s="252" t="s">
        <v>659</v>
      </c>
      <c r="Q154" s="252"/>
    </row>
    <row r="155" spans="1:17" s="278" customFormat="1">
      <c r="A155" s="238">
        <v>26</v>
      </c>
      <c r="B155" s="238" t="s">
        <v>750</v>
      </c>
      <c r="C155" s="238" t="s">
        <v>729</v>
      </c>
      <c r="D155" s="250" t="s">
        <v>192</v>
      </c>
      <c r="E155" s="244">
        <v>267</v>
      </c>
      <c r="F155" s="244">
        <v>242</v>
      </c>
      <c r="G155" s="244">
        <v>160</v>
      </c>
      <c r="H155" s="238">
        <v>71</v>
      </c>
      <c r="I155" s="238">
        <v>131</v>
      </c>
      <c r="J155" s="241">
        <v>1.488</v>
      </c>
      <c r="K155" s="242" t="s">
        <v>843</v>
      </c>
      <c r="L155" s="482">
        <v>2540.94</v>
      </c>
      <c r="M155" s="251" t="s">
        <v>193</v>
      </c>
      <c r="N155" s="638" t="s">
        <v>200</v>
      </c>
      <c r="O155" s="233"/>
      <c r="P155" s="252" t="s">
        <v>659</v>
      </c>
      <c r="Q155" s="252"/>
    </row>
    <row r="156" spans="1:17" s="278" customFormat="1">
      <c r="A156" s="238">
        <v>27</v>
      </c>
      <c r="B156" s="238" t="s">
        <v>654</v>
      </c>
      <c r="C156" s="238" t="s">
        <v>657</v>
      </c>
      <c r="D156" s="250" t="s">
        <v>192</v>
      </c>
      <c r="E156" s="244">
        <v>262</v>
      </c>
      <c r="F156" s="244">
        <v>237</v>
      </c>
      <c r="G156" s="244">
        <v>160</v>
      </c>
      <c r="H156" s="238">
        <v>71</v>
      </c>
      <c r="I156" s="238">
        <v>131</v>
      </c>
      <c r="J156" s="241">
        <v>1.488</v>
      </c>
      <c r="K156" s="242" t="s">
        <v>843</v>
      </c>
      <c r="L156" s="482">
        <v>2162.66</v>
      </c>
      <c r="M156" s="251" t="s">
        <v>193</v>
      </c>
      <c r="N156" s="638" t="s">
        <v>200</v>
      </c>
      <c r="O156" s="283"/>
      <c r="P156" s="252" t="s">
        <v>659</v>
      </c>
      <c r="Q156" s="252" t="s">
        <v>1113</v>
      </c>
    </row>
    <row r="157" spans="1:17" s="278" customFormat="1">
      <c r="A157" s="238">
        <v>28</v>
      </c>
      <c r="B157" s="238" t="s">
        <v>655</v>
      </c>
      <c r="C157" s="238" t="s">
        <v>656</v>
      </c>
      <c r="D157" s="250" t="s">
        <v>192</v>
      </c>
      <c r="E157" s="244">
        <v>262</v>
      </c>
      <c r="F157" s="244">
        <v>237</v>
      </c>
      <c r="G157" s="244">
        <v>160</v>
      </c>
      <c r="H157" s="238">
        <v>71</v>
      </c>
      <c r="I157" s="238">
        <v>131</v>
      </c>
      <c r="J157" s="241">
        <v>1.488</v>
      </c>
      <c r="K157" s="242" t="s">
        <v>843</v>
      </c>
      <c r="L157" s="482">
        <v>2162.66</v>
      </c>
      <c r="M157" s="251" t="s">
        <v>193</v>
      </c>
      <c r="N157" s="638" t="s">
        <v>200</v>
      </c>
      <c r="O157" s="283"/>
      <c r="P157" s="252" t="s">
        <v>659</v>
      </c>
      <c r="Q157" s="252" t="s">
        <v>1113</v>
      </c>
    </row>
    <row r="158" spans="1:17" s="278" customFormat="1">
      <c r="A158" s="238">
        <v>29</v>
      </c>
      <c r="B158" s="238" t="s">
        <v>305</v>
      </c>
      <c r="C158" s="238" t="s">
        <v>306</v>
      </c>
      <c r="D158" s="250" t="s">
        <v>192</v>
      </c>
      <c r="E158" s="244">
        <v>259</v>
      </c>
      <c r="F158" s="244">
        <v>239</v>
      </c>
      <c r="G158" s="244">
        <v>160</v>
      </c>
      <c r="H158" s="238">
        <v>71</v>
      </c>
      <c r="I158" s="238">
        <v>131</v>
      </c>
      <c r="J158" s="241">
        <v>1.488</v>
      </c>
      <c r="K158" s="242" t="s">
        <v>843</v>
      </c>
      <c r="L158" s="482">
        <v>0</v>
      </c>
      <c r="M158" s="251" t="s">
        <v>193</v>
      </c>
      <c r="N158" s="638" t="s">
        <v>200</v>
      </c>
      <c r="O158" s="233"/>
      <c r="P158" s="252" t="s">
        <v>659</v>
      </c>
      <c r="Q158" s="252"/>
    </row>
    <row r="159" spans="1:17" s="278" customFormat="1">
      <c r="A159" s="238">
        <v>30</v>
      </c>
      <c r="B159" s="238" t="s">
        <v>22</v>
      </c>
      <c r="C159" s="238" t="s">
        <v>23</v>
      </c>
      <c r="D159" s="250" t="s">
        <v>192</v>
      </c>
      <c r="E159" s="244">
        <v>266</v>
      </c>
      <c r="F159" s="244">
        <v>246</v>
      </c>
      <c r="G159" s="244">
        <v>160</v>
      </c>
      <c r="H159" s="238">
        <v>71</v>
      </c>
      <c r="I159" s="238">
        <v>131</v>
      </c>
      <c r="J159" s="241">
        <v>1.488</v>
      </c>
      <c r="K159" s="242" t="s">
        <v>843</v>
      </c>
      <c r="L159" s="482">
        <v>0</v>
      </c>
      <c r="M159" s="251" t="s">
        <v>193</v>
      </c>
      <c r="N159" s="638" t="s">
        <v>200</v>
      </c>
      <c r="O159" s="233"/>
      <c r="P159" s="252" t="s">
        <v>659</v>
      </c>
      <c r="Q159" s="252"/>
    </row>
    <row r="160" spans="1:17" s="283" customFormat="1">
      <c r="A160" s="238">
        <v>31</v>
      </c>
      <c r="B160" s="238" t="s">
        <v>241</v>
      </c>
      <c r="C160" s="238" t="s">
        <v>242</v>
      </c>
      <c r="D160" s="250" t="s">
        <v>192</v>
      </c>
      <c r="E160" s="244">
        <v>266</v>
      </c>
      <c r="F160" s="244">
        <v>246</v>
      </c>
      <c r="G160" s="244">
        <v>160</v>
      </c>
      <c r="H160" s="238">
        <v>71</v>
      </c>
      <c r="I160" s="238">
        <v>131</v>
      </c>
      <c r="J160" s="241">
        <v>1.488</v>
      </c>
      <c r="K160" s="242" t="s">
        <v>843</v>
      </c>
      <c r="L160" s="482">
        <v>2618.06</v>
      </c>
      <c r="M160" s="251" t="s">
        <v>193</v>
      </c>
      <c r="N160" s="638" t="s">
        <v>200</v>
      </c>
      <c r="O160" s="233"/>
      <c r="P160" s="252" t="s">
        <v>658</v>
      </c>
      <c r="Q160" s="252"/>
    </row>
    <row r="161" spans="1:17" s="283" customFormat="1">
      <c r="A161" s="238">
        <v>32</v>
      </c>
      <c r="B161" s="238" t="s">
        <v>243</v>
      </c>
      <c r="C161" s="238" t="s">
        <v>244</v>
      </c>
      <c r="D161" s="250" t="s">
        <v>192</v>
      </c>
      <c r="E161" s="244">
        <v>266</v>
      </c>
      <c r="F161" s="244">
        <v>246</v>
      </c>
      <c r="G161" s="244">
        <v>160</v>
      </c>
      <c r="H161" s="238">
        <v>71</v>
      </c>
      <c r="I161" s="238">
        <v>131</v>
      </c>
      <c r="J161" s="241">
        <v>1.488</v>
      </c>
      <c r="K161" s="242" t="s">
        <v>843</v>
      </c>
      <c r="L161" s="482">
        <v>2618.06</v>
      </c>
      <c r="M161" s="251" t="s">
        <v>193</v>
      </c>
      <c r="N161" s="638" t="s">
        <v>200</v>
      </c>
      <c r="O161" s="233"/>
      <c r="P161" s="252" t="s">
        <v>658</v>
      </c>
      <c r="Q161" s="252"/>
    </row>
    <row r="162" spans="1:17" s="278" customFormat="1">
      <c r="A162" s="238">
        <v>33</v>
      </c>
      <c r="B162" s="238" t="s">
        <v>723</v>
      </c>
      <c r="C162" s="238" t="s">
        <v>715</v>
      </c>
      <c r="D162" s="250" t="s">
        <v>192</v>
      </c>
      <c r="E162" s="244">
        <v>276</v>
      </c>
      <c r="F162" s="244">
        <v>256</v>
      </c>
      <c r="G162" s="244">
        <v>160</v>
      </c>
      <c r="H162" s="238">
        <v>71</v>
      </c>
      <c r="I162" s="238">
        <v>131</v>
      </c>
      <c r="J162" s="241">
        <v>1.488</v>
      </c>
      <c r="K162" s="242" t="s">
        <v>843</v>
      </c>
      <c r="L162" s="482">
        <v>2978.04</v>
      </c>
      <c r="M162" s="251" t="s">
        <v>193</v>
      </c>
      <c r="N162" s="638" t="s">
        <v>200</v>
      </c>
      <c r="O162" s="233"/>
      <c r="P162" s="252" t="s">
        <v>658</v>
      </c>
      <c r="Q162" s="252"/>
    </row>
    <row r="163" spans="1:17" s="278" customFormat="1">
      <c r="A163" s="238">
        <v>34</v>
      </c>
      <c r="B163" s="238" t="s">
        <v>722</v>
      </c>
      <c r="C163" s="238" t="s">
        <v>714</v>
      </c>
      <c r="D163" s="250" t="s">
        <v>192</v>
      </c>
      <c r="E163" s="244">
        <v>276</v>
      </c>
      <c r="F163" s="244">
        <v>256</v>
      </c>
      <c r="G163" s="244">
        <v>160</v>
      </c>
      <c r="H163" s="238">
        <v>71</v>
      </c>
      <c r="I163" s="238">
        <v>131</v>
      </c>
      <c r="J163" s="241">
        <v>1.488</v>
      </c>
      <c r="K163" s="242" t="s">
        <v>843</v>
      </c>
      <c r="L163" s="482">
        <v>2978.04</v>
      </c>
      <c r="M163" s="251" t="s">
        <v>193</v>
      </c>
      <c r="N163" s="638" t="s">
        <v>200</v>
      </c>
      <c r="O163" s="233"/>
      <c r="P163" s="252" t="s">
        <v>658</v>
      </c>
      <c r="Q163" s="252"/>
    </row>
    <row r="164" spans="1:17" s="283" customFormat="1">
      <c r="A164" s="238">
        <v>35</v>
      </c>
      <c r="B164" s="238" t="s">
        <v>819</v>
      </c>
      <c r="C164" s="238" t="s">
        <v>841</v>
      </c>
      <c r="D164" s="250" t="s">
        <v>192</v>
      </c>
      <c r="E164" s="244">
        <v>276</v>
      </c>
      <c r="F164" s="244">
        <v>258</v>
      </c>
      <c r="G164" s="244">
        <v>160</v>
      </c>
      <c r="H164" s="238">
        <v>71</v>
      </c>
      <c r="I164" s="238">
        <v>131</v>
      </c>
      <c r="J164" s="241">
        <v>1.488</v>
      </c>
      <c r="K164" s="242" t="s">
        <v>843</v>
      </c>
      <c r="L164" s="482">
        <v>2989.1</v>
      </c>
      <c r="M164" s="251" t="s">
        <v>193</v>
      </c>
      <c r="N164" s="638" t="s">
        <v>200</v>
      </c>
      <c r="P164" s="252" t="s">
        <v>658</v>
      </c>
      <c r="Q164" s="252"/>
    </row>
    <row r="165" spans="1:17" s="278" customFormat="1">
      <c r="A165" s="238">
        <v>36</v>
      </c>
      <c r="B165" s="238" t="s">
        <v>737</v>
      </c>
      <c r="C165" s="238" t="s">
        <v>736</v>
      </c>
      <c r="D165" s="250" t="s">
        <v>192</v>
      </c>
      <c r="E165" s="244">
        <v>276</v>
      </c>
      <c r="F165" s="244">
        <v>256</v>
      </c>
      <c r="G165" s="244">
        <v>160</v>
      </c>
      <c r="H165" s="238">
        <v>71</v>
      </c>
      <c r="I165" s="238">
        <v>131</v>
      </c>
      <c r="J165" s="241">
        <v>1.488</v>
      </c>
      <c r="K165" s="242" t="s">
        <v>843</v>
      </c>
      <c r="L165" s="482">
        <v>2978.63</v>
      </c>
      <c r="M165" s="251" t="s">
        <v>193</v>
      </c>
      <c r="N165" s="638" t="s">
        <v>200</v>
      </c>
      <c r="O165" s="233"/>
      <c r="P165" s="252" t="s">
        <v>658</v>
      </c>
      <c r="Q165" s="252"/>
    </row>
    <row r="166" spans="1:17" s="278" customFormat="1">
      <c r="A166" s="238">
        <v>37</v>
      </c>
      <c r="B166" s="238" t="s">
        <v>419</v>
      </c>
      <c r="C166" s="238" t="s">
        <v>420</v>
      </c>
      <c r="D166" s="250" t="s">
        <v>192</v>
      </c>
      <c r="E166" s="244">
        <v>266</v>
      </c>
      <c r="F166" s="244">
        <v>246</v>
      </c>
      <c r="G166" s="244">
        <v>160</v>
      </c>
      <c r="H166" s="238">
        <v>71</v>
      </c>
      <c r="I166" s="238">
        <v>131</v>
      </c>
      <c r="J166" s="241">
        <v>1.488</v>
      </c>
      <c r="K166" s="242" t="s">
        <v>843</v>
      </c>
      <c r="L166" s="482">
        <v>2658.38</v>
      </c>
      <c r="M166" s="251" t="s">
        <v>193</v>
      </c>
      <c r="N166" s="638" t="s">
        <v>200</v>
      </c>
      <c r="O166" s="233"/>
      <c r="P166" s="252" t="s">
        <v>658</v>
      </c>
      <c r="Q166" s="252"/>
    </row>
    <row r="167" spans="1:17" s="278" customFormat="1">
      <c r="A167" s="238">
        <v>38</v>
      </c>
      <c r="B167" s="238" t="s">
        <v>421</v>
      </c>
      <c r="C167" s="238" t="s">
        <v>470</v>
      </c>
      <c r="D167" s="250" t="s">
        <v>192</v>
      </c>
      <c r="E167" s="244">
        <v>266</v>
      </c>
      <c r="F167" s="244">
        <v>246</v>
      </c>
      <c r="G167" s="244">
        <v>160</v>
      </c>
      <c r="H167" s="238">
        <v>71</v>
      </c>
      <c r="I167" s="238">
        <v>131</v>
      </c>
      <c r="J167" s="241">
        <v>1.488</v>
      </c>
      <c r="K167" s="242" t="s">
        <v>843</v>
      </c>
      <c r="L167" s="482">
        <v>2658.11</v>
      </c>
      <c r="M167" s="251" t="s">
        <v>193</v>
      </c>
      <c r="N167" s="638" t="s">
        <v>200</v>
      </c>
      <c r="O167" s="233"/>
      <c r="P167" s="252" t="s">
        <v>658</v>
      </c>
      <c r="Q167" s="252"/>
    </row>
    <row r="168" spans="1:17" s="278" customFormat="1">
      <c r="A168" s="238">
        <v>39</v>
      </c>
      <c r="B168" s="238" t="s">
        <v>297</v>
      </c>
      <c r="C168" s="238" t="s">
        <v>298</v>
      </c>
      <c r="D168" s="250" t="s">
        <v>192</v>
      </c>
      <c r="E168" s="244">
        <v>266</v>
      </c>
      <c r="F168" s="244">
        <v>246</v>
      </c>
      <c r="G168" s="244">
        <v>160</v>
      </c>
      <c r="H168" s="238">
        <v>71</v>
      </c>
      <c r="I168" s="238">
        <v>131</v>
      </c>
      <c r="J168" s="241">
        <v>1.488</v>
      </c>
      <c r="K168" s="242" t="s">
        <v>843</v>
      </c>
      <c r="L168" s="482">
        <v>2895.95</v>
      </c>
      <c r="M168" s="251" t="s">
        <v>193</v>
      </c>
      <c r="N168" s="638" t="s">
        <v>200</v>
      </c>
      <c r="O168" s="233"/>
      <c r="P168" s="252" t="s">
        <v>658</v>
      </c>
      <c r="Q168" s="252"/>
    </row>
    <row r="169" spans="1:17" s="278" customFormat="1">
      <c r="A169" s="238">
        <v>40</v>
      </c>
      <c r="B169" s="238" t="s">
        <v>299</v>
      </c>
      <c r="C169" s="238" t="s">
        <v>300</v>
      </c>
      <c r="D169" s="250" t="s">
        <v>192</v>
      </c>
      <c r="E169" s="244">
        <v>266</v>
      </c>
      <c r="F169" s="244">
        <v>246</v>
      </c>
      <c r="G169" s="244">
        <v>160</v>
      </c>
      <c r="H169" s="238">
        <v>71</v>
      </c>
      <c r="I169" s="238">
        <v>131</v>
      </c>
      <c r="J169" s="241">
        <v>1.488</v>
      </c>
      <c r="K169" s="242" t="s">
        <v>843</v>
      </c>
      <c r="L169" s="482">
        <v>2895.95</v>
      </c>
      <c r="M169" s="251" t="s">
        <v>193</v>
      </c>
      <c r="N169" s="638" t="s">
        <v>200</v>
      </c>
      <c r="O169" s="233"/>
      <c r="P169" s="252" t="s">
        <v>658</v>
      </c>
      <c r="Q169" s="252"/>
    </row>
    <row r="170" spans="1:17" s="278" customFormat="1">
      <c r="A170" s="238">
        <v>41</v>
      </c>
      <c r="B170" s="238" t="s">
        <v>301</v>
      </c>
      <c r="C170" s="238" t="s">
        <v>302</v>
      </c>
      <c r="D170" s="250" t="s">
        <v>192</v>
      </c>
      <c r="E170" s="244">
        <v>266</v>
      </c>
      <c r="F170" s="244">
        <v>246</v>
      </c>
      <c r="G170" s="244">
        <v>160</v>
      </c>
      <c r="H170" s="238">
        <v>71</v>
      </c>
      <c r="I170" s="238">
        <v>131</v>
      </c>
      <c r="J170" s="241">
        <v>1.488</v>
      </c>
      <c r="K170" s="242" t="s">
        <v>843</v>
      </c>
      <c r="L170" s="482">
        <v>2846.44</v>
      </c>
      <c r="M170" s="251" t="s">
        <v>193</v>
      </c>
      <c r="N170" s="638" t="s">
        <v>200</v>
      </c>
      <c r="O170" s="233"/>
      <c r="P170" s="252" t="s">
        <v>658</v>
      </c>
      <c r="Q170" s="252"/>
    </row>
    <row r="171" spans="1:17" s="278" customFormat="1">
      <c r="A171" s="238">
        <v>42</v>
      </c>
      <c r="B171" s="238" t="s">
        <v>303</v>
      </c>
      <c r="C171" s="238" t="s">
        <v>304</v>
      </c>
      <c r="D171" s="250" t="s">
        <v>192</v>
      </c>
      <c r="E171" s="244">
        <v>266</v>
      </c>
      <c r="F171" s="244">
        <v>246</v>
      </c>
      <c r="G171" s="244">
        <v>160</v>
      </c>
      <c r="H171" s="238">
        <v>71</v>
      </c>
      <c r="I171" s="238">
        <v>131</v>
      </c>
      <c r="J171" s="241">
        <v>1.488</v>
      </c>
      <c r="K171" s="242" t="s">
        <v>843</v>
      </c>
      <c r="L171" s="482">
        <v>2846.56</v>
      </c>
      <c r="M171" s="251" t="s">
        <v>193</v>
      </c>
      <c r="N171" s="638" t="s">
        <v>200</v>
      </c>
      <c r="O171" s="233"/>
      <c r="P171" s="252" t="s">
        <v>658</v>
      </c>
      <c r="Q171" s="252"/>
    </row>
    <row r="172" spans="1:17" s="278" customFormat="1">
      <c r="A172" s="238">
        <v>43</v>
      </c>
      <c r="B172" s="238" t="s">
        <v>245</v>
      </c>
      <c r="C172" s="238" t="s">
        <v>246</v>
      </c>
      <c r="D172" s="250" t="s">
        <v>192</v>
      </c>
      <c r="E172" s="244">
        <v>266</v>
      </c>
      <c r="F172" s="244">
        <v>246</v>
      </c>
      <c r="G172" s="244">
        <v>160</v>
      </c>
      <c r="H172" s="238">
        <v>71</v>
      </c>
      <c r="I172" s="238">
        <v>131</v>
      </c>
      <c r="J172" s="241">
        <v>1.488</v>
      </c>
      <c r="K172" s="242" t="s">
        <v>843</v>
      </c>
      <c r="L172" s="482">
        <v>3015.47</v>
      </c>
      <c r="M172" s="251" t="s">
        <v>193</v>
      </c>
      <c r="N172" s="638" t="s">
        <v>200</v>
      </c>
      <c r="O172" s="233"/>
      <c r="P172" s="252" t="s">
        <v>658</v>
      </c>
      <c r="Q172" s="252"/>
    </row>
    <row r="173" spans="1:17" s="278" customFormat="1">
      <c r="A173" s="238">
        <v>44</v>
      </c>
      <c r="B173" s="238" t="s">
        <v>247</v>
      </c>
      <c r="C173" s="238" t="s">
        <v>248</v>
      </c>
      <c r="D173" s="250" t="s">
        <v>192</v>
      </c>
      <c r="E173" s="244">
        <v>266</v>
      </c>
      <c r="F173" s="244">
        <v>246</v>
      </c>
      <c r="G173" s="244">
        <v>160</v>
      </c>
      <c r="H173" s="238">
        <v>71</v>
      </c>
      <c r="I173" s="238">
        <v>131</v>
      </c>
      <c r="J173" s="241">
        <v>1.488</v>
      </c>
      <c r="K173" s="242" t="s">
        <v>843</v>
      </c>
      <c r="L173" s="482">
        <v>3015.47</v>
      </c>
      <c r="M173" s="251" t="s">
        <v>193</v>
      </c>
      <c r="N173" s="638" t="s">
        <v>200</v>
      </c>
      <c r="O173" s="233"/>
      <c r="P173" s="252"/>
      <c r="Q173" s="252"/>
    </row>
    <row r="174" spans="1:17" s="278" customFormat="1">
      <c r="A174" s="238">
        <v>45</v>
      </c>
      <c r="B174" s="238" t="s">
        <v>855</v>
      </c>
      <c r="C174" s="238" t="s">
        <v>857</v>
      </c>
      <c r="D174" s="250" t="s">
        <v>192</v>
      </c>
      <c r="E174" s="244">
        <v>276</v>
      </c>
      <c r="F174" s="244">
        <v>256</v>
      </c>
      <c r="G174" s="244">
        <v>160</v>
      </c>
      <c r="H174" s="238">
        <v>71</v>
      </c>
      <c r="I174" s="238">
        <v>131</v>
      </c>
      <c r="J174" s="241">
        <v>1.488</v>
      </c>
      <c r="K174" s="242" t="s">
        <v>843</v>
      </c>
      <c r="L174" s="482">
        <v>3249.51</v>
      </c>
      <c r="M174" s="251" t="s">
        <v>193</v>
      </c>
      <c r="N174" s="638" t="s">
        <v>200</v>
      </c>
      <c r="O174" s="233"/>
      <c r="P174" s="252" t="s">
        <v>658</v>
      </c>
      <c r="Q174" s="252"/>
    </row>
    <row r="175" spans="1:17" s="278" customFormat="1">
      <c r="A175" s="238">
        <v>46</v>
      </c>
      <c r="B175" s="238" t="s">
        <v>858</v>
      </c>
      <c r="C175" s="238" t="s">
        <v>859</v>
      </c>
      <c r="D175" s="250" t="s">
        <v>192</v>
      </c>
      <c r="E175" s="244">
        <v>276</v>
      </c>
      <c r="F175" s="244">
        <v>256</v>
      </c>
      <c r="G175" s="244">
        <v>160</v>
      </c>
      <c r="H175" s="238">
        <v>71</v>
      </c>
      <c r="I175" s="238">
        <v>131</v>
      </c>
      <c r="J175" s="241">
        <v>1.488</v>
      </c>
      <c r="K175" s="242" t="s">
        <v>843</v>
      </c>
      <c r="L175" s="482">
        <v>3019.49</v>
      </c>
      <c r="M175" s="251" t="s">
        <v>193</v>
      </c>
      <c r="N175" s="638" t="s">
        <v>200</v>
      </c>
      <c r="O175" s="233"/>
      <c r="P175" s="252" t="s">
        <v>658</v>
      </c>
      <c r="Q175" s="252"/>
    </row>
    <row r="176" spans="1:17" s="278" customFormat="1">
      <c r="A176" s="238">
        <v>47</v>
      </c>
      <c r="B176" s="238" t="s">
        <v>864</v>
      </c>
      <c r="C176" s="238" t="s">
        <v>865</v>
      </c>
      <c r="D176" s="250" t="s">
        <v>192</v>
      </c>
      <c r="E176" s="244">
        <v>276</v>
      </c>
      <c r="F176" s="244">
        <v>256</v>
      </c>
      <c r="G176" s="244">
        <v>160</v>
      </c>
      <c r="H176" s="238">
        <v>71</v>
      </c>
      <c r="I176" s="238">
        <v>131</v>
      </c>
      <c r="J176" s="241">
        <v>1.488</v>
      </c>
      <c r="K176" s="242" t="s">
        <v>843</v>
      </c>
      <c r="L176" s="482">
        <v>3248.92</v>
      </c>
      <c r="M176" s="251" t="s">
        <v>193</v>
      </c>
      <c r="N176" s="638" t="s">
        <v>200</v>
      </c>
      <c r="O176" s="233"/>
      <c r="P176" s="252" t="s">
        <v>658</v>
      </c>
      <c r="Q176" s="252"/>
    </row>
    <row r="177" spans="1:17" s="649" customFormat="1">
      <c r="A177" s="639">
        <v>31</v>
      </c>
      <c r="B177" s="639" t="s">
        <v>241</v>
      </c>
      <c r="C177" s="639" t="s">
        <v>1114</v>
      </c>
      <c r="D177" s="640" t="s">
        <v>192</v>
      </c>
      <c r="E177" s="641">
        <v>250</v>
      </c>
      <c r="F177" s="641">
        <v>237</v>
      </c>
      <c r="G177" s="641">
        <v>160</v>
      </c>
      <c r="H177" s="639">
        <v>71</v>
      </c>
      <c r="I177" s="639">
        <v>131</v>
      </c>
      <c r="J177" s="642">
        <v>1.343</v>
      </c>
      <c r="K177" s="643" t="s">
        <v>843</v>
      </c>
      <c r="L177" s="644">
        <v>2589.08</v>
      </c>
      <c r="M177" s="645" t="s">
        <v>193</v>
      </c>
      <c r="N177" s="646" t="s">
        <v>200</v>
      </c>
      <c r="O177" s="647"/>
      <c r="P177" s="648" t="s">
        <v>659</v>
      </c>
      <c r="Q177" s="648" t="s">
        <v>1113</v>
      </c>
    </row>
    <row r="178" spans="1:17" s="649" customFormat="1">
      <c r="A178" s="639">
        <v>32</v>
      </c>
      <c r="B178" s="639" t="s">
        <v>243</v>
      </c>
      <c r="C178" s="639" t="s">
        <v>1115</v>
      </c>
      <c r="D178" s="640" t="s">
        <v>192</v>
      </c>
      <c r="E178" s="641">
        <v>250</v>
      </c>
      <c r="F178" s="641">
        <v>237</v>
      </c>
      <c r="G178" s="641">
        <v>160</v>
      </c>
      <c r="H178" s="639">
        <v>71</v>
      </c>
      <c r="I178" s="639">
        <v>131</v>
      </c>
      <c r="J178" s="642">
        <v>1.343</v>
      </c>
      <c r="K178" s="643" t="s">
        <v>843</v>
      </c>
      <c r="L178" s="644">
        <v>2589.08</v>
      </c>
      <c r="M178" s="645" t="s">
        <v>193</v>
      </c>
      <c r="N178" s="646" t="s">
        <v>200</v>
      </c>
      <c r="O178" s="647"/>
      <c r="P178" s="648" t="s">
        <v>659</v>
      </c>
      <c r="Q178" s="648" t="s">
        <v>1113</v>
      </c>
    </row>
    <row r="179" spans="1:17" s="278" customFormat="1">
      <c r="A179" s="238"/>
      <c r="B179" s="238"/>
      <c r="C179" s="238"/>
      <c r="D179" s="250" t="s">
        <v>192</v>
      </c>
      <c r="E179" s="244"/>
      <c r="F179" s="244"/>
      <c r="G179" s="244"/>
      <c r="H179" s="238"/>
      <c r="I179" s="238"/>
      <c r="J179" s="241"/>
      <c r="K179" s="242" t="s">
        <v>843</v>
      </c>
      <c r="L179" s="482"/>
      <c r="M179" s="251" t="s">
        <v>193</v>
      </c>
      <c r="N179" s="638" t="s">
        <v>200</v>
      </c>
      <c r="O179" s="233"/>
      <c r="P179" s="252"/>
      <c r="Q179" s="252"/>
    </row>
    <row r="180" spans="1:17" s="278" customFormat="1">
      <c r="A180" s="238"/>
      <c r="B180" s="238"/>
      <c r="C180" s="238"/>
      <c r="D180" s="250" t="s">
        <v>192</v>
      </c>
      <c r="E180" s="244"/>
      <c r="F180" s="244"/>
      <c r="G180" s="244"/>
      <c r="H180" s="238"/>
      <c r="I180" s="238"/>
      <c r="J180" s="241"/>
      <c r="K180" s="242" t="s">
        <v>843</v>
      </c>
      <c r="L180" s="482"/>
      <c r="M180" s="251" t="s">
        <v>193</v>
      </c>
      <c r="N180" s="638" t="s">
        <v>200</v>
      </c>
      <c r="O180" s="233"/>
      <c r="P180" s="252"/>
      <c r="Q180" s="252"/>
    </row>
    <row r="181" spans="1:17" s="278" customFormat="1">
      <c r="A181" s="238"/>
      <c r="B181" s="238"/>
      <c r="C181" s="238"/>
      <c r="D181" s="250" t="s">
        <v>192</v>
      </c>
      <c r="E181" s="244"/>
      <c r="F181" s="244"/>
      <c r="G181" s="244"/>
      <c r="H181" s="238"/>
      <c r="I181" s="238"/>
      <c r="J181" s="241"/>
      <c r="K181" s="242" t="s">
        <v>843</v>
      </c>
      <c r="L181" s="482"/>
      <c r="M181" s="251" t="s">
        <v>193</v>
      </c>
      <c r="N181" s="638" t="s">
        <v>200</v>
      </c>
      <c r="O181" s="233"/>
      <c r="P181" s="252"/>
      <c r="Q181" s="252"/>
    </row>
    <row r="182" spans="1:17" s="278" customFormat="1">
      <c r="A182" s="238"/>
      <c r="B182" s="238"/>
      <c r="C182" s="238"/>
      <c r="D182" s="250" t="s">
        <v>192</v>
      </c>
      <c r="E182" s="244"/>
      <c r="F182" s="244"/>
      <c r="G182" s="244"/>
      <c r="H182" s="238"/>
      <c r="I182" s="238"/>
      <c r="J182" s="241"/>
      <c r="K182" s="242" t="s">
        <v>843</v>
      </c>
      <c r="L182" s="482"/>
      <c r="M182" s="251" t="s">
        <v>193</v>
      </c>
      <c r="N182" s="638" t="s">
        <v>200</v>
      </c>
      <c r="O182" s="233"/>
      <c r="P182" s="252"/>
      <c r="Q182" s="252"/>
    </row>
    <row r="183" spans="1:17" s="278" customFormat="1">
      <c r="A183" s="238"/>
      <c r="B183" s="238"/>
      <c r="C183" s="238"/>
      <c r="D183" s="250" t="s">
        <v>192</v>
      </c>
      <c r="E183" s="244"/>
      <c r="F183" s="244"/>
      <c r="G183" s="244"/>
      <c r="H183" s="238"/>
      <c r="I183" s="238"/>
      <c r="J183" s="241"/>
      <c r="K183" s="242" t="s">
        <v>843</v>
      </c>
      <c r="L183" s="482"/>
      <c r="M183" s="251" t="s">
        <v>193</v>
      </c>
      <c r="N183" s="638" t="s">
        <v>200</v>
      </c>
      <c r="O183" s="233"/>
      <c r="P183" s="252"/>
      <c r="Q183" s="252"/>
    </row>
    <row r="184" spans="1:17" s="278" customFormat="1">
      <c r="A184" s="238"/>
      <c r="B184" s="238"/>
      <c r="C184" s="238"/>
      <c r="D184" s="250" t="s">
        <v>192</v>
      </c>
      <c r="E184" s="244"/>
      <c r="F184" s="244"/>
      <c r="G184" s="244"/>
      <c r="H184" s="238"/>
      <c r="I184" s="238"/>
      <c r="J184" s="241"/>
      <c r="K184" s="242" t="s">
        <v>843</v>
      </c>
      <c r="L184" s="482"/>
      <c r="M184" s="251" t="s">
        <v>193</v>
      </c>
      <c r="N184" s="638" t="s">
        <v>200</v>
      </c>
      <c r="O184" s="233"/>
      <c r="P184" s="252"/>
      <c r="Q184" s="252"/>
    </row>
    <row r="185" spans="1:17" s="278" customFormat="1">
      <c r="A185" s="238"/>
      <c r="B185" s="238"/>
      <c r="C185" s="238"/>
      <c r="D185" s="250" t="s">
        <v>192</v>
      </c>
      <c r="E185" s="244"/>
      <c r="F185" s="244"/>
      <c r="G185" s="244"/>
      <c r="H185" s="238"/>
      <c r="I185" s="238"/>
      <c r="J185" s="241"/>
      <c r="K185" s="242" t="s">
        <v>843</v>
      </c>
      <c r="L185" s="482"/>
      <c r="M185" s="251" t="s">
        <v>193</v>
      </c>
      <c r="N185" s="638" t="s">
        <v>200</v>
      </c>
      <c r="O185" s="233"/>
      <c r="P185" s="252"/>
      <c r="Q185" s="252"/>
    </row>
    <row r="186" spans="1:17" s="278" customFormat="1">
      <c r="A186" s="238"/>
      <c r="B186" s="238"/>
      <c r="C186" s="238"/>
      <c r="D186" s="250" t="s">
        <v>192</v>
      </c>
      <c r="E186" s="244"/>
      <c r="F186" s="244"/>
      <c r="G186" s="244"/>
      <c r="H186" s="238"/>
      <c r="I186" s="238"/>
      <c r="J186" s="241"/>
      <c r="K186" s="242" t="s">
        <v>843</v>
      </c>
      <c r="L186" s="482"/>
      <c r="M186" s="251" t="s">
        <v>193</v>
      </c>
      <c r="N186" s="638" t="s">
        <v>200</v>
      </c>
      <c r="O186" s="233"/>
      <c r="P186" s="252"/>
      <c r="Q186" s="252"/>
    </row>
    <row r="187" spans="1:17" s="278" customFormat="1">
      <c r="A187" s="238"/>
      <c r="B187" s="238"/>
      <c r="C187" s="238"/>
      <c r="D187" s="250" t="s">
        <v>192</v>
      </c>
      <c r="E187" s="244"/>
      <c r="F187" s="244"/>
      <c r="G187" s="244"/>
      <c r="H187" s="238"/>
      <c r="I187" s="238"/>
      <c r="J187" s="241"/>
      <c r="K187" s="242" t="s">
        <v>843</v>
      </c>
      <c r="L187" s="482"/>
      <c r="M187" s="251" t="s">
        <v>193</v>
      </c>
      <c r="N187" s="638" t="s">
        <v>200</v>
      </c>
      <c r="O187" s="233"/>
      <c r="P187" s="252"/>
      <c r="Q187" s="252"/>
    </row>
    <row r="188" spans="1:17" s="278" customFormat="1">
      <c r="A188" s="238"/>
      <c r="B188" s="238"/>
      <c r="C188" s="238"/>
      <c r="D188" s="250" t="s">
        <v>192</v>
      </c>
      <c r="E188" s="244"/>
      <c r="F188" s="244"/>
      <c r="G188" s="244"/>
      <c r="H188" s="238"/>
      <c r="I188" s="238"/>
      <c r="J188" s="241"/>
      <c r="K188" s="242" t="s">
        <v>843</v>
      </c>
      <c r="L188" s="482"/>
      <c r="M188" s="251" t="s">
        <v>193</v>
      </c>
      <c r="N188" s="638" t="s">
        <v>200</v>
      </c>
      <c r="O188" s="233"/>
      <c r="P188" s="252"/>
      <c r="Q188" s="252"/>
    </row>
    <row r="189" spans="1:17" s="278" customFormat="1">
      <c r="A189" s="238"/>
      <c r="B189" s="238"/>
      <c r="C189" s="238"/>
      <c r="D189" s="250" t="s">
        <v>192</v>
      </c>
      <c r="E189" s="244"/>
      <c r="F189" s="244"/>
      <c r="G189" s="244"/>
      <c r="H189" s="238"/>
      <c r="I189" s="238"/>
      <c r="J189" s="241"/>
      <c r="K189" s="242" t="s">
        <v>843</v>
      </c>
      <c r="L189" s="482"/>
      <c r="M189" s="251" t="s">
        <v>193</v>
      </c>
      <c r="N189" s="638" t="s">
        <v>200</v>
      </c>
      <c r="O189" s="233"/>
      <c r="P189" s="252"/>
      <c r="Q189" s="252"/>
    </row>
    <row r="190" spans="1:17" s="278" customFormat="1">
      <c r="A190" s="238">
        <v>1</v>
      </c>
      <c r="B190" s="238" t="s">
        <v>342</v>
      </c>
      <c r="C190" s="238" t="s">
        <v>343</v>
      </c>
      <c r="D190" s="250" t="s">
        <v>192</v>
      </c>
      <c r="E190" s="244">
        <v>260</v>
      </c>
      <c r="F190" s="244">
        <v>235</v>
      </c>
      <c r="G190" s="244">
        <v>162</v>
      </c>
      <c r="H190" s="238">
        <v>70</v>
      </c>
      <c r="I190" s="238">
        <v>124</v>
      </c>
      <c r="J190" s="241">
        <v>1.407</v>
      </c>
      <c r="K190" s="242" t="s">
        <v>843</v>
      </c>
      <c r="L190" s="482">
        <v>0</v>
      </c>
      <c r="M190" s="251" t="s">
        <v>193</v>
      </c>
      <c r="N190" s="638" t="s">
        <v>200</v>
      </c>
      <c r="O190" s="233"/>
      <c r="P190" s="252" t="s">
        <v>658</v>
      </c>
      <c r="Q190" s="252"/>
    </row>
    <row r="191" spans="1:17" s="278" customFormat="1">
      <c r="A191" s="238">
        <v>2</v>
      </c>
      <c r="B191" s="238" t="s">
        <v>344</v>
      </c>
      <c r="C191" s="238" t="s">
        <v>345</v>
      </c>
      <c r="D191" s="250" t="s">
        <v>192</v>
      </c>
      <c r="E191" s="244">
        <v>260</v>
      </c>
      <c r="F191" s="244">
        <v>235</v>
      </c>
      <c r="G191" s="244">
        <v>162</v>
      </c>
      <c r="H191" s="238">
        <v>70</v>
      </c>
      <c r="I191" s="238">
        <v>124</v>
      </c>
      <c r="J191" s="241">
        <v>1.407</v>
      </c>
      <c r="K191" s="242" t="s">
        <v>843</v>
      </c>
      <c r="L191" s="482">
        <v>0</v>
      </c>
      <c r="M191" s="251" t="s">
        <v>193</v>
      </c>
      <c r="N191" s="638" t="s">
        <v>200</v>
      </c>
      <c r="O191" s="233"/>
      <c r="P191" s="252" t="s">
        <v>658</v>
      </c>
      <c r="Q191" s="252"/>
    </row>
    <row r="192" spans="1:17" s="278" customFormat="1">
      <c r="A192" s="238">
        <v>3</v>
      </c>
      <c r="B192" s="238" t="s">
        <v>346</v>
      </c>
      <c r="C192" s="238" t="s">
        <v>347</v>
      </c>
      <c r="D192" s="250" t="s">
        <v>192</v>
      </c>
      <c r="E192" s="244">
        <v>260</v>
      </c>
      <c r="F192" s="244">
        <v>235</v>
      </c>
      <c r="G192" s="244">
        <v>162</v>
      </c>
      <c r="H192" s="238">
        <v>70</v>
      </c>
      <c r="I192" s="238">
        <v>124</v>
      </c>
      <c r="J192" s="241">
        <v>1.407</v>
      </c>
      <c r="K192" s="242" t="s">
        <v>843</v>
      </c>
      <c r="L192" s="482">
        <v>0</v>
      </c>
      <c r="M192" s="251" t="s">
        <v>193</v>
      </c>
      <c r="N192" s="638" t="s">
        <v>200</v>
      </c>
      <c r="O192" s="233"/>
      <c r="P192" s="252" t="s">
        <v>658</v>
      </c>
      <c r="Q192" s="252"/>
    </row>
    <row r="193" spans="1:17" s="278" customFormat="1">
      <c r="A193" s="238">
        <v>4</v>
      </c>
      <c r="B193" s="238" t="s">
        <v>282</v>
      </c>
      <c r="C193" s="238" t="s">
        <v>283</v>
      </c>
      <c r="D193" s="250" t="s">
        <v>192</v>
      </c>
      <c r="E193" s="244">
        <v>238</v>
      </c>
      <c r="F193" s="244">
        <v>216</v>
      </c>
      <c r="G193" s="244">
        <v>163</v>
      </c>
      <c r="H193" s="238">
        <v>65</v>
      </c>
      <c r="I193" s="238">
        <v>124</v>
      </c>
      <c r="J193" s="241">
        <v>1.3140000000000001</v>
      </c>
      <c r="K193" s="242" t="s">
        <v>843</v>
      </c>
      <c r="L193" s="482">
        <v>2268.35</v>
      </c>
      <c r="M193" s="251" t="s">
        <v>193</v>
      </c>
      <c r="N193" s="638" t="s">
        <v>200</v>
      </c>
      <c r="O193" s="233"/>
      <c r="P193" s="252" t="s">
        <v>659</v>
      </c>
      <c r="Q193" s="252"/>
    </row>
    <row r="194" spans="1:17" s="278" customFormat="1">
      <c r="A194" s="238">
        <v>5</v>
      </c>
      <c r="B194" s="238" t="s">
        <v>284</v>
      </c>
      <c r="C194" s="238" t="s">
        <v>285</v>
      </c>
      <c r="D194" s="250" t="s">
        <v>192</v>
      </c>
      <c r="E194" s="244">
        <v>238</v>
      </c>
      <c r="F194" s="244">
        <v>216</v>
      </c>
      <c r="G194" s="244">
        <v>163</v>
      </c>
      <c r="H194" s="238">
        <v>65</v>
      </c>
      <c r="I194" s="238">
        <v>124</v>
      </c>
      <c r="J194" s="241">
        <v>1.3140000000000001</v>
      </c>
      <c r="K194" s="242" t="s">
        <v>843</v>
      </c>
      <c r="L194" s="482">
        <v>2312.42</v>
      </c>
      <c r="M194" s="251" t="s">
        <v>193</v>
      </c>
      <c r="N194" s="638" t="s">
        <v>200</v>
      </c>
      <c r="O194" s="283"/>
      <c r="P194" s="252" t="s">
        <v>659</v>
      </c>
      <c r="Q194" s="252"/>
    </row>
    <row r="195" spans="1:17" s="278" customFormat="1">
      <c r="A195" s="238">
        <v>6</v>
      </c>
      <c r="B195" s="238" t="s">
        <v>741</v>
      </c>
      <c r="C195" s="238" t="s">
        <v>745</v>
      </c>
      <c r="D195" s="250" t="s">
        <v>192</v>
      </c>
      <c r="E195" s="244">
        <v>238</v>
      </c>
      <c r="F195" s="244">
        <v>216</v>
      </c>
      <c r="G195" s="244">
        <v>163</v>
      </c>
      <c r="H195" s="238">
        <v>65</v>
      </c>
      <c r="I195" s="238">
        <v>124</v>
      </c>
      <c r="J195" s="241">
        <v>1.3140000000000001</v>
      </c>
      <c r="K195" s="242" t="s">
        <v>843</v>
      </c>
      <c r="L195" s="482">
        <v>2209.64</v>
      </c>
      <c r="M195" s="251" t="s">
        <v>193</v>
      </c>
      <c r="N195" s="638" t="s">
        <v>200</v>
      </c>
      <c r="O195" s="283"/>
      <c r="P195" s="252" t="s">
        <v>659</v>
      </c>
      <c r="Q195" s="252" t="s">
        <v>1113</v>
      </c>
    </row>
    <row r="196" spans="1:17" s="278" customFormat="1">
      <c r="A196" s="238">
        <v>7</v>
      </c>
      <c r="B196" s="238" t="s">
        <v>742</v>
      </c>
      <c r="C196" s="238" t="s">
        <v>746</v>
      </c>
      <c r="D196" s="250" t="s">
        <v>192</v>
      </c>
      <c r="E196" s="244">
        <v>238</v>
      </c>
      <c r="F196" s="244">
        <v>216</v>
      </c>
      <c r="G196" s="244">
        <v>163</v>
      </c>
      <c r="H196" s="238">
        <v>65</v>
      </c>
      <c r="I196" s="238">
        <v>124</v>
      </c>
      <c r="J196" s="241">
        <v>1.3140000000000001</v>
      </c>
      <c r="K196" s="242" t="s">
        <v>843</v>
      </c>
      <c r="L196" s="482">
        <v>2209.64</v>
      </c>
      <c r="M196" s="251" t="s">
        <v>193</v>
      </c>
      <c r="N196" s="638" t="s">
        <v>200</v>
      </c>
      <c r="O196" s="283"/>
      <c r="P196" s="252" t="s">
        <v>659</v>
      </c>
      <c r="Q196" s="252" t="s">
        <v>1113</v>
      </c>
    </row>
    <row r="197" spans="1:17" s="278" customFormat="1">
      <c r="A197" s="238">
        <v>8</v>
      </c>
      <c r="B197" s="238" t="s">
        <v>286</v>
      </c>
      <c r="C197" s="238" t="s">
        <v>287</v>
      </c>
      <c r="D197" s="250" t="s">
        <v>192</v>
      </c>
      <c r="E197" s="244">
        <v>238</v>
      </c>
      <c r="F197" s="244">
        <v>216</v>
      </c>
      <c r="G197" s="244">
        <v>163</v>
      </c>
      <c r="H197" s="238">
        <v>65</v>
      </c>
      <c r="I197" s="238">
        <v>124</v>
      </c>
      <c r="J197" s="241">
        <v>1.3140000000000001</v>
      </c>
      <c r="K197" s="242" t="s">
        <v>843</v>
      </c>
      <c r="L197" s="482">
        <v>2401.4899999999998</v>
      </c>
      <c r="M197" s="251" t="s">
        <v>193</v>
      </c>
      <c r="N197" s="638" t="s">
        <v>200</v>
      </c>
      <c r="O197" s="283"/>
      <c r="P197" s="252" t="s">
        <v>659</v>
      </c>
      <c r="Q197" s="252"/>
    </row>
    <row r="198" spans="1:17" s="278" customFormat="1">
      <c r="A198" s="238">
        <v>9</v>
      </c>
      <c r="B198" s="238" t="s">
        <v>274</v>
      </c>
      <c r="C198" s="238" t="s">
        <v>275</v>
      </c>
      <c r="D198" s="250" t="s">
        <v>192</v>
      </c>
      <c r="E198" s="244">
        <v>254</v>
      </c>
      <c r="F198" s="244">
        <v>229</v>
      </c>
      <c r="G198" s="244">
        <v>163</v>
      </c>
      <c r="H198" s="238">
        <v>70</v>
      </c>
      <c r="I198" s="238">
        <v>130</v>
      </c>
      <c r="J198" s="241">
        <v>1.484</v>
      </c>
      <c r="K198" s="242" t="s">
        <v>843</v>
      </c>
      <c r="L198" s="482">
        <v>2511.65</v>
      </c>
      <c r="M198" s="251" t="s">
        <v>193</v>
      </c>
      <c r="N198" s="638" t="s">
        <v>200</v>
      </c>
      <c r="O198" s="233"/>
      <c r="P198" s="252" t="s">
        <v>659</v>
      </c>
      <c r="Q198" s="252"/>
    </row>
    <row r="199" spans="1:17" s="278" customFormat="1">
      <c r="A199" s="238">
        <v>10</v>
      </c>
      <c r="B199" s="238" t="s">
        <v>276</v>
      </c>
      <c r="C199" s="238" t="s">
        <v>277</v>
      </c>
      <c r="D199" s="250" t="s">
        <v>192</v>
      </c>
      <c r="E199" s="244">
        <v>254</v>
      </c>
      <c r="F199" s="244">
        <v>229</v>
      </c>
      <c r="G199" s="244">
        <v>163</v>
      </c>
      <c r="H199" s="238">
        <v>70</v>
      </c>
      <c r="I199" s="238">
        <v>130</v>
      </c>
      <c r="J199" s="241">
        <v>1.484</v>
      </c>
      <c r="K199" s="242" t="s">
        <v>843</v>
      </c>
      <c r="L199" s="482">
        <v>2555.37</v>
      </c>
      <c r="M199" s="251" t="s">
        <v>193</v>
      </c>
      <c r="N199" s="638" t="s">
        <v>200</v>
      </c>
      <c r="O199" s="233"/>
      <c r="P199" s="252" t="s">
        <v>659</v>
      </c>
      <c r="Q199" s="252"/>
    </row>
    <row r="200" spans="1:17" s="283" customFormat="1">
      <c r="A200" s="238">
        <v>11</v>
      </c>
      <c r="B200" s="238" t="s">
        <v>743</v>
      </c>
      <c r="C200" s="238" t="s">
        <v>747</v>
      </c>
      <c r="D200" s="250" t="s">
        <v>192</v>
      </c>
      <c r="E200" s="244">
        <v>254</v>
      </c>
      <c r="F200" s="244">
        <v>229</v>
      </c>
      <c r="G200" s="244">
        <v>163</v>
      </c>
      <c r="H200" s="238">
        <v>70</v>
      </c>
      <c r="I200" s="238">
        <v>130</v>
      </c>
      <c r="J200" s="241">
        <v>1.484</v>
      </c>
      <c r="K200" s="242" t="s">
        <v>843</v>
      </c>
      <c r="L200" s="482">
        <v>2438.41</v>
      </c>
      <c r="M200" s="251" t="s">
        <v>193</v>
      </c>
      <c r="N200" s="638" t="s">
        <v>200</v>
      </c>
      <c r="O200" s="233"/>
      <c r="P200" s="252" t="s">
        <v>659</v>
      </c>
      <c r="Q200" s="252" t="s">
        <v>1113</v>
      </c>
    </row>
    <row r="201" spans="1:17" s="283" customFormat="1">
      <c r="A201" s="238">
        <v>12</v>
      </c>
      <c r="B201" s="238" t="s">
        <v>744</v>
      </c>
      <c r="C201" s="238" t="s">
        <v>748</v>
      </c>
      <c r="D201" s="250" t="s">
        <v>192</v>
      </c>
      <c r="E201" s="244">
        <v>254</v>
      </c>
      <c r="F201" s="244">
        <v>229</v>
      </c>
      <c r="G201" s="244">
        <v>163</v>
      </c>
      <c r="H201" s="238">
        <v>70</v>
      </c>
      <c r="I201" s="238">
        <v>130</v>
      </c>
      <c r="J201" s="241">
        <v>1.484</v>
      </c>
      <c r="K201" s="242" t="s">
        <v>843</v>
      </c>
      <c r="L201" s="482">
        <v>2438.41</v>
      </c>
      <c r="M201" s="251" t="s">
        <v>193</v>
      </c>
      <c r="N201" s="638" t="s">
        <v>200</v>
      </c>
      <c r="O201" s="233"/>
      <c r="P201" s="252" t="s">
        <v>659</v>
      </c>
      <c r="Q201" s="252" t="s">
        <v>1113</v>
      </c>
    </row>
    <row r="202" spans="1:17" s="283" customFormat="1">
      <c r="A202" s="238">
        <v>13</v>
      </c>
      <c r="B202" s="238" t="s">
        <v>278</v>
      </c>
      <c r="C202" s="238" t="s">
        <v>279</v>
      </c>
      <c r="D202" s="250" t="s">
        <v>192</v>
      </c>
      <c r="E202" s="244">
        <v>254</v>
      </c>
      <c r="F202" s="244">
        <v>229</v>
      </c>
      <c r="G202" s="244">
        <v>163</v>
      </c>
      <c r="H202" s="238">
        <v>70</v>
      </c>
      <c r="I202" s="238">
        <v>130</v>
      </c>
      <c r="J202" s="241">
        <v>1.484</v>
      </c>
      <c r="K202" s="242" t="s">
        <v>843</v>
      </c>
      <c r="L202" s="482">
        <v>2653.84</v>
      </c>
      <c r="M202" s="251" t="s">
        <v>193</v>
      </c>
      <c r="N202" s="638" t="s">
        <v>200</v>
      </c>
      <c r="O202" s="233"/>
      <c r="P202" s="252" t="s">
        <v>659</v>
      </c>
      <c r="Q202" s="252"/>
    </row>
    <row r="203" spans="1:17" s="283" customFormat="1">
      <c r="A203" s="238">
        <v>14</v>
      </c>
      <c r="B203" s="238" t="s">
        <v>311</v>
      </c>
      <c r="C203" s="238" t="s">
        <v>312</v>
      </c>
      <c r="D203" s="250" t="s">
        <v>192</v>
      </c>
      <c r="E203" s="244">
        <v>254</v>
      </c>
      <c r="F203" s="244">
        <v>229</v>
      </c>
      <c r="G203" s="244">
        <v>163</v>
      </c>
      <c r="H203" s="238">
        <v>70</v>
      </c>
      <c r="I203" s="238">
        <v>130</v>
      </c>
      <c r="J203" s="241">
        <v>1.484</v>
      </c>
      <c r="K203" s="242" t="s">
        <v>843</v>
      </c>
      <c r="L203" s="482">
        <v>2560.27</v>
      </c>
      <c r="M203" s="251" t="s">
        <v>193</v>
      </c>
      <c r="N203" s="638" t="s">
        <v>200</v>
      </c>
      <c r="O203" s="233"/>
      <c r="P203" s="252" t="s">
        <v>659</v>
      </c>
      <c r="Q203" s="252"/>
    </row>
    <row r="204" spans="1:17" s="278" customFormat="1">
      <c r="A204" s="238">
        <v>15</v>
      </c>
      <c r="B204" s="238" t="s">
        <v>754</v>
      </c>
      <c r="C204" s="238" t="s">
        <v>755</v>
      </c>
      <c r="D204" s="250" t="s">
        <v>192</v>
      </c>
      <c r="E204" s="244">
        <v>259</v>
      </c>
      <c r="F204" s="244">
        <v>234</v>
      </c>
      <c r="G204" s="244">
        <v>163</v>
      </c>
      <c r="H204" s="238">
        <v>70</v>
      </c>
      <c r="I204" s="238">
        <v>130</v>
      </c>
      <c r="J204" s="241">
        <v>1.484</v>
      </c>
      <c r="K204" s="242" t="s">
        <v>843</v>
      </c>
      <c r="L204" s="482">
        <v>2969.83</v>
      </c>
      <c r="M204" s="251" t="s">
        <v>193</v>
      </c>
      <c r="N204" s="638" t="s">
        <v>200</v>
      </c>
      <c r="O204" s="233"/>
      <c r="P204" s="252" t="s">
        <v>659</v>
      </c>
      <c r="Q204" s="252"/>
    </row>
    <row r="205" spans="1:17" s="283" customFormat="1">
      <c r="A205" s="238">
        <v>16</v>
      </c>
      <c r="B205" s="238" t="s">
        <v>288</v>
      </c>
      <c r="C205" s="238" t="s">
        <v>289</v>
      </c>
      <c r="D205" s="250" t="s">
        <v>192</v>
      </c>
      <c r="E205" s="244">
        <v>238</v>
      </c>
      <c r="F205" s="244">
        <v>216</v>
      </c>
      <c r="G205" s="244">
        <v>163</v>
      </c>
      <c r="H205" s="238">
        <v>65</v>
      </c>
      <c r="I205" s="238">
        <v>124</v>
      </c>
      <c r="J205" s="241">
        <v>1.3140000000000001</v>
      </c>
      <c r="K205" s="242" t="s">
        <v>843</v>
      </c>
      <c r="L205" s="482">
        <v>2442.09</v>
      </c>
      <c r="M205" s="251" t="s">
        <v>193</v>
      </c>
      <c r="N205" s="638" t="s">
        <v>200</v>
      </c>
      <c r="O205" s="233"/>
      <c r="P205" s="252" t="s">
        <v>659</v>
      </c>
      <c r="Q205" s="252"/>
    </row>
    <row r="206" spans="1:17" s="283" customFormat="1">
      <c r="A206" s="238">
        <v>17</v>
      </c>
      <c r="B206" s="238" t="s">
        <v>280</v>
      </c>
      <c r="C206" s="238" t="s">
        <v>281</v>
      </c>
      <c r="D206" s="250" t="s">
        <v>192</v>
      </c>
      <c r="E206" s="244">
        <v>254</v>
      </c>
      <c r="F206" s="244">
        <v>229</v>
      </c>
      <c r="G206" s="244">
        <v>163</v>
      </c>
      <c r="H206" s="238">
        <v>70</v>
      </c>
      <c r="I206" s="238">
        <v>130</v>
      </c>
      <c r="J206" s="241">
        <v>1.484</v>
      </c>
      <c r="K206" s="242" t="s">
        <v>843</v>
      </c>
      <c r="L206" s="482">
        <v>2697.53</v>
      </c>
      <c r="M206" s="251" t="s">
        <v>193</v>
      </c>
      <c r="N206" s="638" t="s">
        <v>200</v>
      </c>
      <c r="O206" s="233"/>
      <c r="P206" s="252" t="s">
        <v>659</v>
      </c>
      <c r="Q206" s="252"/>
    </row>
    <row r="207" spans="1:17" s="283" customFormat="1">
      <c r="A207" s="238">
        <v>18</v>
      </c>
      <c r="B207" s="238" t="s">
        <v>706</v>
      </c>
      <c r="C207" s="238" t="s">
        <v>710</v>
      </c>
      <c r="D207" s="250" t="s">
        <v>192</v>
      </c>
      <c r="E207" s="244">
        <v>238</v>
      </c>
      <c r="F207" s="244">
        <v>216</v>
      </c>
      <c r="G207" s="244">
        <v>163</v>
      </c>
      <c r="H207" s="238">
        <v>65</v>
      </c>
      <c r="I207" s="238">
        <v>124</v>
      </c>
      <c r="J207" s="241">
        <v>1.3140000000000001</v>
      </c>
      <c r="K207" s="242" t="s">
        <v>843</v>
      </c>
      <c r="L207" s="482">
        <v>2665.96</v>
      </c>
      <c r="M207" s="251" t="s">
        <v>193</v>
      </c>
      <c r="N207" s="638" t="s">
        <v>200</v>
      </c>
      <c r="O207" s="233"/>
      <c r="P207" s="252" t="s">
        <v>659</v>
      </c>
      <c r="Q207" s="252"/>
    </row>
    <row r="208" spans="1:17" s="283" customFormat="1">
      <c r="A208" s="238">
        <v>19</v>
      </c>
      <c r="B208" s="238" t="s">
        <v>753</v>
      </c>
      <c r="C208" s="238" t="s">
        <v>756</v>
      </c>
      <c r="D208" s="250" t="s">
        <v>192</v>
      </c>
      <c r="E208" s="244">
        <v>243</v>
      </c>
      <c r="F208" s="244">
        <v>221</v>
      </c>
      <c r="G208" s="244">
        <v>163</v>
      </c>
      <c r="H208" s="238">
        <v>65</v>
      </c>
      <c r="I208" s="238">
        <v>124</v>
      </c>
      <c r="J208" s="241">
        <v>1.3140000000000001</v>
      </c>
      <c r="K208" s="242" t="s">
        <v>843</v>
      </c>
      <c r="L208" s="482">
        <v>2710.22</v>
      </c>
      <c r="M208" s="251" t="s">
        <v>193</v>
      </c>
      <c r="N208" s="638" t="s">
        <v>200</v>
      </c>
      <c r="O208" s="233"/>
      <c r="P208" s="252" t="s">
        <v>659</v>
      </c>
      <c r="Q208" s="252"/>
    </row>
    <row r="209" spans="1:17" s="283" customFormat="1">
      <c r="A209" s="238">
        <v>20</v>
      </c>
      <c r="B209" s="238" t="s">
        <v>707</v>
      </c>
      <c r="C209" s="238" t="s">
        <v>711</v>
      </c>
      <c r="D209" s="250" t="s">
        <v>192</v>
      </c>
      <c r="E209" s="244">
        <v>243</v>
      </c>
      <c r="F209" s="244">
        <v>221</v>
      </c>
      <c r="G209" s="244">
        <v>163</v>
      </c>
      <c r="H209" s="238">
        <v>65</v>
      </c>
      <c r="I209" s="238">
        <v>124</v>
      </c>
      <c r="J209" s="241">
        <v>1.3140000000000001</v>
      </c>
      <c r="K209" s="242" t="s">
        <v>843</v>
      </c>
      <c r="L209" s="482">
        <v>2798.66</v>
      </c>
      <c r="M209" s="251" t="s">
        <v>193</v>
      </c>
      <c r="N209" s="638" t="s">
        <v>200</v>
      </c>
      <c r="O209" s="233"/>
      <c r="P209" s="252" t="s">
        <v>659</v>
      </c>
      <c r="Q209" s="252"/>
    </row>
    <row r="210" spans="1:17" s="283" customFormat="1">
      <c r="A210" s="238">
        <v>21</v>
      </c>
      <c r="B210" s="238" t="s">
        <v>823</v>
      </c>
      <c r="C210" s="238" t="s">
        <v>825</v>
      </c>
      <c r="D210" s="250" t="s">
        <v>192</v>
      </c>
      <c r="E210" s="244">
        <v>243</v>
      </c>
      <c r="F210" s="244">
        <v>221</v>
      </c>
      <c r="G210" s="244">
        <v>163</v>
      </c>
      <c r="H210" s="238">
        <v>65</v>
      </c>
      <c r="I210" s="238">
        <v>124</v>
      </c>
      <c r="J210" s="241">
        <v>1.3140000000000001</v>
      </c>
      <c r="K210" s="242" t="s">
        <v>843</v>
      </c>
      <c r="L210" s="482">
        <v>2839.31</v>
      </c>
      <c r="M210" s="251" t="s">
        <v>193</v>
      </c>
      <c r="N210" s="638" t="s">
        <v>200</v>
      </c>
      <c r="P210" s="252" t="s">
        <v>659</v>
      </c>
      <c r="Q210" s="252"/>
    </row>
    <row r="211" spans="1:17" s="283" customFormat="1">
      <c r="A211" s="238">
        <v>22</v>
      </c>
      <c r="B211" s="238" t="s">
        <v>708</v>
      </c>
      <c r="C211" s="238" t="s">
        <v>712</v>
      </c>
      <c r="D211" s="250" t="s">
        <v>192</v>
      </c>
      <c r="E211" s="244">
        <v>254</v>
      </c>
      <c r="F211" s="244">
        <v>229</v>
      </c>
      <c r="G211" s="244">
        <v>163</v>
      </c>
      <c r="H211" s="238">
        <v>70</v>
      </c>
      <c r="I211" s="238">
        <v>130</v>
      </c>
      <c r="J211" s="241">
        <v>1.484</v>
      </c>
      <c r="K211" s="242" t="s">
        <v>843</v>
      </c>
      <c r="L211" s="482">
        <v>2921.12</v>
      </c>
      <c r="M211" s="251" t="s">
        <v>193</v>
      </c>
      <c r="N211" s="638" t="s">
        <v>200</v>
      </c>
      <c r="P211" s="252" t="s">
        <v>659</v>
      </c>
      <c r="Q211" s="252"/>
    </row>
    <row r="212" spans="1:17" s="283" customFormat="1">
      <c r="A212" s="238">
        <v>23</v>
      </c>
      <c r="B212" s="238" t="s">
        <v>751</v>
      </c>
      <c r="C212" s="238" t="s">
        <v>752</v>
      </c>
      <c r="D212" s="250" t="s">
        <v>192</v>
      </c>
      <c r="E212" s="244">
        <v>259</v>
      </c>
      <c r="F212" s="244">
        <v>234</v>
      </c>
      <c r="G212" s="244">
        <v>163</v>
      </c>
      <c r="H212" s="238">
        <v>70</v>
      </c>
      <c r="I212" s="238">
        <v>130</v>
      </c>
      <c r="J212" s="241">
        <v>1.484</v>
      </c>
      <c r="K212" s="242" t="s">
        <v>843</v>
      </c>
      <c r="L212" s="482">
        <v>2964.84</v>
      </c>
      <c r="M212" s="251" t="s">
        <v>193</v>
      </c>
      <c r="N212" s="638" t="s">
        <v>200</v>
      </c>
      <c r="P212" s="252" t="s">
        <v>659</v>
      </c>
      <c r="Q212" s="252"/>
    </row>
    <row r="213" spans="1:17" s="283" customFormat="1">
      <c r="A213" s="238">
        <v>24</v>
      </c>
      <c r="B213" s="238" t="s">
        <v>709</v>
      </c>
      <c r="C213" s="238" t="s">
        <v>713</v>
      </c>
      <c r="D213" s="250" t="s">
        <v>192</v>
      </c>
      <c r="E213" s="244">
        <v>259</v>
      </c>
      <c r="F213" s="244">
        <v>234</v>
      </c>
      <c r="G213" s="244">
        <v>163</v>
      </c>
      <c r="H213" s="238">
        <v>70</v>
      </c>
      <c r="I213" s="238">
        <v>130</v>
      </c>
      <c r="J213" s="241">
        <v>1.484</v>
      </c>
      <c r="K213" s="242" t="s">
        <v>843</v>
      </c>
      <c r="L213" s="482">
        <v>3062.68</v>
      </c>
      <c r="M213" s="251" t="s">
        <v>193</v>
      </c>
      <c r="N213" s="638" t="s">
        <v>200</v>
      </c>
      <c r="O213" s="233"/>
      <c r="P213" s="252" t="s">
        <v>659</v>
      </c>
      <c r="Q213" s="252"/>
    </row>
    <row r="214" spans="1:17" s="283" customFormat="1">
      <c r="A214" s="238">
        <v>25</v>
      </c>
      <c r="B214" s="238" t="s">
        <v>822</v>
      </c>
      <c r="C214" s="238" t="s">
        <v>826</v>
      </c>
      <c r="D214" s="250" t="s">
        <v>192</v>
      </c>
      <c r="E214" s="244">
        <v>259</v>
      </c>
      <c r="F214" s="244">
        <v>234</v>
      </c>
      <c r="G214" s="244">
        <v>163</v>
      </c>
      <c r="H214" s="238">
        <v>70</v>
      </c>
      <c r="I214" s="238">
        <v>130</v>
      </c>
      <c r="J214" s="241">
        <v>1.48</v>
      </c>
      <c r="K214" s="242" t="s">
        <v>843</v>
      </c>
      <c r="L214" s="482">
        <v>3106.4</v>
      </c>
      <c r="M214" s="251" t="s">
        <v>193</v>
      </c>
      <c r="N214" s="638" t="s">
        <v>200</v>
      </c>
      <c r="O214" s="233"/>
      <c r="P214" s="252" t="s">
        <v>659</v>
      </c>
      <c r="Q214" s="252"/>
    </row>
    <row r="215" spans="1:17" s="283" customFormat="1">
      <c r="A215" s="238">
        <v>26</v>
      </c>
      <c r="B215" s="238" t="s">
        <v>257</v>
      </c>
      <c r="C215" s="238" t="s">
        <v>258</v>
      </c>
      <c r="D215" s="250" t="s">
        <v>192</v>
      </c>
      <c r="E215" s="244">
        <v>223</v>
      </c>
      <c r="F215" s="244">
        <v>205</v>
      </c>
      <c r="G215" s="244">
        <v>156</v>
      </c>
      <c r="H215" s="238">
        <v>68</v>
      </c>
      <c r="I215" s="238">
        <v>119</v>
      </c>
      <c r="J215" s="241">
        <v>1.262</v>
      </c>
      <c r="K215" s="242" t="s">
        <v>843</v>
      </c>
      <c r="L215" s="482">
        <v>2856.61</v>
      </c>
      <c r="M215" s="251" t="s">
        <v>193</v>
      </c>
      <c r="N215" s="638" t="s">
        <v>200</v>
      </c>
      <c r="O215" s="233"/>
      <c r="P215" s="252" t="s">
        <v>658</v>
      </c>
      <c r="Q215" s="252"/>
    </row>
    <row r="216" spans="1:17" s="283" customFormat="1">
      <c r="A216" s="238">
        <v>27</v>
      </c>
      <c r="B216" s="238" t="s">
        <v>249</v>
      </c>
      <c r="C216" s="238" t="s">
        <v>250</v>
      </c>
      <c r="D216" s="250" t="s">
        <v>192</v>
      </c>
      <c r="E216" s="244">
        <v>223</v>
      </c>
      <c r="F216" s="244">
        <v>205</v>
      </c>
      <c r="G216" s="244">
        <v>156</v>
      </c>
      <c r="H216" s="238">
        <v>68</v>
      </c>
      <c r="I216" s="238">
        <v>119</v>
      </c>
      <c r="J216" s="241">
        <v>1.262</v>
      </c>
      <c r="K216" s="242" t="s">
        <v>843</v>
      </c>
      <c r="L216" s="482">
        <v>2856.95</v>
      </c>
      <c r="M216" s="251" t="s">
        <v>193</v>
      </c>
      <c r="N216" s="638" t="s">
        <v>200</v>
      </c>
      <c r="O216" s="233"/>
      <c r="P216" s="252" t="s">
        <v>658</v>
      </c>
      <c r="Q216" s="252"/>
    </row>
    <row r="217" spans="1:17" s="283" customFormat="1">
      <c r="A217" s="238">
        <v>28</v>
      </c>
      <c r="B217" s="238" t="s">
        <v>253</v>
      </c>
      <c r="C217" s="238" t="s">
        <v>254</v>
      </c>
      <c r="D217" s="250" t="s">
        <v>192</v>
      </c>
      <c r="E217" s="244">
        <v>223</v>
      </c>
      <c r="F217" s="244">
        <v>205</v>
      </c>
      <c r="G217" s="244">
        <v>156</v>
      </c>
      <c r="H217" s="238">
        <v>68</v>
      </c>
      <c r="I217" s="238">
        <v>119</v>
      </c>
      <c r="J217" s="241">
        <v>1.262</v>
      </c>
      <c r="K217" s="242" t="s">
        <v>843</v>
      </c>
      <c r="L217" s="482">
        <v>2855.62</v>
      </c>
      <c r="M217" s="251" t="s">
        <v>193</v>
      </c>
      <c r="N217" s="638" t="s">
        <v>200</v>
      </c>
      <c r="P217" s="252" t="s">
        <v>658</v>
      </c>
      <c r="Q217" s="252"/>
    </row>
    <row r="218" spans="1:17" s="283" customFormat="1">
      <c r="A218" s="238">
        <v>29</v>
      </c>
      <c r="B218" s="238" t="s">
        <v>259</v>
      </c>
      <c r="C218" s="238" t="s">
        <v>260</v>
      </c>
      <c r="D218" s="250" t="s">
        <v>192</v>
      </c>
      <c r="E218" s="244">
        <v>223</v>
      </c>
      <c r="F218" s="244">
        <v>205</v>
      </c>
      <c r="G218" s="244">
        <v>156</v>
      </c>
      <c r="H218" s="238">
        <v>68</v>
      </c>
      <c r="I218" s="238">
        <v>119</v>
      </c>
      <c r="J218" s="241">
        <v>1.262</v>
      </c>
      <c r="K218" s="242" t="s">
        <v>843</v>
      </c>
      <c r="L218" s="482">
        <v>3025.22</v>
      </c>
      <c r="M218" s="251" t="s">
        <v>193</v>
      </c>
      <c r="N218" s="638" t="s">
        <v>200</v>
      </c>
      <c r="O218" s="233"/>
      <c r="P218" s="252" t="s">
        <v>658</v>
      </c>
      <c r="Q218" s="252"/>
    </row>
    <row r="219" spans="1:17" s="283" customFormat="1">
      <c r="A219" s="238">
        <v>30</v>
      </c>
      <c r="B219" s="238" t="s">
        <v>251</v>
      </c>
      <c r="C219" s="238" t="s">
        <v>252</v>
      </c>
      <c r="D219" s="250" t="s">
        <v>192</v>
      </c>
      <c r="E219" s="244">
        <v>223</v>
      </c>
      <c r="F219" s="244">
        <v>205</v>
      </c>
      <c r="G219" s="244">
        <v>156</v>
      </c>
      <c r="H219" s="238">
        <v>68</v>
      </c>
      <c r="I219" s="238">
        <v>119</v>
      </c>
      <c r="J219" s="241">
        <v>1.262</v>
      </c>
      <c r="K219" s="242" t="s">
        <v>843</v>
      </c>
      <c r="L219" s="482">
        <v>3025.54</v>
      </c>
      <c r="M219" s="251" t="s">
        <v>193</v>
      </c>
      <c r="N219" s="638" t="s">
        <v>200</v>
      </c>
      <c r="O219" s="233"/>
      <c r="P219" s="252" t="s">
        <v>658</v>
      </c>
      <c r="Q219" s="252"/>
    </row>
    <row r="220" spans="1:17" s="283" customFormat="1">
      <c r="A220" s="238">
        <v>31</v>
      </c>
      <c r="B220" s="238" t="s">
        <v>255</v>
      </c>
      <c r="C220" s="238" t="s">
        <v>256</v>
      </c>
      <c r="D220" s="250" t="s">
        <v>192</v>
      </c>
      <c r="E220" s="244">
        <v>223</v>
      </c>
      <c r="F220" s="244">
        <v>205</v>
      </c>
      <c r="G220" s="244">
        <v>156</v>
      </c>
      <c r="H220" s="238">
        <v>68</v>
      </c>
      <c r="I220" s="238">
        <v>119</v>
      </c>
      <c r="J220" s="241">
        <v>1.262</v>
      </c>
      <c r="K220" s="242" t="s">
        <v>843</v>
      </c>
      <c r="L220" s="482">
        <v>3024.47</v>
      </c>
      <c r="M220" s="251" t="s">
        <v>193</v>
      </c>
      <c r="N220" s="638" t="s">
        <v>200</v>
      </c>
      <c r="O220" s="233"/>
      <c r="P220" s="252" t="s">
        <v>658</v>
      </c>
      <c r="Q220" s="252"/>
    </row>
    <row r="221" spans="1:17" s="283" customFormat="1">
      <c r="A221" s="238">
        <v>32</v>
      </c>
      <c r="B221" s="238" t="s">
        <v>560</v>
      </c>
      <c r="C221" s="238" t="s">
        <v>24</v>
      </c>
      <c r="D221" s="250" t="s">
        <v>192</v>
      </c>
      <c r="E221" s="244">
        <v>223</v>
      </c>
      <c r="F221" s="244">
        <v>205</v>
      </c>
      <c r="G221" s="244">
        <v>156</v>
      </c>
      <c r="H221" s="238">
        <v>68</v>
      </c>
      <c r="I221" s="238">
        <v>119</v>
      </c>
      <c r="J221" s="241">
        <v>1.262</v>
      </c>
      <c r="K221" s="242" t="s">
        <v>843</v>
      </c>
      <c r="L221" s="482">
        <v>0</v>
      </c>
      <c r="M221" s="251" t="s">
        <v>193</v>
      </c>
      <c r="N221" s="638" t="s">
        <v>200</v>
      </c>
      <c r="P221" s="252" t="s">
        <v>658</v>
      </c>
      <c r="Q221" s="252"/>
    </row>
    <row r="222" spans="1:17" s="283" customFormat="1">
      <c r="A222" s="238">
        <v>33</v>
      </c>
      <c r="B222" s="238" t="s">
        <v>849</v>
      </c>
      <c r="C222" s="238" t="s">
        <v>845</v>
      </c>
      <c r="D222" s="250" t="s">
        <v>192</v>
      </c>
      <c r="E222" s="244">
        <v>232</v>
      </c>
      <c r="F222" s="244">
        <v>212</v>
      </c>
      <c r="G222" s="244">
        <v>156</v>
      </c>
      <c r="H222" s="238">
        <v>68</v>
      </c>
      <c r="I222" s="238">
        <v>119</v>
      </c>
      <c r="J222" s="241">
        <v>1.262</v>
      </c>
      <c r="K222" s="242" t="s">
        <v>843</v>
      </c>
      <c r="L222" s="482">
        <v>3372.18</v>
      </c>
      <c r="M222" s="276" t="s">
        <v>193</v>
      </c>
      <c r="N222" s="638" t="s">
        <v>200</v>
      </c>
      <c r="P222" s="252" t="s">
        <v>658</v>
      </c>
      <c r="Q222" s="252"/>
    </row>
    <row r="223" spans="1:17" s="283" customFormat="1">
      <c r="A223" s="238">
        <v>34</v>
      </c>
      <c r="B223" s="238" t="s">
        <v>270</v>
      </c>
      <c r="C223" s="238" t="s">
        <v>271</v>
      </c>
      <c r="D223" s="250" t="s">
        <v>192</v>
      </c>
      <c r="E223" s="244">
        <v>262</v>
      </c>
      <c r="F223" s="244">
        <v>242</v>
      </c>
      <c r="G223" s="244">
        <v>164</v>
      </c>
      <c r="H223" s="238">
        <v>73</v>
      </c>
      <c r="I223" s="238">
        <v>126</v>
      </c>
      <c r="J223" s="241">
        <v>1.518</v>
      </c>
      <c r="K223" s="242" t="s">
        <v>843</v>
      </c>
      <c r="L223" s="482">
        <v>3084.04</v>
      </c>
      <c r="M223" s="276" t="s">
        <v>193</v>
      </c>
      <c r="N223" s="638" t="s">
        <v>200</v>
      </c>
      <c r="O223" s="233"/>
      <c r="P223" s="252" t="s">
        <v>658</v>
      </c>
      <c r="Q223" s="252" t="s">
        <v>1116</v>
      </c>
    </row>
    <row r="224" spans="1:17" s="283" customFormat="1">
      <c r="A224" s="238">
        <v>35</v>
      </c>
      <c r="B224" s="238" t="s">
        <v>261</v>
      </c>
      <c r="C224" s="238" t="s">
        <v>262</v>
      </c>
      <c r="D224" s="250" t="s">
        <v>192</v>
      </c>
      <c r="E224" s="244">
        <v>262</v>
      </c>
      <c r="F224" s="244">
        <v>242</v>
      </c>
      <c r="G224" s="244">
        <v>164</v>
      </c>
      <c r="H224" s="238">
        <v>73</v>
      </c>
      <c r="I224" s="238">
        <v>126</v>
      </c>
      <c r="J224" s="241">
        <v>1.518</v>
      </c>
      <c r="K224" s="242" t="s">
        <v>843</v>
      </c>
      <c r="L224" s="482">
        <v>3082.01</v>
      </c>
      <c r="M224" s="251" t="s">
        <v>193</v>
      </c>
      <c r="N224" s="638" t="s">
        <v>200</v>
      </c>
      <c r="O224" s="233"/>
      <c r="P224" s="252" t="s">
        <v>658</v>
      </c>
      <c r="Q224" s="252" t="s">
        <v>1116</v>
      </c>
    </row>
    <row r="225" spans="1:17" s="283" customFormat="1">
      <c r="A225" s="238">
        <v>36</v>
      </c>
      <c r="B225" s="238" t="s">
        <v>265</v>
      </c>
      <c r="C225" s="238" t="s">
        <v>266</v>
      </c>
      <c r="D225" s="250" t="s">
        <v>192</v>
      </c>
      <c r="E225" s="244">
        <v>262</v>
      </c>
      <c r="F225" s="244">
        <v>242</v>
      </c>
      <c r="G225" s="244">
        <v>164</v>
      </c>
      <c r="H225" s="238">
        <v>73</v>
      </c>
      <c r="I225" s="238">
        <v>126</v>
      </c>
      <c r="J225" s="241">
        <v>1.518</v>
      </c>
      <c r="K225" s="242" t="s">
        <v>843</v>
      </c>
      <c r="L225" s="482">
        <v>3082.41</v>
      </c>
      <c r="M225" s="251" t="s">
        <v>193</v>
      </c>
      <c r="N225" s="638" t="s">
        <v>200</v>
      </c>
      <c r="O225" s="233"/>
      <c r="P225" s="252" t="s">
        <v>658</v>
      </c>
      <c r="Q225" s="252" t="s">
        <v>1116</v>
      </c>
    </row>
    <row r="226" spans="1:17" s="283" customFormat="1">
      <c r="A226" s="238">
        <v>37</v>
      </c>
      <c r="B226" s="238" t="s">
        <v>272</v>
      </c>
      <c r="C226" s="238" t="s">
        <v>273</v>
      </c>
      <c r="D226" s="250" t="s">
        <v>192</v>
      </c>
      <c r="E226" s="244">
        <v>262</v>
      </c>
      <c r="F226" s="244">
        <v>242</v>
      </c>
      <c r="G226" s="244">
        <v>164</v>
      </c>
      <c r="H226" s="238">
        <v>73</v>
      </c>
      <c r="I226" s="238">
        <v>126</v>
      </c>
      <c r="J226" s="241">
        <v>1.518</v>
      </c>
      <c r="K226" s="242" t="s">
        <v>843</v>
      </c>
      <c r="L226" s="482">
        <v>3084.01</v>
      </c>
      <c r="M226" s="251" t="s">
        <v>193</v>
      </c>
      <c r="N226" s="638" t="s">
        <v>200</v>
      </c>
      <c r="O226" s="233"/>
      <c r="P226" s="252" t="s">
        <v>658</v>
      </c>
      <c r="Q226" s="252" t="s">
        <v>1116</v>
      </c>
    </row>
    <row r="227" spans="1:17" s="283" customFormat="1">
      <c r="A227" s="238">
        <v>38</v>
      </c>
      <c r="B227" s="238" t="s">
        <v>263</v>
      </c>
      <c r="C227" s="238" t="s">
        <v>264</v>
      </c>
      <c r="D227" s="250" t="s">
        <v>192</v>
      </c>
      <c r="E227" s="244">
        <v>262</v>
      </c>
      <c r="F227" s="244">
        <v>242</v>
      </c>
      <c r="G227" s="244">
        <v>164</v>
      </c>
      <c r="H227" s="238">
        <v>73</v>
      </c>
      <c r="I227" s="238">
        <v>126</v>
      </c>
      <c r="J227" s="241">
        <v>1.518</v>
      </c>
      <c r="K227" s="242" t="s">
        <v>843</v>
      </c>
      <c r="L227" s="482">
        <v>3081.99</v>
      </c>
      <c r="M227" s="251" t="s">
        <v>193</v>
      </c>
      <c r="N227" s="638" t="s">
        <v>200</v>
      </c>
      <c r="O227" s="233"/>
      <c r="P227" s="252" t="s">
        <v>658</v>
      </c>
      <c r="Q227" s="252" t="s">
        <v>1116</v>
      </c>
    </row>
    <row r="228" spans="1:17" s="283" customFormat="1">
      <c r="A228" s="238">
        <v>39</v>
      </c>
      <c r="B228" s="238" t="s">
        <v>267</v>
      </c>
      <c r="C228" s="238" t="s">
        <v>269</v>
      </c>
      <c r="D228" s="250" t="s">
        <v>192</v>
      </c>
      <c r="E228" s="244">
        <v>262</v>
      </c>
      <c r="F228" s="244">
        <v>242</v>
      </c>
      <c r="G228" s="244">
        <v>164</v>
      </c>
      <c r="H228" s="238">
        <v>73</v>
      </c>
      <c r="I228" s="238">
        <v>126</v>
      </c>
      <c r="J228" s="241">
        <v>1.518</v>
      </c>
      <c r="K228" s="242" t="s">
        <v>843</v>
      </c>
      <c r="L228" s="482">
        <v>3082.41</v>
      </c>
      <c r="M228" s="251" t="s">
        <v>193</v>
      </c>
      <c r="N228" s="638" t="s">
        <v>200</v>
      </c>
      <c r="O228" s="233"/>
      <c r="P228" s="252" t="s">
        <v>658</v>
      </c>
      <c r="Q228" s="252" t="s">
        <v>1116</v>
      </c>
    </row>
    <row r="229" spans="1:17" s="283" customFormat="1">
      <c r="A229" s="238">
        <v>40</v>
      </c>
      <c r="B229" s="238" t="s">
        <v>307</v>
      </c>
      <c r="C229" s="238" t="s">
        <v>308</v>
      </c>
      <c r="D229" s="250" t="s">
        <v>192</v>
      </c>
      <c r="E229" s="244">
        <v>194</v>
      </c>
      <c r="F229" s="244">
        <v>174</v>
      </c>
      <c r="G229" s="244">
        <v>157</v>
      </c>
      <c r="H229" s="238">
        <v>62</v>
      </c>
      <c r="I229" s="238">
        <v>116</v>
      </c>
      <c r="J229" s="241">
        <v>1.129</v>
      </c>
      <c r="K229" s="242" t="s">
        <v>843</v>
      </c>
      <c r="L229" s="482">
        <v>0</v>
      </c>
      <c r="M229" s="251" t="s">
        <v>193</v>
      </c>
      <c r="N229" s="638" t="s">
        <v>290</v>
      </c>
      <c r="O229" s="233"/>
      <c r="P229" s="252" t="s">
        <v>659</v>
      </c>
      <c r="Q229" s="252"/>
    </row>
    <row r="230" spans="1:17" s="283" customFormat="1">
      <c r="A230" s="238">
        <v>41</v>
      </c>
      <c r="B230" s="238" t="s">
        <v>309</v>
      </c>
      <c r="C230" s="238" t="s">
        <v>310</v>
      </c>
      <c r="D230" s="250" t="s">
        <v>192</v>
      </c>
      <c r="E230" s="244">
        <v>215</v>
      </c>
      <c r="F230" s="244">
        <v>194</v>
      </c>
      <c r="G230" s="244">
        <v>158</v>
      </c>
      <c r="H230" s="238">
        <v>62</v>
      </c>
      <c r="I230" s="238">
        <v>121</v>
      </c>
      <c r="J230" s="241">
        <v>1.1850000000000001</v>
      </c>
      <c r="K230" s="242" t="s">
        <v>843</v>
      </c>
      <c r="L230" s="482">
        <v>0</v>
      </c>
      <c r="M230" s="251" t="s">
        <v>193</v>
      </c>
      <c r="N230" s="638" t="s">
        <v>290</v>
      </c>
      <c r="O230" s="233"/>
      <c r="P230" s="252" t="s">
        <v>659</v>
      </c>
      <c r="Q230" s="252"/>
    </row>
    <row r="231" spans="1:17" s="283" customFormat="1">
      <c r="A231" s="238">
        <v>42</v>
      </c>
      <c r="B231" s="238" t="s">
        <v>564</v>
      </c>
      <c r="C231" s="238" t="s">
        <v>566</v>
      </c>
      <c r="D231" s="250" t="s">
        <v>192</v>
      </c>
      <c r="E231" s="244">
        <v>193</v>
      </c>
      <c r="F231" s="244">
        <v>183</v>
      </c>
      <c r="G231" s="244">
        <v>157</v>
      </c>
      <c r="H231" s="238">
        <v>62</v>
      </c>
      <c r="I231" s="238">
        <v>116</v>
      </c>
      <c r="J231" s="241">
        <v>1.129</v>
      </c>
      <c r="K231" s="242" t="s">
        <v>843</v>
      </c>
      <c r="L231" s="482">
        <v>0</v>
      </c>
      <c r="M231" s="251" t="s">
        <v>193</v>
      </c>
      <c r="N231" s="638" t="s">
        <v>290</v>
      </c>
      <c r="O231" s="233"/>
      <c r="P231" s="252" t="s">
        <v>659</v>
      </c>
      <c r="Q231" s="252"/>
    </row>
    <row r="232" spans="1:17" s="283" customFormat="1">
      <c r="A232" s="238">
        <v>43</v>
      </c>
      <c r="B232" s="238" t="s">
        <v>565</v>
      </c>
      <c r="C232" s="238" t="s">
        <v>567</v>
      </c>
      <c r="D232" s="250" t="s">
        <v>192</v>
      </c>
      <c r="E232" s="244">
        <v>213</v>
      </c>
      <c r="F232" s="244">
        <v>203</v>
      </c>
      <c r="G232" s="244">
        <v>158</v>
      </c>
      <c r="H232" s="238">
        <v>62</v>
      </c>
      <c r="I232" s="238">
        <v>121</v>
      </c>
      <c r="J232" s="241">
        <v>1.1850000000000001</v>
      </c>
      <c r="K232" s="242" t="s">
        <v>843</v>
      </c>
      <c r="L232" s="482">
        <v>0</v>
      </c>
      <c r="M232" s="251" t="s">
        <v>193</v>
      </c>
      <c r="N232" s="638" t="s">
        <v>290</v>
      </c>
      <c r="O232" s="233"/>
      <c r="P232" s="252" t="s">
        <v>659</v>
      </c>
      <c r="Q232" s="252"/>
    </row>
    <row r="233" spans="1:17" s="278" customFormat="1">
      <c r="A233" s="238">
        <v>1</v>
      </c>
      <c r="B233" s="238" t="s">
        <v>894</v>
      </c>
      <c r="C233" s="238" t="s">
        <v>883</v>
      </c>
      <c r="D233" s="250" t="s">
        <v>192</v>
      </c>
      <c r="E233" s="244">
        <v>260</v>
      </c>
      <c r="F233" s="244">
        <v>235</v>
      </c>
      <c r="G233" s="244">
        <v>162</v>
      </c>
      <c r="H233" s="238">
        <v>70</v>
      </c>
      <c r="I233" s="238">
        <v>124</v>
      </c>
      <c r="J233" s="241">
        <v>1.407</v>
      </c>
      <c r="K233" s="242" t="s">
        <v>843</v>
      </c>
      <c r="L233" s="482">
        <v>2518.09</v>
      </c>
      <c r="M233" s="251" t="s">
        <v>193</v>
      </c>
      <c r="N233" s="638" t="s">
        <v>200</v>
      </c>
      <c r="O233" s="233"/>
      <c r="P233" s="252" t="s">
        <v>658</v>
      </c>
      <c r="Q233" s="252"/>
    </row>
    <row r="234" spans="1:17" s="278" customFormat="1">
      <c r="A234" s="238">
        <v>2</v>
      </c>
      <c r="B234" s="238" t="s">
        <v>891</v>
      </c>
      <c r="C234" s="238" t="s">
        <v>884</v>
      </c>
      <c r="D234" s="250" t="s">
        <v>192</v>
      </c>
      <c r="E234" s="244">
        <v>265</v>
      </c>
      <c r="F234" s="244">
        <v>240</v>
      </c>
      <c r="G234" s="244">
        <v>162</v>
      </c>
      <c r="H234" s="238">
        <v>70</v>
      </c>
      <c r="I234" s="238">
        <v>124</v>
      </c>
      <c r="J234" s="241">
        <v>1.407</v>
      </c>
      <c r="K234" s="242" t="s">
        <v>843</v>
      </c>
      <c r="L234" s="482">
        <v>2919.87</v>
      </c>
      <c r="M234" s="251" t="s">
        <v>193</v>
      </c>
      <c r="N234" s="638" t="s">
        <v>200</v>
      </c>
      <c r="O234" s="233"/>
      <c r="P234" s="252" t="s">
        <v>658</v>
      </c>
      <c r="Q234" s="252"/>
    </row>
    <row r="235" spans="1:17" s="278" customFormat="1">
      <c r="A235" s="238">
        <v>3</v>
      </c>
      <c r="B235" s="238" t="s">
        <v>889</v>
      </c>
      <c r="C235" s="238" t="s">
        <v>885</v>
      </c>
      <c r="D235" s="250" t="s">
        <v>192</v>
      </c>
      <c r="E235" s="244">
        <v>270</v>
      </c>
      <c r="F235" s="244">
        <v>230</v>
      </c>
      <c r="G235" s="244">
        <v>162</v>
      </c>
      <c r="H235" s="238">
        <v>70</v>
      </c>
      <c r="I235" s="238">
        <v>124</v>
      </c>
      <c r="J235" s="241">
        <v>1.4039999999999999</v>
      </c>
      <c r="K235" s="242" t="s">
        <v>843</v>
      </c>
      <c r="L235" s="482">
        <v>2650.46</v>
      </c>
      <c r="M235" s="251" t="s">
        <v>193</v>
      </c>
      <c r="N235" s="638" t="s">
        <v>200</v>
      </c>
      <c r="O235" s="233"/>
      <c r="P235" s="252" t="s">
        <v>658</v>
      </c>
      <c r="Q235" s="252"/>
    </row>
    <row r="236" spans="1:17">
      <c r="A236" s="238"/>
      <c r="B236" s="238" t="s">
        <v>890</v>
      </c>
      <c r="C236" s="238" t="s">
        <v>886</v>
      </c>
      <c r="D236" s="250" t="s">
        <v>192</v>
      </c>
      <c r="E236" s="244">
        <v>265</v>
      </c>
      <c r="F236" s="244">
        <v>240</v>
      </c>
      <c r="G236" s="244">
        <v>162</v>
      </c>
      <c r="H236" s="238">
        <v>70</v>
      </c>
      <c r="I236" s="238">
        <v>124</v>
      </c>
      <c r="J236" s="241">
        <v>1.407</v>
      </c>
      <c r="K236" s="242" t="s">
        <v>843</v>
      </c>
      <c r="L236" s="482">
        <v>3103.93</v>
      </c>
      <c r="M236" s="251" t="s">
        <v>193</v>
      </c>
      <c r="N236" s="638" t="s">
        <v>200</v>
      </c>
      <c r="O236" s="233"/>
      <c r="P236" s="252" t="s">
        <v>658</v>
      </c>
      <c r="Q236" s="252"/>
    </row>
    <row r="237" spans="1:17">
      <c r="A237" s="238"/>
      <c r="B237" s="238" t="s">
        <v>892</v>
      </c>
      <c r="C237" s="238" t="s">
        <v>887</v>
      </c>
      <c r="D237" s="250" t="s">
        <v>192</v>
      </c>
      <c r="E237" s="244">
        <v>260</v>
      </c>
      <c r="F237" s="244">
        <v>235</v>
      </c>
      <c r="G237" s="244">
        <v>162</v>
      </c>
      <c r="H237" s="238">
        <v>70</v>
      </c>
      <c r="I237" s="238">
        <v>124</v>
      </c>
      <c r="J237" s="241">
        <v>1.407</v>
      </c>
      <c r="K237" s="242" t="s">
        <v>843</v>
      </c>
      <c r="L237" s="482">
        <v>2253.08</v>
      </c>
      <c r="M237" s="251" t="s">
        <v>193</v>
      </c>
      <c r="N237" s="638" t="s">
        <v>200</v>
      </c>
      <c r="O237" s="233"/>
      <c r="P237" s="252" t="s">
        <v>658</v>
      </c>
      <c r="Q237" s="252"/>
    </row>
    <row r="238" spans="1:17">
      <c r="A238" s="238"/>
      <c r="B238" s="238" t="s">
        <v>893</v>
      </c>
      <c r="C238" s="238" t="s">
        <v>888</v>
      </c>
      <c r="D238" s="250" t="s">
        <v>192</v>
      </c>
      <c r="E238" s="244">
        <v>260</v>
      </c>
      <c r="F238" s="244">
        <v>235</v>
      </c>
      <c r="G238" s="244">
        <v>162</v>
      </c>
      <c r="H238" s="238">
        <v>70</v>
      </c>
      <c r="I238" s="238">
        <v>124</v>
      </c>
      <c r="J238" s="241">
        <v>1.407</v>
      </c>
      <c r="K238" s="242" t="s">
        <v>843</v>
      </c>
      <c r="L238" s="482">
        <v>2696.84</v>
      </c>
      <c r="M238" s="251" t="s">
        <v>193</v>
      </c>
      <c r="N238" s="638" t="s">
        <v>200</v>
      </c>
      <c r="O238" s="233"/>
      <c r="P238" s="252" t="s">
        <v>658</v>
      </c>
      <c r="Q238" s="252"/>
    </row>
    <row r="239" spans="1:17">
      <c r="A239" s="238"/>
      <c r="B239" s="238"/>
      <c r="C239" s="238"/>
      <c r="D239" s="250" t="s">
        <v>192</v>
      </c>
      <c r="E239" s="244"/>
      <c r="F239" s="244"/>
      <c r="G239" s="244"/>
      <c r="H239" s="238"/>
      <c r="I239" s="238"/>
      <c r="J239" s="241"/>
      <c r="K239" s="242"/>
      <c r="L239" s="484"/>
      <c r="M239" s="251" t="s">
        <v>193</v>
      </c>
      <c r="N239" s="638"/>
      <c r="O239" s="233"/>
      <c r="P239" s="252"/>
      <c r="Q239" s="252"/>
    </row>
    <row r="240" spans="1:17">
      <c r="A240" s="238"/>
      <c r="B240" s="238"/>
      <c r="C240" s="238"/>
      <c r="D240" s="250" t="s">
        <v>192</v>
      </c>
      <c r="E240" s="244"/>
      <c r="F240" s="244"/>
      <c r="G240" s="244"/>
      <c r="H240" s="238"/>
      <c r="I240" s="238"/>
      <c r="J240" s="241"/>
      <c r="K240" s="242"/>
      <c r="L240" s="484"/>
      <c r="M240" s="251" t="s">
        <v>193</v>
      </c>
      <c r="N240" s="638"/>
      <c r="O240" s="233"/>
      <c r="P240" s="252"/>
      <c r="Q240" s="252"/>
    </row>
    <row r="241" spans="1:17" s="283" customFormat="1">
      <c r="A241" s="238"/>
      <c r="B241" s="238"/>
      <c r="C241" s="238"/>
      <c r="D241" s="250" t="s">
        <v>192</v>
      </c>
      <c r="E241" s="244"/>
      <c r="F241" s="244"/>
      <c r="G241" s="244"/>
      <c r="H241" s="238"/>
      <c r="I241" s="238"/>
      <c r="J241" s="241"/>
      <c r="K241" s="242"/>
      <c r="L241" s="483"/>
      <c r="M241" s="251" t="s">
        <v>193</v>
      </c>
      <c r="N241" s="638"/>
      <c r="O241" s="233"/>
      <c r="P241" s="252"/>
      <c r="Q241" s="252"/>
    </row>
    <row r="242" spans="1:17" s="283" customFormat="1">
      <c r="A242" s="238">
        <v>1</v>
      </c>
      <c r="B242" s="238" t="s">
        <v>357</v>
      </c>
      <c r="C242" s="238" t="s">
        <v>358</v>
      </c>
      <c r="D242" s="250" t="s">
        <v>192</v>
      </c>
      <c r="E242" s="244">
        <v>305</v>
      </c>
      <c r="F242" s="244">
        <v>269</v>
      </c>
      <c r="G242" s="244">
        <v>169</v>
      </c>
      <c r="H242" s="238">
        <v>55</v>
      </c>
      <c r="I242" s="238">
        <v>165</v>
      </c>
      <c r="J242" s="241">
        <v>1.534</v>
      </c>
      <c r="K242" s="242" t="s">
        <v>844</v>
      </c>
      <c r="L242" s="482">
        <v>4283.6499999999996</v>
      </c>
      <c r="M242" s="251" t="s">
        <v>193</v>
      </c>
      <c r="N242" s="638" t="s">
        <v>200</v>
      </c>
      <c r="O242" s="233"/>
      <c r="P242" s="252" t="s">
        <v>658</v>
      </c>
      <c r="Q242" s="252"/>
    </row>
    <row r="243" spans="1:17" s="283" customFormat="1">
      <c r="A243" s="238">
        <v>2</v>
      </c>
      <c r="B243" s="238" t="s">
        <v>359</v>
      </c>
      <c r="C243" s="238" t="s">
        <v>360</v>
      </c>
      <c r="D243" s="250" t="s">
        <v>192</v>
      </c>
      <c r="E243" s="244">
        <v>297</v>
      </c>
      <c r="F243" s="244">
        <v>262</v>
      </c>
      <c r="G243" s="244">
        <v>169</v>
      </c>
      <c r="H243" s="238">
        <v>55</v>
      </c>
      <c r="I243" s="238">
        <v>165</v>
      </c>
      <c r="J243" s="241">
        <v>1.534</v>
      </c>
      <c r="K243" s="242" t="s">
        <v>844</v>
      </c>
      <c r="L243" s="482">
        <v>4233.07</v>
      </c>
      <c r="M243" s="251" t="s">
        <v>193</v>
      </c>
      <c r="N243" s="638" t="s">
        <v>200</v>
      </c>
      <c r="O243" s="233"/>
      <c r="P243" s="252" t="s">
        <v>659</v>
      </c>
      <c r="Q243" s="252"/>
    </row>
    <row r="244" spans="1:17" s="283" customFormat="1">
      <c r="A244" s="238">
        <v>3</v>
      </c>
      <c r="B244" s="238" t="s">
        <v>361</v>
      </c>
      <c r="C244" s="238" t="s">
        <v>365</v>
      </c>
      <c r="D244" s="250" t="s">
        <v>192</v>
      </c>
      <c r="E244" s="244">
        <v>305</v>
      </c>
      <c r="F244" s="244">
        <v>269</v>
      </c>
      <c r="G244" s="244">
        <v>169</v>
      </c>
      <c r="H244" s="238">
        <v>55</v>
      </c>
      <c r="I244" s="238">
        <v>165</v>
      </c>
      <c r="J244" s="241">
        <v>1.534</v>
      </c>
      <c r="K244" s="242" t="s">
        <v>844</v>
      </c>
      <c r="L244" s="482">
        <v>4283.7299999999996</v>
      </c>
      <c r="M244" s="251" t="s">
        <v>193</v>
      </c>
      <c r="N244" s="638" t="s">
        <v>200</v>
      </c>
      <c r="O244" s="233"/>
      <c r="P244" s="252" t="s">
        <v>658</v>
      </c>
      <c r="Q244" s="252"/>
    </row>
    <row r="245" spans="1:17" s="283" customFormat="1">
      <c r="A245" s="238">
        <v>4</v>
      </c>
      <c r="B245" s="238" t="s">
        <v>366</v>
      </c>
      <c r="C245" s="238" t="s">
        <v>367</v>
      </c>
      <c r="D245" s="250" t="s">
        <v>192</v>
      </c>
      <c r="E245" s="244">
        <v>298</v>
      </c>
      <c r="F245" s="244">
        <v>262</v>
      </c>
      <c r="G245" s="244">
        <v>169</v>
      </c>
      <c r="H245" s="238">
        <v>55</v>
      </c>
      <c r="I245" s="238">
        <v>165</v>
      </c>
      <c r="J245" s="241">
        <v>1.534</v>
      </c>
      <c r="K245" s="242" t="s">
        <v>844</v>
      </c>
      <c r="L245" s="482">
        <v>4271.01</v>
      </c>
      <c r="M245" s="251" t="s">
        <v>193</v>
      </c>
      <c r="N245" s="638" t="s">
        <v>200</v>
      </c>
      <c r="O245" s="233"/>
      <c r="P245" s="252" t="s">
        <v>659</v>
      </c>
      <c r="Q245" s="252"/>
    </row>
    <row r="246" spans="1:17" s="283" customFormat="1">
      <c r="A246" s="238">
        <v>5</v>
      </c>
      <c r="B246" s="238" t="s">
        <v>539</v>
      </c>
      <c r="C246" s="238" t="s">
        <v>540</v>
      </c>
      <c r="D246" s="250" t="s">
        <v>192</v>
      </c>
      <c r="E246" s="244">
        <v>305</v>
      </c>
      <c r="F246" s="244">
        <v>269</v>
      </c>
      <c r="G246" s="244">
        <v>169</v>
      </c>
      <c r="H246" s="238">
        <v>55</v>
      </c>
      <c r="I246" s="238">
        <v>165</v>
      </c>
      <c r="J246" s="241">
        <v>1.534</v>
      </c>
      <c r="K246" s="242" t="s">
        <v>844</v>
      </c>
      <c r="L246" s="482">
        <v>4658.5600000000004</v>
      </c>
      <c r="M246" s="251" t="s">
        <v>193</v>
      </c>
      <c r="N246" s="638" t="s">
        <v>200</v>
      </c>
      <c r="O246" s="233"/>
      <c r="P246" s="252" t="s">
        <v>658</v>
      </c>
      <c r="Q246" s="252" t="s">
        <v>1116</v>
      </c>
    </row>
    <row r="247" spans="1:17" s="283" customFormat="1">
      <c r="A247" s="238">
        <v>6</v>
      </c>
      <c r="B247" s="238" t="s">
        <v>521</v>
      </c>
      <c r="C247" s="238" t="s">
        <v>522</v>
      </c>
      <c r="D247" s="250" t="s">
        <v>192</v>
      </c>
      <c r="E247" s="244">
        <v>305</v>
      </c>
      <c r="F247" s="244">
        <v>269</v>
      </c>
      <c r="G247" s="244">
        <v>169</v>
      </c>
      <c r="H247" s="238">
        <v>55</v>
      </c>
      <c r="I247" s="238">
        <v>165</v>
      </c>
      <c r="J247" s="241">
        <v>1.534</v>
      </c>
      <c r="K247" s="242" t="s">
        <v>844</v>
      </c>
      <c r="L247" s="482">
        <v>4603.6099999999997</v>
      </c>
      <c r="M247" s="251" t="s">
        <v>193</v>
      </c>
      <c r="N247" s="638" t="s">
        <v>200</v>
      </c>
      <c r="O247" s="233"/>
      <c r="P247" s="252" t="s">
        <v>659</v>
      </c>
      <c r="Q247" s="252" t="s">
        <v>1113</v>
      </c>
    </row>
    <row r="248" spans="1:17" s="283" customFormat="1">
      <c r="A248" s="238">
        <v>7</v>
      </c>
      <c r="B248" s="238" t="s">
        <v>40</v>
      </c>
      <c r="C248" s="238" t="s">
        <v>41</v>
      </c>
      <c r="D248" s="250" t="s">
        <v>192</v>
      </c>
      <c r="E248" s="244">
        <v>305</v>
      </c>
      <c r="F248" s="244">
        <v>269</v>
      </c>
      <c r="G248" s="244">
        <v>169</v>
      </c>
      <c r="H248" s="238">
        <v>55</v>
      </c>
      <c r="I248" s="238">
        <v>165</v>
      </c>
      <c r="J248" s="241">
        <v>1.534</v>
      </c>
      <c r="K248" s="242" t="s">
        <v>844</v>
      </c>
      <c r="L248" s="482">
        <v>4657.7700000000004</v>
      </c>
      <c r="M248" s="251" t="s">
        <v>193</v>
      </c>
      <c r="N248" s="638" t="s">
        <v>200</v>
      </c>
      <c r="O248" s="233"/>
      <c r="P248" s="252" t="s">
        <v>658</v>
      </c>
      <c r="Q248" s="252" t="s">
        <v>1116</v>
      </c>
    </row>
    <row r="249" spans="1:17" s="283" customFormat="1">
      <c r="A249" s="238">
        <v>8</v>
      </c>
      <c r="B249" s="238" t="s">
        <v>850</v>
      </c>
      <c r="C249" s="238" t="s">
        <v>846</v>
      </c>
      <c r="D249" s="250" t="s">
        <v>192</v>
      </c>
      <c r="E249" s="244">
        <v>311</v>
      </c>
      <c r="F249" s="244">
        <v>275</v>
      </c>
      <c r="G249" s="244">
        <v>169</v>
      </c>
      <c r="H249" s="238">
        <v>55</v>
      </c>
      <c r="I249" s="238">
        <v>165</v>
      </c>
      <c r="J249" s="241">
        <v>1.534</v>
      </c>
      <c r="K249" s="242" t="s">
        <v>844</v>
      </c>
      <c r="L249" s="482">
        <v>6146.37</v>
      </c>
      <c r="M249" s="251" t="s">
        <v>193</v>
      </c>
      <c r="N249" s="638" t="s">
        <v>200</v>
      </c>
      <c r="O249" s="233"/>
      <c r="P249" s="252" t="s">
        <v>658</v>
      </c>
      <c r="Q249" s="252"/>
    </row>
    <row r="250" spans="1:17" s="283" customFormat="1">
      <c r="A250" s="238">
        <v>9</v>
      </c>
      <c r="B250" s="238" t="s">
        <v>807</v>
      </c>
      <c r="C250" s="238" t="s">
        <v>808</v>
      </c>
      <c r="D250" s="250" t="s">
        <v>192</v>
      </c>
      <c r="E250" s="244">
        <v>311</v>
      </c>
      <c r="F250" s="244">
        <v>275</v>
      </c>
      <c r="G250" s="244">
        <v>169</v>
      </c>
      <c r="H250" s="238">
        <v>55</v>
      </c>
      <c r="I250" s="238">
        <v>165</v>
      </c>
      <c r="J250" s="241">
        <v>1.534</v>
      </c>
      <c r="K250" s="242" t="s">
        <v>844</v>
      </c>
      <c r="L250" s="482">
        <v>6222</v>
      </c>
      <c r="M250" s="251" t="s">
        <v>193</v>
      </c>
      <c r="N250" s="638" t="s">
        <v>200</v>
      </c>
      <c r="O250" s="233"/>
      <c r="P250" s="252" t="s">
        <v>658</v>
      </c>
      <c r="Q250" s="252"/>
    </row>
    <row r="251" spans="1:17" s="283" customFormat="1">
      <c r="A251" s="238">
        <v>10</v>
      </c>
      <c r="B251" s="238" t="s">
        <v>374</v>
      </c>
      <c r="C251" s="238" t="s">
        <v>375</v>
      </c>
      <c r="D251" s="250" t="s">
        <v>192</v>
      </c>
      <c r="E251" s="244">
        <v>305</v>
      </c>
      <c r="F251" s="244">
        <v>269</v>
      </c>
      <c r="G251" s="244">
        <v>169</v>
      </c>
      <c r="H251" s="238">
        <v>55</v>
      </c>
      <c r="I251" s="238">
        <v>165</v>
      </c>
      <c r="J251" s="241">
        <v>1.534</v>
      </c>
      <c r="K251" s="242" t="s">
        <v>844</v>
      </c>
      <c r="L251" s="482">
        <v>5429.35</v>
      </c>
      <c r="M251" s="251" t="s">
        <v>193</v>
      </c>
      <c r="N251" s="638" t="s">
        <v>200</v>
      </c>
      <c r="O251" s="233"/>
      <c r="P251" s="252" t="s">
        <v>658</v>
      </c>
      <c r="Q251" s="252"/>
    </row>
    <row r="252" spans="1:17" s="283" customFormat="1">
      <c r="A252" s="238">
        <v>11</v>
      </c>
      <c r="B252" s="238" t="s">
        <v>376</v>
      </c>
      <c r="C252" s="238" t="s">
        <v>377</v>
      </c>
      <c r="D252" s="250" t="s">
        <v>192</v>
      </c>
      <c r="E252" s="244">
        <v>297</v>
      </c>
      <c r="F252" s="244">
        <v>262</v>
      </c>
      <c r="G252" s="244">
        <v>169</v>
      </c>
      <c r="H252" s="238">
        <v>55</v>
      </c>
      <c r="I252" s="238">
        <v>165</v>
      </c>
      <c r="J252" s="241">
        <v>1.534</v>
      </c>
      <c r="K252" s="242" t="s">
        <v>844</v>
      </c>
      <c r="L252" s="482">
        <v>5360.69</v>
      </c>
      <c r="M252" s="251" t="s">
        <v>193</v>
      </c>
      <c r="N252" s="638" t="s">
        <v>200</v>
      </c>
      <c r="O252" s="233"/>
      <c r="P252" s="252" t="s">
        <v>659</v>
      </c>
      <c r="Q252" s="252"/>
    </row>
    <row r="253" spans="1:17" s="283" customFormat="1">
      <c r="A253" s="238">
        <v>12</v>
      </c>
      <c r="B253" s="238" t="s">
        <v>378</v>
      </c>
      <c r="C253" s="238" t="s">
        <v>379</v>
      </c>
      <c r="D253" s="250" t="s">
        <v>192</v>
      </c>
      <c r="E253" s="244">
        <v>305</v>
      </c>
      <c r="F253" s="244">
        <v>269</v>
      </c>
      <c r="G253" s="244">
        <v>169</v>
      </c>
      <c r="H253" s="238">
        <v>55</v>
      </c>
      <c r="I253" s="238">
        <v>165</v>
      </c>
      <c r="J253" s="241">
        <v>1.534</v>
      </c>
      <c r="K253" s="242" t="s">
        <v>844</v>
      </c>
      <c r="L253" s="482">
        <v>5429.44</v>
      </c>
      <c r="M253" s="251" t="s">
        <v>193</v>
      </c>
      <c r="N253" s="638" t="s">
        <v>200</v>
      </c>
      <c r="O253" s="233"/>
      <c r="P253" s="252" t="s">
        <v>658</v>
      </c>
      <c r="Q253" s="252"/>
    </row>
    <row r="254" spans="1:17" s="283" customFormat="1">
      <c r="A254" s="238">
        <v>13</v>
      </c>
      <c r="B254" s="238" t="s">
        <v>368</v>
      </c>
      <c r="C254" s="238" t="s">
        <v>369</v>
      </c>
      <c r="D254" s="250" t="s">
        <v>192</v>
      </c>
      <c r="E254" s="244">
        <v>305</v>
      </c>
      <c r="F254" s="244">
        <v>269</v>
      </c>
      <c r="G254" s="244">
        <v>169</v>
      </c>
      <c r="H254" s="238">
        <v>55</v>
      </c>
      <c r="I254" s="238">
        <v>165</v>
      </c>
      <c r="J254" s="241">
        <v>1.534</v>
      </c>
      <c r="K254" s="242" t="s">
        <v>844</v>
      </c>
      <c r="L254" s="482">
        <v>5431.83</v>
      </c>
      <c r="M254" s="251" t="s">
        <v>193</v>
      </c>
      <c r="N254" s="638" t="s">
        <v>200</v>
      </c>
      <c r="O254" s="233"/>
      <c r="P254" s="252" t="s">
        <v>658</v>
      </c>
      <c r="Q254" s="252"/>
    </row>
    <row r="255" spans="1:17" s="283" customFormat="1">
      <c r="A255" s="238">
        <v>14</v>
      </c>
      <c r="B255" s="238" t="s">
        <v>370</v>
      </c>
      <c r="C255" s="238" t="s">
        <v>371</v>
      </c>
      <c r="D255" s="250" t="s">
        <v>192</v>
      </c>
      <c r="E255" s="244">
        <v>297</v>
      </c>
      <c r="F255" s="244">
        <v>262</v>
      </c>
      <c r="G255" s="244">
        <v>169</v>
      </c>
      <c r="H255" s="238">
        <v>55</v>
      </c>
      <c r="I255" s="238">
        <v>165</v>
      </c>
      <c r="J255" s="241">
        <v>1.534</v>
      </c>
      <c r="K255" s="242" t="s">
        <v>844</v>
      </c>
      <c r="L255" s="482">
        <v>5362.98</v>
      </c>
      <c r="M255" s="251" t="s">
        <v>193</v>
      </c>
      <c r="N255" s="638" t="s">
        <v>200</v>
      </c>
      <c r="O255" s="233"/>
      <c r="P255" s="252" t="s">
        <v>659</v>
      </c>
      <c r="Q255" s="252"/>
    </row>
    <row r="256" spans="1:17" s="283" customFormat="1">
      <c r="A256" s="238">
        <v>15</v>
      </c>
      <c r="B256" s="238" t="s">
        <v>372</v>
      </c>
      <c r="C256" s="238" t="s">
        <v>373</v>
      </c>
      <c r="D256" s="250" t="s">
        <v>192</v>
      </c>
      <c r="E256" s="244">
        <v>305</v>
      </c>
      <c r="F256" s="244">
        <v>269</v>
      </c>
      <c r="G256" s="244">
        <v>169</v>
      </c>
      <c r="H256" s="238">
        <v>55</v>
      </c>
      <c r="I256" s="238">
        <v>165</v>
      </c>
      <c r="J256" s="241">
        <v>1.534</v>
      </c>
      <c r="K256" s="242" t="s">
        <v>844</v>
      </c>
      <c r="L256" s="482">
        <v>5431.9</v>
      </c>
      <c r="M256" s="251" t="s">
        <v>193</v>
      </c>
      <c r="N256" s="638" t="s">
        <v>200</v>
      </c>
      <c r="O256" s="233"/>
      <c r="P256" s="252" t="s">
        <v>658</v>
      </c>
      <c r="Q256" s="252"/>
    </row>
    <row r="257" spans="1:17" s="283" customFormat="1">
      <c r="A257" s="238">
        <v>16</v>
      </c>
      <c r="B257" s="238" t="s">
        <v>380</v>
      </c>
      <c r="C257" s="238" t="s">
        <v>381</v>
      </c>
      <c r="D257" s="250" t="s">
        <v>192</v>
      </c>
      <c r="E257" s="244">
        <v>323</v>
      </c>
      <c r="F257" s="244">
        <v>285</v>
      </c>
      <c r="G257" s="244">
        <v>199</v>
      </c>
      <c r="H257" s="238">
        <v>55</v>
      </c>
      <c r="I257" s="238">
        <v>165</v>
      </c>
      <c r="J257" s="241">
        <v>1.806</v>
      </c>
      <c r="K257" s="242" t="s">
        <v>844</v>
      </c>
      <c r="L257" s="482">
        <v>6360.77</v>
      </c>
      <c r="M257" s="251" t="s">
        <v>193</v>
      </c>
      <c r="N257" s="638" t="s">
        <v>200</v>
      </c>
      <c r="O257" s="233"/>
      <c r="P257" s="252" t="s">
        <v>658</v>
      </c>
      <c r="Q257" s="252" t="s">
        <v>1116</v>
      </c>
    </row>
    <row r="258" spans="1:17" s="283" customFormat="1">
      <c r="A258" s="238">
        <v>17</v>
      </c>
      <c r="B258" s="238" t="s">
        <v>384</v>
      </c>
      <c r="C258" s="238" t="s">
        <v>385</v>
      </c>
      <c r="D258" s="250" t="s">
        <v>192</v>
      </c>
      <c r="E258" s="244">
        <v>323</v>
      </c>
      <c r="F258" s="244">
        <v>285</v>
      </c>
      <c r="G258" s="244">
        <v>199</v>
      </c>
      <c r="H258" s="238">
        <v>55</v>
      </c>
      <c r="I258" s="238">
        <v>165</v>
      </c>
      <c r="J258" s="241">
        <v>1.806</v>
      </c>
      <c r="K258" s="242" t="s">
        <v>844</v>
      </c>
      <c r="L258" s="482">
        <v>6360.69</v>
      </c>
      <c r="M258" s="251" t="s">
        <v>193</v>
      </c>
      <c r="N258" s="638" t="s">
        <v>200</v>
      </c>
      <c r="O258" s="233"/>
      <c r="P258" s="252" t="s">
        <v>658</v>
      </c>
      <c r="Q258" s="252" t="s">
        <v>1116</v>
      </c>
    </row>
    <row r="259" spans="1:17" s="283" customFormat="1">
      <c r="A259" s="238">
        <v>18</v>
      </c>
      <c r="B259" s="238" t="s">
        <v>382</v>
      </c>
      <c r="C259" s="238" t="s">
        <v>383</v>
      </c>
      <c r="D259" s="250" t="s">
        <v>192</v>
      </c>
      <c r="E259" s="244">
        <v>317</v>
      </c>
      <c r="F259" s="244">
        <v>279</v>
      </c>
      <c r="G259" s="244">
        <v>199</v>
      </c>
      <c r="H259" s="238">
        <v>55</v>
      </c>
      <c r="I259" s="238">
        <v>165</v>
      </c>
      <c r="J259" s="241">
        <v>1.806</v>
      </c>
      <c r="K259" s="242" t="s">
        <v>844</v>
      </c>
      <c r="L259" s="482">
        <v>6409.6</v>
      </c>
      <c r="M259" s="251" t="s">
        <v>193</v>
      </c>
      <c r="N259" s="638" t="s">
        <v>200</v>
      </c>
      <c r="O259" s="233"/>
      <c r="P259" s="252" t="s">
        <v>658</v>
      </c>
      <c r="Q259" s="252" t="s">
        <v>1116</v>
      </c>
    </row>
    <row r="260" spans="1:17" s="283" customFormat="1">
      <c r="A260" s="238">
        <v>19</v>
      </c>
      <c r="B260" s="238" t="s">
        <v>386</v>
      </c>
      <c r="C260" s="238" t="s">
        <v>387</v>
      </c>
      <c r="D260" s="250" t="s">
        <v>192</v>
      </c>
      <c r="E260" s="244">
        <v>317</v>
      </c>
      <c r="F260" s="244">
        <v>279</v>
      </c>
      <c r="G260" s="244">
        <v>199</v>
      </c>
      <c r="H260" s="238">
        <v>55</v>
      </c>
      <c r="I260" s="238">
        <v>165</v>
      </c>
      <c r="J260" s="241">
        <v>1.806</v>
      </c>
      <c r="K260" s="242" t="s">
        <v>844</v>
      </c>
      <c r="L260" s="482">
        <v>6409.55</v>
      </c>
      <c r="M260" s="251" t="s">
        <v>193</v>
      </c>
      <c r="N260" s="638" t="s">
        <v>200</v>
      </c>
      <c r="O260" s="233"/>
      <c r="P260" s="252" t="s">
        <v>658</v>
      </c>
      <c r="Q260" s="252" t="s">
        <v>1116</v>
      </c>
    </row>
    <row r="261" spans="1:17" s="283" customFormat="1">
      <c r="A261" s="238">
        <v>20</v>
      </c>
      <c r="B261" s="238" t="s">
        <v>392</v>
      </c>
      <c r="C261" s="238" t="s">
        <v>393</v>
      </c>
      <c r="D261" s="250" t="s">
        <v>192</v>
      </c>
      <c r="E261" s="244">
        <v>305</v>
      </c>
      <c r="F261" s="244">
        <v>269</v>
      </c>
      <c r="G261" s="244">
        <v>169</v>
      </c>
      <c r="H261" s="238">
        <v>55</v>
      </c>
      <c r="I261" s="238">
        <v>165</v>
      </c>
      <c r="J261" s="241">
        <v>1.534</v>
      </c>
      <c r="K261" s="242" t="s">
        <v>844</v>
      </c>
      <c r="L261" s="482">
        <v>4199.1400000000003</v>
      </c>
      <c r="M261" s="251" t="s">
        <v>193</v>
      </c>
      <c r="N261" s="638" t="s">
        <v>200</v>
      </c>
      <c r="P261" s="252" t="s">
        <v>658</v>
      </c>
      <c r="Q261" s="252"/>
    </row>
    <row r="262" spans="1:17" s="283" customFormat="1">
      <c r="A262" s="238">
        <v>21</v>
      </c>
      <c r="B262" s="238" t="s">
        <v>390</v>
      </c>
      <c r="C262" s="238" t="s">
        <v>391</v>
      </c>
      <c r="D262" s="250" t="s">
        <v>192</v>
      </c>
      <c r="E262" s="244">
        <v>305</v>
      </c>
      <c r="F262" s="244">
        <v>269</v>
      </c>
      <c r="G262" s="244">
        <v>169</v>
      </c>
      <c r="H262" s="238">
        <v>55</v>
      </c>
      <c r="I262" s="238">
        <v>165</v>
      </c>
      <c r="J262" s="241">
        <v>1.534</v>
      </c>
      <c r="K262" s="242" t="s">
        <v>844</v>
      </c>
      <c r="L262" s="482">
        <v>4199.1400000000003</v>
      </c>
      <c r="M262" s="251" t="s">
        <v>193</v>
      </c>
      <c r="N262" s="638" t="s">
        <v>200</v>
      </c>
      <c r="P262" s="252" t="s">
        <v>658</v>
      </c>
      <c r="Q262" s="252"/>
    </row>
    <row r="263" spans="1:17" s="283" customFormat="1">
      <c r="A263" s="238">
        <v>22</v>
      </c>
      <c r="B263" s="238" t="s">
        <v>500</v>
      </c>
      <c r="C263" s="238" t="s">
        <v>501</v>
      </c>
      <c r="D263" s="250" t="s">
        <v>192</v>
      </c>
      <c r="E263" s="244">
        <v>305</v>
      </c>
      <c r="F263" s="244">
        <v>269</v>
      </c>
      <c r="G263" s="244">
        <v>169</v>
      </c>
      <c r="H263" s="238">
        <v>55</v>
      </c>
      <c r="I263" s="238">
        <v>165</v>
      </c>
      <c r="J263" s="241">
        <v>1.534</v>
      </c>
      <c r="K263" s="242" t="s">
        <v>844</v>
      </c>
      <c r="L263" s="482">
        <v>4586.8100000000004</v>
      </c>
      <c r="M263" s="251" t="s">
        <v>193</v>
      </c>
      <c r="N263" s="638" t="s">
        <v>200</v>
      </c>
      <c r="P263" s="252" t="s">
        <v>658</v>
      </c>
      <c r="Q263" s="252"/>
    </row>
    <row r="264" spans="1:17" s="283" customFormat="1">
      <c r="A264" s="238">
        <v>23</v>
      </c>
      <c r="B264" s="238" t="s">
        <v>498</v>
      </c>
      <c r="C264" s="238" t="s">
        <v>499</v>
      </c>
      <c r="D264" s="250" t="s">
        <v>192</v>
      </c>
      <c r="E264" s="244">
        <v>305</v>
      </c>
      <c r="F264" s="244">
        <v>269</v>
      </c>
      <c r="G264" s="244">
        <v>169</v>
      </c>
      <c r="H264" s="238">
        <v>55</v>
      </c>
      <c r="I264" s="238">
        <v>165</v>
      </c>
      <c r="J264" s="241">
        <v>1.534</v>
      </c>
      <c r="K264" s="242" t="s">
        <v>844</v>
      </c>
      <c r="L264" s="482">
        <v>4587.26</v>
      </c>
      <c r="M264" s="251" t="s">
        <v>193</v>
      </c>
      <c r="N264" s="638" t="s">
        <v>200</v>
      </c>
      <c r="P264" s="252" t="s">
        <v>658</v>
      </c>
      <c r="Q264" s="252"/>
    </row>
    <row r="265" spans="1:17" s="283" customFormat="1">
      <c r="A265" s="238">
        <v>24</v>
      </c>
      <c r="B265" s="238" t="s">
        <v>403</v>
      </c>
      <c r="C265" s="238" t="s">
        <v>404</v>
      </c>
      <c r="D265" s="250" t="s">
        <v>192</v>
      </c>
      <c r="E265" s="244">
        <v>328</v>
      </c>
      <c r="F265" s="244">
        <v>292</v>
      </c>
      <c r="G265" s="244">
        <v>199</v>
      </c>
      <c r="H265" s="238">
        <v>55</v>
      </c>
      <c r="I265" s="238">
        <v>165</v>
      </c>
      <c r="J265" s="241">
        <v>1.806</v>
      </c>
      <c r="K265" s="242" t="s">
        <v>844</v>
      </c>
      <c r="L265" s="482">
        <v>4322.58</v>
      </c>
      <c r="M265" s="251" t="s">
        <v>193</v>
      </c>
      <c r="N265" s="638" t="s">
        <v>200</v>
      </c>
      <c r="P265" s="252" t="s">
        <v>658</v>
      </c>
      <c r="Q265" s="252"/>
    </row>
    <row r="266" spans="1:17" s="283" customFormat="1">
      <c r="A266" s="238">
        <v>25</v>
      </c>
      <c r="B266" s="238" t="s">
        <v>401</v>
      </c>
      <c r="C266" s="238" t="s">
        <v>402</v>
      </c>
      <c r="D266" s="250" t="s">
        <v>192</v>
      </c>
      <c r="E266" s="244">
        <v>328</v>
      </c>
      <c r="F266" s="244">
        <v>292</v>
      </c>
      <c r="G266" s="244">
        <v>199</v>
      </c>
      <c r="H266" s="238">
        <v>55</v>
      </c>
      <c r="I266" s="238">
        <v>165</v>
      </c>
      <c r="J266" s="241">
        <v>1.806</v>
      </c>
      <c r="K266" s="242" t="s">
        <v>844</v>
      </c>
      <c r="L266" s="482">
        <v>4322.68</v>
      </c>
      <c r="M266" s="251" t="s">
        <v>193</v>
      </c>
      <c r="N266" s="638" t="s">
        <v>200</v>
      </c>
      <c r="O266" s="233"/>
      <c r="P266" s="252" t="s">
        <v>658</v>
      </c>
      <c r="Q266" s="252"/>
    </row>
    <row r="267" spans="1:17" s="283" customFormat="1">
      <c r="A267" s="238">
        <v>26</v>
      </c>
      <c r="B267" s="238" t="s">
        <v>504</v>
      </c>
      <c r="C267" s="238" t="s">
        <v>505</v>
      </c>
      <c r="D267" s="250" t="s">
        <v>192</v>
      </c>
      <c r="E267" s="244">
        <v>328</v>
      </c>
      <c r="F267" s="244">
        <v>292</v>
      </c>
      <c r="G267" s="244">
        <v>199</v>
      </c>
      <c r="H267" s="238">
        <v>55</v>
      </c>
      <c r="I267" s="238">
        <v>165</v>
      </c>
      <c r="J267" s="241">
        <v>1.806</v>
      </c>
      <c r="K267" s="242" t="s">
        <v>844</v>
      </c>
      <c r="L267" s="482">
        <v>4787.6899999999996</v>
      </c>
      <c r="M267" s="251" t="s">
        <v>193</v>
      </c>
      <c r="N267" s="638" t="s">
        <v>200</v>
      </c>
      <c r="P267" s="252" t="s">
        <v>658</v>
      </c>
      <c r="Q267" s="252"/>
    </row>
    <row r="268" spans="1:17" s="283" customFormat="1">
      <c r="A268" s="238">
        <v>27</v>
      </c>
      <c r="B268" s="238" t="s">
        <v>502</v>
      </c>
      <c r="C268" s="238" t="s">
        <v>503</v>
      </c>
      <c r="D268" s="250" t="s">
        <v>192</v>
      </c>
      <c r="E268" s="244">
        <v>328</v>
      </c>
      <c r="F268" s="244">
        <v>292</v>
      </c>
      <c r="G268" s="244">
        <v>199</v>
      </c>
      <c r="H268" s="238">
        <v>55</v>
      </c>
      <c r="I268" s="238">
        <v>165</v>
      </c>
      <c r="J268" s="241">
        <v>1.806</v>
      </c>
      <c r="K268" s="242" t="s">
        <v>844</v>
      </c>
      <c r="L268" s="482">
        <v>4787.6899999999996</v>
      </c>
      <c r="M268" s="251" t="s">
        <v>193</v>
      </c>
      <c r="N268" s="638" t="s">
        <v>200</v>
      </c>
      <c r="P268" s="252" t="s">
        <v>658</v>
      </c>
      <c r="Q268" s="252"/>
    </row>
    <row r="269" spans="1:17" s="283" customFormat="1">
      <c r="A269" s="238">
        <v>28</v>
      </c>
      <c r="B269" s="238" t="s">
        <v>350</v>
      </c>
      <c r="C269" s="238" t="s">
        <v>562</v>
      </c>
      <c r="D269" s="250" t="s">
        <v>192</v>
      </c>
      <c r="E269" s="244">
        <v>338</v>
      </c>
      <c r="F269" s="244">
        <v>297</v>
      </c>
      <c r="G269" s="244">
        <v>199</v>
      </c>
      <c r="H269" s="238">
        <v>55</v>
      </c>
      <c r="I269" s="238">
        <v>165</v>
      </c>
      <c r="J269" s="241">
        <v>1.806</v>
      </c>
      <c r="K269" s="242" t="s">
        <v>844</v>
      </c>
      <c r="L269" s="482">
        <v>5913.05</v>
      </c>
      <c r="M269" s="251" t="s">
        <v>193</v>
      </c>
      <c r="N269" s="638" t="s">
        <v>200</v>
      </c>
      <c r="O269" s="233"/>
      <c r="P269" s="252" t="s">
        <v>659</v>
      </c>
      <c r="Q269" s="252"/>
    </row>
    <row r="270" spans="1:17" s="283" customFormat="1">
      <c r="A270" s="238">
        <v>29</v>
      </c>
      <c r="B270" s="238" t="s">
        <v>409</v>
      </c>
      <c r="C270" s="238" t="s">
        <v>410</v>
      </c>
      <c r="D270" s="250" t="s">
        <v>192</v>
      </c>
      <c r="E270" s="244">
        <v>338</v>
      </c>
      <c r="F270" s="244">
        <v>304</v>
      </c>
      <c r="G270" s="244">
        <v>199</v>
      </c>
      <c r="H270" s="238">
        <v>55</v>
      </c>
      <c r="I270" s="238">
        <v>165</v>
      </c>
      <c r="J270" s="241">
        <v>1.806</v>
      </c>
      <c r="K270" s="242" t="s">
        <v>844</v>
      </c>
      <c r="L270" s="482">
        <v>6876.72</v>
      </c>
      <c r="M270" s="251" t="s">
        <v>193</v>
      </c>
      <c r="N270" s="638" t="s">
        <v>200</v>
      </c>
      <c r="O270" s="233"/>
      <c r="P270" s="252" t="s">
        <v>658</v>
      </c>
      <c r="Q270" s="252"/>
    </row>
    <row r="271" spans="1:17" s="283" customFormat="1">
      <c r="A271" s="238">
        <v>30</v>
      </c>
      <c r="B271" s="238" t="s">
        <v>412</v>
      </c>
      <c r="C271" s="238" t="s">
        <v>414</v>
      </c>
      <c r="D271" s="250" t="s">
        <v>192</v>
      </c>
      <c r="E271" s="244">
        <v>338</v>
      </c>
      <c r="F271" s="244">
        <v>297</v>
      </c>
      <c r="G271" s="244">
        <v>199</v>
      </c>
      <c r="H271" s="238">
        <v>55</v>
      </c>
      <c r="I271" s="238">
        <v>165</v>
      </c>
      <c r="J271" s="241">
        <v>1.806</v>
      </c>
      <c r="K271" s="242" t="s">
        <v>844</v>
      </c>
      <c r="L271" s="482">
        <v>6831.9</v>
      </c>
      <c r="M271" s="251" t="s">
        <v>193</v>
      </c>
      <c r="N271" s="638" t="s">
        <v>200</v>
      </c>
      <c r="O271" s="233"/>
      <c r="P271" s="252" t="s">
        <v>658</v>
      </c>
      <c r="Q271" s="252"/>
    </row>
    <row r="272" spans="1:17" s="283" customFormat="1">
      <c r="A272" s="238">
        <v>31</v>
      </c>
      <c r="B272" s="238" t="s">
        <v>411</v>
      </c>
      <c r="C272" s="238" t="s">
        <v>413</v>
      </c>
      <c r="D272" s="250" t="s">
        <v>192</v>
      </c>
      <c r="E272" s="244">
        <v>345</v>
      </c>
      <c r="F272" s="244">
        <v>304</v>
      </c>
      <c r="G272" s="244">
        <v>199</v>
      </c>
      <c r="H272" s="238">
        <v>55</v>
      </c>
      <c r="I272" s="238">
        <v>165</v>
      </c>
      <c r="J272" s="241">
        <v>1.806</v>
      </c>
      <c r="K272" s="242" t="s">
        <v>844</v>
      </c>
      <c r="L272" s="482">
        <v>6633.78</v>
      </c>
      <c r="M272" s="251" t="s">
        <v>193</v>
      </c>
      <c r="N272" s="638" t="s">
        <v>200</v>
      </c>
      <c r="O272" s="233"/>
      <c r="P272" s="252" t="s">
        <v>658</v>
      </c>
      <c r="Q272" s="252"/>
    </row>
    <row r="273" spans="1:17" s="283" customFormat="1">
      <c r="A273" s="238">
        <v>32</v>
      </c>
      <c r="B273" s="238" t="s">
        <v>405</v>
      </c>
      <c r="C273" s="238" t="s">
        <v>406</v>
      </c>
      <c r="D273" s="250" t="s">
        <v>192</v>
      </c>
      <c r="E273" s="244">
        <v>345</v>
      </c>
      <c r="F273" s="244">
        <v>304</v>
      </c>
      <c r="G273" s="244">
        <v>199</v>
      </c>
      <c r="H273" s="238">
        <v>55</v>
      </c>
      <c r="I273" s="238">
        <v>165</v>
      </c>
      <c r="J273" s="241">
        <v>1.806</v>
      </c>
      <c r="K273" s="242" t="s">
        <v>844</v>
      </c>
      <c r="L273" s="482">
        <v>6636.37</v>
      </c>
      <c r="M273" s="251" t="s">
        <v>193</v>
      </c>
      <c r="N273" s="638" t="s">
        <v>200</v>
      </c>
      <c r="P273" s="252" t="s">
        <v>658</v>
      </c>
      <c r="Q273" s="252"/>
    </row>
    <row r="274" spans="1:17" s="283" customFormat="1">
      <c r="A274" s="238">
        <v>33</v>
      </c>
      <c r="B274" s="238" t="s">
        <v>415</v>
      </c>
      <c r="C274" s="238" t="s">
        <v>416</v>
      </c>
      <c r="D274" s="250" t="s">
        <v>192</v>
      </c>
      <c r="E274" s="244">
        <v>345</v>
      </c>
      <c r="F274" s="244">
        <v>304</v>
      </c>
      <c r="G274" s="244">
        <v>199</v>
      </c>
      <c r="H274" s="238">
        <v>55</v>
      </c>
      <c r="I274" s="238">
        <v>165</v>
      </c>
      <c r="J274" s="241">
        <v>1.806</v>
      </c>
      <c r="K274" s="242" t="s">
        <v>844</v>
      </c>
      <c r="L274" s="482">
        <v>6633.93</v>
      </c>
      <c r="M274" s="251" t="s">
        <v>193</v>
      </c>
      <c r="N274" s="638" t="s">
        <v>200</v>
      </c>
      <c r="P274" s="252" t="s">
        <v>658</v>
      </c>
      <c r="Q274" s="252"/>
    </row>
    <row r="275" spans="1:17" s="283" customFormat="1">
      <c r="A275" s="238">
        <v>34</v>
      </c>
      <c r="B275" s="238" t="s">
        <v>417</v>
      </c>
      <c r="C275" s="238" t="s">
        <v>418</v>
      </c>
      <c r="D275" s="250" t="s">
        <v>192</v>
      </c>
      <c r="E275" s="244">
        <v>345</v>
      </c>
      <c r="F275" s="244">
        <v>304</v>
      </c>
      <c r="G275" s="244">
        <v>199</v>
      </c>
      <c r="H275" s="238">
        <v>55</v>
      </c>
      <c r="I275" s="238">
        <v>165</v>
      </c>
      <c r="J275" s="241">
        <v>1.806</v>
      </c>
      <c r="K275" s="242" t="s">
        <v>844</v>
      </c>
      <c r="L275" s="482">
        <v>6630.5</v>
      </c>
      <c r="M275" s="251" t="s">
        <v>193</v>
      </c>
      <c r="N275" s="638" t="s">
        <v>200</v>
      </c>
      <c r="P275" s="252" t="s">
        <v>658</v>
      </c>
      <c r="Q275" s="252"/>
    </row>
    <row r="276" spans="1:17" s="283" customFormat="1">
      <c r="A276" s="238">
        <v>35</v>
      </c>
      <c r="B276" s="238" t="s">
        <v>685</v>
      </c>
      <c r="C276" s="238" t="s">
        <v>549</v>
      </c>
      <c r="D276" s="250" t="s">
        <v>192</v>
      </c>
      <c r="E276" s="244">
        <v>344</v>
      </c>
      <c r="F276" s="244">
        <v>303</v>
      </c>
      <c r="G276" s="244">
        <v>199</v>
      </c>
      <c r="H276" s="238">
        <v>55</v>
      </c>
      <c r="I276" s="238">
        <v>165</v>
      </c>
      <c r="J276" s="241">
        <v>1.806</v>
      </c>
      <c r="K276" s="242" t="s">
        <v>844</v>
      </c>
      <c r="L276" s="482">
        <v>5770.31</v>
      </c>
      <c r="M276" s="251" t="s">
        <v>193</v>
      </c>
      <c r="N276" s="638" t="s">
        <v>200</v>
      </c>
      <c r="P276" s="252" t="s">
        <v>658</v>
      </c>
      <c r="Q276" s="252"/>
    </row>
    <row r="277" spans="1:17" s="283" customFormat="1">
      <c r="A277" s="238">
        <v>36</v>
      </c>
      <c r="B277" s="238" t="s">
        <v>686</v>
      </c>
      <c r="C277" s="238" t="s">
        <v>550</v>
      </c>
      <c r="D277" s="250" t="s">
        <v>192</v>
      </c>
      <c r="E277" s="244">
        <v>344</v>
      </c>
      <c r="F277" s="244">
        <v>303</v>
      </c>
      <c r="G277" s="244">
        <v>199</v>
      </c>
      <c r="H277" s="238">
        <v>55</v>
      </c>
      <c r="I277" s="238">
        <v>165</v>
      </c>
      <c r="J277" s="241">
        <v>1.806</v>
      </c>
      <c r="K277" s="242" t="s">
        <v>844</v>
      </c>
      <c r="L277" s="482">
        <v>5770.33</v>
      </c>
      <c r="M277" s="251" t="s">
        <v>193</v>
      </c>
      <c r="N277" s="638" t="s">
        <v>200</v>
      </c>
      <c r="O277" s="233"/>
      <c r="P277" s="252" t="s">
        <v>658</v>
      </c>
      <c r="Q277" s="252"/>
    </row>
    <row r="278" spans="1:17" s="283" customFormat="1">
      <c r="A278" s="238">
        <v>37</v>
      </c>
      <c r="B278" s="238" t="s">
        <v>851</v>
      </c>
      <c r="C278" s="238" t="s">
        <v>660</v>
      </c>
      <c r="D278" s="250" t="s">
        <v>192</v>
      </c>
      <c r="E278" s="244">
        <v>345</v>
      </c>
      <c r="F278" s="244">
        <v>304</v>
      </c>
      <c r="G278" s="244">
        <v>199</v>
      </c>
      <c r="H278" s="238">
        <v>55</v>
      </c>
      <c r="I278" s="238">
        <v>165</v>
      </c>
      <c r="J278" s="241">
        <v>1.806</v>
      </c>
      <c r="K278" s="242" t="s">
        <v>844</v>
      </c>
      <c r="L278" s="482">
        <v>6673.44</v>
      </c>
      <c r="M278" s="251" t="s">
        <v>193</v>
      </c>
      <c r="N278" s="638" t="s">
        <v>200</v>
      </c>
      <c r="O278" s="233"/>
      <c r="P278" s="252" t="s">
        <v>659</v>
      </c>
      <c r="Q278" s="252"/>
    </row>
    <row r="279" spans="1:17" s="278" customFormat="1">
      <c r="A279" s="238">
        <v>38</v>
      </c>
      <c r="B279" s="238" t="s">
        <v>852</v>
      </c>
      <c r="C279" s="238" t="s">
        <v>661</v>
      </c>
      <c r="D279" s="250" t="s">
        <v>192</v>
      </c>
      <c r="E279" s="244">
        <v>345</v>
      </c>
      <c r="F279" s="244">
        <v>304</v>
      </c>
      <c r="G279" s="244">
        <v>199</v>
      </c>
      <c r="H279" s="238">
        <v>55</v>
      </c>
      <c r="I279" s="238">
        <v>165</v>
      </c>
      <c r="J279" s="241">
        <v>1.806</v>
      </c>
      <c r="K279" s="242" t="s">
        <v>844</v>
      </c>
      <c r="L279" s="482">
        <v>0</v>
      </c>
      <c r="M279" s="251" t="s">
        <v>193</v>
      </c>
      <c r="N279" s="638" t="s">
        <v>200</v>
      </c>
      <c r="O279" s="233"/>
      <c r="P279" s="252" t="s">
        <v>658</v>
      </c>
      <c r="Q279" s="252"/>
    </row>
    <row r="280" spans="1:17" s="283" customFormat="1">
      <c r="A280" s="238">
        <v>39</v>
      </c>
      <c r="B280" s="238" t="s">
        <v>313</v>
      </c>
      <c r="C280" s="238" t="s">
        <v>314</v>
      </c>
      <c r="D280" s="250" t="s">
        <v>192</v>
      </c>
      <c r="E280" s="244">
        <v>345</v>
      </c>
      <c r="F280" s="244">
        <v>304</v>
      </c>
      <c r="G280" s="244">
        <v>199</v>
      </c>
      <c r="H280" s="238">
        <v>55</v>
      </c>
      <c r="I280" s="238">
        <v>165</v>
      </c>
      <c r="J280" s="241">
        <v>1.806</v>
      </c>
      <c r="K280" s="242" t="s">
        <v>844</v>
      </c>
      <c r="L280" s="482">
        <v>7364.57</v>
      </c>
      <c r="M280" s="251" t="s">
        <v>193</v>
      </c>
      <c r="N280" s="638" t="s">
        <v>200</v>
      </c>
      <c r="P280" s="252" t="s">
        <v>658</v>
      </c>
      <c r="Q280" s="252"/>
    </row>
    <row r="281" spans="1:17" s="283" customFormat="1">
      <c r="A281" s="238">
        <v>40</v>
      </c>
      <c r="B281" s="238" t="s">
        <v>315</v>
      </c>
      <c r="C281" s="238" t="s">
        <v>316</v>
      </c>
      <c r="D281" s="250" t="s">
        <v>192</v>
      </c>
      <c r="E281" s="244">
        <v>338</v>
      </c>
      <c r="F281" s="244">
        <v>297</v>
      </c>
      <c r="G281" s="244">
        <v>199</v>
      </c>
      <c r="H281" s="238">
        <v>55</v>
      </c>
      <c r="I281" s="238">
        <v>165</v>
      </c>
      <c r="J281" s="241">
        <v>1.806</v>
      </c>
      <c r="K281" s="242" t="s">
        <v>844</v>
      </c>
      <c r="L281" s="482">
        <v>7332.41</v>
      </c>
      <c r="M281" s="251" t="s">
        <v>193</v>
      </c>
      <c r="N281" s="638" t="s">
        <v>200</v>
      </c>
      <c r="P281" s="252" t="s">
        <v>659</v>
      </c>
      <c r="Q281" s="252"/>
    </row>
    <row r="282" spans="1:17" s="283" customFormat="1">
      <c r="A282" s="238">
        <v>41</v>
      </c>
      <c r="B282" s="238" t="s">
        <v>317</v>
      </c>
      <c r="C282" s="238" t="s">
        <v>318</v>
      </c>
      <c r="D282" s="250" t="s">
        <v>192</v>
      </c>
      <c r="E282" s="244">
        <v>345</v>
      </c>
      <c r="F282" s="244">
        <v>304</v>
      </c>
      <c r="G282" s="244">
        <v>199</v>
      </c>
      <c r="H282" s="238">
        <v>55</v>
      </c>
      <c r="I282" s="238">
        <v>165</v>
      </c>
      <c r="J282" s="241">
        <v>1.806</v>
      </c>
      <c r="K282" s="242" t="s">
        <v>844</v>
      </c>
      <c r="L282" s="482">
        <v>7120.55</v>
      </c>
      <c r="M282" s="251" t="s">
        <v>193</v>
      </c>
      <c r="N282" s="638" t="s">
        <v>200</v>
      </c>
      <c r="P282" s="252" t="s">
        <v>658</v>
      </c>
      <c r="Q282" s="252"/>
    </row>
    <row r="283" spans="1:17" s="283" customFormat="1">
      <c r="A283" s="238">
        <v>42</v>
      </c>
      <c r="B283" s="238" t="s">
        <v>319</v>
      </c>
      <c r="C283" s="238" t="s">
        <v>320</v>
      </c>
      <c r="D283" s="250" t="s">
        <v>192</v>
      </c>
      <c r="E283" s="244">
        <v>345</v>
      </c>
      <c r="F283" s="244">
        <v>304</v>
      </c>
      <c r="G283" s="244">
        <v>199</v>
      </c>
      <c r="H283" s="238">
        <v>55</v>
      </c>
      <c r="I283" s="238">
        <v>165</v>
      </c>
      <c r="J283" s="241">
        <v>1.806</v>
      </c>
      <c r="K283" s="242" t="s">
        <v>844</v>
      </c>
      <c r="L283" s="482">
        <v>7036.52</v>
      </c>
      <c r="M283" s="251" t="s">
        <v>193</v>
      </c>
      <c r="N283" s="638" t="s">
        <v>200</v>
      </c>
      <c r="P283" s="252" t="s">
        <v>658</v>
      </c>
      <c r="Q283" s="252"/>
    </row>
    <row r="284" spans="1:17" s="283" customFormat="1">
      <c r="A284" s="238">
        <v>43</v>
      </c>
      <c r="B284" s="238" t="s">
        <v>407</v>
      </c>
      <c r="C284" s="238" t="s">
        <v>408</v>
      </c>
      <c r="D284" s="250" t="s">
        <v>192</v>
      </c>
      <c r="E284" s="244">
        <v>345</v>
      </c>
      <c r="F284" s="244">
        <v>304</v>
      </c>
      <c r="G284" s="244">
        <v>199</v>
      </c>
      <c r="H284" s="238">
        <v>55</v>
      </c>
      <c r="I284" s="238">
        <v>165</v>
      </c>
      <c r="J284" s="241">
        <v>1.806</v>
      </c>
      <c r="K284" s="242" t="s">
        <v>844</v>
      </c>
      <c r="L284" s="482">
        <v>7123.12</v>
      </c>
      <c r="M284" s="251" t="s">
        <v>193</v>
      </c>
      <c r="N284" s="638" t="s">
        <v>200</v>
      </c>
      <c r="P284" s="252" t="s">
        <v>658</v>
      </c>
      <c r="Q284" s="252"/>
    </row>
    <row r="285" spans="1:17" s="283" customFormat="1">
      <c r="A285" s="238">
        <v>44</v>
      </c>
      <c r="B285" s="238" t="s">
        <v>650</v>
      </c>
      <c r="C285" s="238" t="s">
        <v>651</v>
      </c>
      <c r="D285" s="250" t="s">
        <v>192</v>
      </c>
      <c r="E285" s="244">
        <v>345</v>
      </c>
      <c r="F285" s="244">
        <v>304</v>
      </c>
      <c r="G285" s="244">
        <v>199</v>
      </c>
      <c r="H285" s="238">
        <v>55</v>
      </c>
      <c r="I285" s="238">
        <v>165</v>
      </c>
      <c r="J285" s="241">
        <v>1.806</v>
      </c>
      <c r="K285" s="242" t="s">
        <v>844</v>
      </c>
      <c r="L285" s="482">
        <v>7032.69</v>
      </c>
      <c r="M285" s="251" t="s">
        <v>193</v>
      </c>
      <c r="N285" s="638" t="s">
        <v>200</v>
      </c>
      <c r="P285" s="252" t="s">
        <v>658</v>
      </c>
      <c r="Q285" s="252"/>
    </row>
    <row r="286" spans="1:17" s="283" customFormat="1">
      <c r="A286" s="238">
        <v>45</v>
      </c>
      <c r="B286" s="238" t="s">
        <v>633</v>
      </c>
      <c r="C286" s="238" t="s">
        <v>634</v>
      </c>
      <c r="D286" s="250" t="s">
        <v>192</v>
      </c>
      <c r="E286" s="244">
        <v>345</v>
      </c>
      <c r="F286" s="244">
        <v>304</v>
      </c>
      <c r="G286" s="244">
        <v>199</v>
      </c>
      <c r="H286" s="238">
        <v>55</v>
      </c>
      <c r="I286" s="238">
        <v>165</v>
      </c>
      <c r="J286" s="241">
        <v>1.806</v>
      </c>
      <c r="K286" s="242" t="s">
        <v>844</v>
      </c>
      <c r="L286" s="482">
        <v>7160.07</v>
      </c>
      <c r="M286" s="251" t="s">
        <v>193</v>
      </c>
      <c r="N286" s="638" t="s">
        <v>200</v>
      </c>
      <c r="P286" s="252" t="s">
        <v>658</v>
      </c>
      <c r="Q286" s="252"/>
    </row>
    <row r="287" spans="1:17" s="283" customFormat="1">
      <c r="A287" s="238">
        <v>46</v>
      </c>
      <c r="B287" s="238" t="s">
        <v>321</v>
      </c>
      <c r="C287" s="238" t="s">
        <v>322</v>
      </c>
      <c r="D287" s="250" t="s">
        <v>192</v>
      </c>
      <c r="E287" s="244">
        <v>345</v>
      </c>
      <c r="F287" s="244">
        <v>304</v>
      </c>
      <c r="G287" s="244">
        <v>199</v>
      </c>
      <c r="H287" s="238">
        <v>55</v>
      </c>
      <c r="I287" s="238">
        <v>165</v>
      </c>
      <c r="J287" s="241">
        <v>1.806</v>
      </c>
      <c r="K287" s="242" t="s">
        <v>844</v>
      </c>
      <c r="L287" s="482">
        <v>8031.74</v>
      </c>
      <c r="M287" s="251" t="s">
        <v>193</v>
      </c>
      <c r="N287" s="638" t="s">
        <v>200</v>
      </c>
      <c r="O287" s="233"/>
      <c r="P287" s="252" t="s">
        <v>658</v>
      </c>
      <c r="Q287" s="252"/>
    </row>
    <row r="288" spans="1:17" s="283" customFormat="1">
      <c r="A288" s="238">
        <v>47</v>
      </c>
      <c r="B288" s="238" t="s">
        <v>323</v>
      </c>
      <c r="C288" s="238" t="s">
        <v>324</v>
      </c>
      <c r="D288" s="250" t="s">
        <v>192</v>
      </c>
      <c r="E288" s="244">
        <v>338</v>
      </c>
      <c r="F288" s="244">
        <v>297</v>
      </c>
      <c r="G288" s="244">
        <v>199</v>
      </c>
      <c r="H288" s="238">
        <v>55</v>
      </c>
      <c r="I288" s="238">
        <v>165</v>
      </c>
      <c r="J288" s="241">
        <v>1.806</v>
      </c>
      <c r="K288" s="242" t="s">
        <v>844</v>
      </c>
      <c r="L288" s="482">
        <v>7970.27</v>
      </c>
      <c r="M288" s="251" t="s">
        <v>193</v>
      </c>
      <c r="N288" s="638" t="s">
        <v>200</v>
      </c>
      <c r="P288" s="252" t="s">
        <v>659</v>
      </c>
      <c r="Q288" s="252"/>
    </row>
    <row r="289" spans="1:17" s="283" customFormat="1">
      <c r="A289" s="238">
        <v>48</v>
      </c>
      <c r="B289" s="238" t="s">
        <v>325</v>
      </c>
      <c r="C289" s="238" t="s">
        <v>326</v>
      </c>
      <c r="D289" s="250" t="s">
        <v>192</v>
      </c>
      <c r="E289" s="244">
        <v>345</v>
      </c>
      <c r="F289" s="244">
        <v>304</v>
      </c>
      <c r="G289" s="244">
        <v>199</v>
      </c>
      <c r="H289" s="238">
        <v>55</v>
      </c>
      <c r="I289" s="238">
        <v>165</v>
      </c>
      <c r="J289" s="241">
        <v>1.806</v>
      </c>
      <c r="K289" s="242" t="s">
        <v>844</v>
      </c>
      <c r="L289" s="482">
        <v>7787.72</v>
      </c>
      <c r="M289" s="251" t="s">
        <v>193</v>
      </c>
      <c r="N289" s="638" t="s">
        <v>200</v>
      </c>
      <c r="O289" s="233"/>
      <c r="P289" s="252" t="s">
        <v>658</v>
      </c>
      <c r="Q289" s="252"/>
    </row>
    <row r="290" spans="1:17" s="283" customFormat="1">
      <c r="A290" s="238">
        <v>49</v>
      </c>
      <c r="B290" s="238" t="s">
        <v>327</v>
      </c>
      <c r="C290" s="238" t="s">
        <v>328</v>
      </c>
      <c r="D290" s="250" t="s">
        <v>192</v>
      </c>
      <c r="E290" s="244">
        <v>345</v>
      </c>
      <c r="F290" s="244">
        <v>304</v>
      </c>
      <c r="G290" s="244">
        <v>199</v>
      </c>
      <c r="H290" s="238">
        <v>55</v>
      </c>
      <c r="I290" s="238">
        <v>165</v>
      </c>
      <c r="J290" s="241">
        <v>1.806</v>
      </c>
      <c r="K290" s="242" t="s">
        <v>844</v>
      </c>
      <c r="L290" s="482">
        <v>7778.81</v>
      </c>
      <c r="M290" s="251" t="s">
        <v>193</v>
      </c>
      <c r="N290" s="638" t="s">
        <v>200</v>
      </c>
      <c r="O290" s="233"/>
      <c r="P290" s="252" t="s">
        <v>658</v>
      </c>
      <c r="Q290" s="252"/>
    </row>
    <row r="291" spans="1:17" s="283" customFormat="1">
      <c r="A291" s="238">
        <v>50</v>
      </c>
      <c r="B291" s="238" t="s">
        <v>330</v>
      </c>
      <c r="C291" s="238" t="s">
        <v>329</v>
      </c>
      <c r="D291" s="250" t="s">
        <v>192</v>
      </c>
      <c r="E291" s="244">
        <v>345</v>
      </c>
      <c r="F291" s="244">
        <v>304</v>
      </c>
      <c r="G291" s="244">
        <v>199</v>
      </c>
      <c r="H291" s="238">
        <v>55</v>
      </c>
      <c r="I291" s="238">
        <v>165</v>
      </c>
      <c r="J291" s="241">
        <v>1.806</v>
      </c>
      <c r="K291" s="242" t="s">
        <v>844</v>
      </c>
      <c r="L291" s="482">
        <v>8032.52</v>
      </c>
      <c r="M291" s="251" t="s">
        <v>193</v>
      </c>
      <c r="N291" s="638" t="s">
        <v>200</v>
      </c>
      <c r="O291" s="233"/>
      <c r="P291" s="252" t="s">
        <v>658</v>
      </c>
      <c r="Q291" s="252"/>
    </row>
    <row r="292" spans="1:17" s="285" customFormat="1">
      <c r="A292" s="238">
        <v>51</v>
      </c>
      <c r="B292" s="238" t="s">
        <v>331</v>
      </c>
      <c r="C292" s="256" t="s">
        <v>332</v>
      </c>
      <c r="D292" s="262" t="s">
        <v>192</v>
      </c>
      <c r="E292" s="244">
        <v>338</v>
      </c>
      <c r="F292" s="244">
        <v>297</v>
      </c>
      <c r="G292" s="244">
        <v>199</v>
      </c>
      <c r="H292" s="238">
        <v>55</v>
      </c>
      <c r="I292" s="238">
        <v>165</v>
      </c>
      <c r="J292" s="241">
        <v>1.806</v>
      </c>
      <c r="K292" s="242" t="s">
        <v>844</v>
      </c>
      <c r="L292" s="482">
        <v>7971.68</v>
      </c>
      <c r="M292" s="251" t="s">
        <v>193</v>
      </c>
      <c r="N292" s="289" t="s">
        <v>200</v>
      </c>
      <c r="O292" s="284"/>
      <c r="P292" s="252" t="s">
        <v>659</v>
      </c>
      <c r="Q292" s="252"/>
    </row>
    <row r="293" spans="1:17" s="283" customFormat="1">
      <c r="A293" s="238">
        <v>52</v>
      </c>
      <c r="B293" s="238" t="s">
        <v>333</v>
      </c>
      <c r="C293" s="238" t="s">
        <v>334</v>
      </c>
      <c r="D293" s="250" t="s">
        <v>192</v>
      </c>
      <c r="E293" s="244">
        <v>345</v>
      </c>
      <c r="F293" s="244">
        <v>304</v>
      </c>
      <c r="G293" s="244">
        <v>199</v>
      </c>
      <c r="H293" s="238">
        <v>55</v>
      </c>
      <c r="I293" s="238">
        <v>165</v>
      </c>
      <c r="J293" s="241">
        <v>1.806</v>
      </c>
      <c r="K293" s="242" t="s">
        <v>844</v>
      </c>
      <c r="L293" s="482">
        <v>7789.37</v>
      </c>
      <c r="M293" s="251" t="s">
        <v>193</v>
      </c>
      <c r="N293" s="638" t="s">
        <v>200</v>
      </c>
      <c r="P293" s="252" t="s">
        <v>658</v>
      </c>
      <c r="Q293" s="252"/>
    </row>
    <row r="294" spans="1:17" s="283" customFormat="1">
      <c r="A294" s="238">
        <v>53</v>
      </c>
      <c r="B294" s="238" t="s">
        <v>335</v>
      </c>
      <c r="C294" s="238" t="s">
        <v>336</v>
      </c>
      <c r="D294" s="250" t="s">
        <v>192</v>
      </c>
      <c r="E294" s="244">
        <v>345</v>
      </c>
      <c r="F294" s="244">
        <v>304</v>
      </c>
      <c r="G294" s="244">
        <v>199</v>
      </c>
      <c r="H294" s="238">
        <v>55</v>
      </c>
      <c r="I294" s="238">
        <v>165</v>
      </c>
      <c r="J294" s="241">
        <v>1.806</v>
      </c>
      <c r="K294" s="242" t="s">
        <v>844</v>
      </c>
      <c r="L294" s="482">
        <v>7791.97</v>
      </c>
      <c r="M294" s="251" t="s">
        <v>193</v>
      </c>
      <c r="N294" s="638" t="s">
        <v>200</v>
      </c>
      <c r="P294" s="252" t="s">
        <v>658</v>
      </c>
      <c r="Q294" s="252"/>
    </row>
    <row r="295" spans="1:17" s="283" customFormat="1">
      <c r="A295" s="238">
        <v>54</v>
      </c>
      <c r="B295" s="238" t="s">
        <v>337</v>
      </c>
      <c r="C295" s="238" t="s">
        <v>338</v>
      </c>
      <c r="D295" s="250" t="s">
        <v>192</v>
      </c>
      <c r="E295" s="244">
        <v>345</v>
      </c>
      <c r="F295" s="244">
        <v>304</v>
      </c>
      <c r="G295" s="244">
        <v>199</v>
      </c>
      <c r="H295" s="238">
        <v>55</v>
      </c>
      <c r="I295" s="238">
        <v>165</v>
      </c>
      <c r="J295" s="241">
        <v>1.806</v>
      </c>
      <c r="K295" s="242" t="s">
        <v>844</v>
      </c>
      <c r="L295" s="482">
        <v>7789.53</v>
      </c>
      <c r="M295" s="251" t="s">
        <v>193</v>
      </c>
      <c r="N295" s="638" t="s">
        <v>200</v>
      </c>
      <c r="O295" s="233"/>
      <c r="P295" s="252" t="s">
        <v>658</v>
      </c>
      <c r="Q295" s="252"/>
    </row>
    <row r="296" spans="1:17" s="283" customFormat="1">
      <c r="A296" s="238">
        <v>55</v>
      </c>
      <c r="B296" s="238" t="s">
        <v>233</v>
      </c>
      <c r="C296" s="238" t="s">
        <v>552</v>
      </c>
      <c r="D296" s="250" t="s">
        <v>192</v>
      </c>
      <c r="E296" s="244">
        <v>344</v>
      </c>
      <c r="F296" s="244">
        <v>303</v>
      </c>
      <c r="G296" s="244">
        <v>199</v>
      </c>
      <c r="H296" s="238">
        <v>55</v>
      </c>
      <c r="I296" s="238">
        <v>165</v>
      </c>
      <c r="J296" s="241">
        <v>1.806</v>
      </c>
      <c r="K296" s="242" t="s">
        <v>844</v>
      </c>
      <c r="L296" s="482">
        <v>5718.01</v>
      </c>
      <c r="M296" s="251" t="s">
        <v>193</v>
      </c>
      <c r="N296" s="638" t="s">
        <v>200</v>
      </c>
      <c r="O296" s="233"/>
      <c r="P296" s="252" t="s">
        <v>658</v>
      </c>
      <c r="Q296" s="252"/>
    </row>
    <row r="297" spans="1:17" s="283" customFormat="1">
      <c r="A297" s="238">
        <v>56</v>
      </c>
      <c r="B297" s="238" t="s">
        <v>232</v>
      </c>
      <c r="C297" s="238" t="s">
        <v>551</v>
      </c>
      <c r="D297" s="250" t="s">
        <v>192</v>
      </c>
      <c r="E297" s="244">
        <v>344</v>
      </c>
      <c r="F297" s="244">
        <v>303</v>
      </c>
      <c r="G297" s="244">
        <v>199</v>
      </c>
      <c r="H297" s="238">
        <v>55</v>
      </c>
      <c r="I297" s="238">
        <v>165</v>
      </c>
      <c r="J297" s="241">
        <v>1.806</v>
      </c>
      <c r="K297" s="242" t="s">
        <v>844</v>
      </c>
      <c r="L297" s="482">
        <v>5722.04</v>
      </c>
      <c r="M297" s="251" t="s">
        <v>193</v>
      </c>
      <c r="N297" s="638" t="s">
        <v>200</v>
      </c>
      <c r="O297" s="233"/>
      <c r="P297" s="252" t="s">
        <v>658</v>
      </c>
      <c r="Q297" s="252"/>
    </row>
    <row r="298" spans="1:17" s="283" customFormat="1">
      <c r="A298" s="238">
        <v>57</v>
      </c>
      <c r="B298" s="238" t="s">
        <v>724</v>
      </c>
      <c r="C298" s="238" t="s">
        <v>718</v>
      </c>
      <c r="D298" s="250" t="s">
        <v>192</v>
      </c>
      <c r="E298" s="244">
        <v>310</v>
      </c>
      <c r="F298" s="244">
        <v>274</v>
      </c>
      <c r="G298" s="244">
        <v>169</v>
      </c>
      <c r="H298" s="238">
        <v>55</v>
      </c>
      <c r="I298" s="238">
        <v>165</v>
      </c>
      <c r="J298" s="241">
        <v>1.534</v>
      </c>
      <c r="K298" s="242" t="s">
        <v>844</v>
      </c>
      <c r="L298" s="482">
        <v>5076.5600000000004</v>
      </c>
      <c r="M298" s="251" t="s">
        <v>193</v>
      </c>
      <c r="N298" s="638" t="s">
        <v>200</v>
      </c>
      <c r="O298" s="233"/>
      <c r="P298" s="252" t="s">
        <v>658</v>
      </c>
      <c r="Q298" s="252"/>
    </row>
    <row r="299" spans="1:17" s="283" customFormat="1">
      <c r="A299" s="238">
        <v>58</v>
      </c>
      <c r="B299" s="238" t="s">
        <v>692</v>
      </c>
      <c r="C299" s="238" t="s">
        <v>705</v>
      </c>
      <c r="D299" s="250" t="s">
        <v>192</v>
      </c>
      <c r="E299" s="244">
        <v>302</v>
      </c>
      <c r="F299" s="244">
        <v>267</v>
      </c>
      <c r="G299" s="244">
        <v>169</v>
      </c>
      <c r="H299" s="238">
        <v>55</v>
      </c>
      <c r="I299" s="238">
        <v>165</v>
      </c>
      <c r="J299" s="241">
        <v>1.534</v>
      </c>
      <c r="K299" s="242" t="s">
        <v>844</v>
      </c>
      <c r="L299" s="482">
        <v>5024.08</v>
      </c>
      <c r="M299" s="251" t="s">
        <v>193</v>
      </c>
      <c r="N299" s="638" t="s">
        <v>200</v>
      </c>
      <c r="O299" s="233"/>
      <c r="P299" s="252" t="s">
        <v>659</v>
      </c>
      <c r="Q299" s="252"/>
    </row>
    <row r="300" spans="1:17" s="283" customFormat="1">
      <c r="A300" s="238">
        <v>59</v>
      </c>
      <c r="B300" s="238" t="s">
        <v>798</v>
      </c>
      <c r="C300" s="238" t="s">
        <v>806</v>
      </c>
      <c r="D300" s="250" t="s">
        <v>192</v>
      </c>
      <c r="E300" s="244">
        <v>310</v>
      </c>
      <c r="F300" s="244">
        <v>274</v>
      </c>
      <c r="G300" s="244">
        <v>169</v>
      </c>
      <c r="H300" s="238">
        <v>55</v>
      </c>
      <c r="I300" s="238">
        <v>165</v>
      </c>
      <c r="J300" s="241">
        <v>1.534</v>
      </c>
      <c r="K300" s="242" t="s">
        <v>844</v>
      </c>
      <c r="L300" s="482">
        <v>5067.25</v>
      </c>
      <c r="M300" s="276" t="s">
        <v>193</v>
      </c>
      <c r="N300" s="638" t="s">
        <v>200</v>
      </c>
      <c r="O300" s="233"/>
      <c r="P300" s="252" t="s">
        <v>658</v>
      </c>
      <c r="Q300" s="252"/>
    </row>
    <row r="301" spans="1:17" s="283" customFormat="1">
      <c r="A301" s="238">
        <v>60</v>
      </c>
      <c r="B301" s="238" t="s">
        <v>785</v>
      </c>
      <c r="C301" s="238" t="s">
        <v>786</v>
      </c>
      <c r="D301" s="250" t="s">
        <v>192</v>
      </c>
      <c r="E301" s="244">
        <v>310</v>
      </c>
      <c r="F301" s="244">
        <v>274</v>
      </c>
      <c r="G301" s="244">
        <v>169</v>
      </c>
      <c r="H301" s="238">
        <v>55</v>
      </c>
      <c r="I301" s="238">
        <v>165</v>
      </c>
      <c r="J301" s="241">
        <v>1.534</v>
      </c>
      <c r="K301" s="242" t="s">
        <v>844</v>
      </c>
      <c r="L301" s="482">
        <v>5067.25</v>
      </c>
      <c r="M301" s="276" t="s">
        <v>193</v>
      </c>
      <c r="N301" s="638" t="s">
        <v>200</v>
      </c>
      <c r="O301" s="233"/>
      <c r="P301" s="252" t="s">
        <v>658</v>
      </c>
      <c r="Q301" s="252"/>
    </row>
    <row r="302" spans="1:17" s="283" customFormat="1">
      <c r="A302" s="238">
        <v>61</v>
      </c>
      <c r="B302" s="238" t="s">
        <v>820</v>
      </c>
      <c r="C302" s="238" t="s">
        <v>842</v>
      </c>
      <c r="D302" s="250" t="s">
        <v>192</v>
      </c>
      <c r="E302" s="244">
        <v>310</v>
      </c>
      <c r="F302" s="244">
        <v>274</v>
      </c>
      <c r="G302" s="244">
        <v>169</v>
      </c>
      <c r="H302" s="238">
        <v>55</v>
      </c>
      <c r="I302" s="238">
        <v>165</v>
      </c>
      <c r="J302" s="241">
        <v>1.534</v>
      </c>
      <c r="K302" s="242" t="s">
        <v>844</v>
      </c>
      <c r="L302" s="482">
        <v>5076.3</v>
      </c>
      <c r="M302" s="276" t="s">
        <v>193</v>
      </c>
      <c r="N302" s="638" t="s">
        <v>200</v>
      </c>
      <c r="O302" s="233"/>
      <c r="P302" s="252" t="s">
        <v>658</v>
      </c>
      <c r="Q302" s="252"/>
    </row>
    <row r="303" spans="1:17" s="283" customFormat="1">
      <c r="A303" s="238">
        <v>62</v>
      </c>
      <c r="B303" s="238" t="s">
        <v>738</v>
      </c>
      <c r="C303" s="238" t="s">
        <v>739</v>
      </c>
      <c r="D303" s="250" t="s">
        <v>192</v>
      </c>
      <c r="E303" s="244">
        <v>310</v>
      </c>
      <c r="F303" s="244">
        <v>274</v>
      </c>
      <c r="G303" s="244">
        <v>169</v>
      </c>
      <c r="H303" s="238">
        <v>55</v>
      </c>
      <c r="I303" s="238">
        <v>165</v>
      </c>
      <c r="J303" s="241">
        <v>1.534</v>
      </c>
      <c r="K303" s="242" t="s">
        <v>844</v>
      </c>
      <c r="L303" s="482">
        <v>5067.32</v>
      </c>
      <c r="M303" s="276" t="s">
        <v>193</v>
      </c>
      <c r="N303" s="638" t="s">
        <v>200</v>
      </c>
      <c r="O303" s="233"/>
      <c r="P303" s="252" t="s">
        <v>658</v>
      </c>
      <c r="Q303" s="252"/>
    </row>
    <row r="304" spans="1:17" s="283" customFormat="1">
      <c r="A304" s="238">
        <v>63</v>
      </c>
      <c r="B304" s="238" t="s">
        <v>834</v>
      </c>
      <c r="C304" s="238" t="s">
        <v>835</v>
      </c>
      <c r="D304" s="250" t="s">
        <v>192</v>
      </c>
      <c r="E304" s="244">
        <v>302</v>
      </c>
      <c r="F304" s="244">
        <v>267</v>
      </c>
      <c r="G304" s="244">
        <v>169</v>
      </c>
      <c r="H304" s="238">
        <v>55</v>
      </c>
      <c r="I304" s="238">
        <v>165</v>
      </c>
      <c r="J304" s="241">
        <v>1.534</v>
      </c>
      <c r="K304" s="242" t="s">
        <v>844</v>
      </c>
      <c r="L304" s="482">
        <v>6154.81</v>
      </c>
      <c r="M304" s="276" t="s">
        <v>193</v>
      </c>
      <c r="N304" s="638" t="s">
        <v>200</v>
      </c>
      <c r="O304" s="233"/>
      <c r="P304" s="252" t="s">
        <v>659</v>
      </c>
      <c r="Q304" s="252"/>
    </row>
    <row r="305" spans="1:18" s="283" customFormat="1">
      <c r="A305" s="238">
        <v>64</v>
      </c>
      <c r="B305" s="238" t="s">
        <v>848</v>
      </c>
      <c r="C305" s="238" t="s">
        <v>847</v>
      </c>
      <c r="D305" s="250" t="s">
        <v>192</v>
      </c>
      <c r="E305" s="244">
        <v>302</v>
      </c>
      <c r="F305" s="244">
        <v>267</v>
      </c>
      <c r="G305" s="244">
        <v>169</v>
      </c>
      <c r="H305" s="238">
        <v>55</v>
      </c>
      <c r="I305" s="238">
        <v>165</v>
      </c>
      <c r="J305" s="241">
        <v>1.534</v>
      </c>
      <c r="K305" s="242" t="s">
        <v>844</v>
      </c>
      <c r="L305" s="482">
        <v>6224.31</v>
      </c>
      <c r="M305" s="276" t="s">
        <v>193</v>
      </c>
      <c r="N305" s="638" t="s">
        <v>200</v>
      </c>
      <c r="O305" s="233"/>
      <c r="P305" s="252" t="s">
        <v>658</v>
      </c>
      <c r="Q305" s="252"/>
    </row>
    <row r="306" spans="1:18" s="283" customFormat="1">
      <c r="A306" s="238">
        <v>65</v>
      </c>
      <c r="B306" s="238" t="s">
        <v>716</v>
      </c>
      <c r="C306" s="238" t="s">
        <v>717</v>
      </c>
      <c r="D306" s="250" t="s">
        <v>192</v>
      </c>
      <c r="E306" s="244">
        <v>302</v>
      </c>
      <c r="F306" s="244">
        <v>267</v>
      </c>
      <c r="G306" s="244">
        <v>169</v>
      </c>
      <c r="H306" s="238">
        <v>55</v>
      </c>
      <c r="I306" s="238">
        <v>165</v>
      </c>
      <c r="J306" s="241">
        <v>1.534</v>
      </c>
      <c r="K306" s="242" t="s">
        <v>844</v>
      </c>
      <c r="L306" s="482">
        <v>5394.15</v>
      </c>
      <c r="M306" s="276" t="s">
        <v>193</v>
      </c>
      <c r="N306" s="638" t="s">
        <v>200</v>
      </c>
      <c r="O306" s="233"/>
      <c r="P306" s="252" t="s">
        <v>659</v>
      </c>
      <c r="Q306" s="252"/>
    </row>
    <row r="307" spans="1:18" s="283" customFormat="1">
      <c r="A307" s="238">
        <v>66</v>
      </c>
      <c r="B307" s="238" t="s">
        <v>861</v>
      </c>
      <c r="C307" s="238" t="s">
        <v>860</v>
      </c>
      <c r="D307" s="250" t="s">
        <v>192</v>
      </c>
      <c r="E307" s="244">
        <v>310</v>
      </c>
      <c r="F307" s="244">
        <v>274</v>
      </c>
      <c r="G307" s="244">
        <v>169</v>
      </c>
      <c r="H307" s="238">
        <v>55</v>
      </c>
      <c r="I307" s="238">
        <v>165</v>
      </c>
      <c r="J307" s="241">
        <v>1.534</v>
      </c>
      <c r="K307" s="242" t="s">
        <v>844</v>
      </c>
      <c r="L307" s="482">
        <v>5449.94</v>
      </c>
      <c r="M307" s="251" t="s">
        <v>193</v>
      </c>
      <c r="N307" s="638" t="s">
        <v>200</v>
      </c>
      <c r="O307" s="233"/>
      <c r="P307" s="252" t="s">
        <v>658</v>
      </c>
      <c r="Q307" s="252"/>
    </row>
    <row r="308" spans="1:18" s="283" customFormat="1">
      <c r="A308" s="238">
        <v>67</v>
      </c>
      <c r="B308" s="238" t="s">
        <v>866</v>
      </c>
      <c r="C308" s="238" t="s">
        <v>897</v>
      </c>
      <c r="D308" s="250" t="s">
        <v>192</v>
      </c>
      <c r="E308" s="244">
        <v>310</v>
      </c>
      <c r="F308" s="244">
        <v>274</v>
      </c>
      <c r="G308" s="244">
        <v>169</v>
      </c>
      <c r="H308" s="238">
        <v>55</v>
      </c>
      <c r="I308" s="238">
        <v>165</v>
      </c>
      <c r="J308" s="241">
        <v>1.534</v>
      </c>
      <c r="K308" s="242" t="s">
        <v>844</v>
      </c>
      <c r="L308" s="482">
        <v>5449.1</v>
      </c>
      <c r="M308" s="251" t="s">
        <v>193</v>
      </c>
      <c r="N308" s="638" t="s">
        <v>200</v>
      </c>
      <c r="O308" s="233"/>
      <c r="P308" s="252" t="s">
        <v>658</v>
      </c>
      <c r="Q308" s="252"/>
    </row>
    <row r="309" spans="1:18" s="283" customFormat="1">
      <c r="A309" s="238">
        <v>68</v>
      </c>
      <c r="B309" s="238" t="s">
        <v>899</v>
      </c>
      <c r="C309" s="238" t="s">
        <v>900</v>
      </c>
      <c r="D309" s="250" t="s">
        <v>192</v>
      </c>
      <c r="E309" s="244">
        <v>310</v>
      </c>
      <c r="F309" s="244">
        <v>274</v>
      </c>
      <c r="G309" s="244">
        <v>169</v>
      </c>
      <c r="H309" s="238">
        <v>55</v>
      </c>
      <c r="I309" s="238">
        <v>165</v>
      </c>
      <c r="J309" s="241">
        <v>1.534</v>
      </c>
      <c r="K309" s="242" t="s">
        <v>844</v>
      </c>
      <c r="L309" s="482">
        <v>5440.8</v>
      </c>
      <c r="M309" s="251" t="s">
        <v>193</v>
      </c>
      <c r="N309" s="638" t="s">
        <v>200</v>
      </c>
      <c r="P309" s="233"/>
      <c r="Q309" s="233"/>
      <c r="R309" s="252" t="s">
        <v>658</v>
      </c>
    </row>
    <row r="310" spans="1:18" s="649" customFormat="1">
      <c r="A310" s="639"/>
      <c r="B310" s="639" t="s">
        <v>357</v>
      </c>
      <c r="C310" s="639" t="s">
        <v>1117</v>
      </c>
      <c r="D310" s="640" t="s">
        <v>192</v>
      </c>
      <c r="E310" s="641">
        <v>305</v>
      </c>
      <c r="F310" s="641">
        <v>262</v>
      </c>
      <c r="G310" s="641">
        <v>169</v>
      </c>
      <c r="H310" s="639">
        <v>55</v>
      </c>
      <c r="I310" s="639">
        <v>165</v>
      </c>
      <c r="J310" s="642">
        <v>1.534</v>
      </c>
      <c r="K310" s="643" t="s">
        <v>844</v>
      </c>
      <c r="L310" s="644">
        <v>4274.5</v>
      </c>
      <c r="M310" s="645" t="s">
        <v>193</v>
      </c>
      <c r="N310" s="646" t="s">
        <v>200</v>
      </c>
      <c r="O310" s="647"/>
      <c r="P310" s="648" t="s">
        <v>659</v>
      </c>
      <c r="Q310" s="648" t="s">
        <v>1113</v>
      </c>
    </row>
    <row r="311" spans="1:18" s="649" customFormat="1">
      <c r="A311" s="639"/>
      <c r="B311" s="639" t="s">
        <v>361</v>
      </c>
      <c r="C311" s="639" t="s">
        <v>1118</v>
      </c>
      <c r="D311" s="640" t="s">
        <v>192</v>
      </c>
      <c r="E311" s="641">
        <v>305</v>
      </c>
      <c r="F311" s="641">
        <v>262</v>
      </c>
      <c r="G311" s="641">
        <v>169</v>
      </c>
      <c r="H311" s="639">
        <v>55</v>
      </c>
      <c r="I311" s="639">
        <v>165</v>
      </c>
      <c r="J311" s="642">
        <v>1.534</v>
      </c>
      <c r="K311" s="643" t="s">
        <v>844</v>
      </c>
      <c r="L311" s="644">
        <v>4274.57</v>
      </c>
      <c r="M311" s="645" t="s">
        <v>193</v>
      </c>
      <c r="N311" s="646" t="s">
        <v>200</v>
      </c>
      <c r="O311" s="647"/>
      <c r="P311" s="648" t="s">
        <v>659</v>
      </c>
      <c r="Q311" s="648" t="s">
        <v>1113</v>
      </c>
    </row>
    <row r="312" spans="1:18" s="649" customFormat="1">
      <c r="A312" s="639"/>
      <c r="B312" s="639" t="s">
        <v>390</v>
      </c>
      <c r="C312" s="639" t="s">
        <v>1119</v>
      </c>
      <c r="D312" s="640" t="s">
        <v>192</v>
      </c>
      <c r="E312" s="641">
        <v>296</v>
      </c>
      <c r="F312" s="641">
        <v>260</v>
      </c>
      <c r="G312" s="641">
        <v>169</v>
      </c>
      <c r="H312" s="639">
        <v>55</v>
      </c>
      <c r="I312" s="639">
        <v>165</v>
      </c>
      <c r="J312" s="642">
        <v>1.534</v>
      </c>
      <c r="K312" s="643" t="s">
        <v>844</v>
      </c>
      <c r="L312" s="644">
        <v>4224.12</v>
      </c>
      <c r="M312" s="645" t="s">
        <v>193</v>
      </c>
      <c r="N312" s="646" t="s">
        <v>200</v>
      </c>
      <c r="P312" s="648" t="s">
        <v>659</v>
      </c>
      <c r="Q312" s="648" t="s">
        <v>1113</v>
      </c>
    </row>
    <row r="313" spans="1:18" s="649" customFormat="1">
      <c r="A313" s="639"/>
      <c r="B313" s="639" t="s">
        <v>392</v>
      </c>
      <c r="C313" s="639" t="s">
        <v>1120</v>
      </c>
      <c r="D313" s="640" t="s">
        <v>192</v>
      </c>
      <c r="E313" s="641">
        <v>296</v>
      </c>
      <c r="F313" s="641">
        <v>260</v>
      </c>
      <c r="G313" s="641">
        <v>169</v>
      </c>
      <c r="H313" s="639">
        <v>55</v>
      </c>
      <c r="I313" s="639">
        <v>165</v>
      </c>
      <c r="J313" s="642">
        <v>1.534</v>
      </c>
      <c r="K313" s="643" t="s">
        <v>844</v>
      </c>
      <c r="L313" s="644">
        <v>4224.12</v>
      </c>
      <c r="M313" s="645" t="s">
        <v>193</v>
      </c>
      <c r="N313" s="646" t="s">
        <v>200</v>
      </c>
      <c r="P313" s="648" t="s">
        <v>659</v>
      </c>
      <c r="Q313" s="648" t="s">
        <v>1113</v>
      </c>
    </row>
    <row r="314" spans="1:18" s="649" customFormat="1">
      <c r="A314" s="639"/>
      <c r="B314" s="639" t="s">
        <v>401</v>
      </c>
      <c r="C314" s="639" t="s">
        <v>1121</v>
      </c>
      <c r="D314" s="640" t="s">
        <v>192</v>
      </c>
      <c r="E314" s="641">
        <v>318</v>
      </c>
      <c r="F314" s="641">
        <v>282</v>
      </c>
      <c r="G314" s="641">
        <v>199</v>
      </c>
      <c r="H314" s="639">
        <v>55</v>
      </c>
      <c r="I314" s="639">
        <v>165</v>
      </c>
      <c r="J314" s="642">
        <v>1.806</v>
      </c>
      <c r="K314" s="643" t="s">
        <v>844</v>
      </c>
      <c r="L314" s="644">
        <v>4347.66</v>
      </c>
      <c r="M314" s="645" t="s">
        <v>193</v>
      </c>
      <c r="N314" s="646" t="s">
        <v>200</v>
      </c>
      <c r="O314" s="647"/>
      <c r="P314" s="648" t="s">
        <v>659</v>
      </c>
      <c r="Q314" s="648" t="s">
        <v>1113</v>
      </c>
    </row>
    <row r="315" spans="1:18" s="649" customFormat="1">
      <c r="A315" s="639"/>
      <c r="B315" s="639" t="s">
        <v>403</v>
      </c>
      <c r="C315" s="639" t="s">
        <v>1122</v>
      </c>
      <c r="D315" s="640" t="s">
        <v>192</v>
      </c>
      <c r="E315" s="641">
        <v>318</v>
      </c>
      <c r="F315" s="641">
        <v>282</v>
      </c>
      <c r="G315" s="641">
        <v>199</v>
      </c>
      <c r="H315" s="639">
        <v>55</v>
      </c>
      <c r="I315" s="639">
        <v>165</v>
      </c>
      <c r="J315" s="642">
        <v>1.806</v>
      </c>
      <c r="K315" s="643" t="s">
        <v>844</v>
      </c>
      <c r="L315" s="644">
        <v>4347.5600000000004</v>
      </c>
      <c r="M315" s="645" t="s">
        <v>193</v>
      </c>
      <c r="N315" s="646" t="s">
        <v>200</v>
      </c>
      <c r="P315" s="648" t="s">
        <v>659</v>
      </c>
      <c r="Q315" s="648" t="s">
        <v>1113</v>
      </c>
    </row>
    <row r="316" spans="1:18" s="649" customFormat="1">
      <c r="A316" s="639"/>
      <c r="B316" s="639" t="s">
        <v>686</v>
      </c>
      <c r="C316" s="639" t="s">
        <v>1123</v>
      </c>
      <c r="D316" s="640" t="s">
        <v>192</v>
      </c>
      <c r="E316" s="641">
        <v>334</v>
      </c>
      <c r="F316" s="641">
        <v>293</v>
      </c>
      <c r="G316" s="641">
        <v>199</v>
      </c>
      <c r="H316" s="639">
        <v>55</v>
      </c>
      <c r="I316" s="639">
        <v>165</v>
      </c>
      <c r="J316" s="642">
        <v>1.806</v>
      </c>
      <c r="K316" s="643" t="s">
        <v>844</v>
      </c>
      <c r="L316" s="644">
        <v>5716.5</v>
      </c>
      <c r="M316" s="645" t="s">
        <v>193</v>
      </c>
      <c r="N316" s="646" t="s">
        <v>200</v>
      </c>
      <c r="O316" s="647"/>
      <c r="P316" s="648" t="s">
        <v>659</v>
      </c>
      <c r="Q316" s="648" t="s">
        <v>1113</v>
      </c>
    </row>
    <row r="317" spans="1:18" s="649" customFormat="1">
      <c r="A317" s="639"/>
      <c r="B317" s="639" t="s">
        <v>685</v>
      </c>
      <c r="C317" s="639" t="s">
        <v>1124</v>
      </c>
      <c r="D317" s="640" t="s">
        <v>192</v>
      </c>
      <c r="E317" s="641">
        <v>334</v>
      </c>
      <c r="F317" s="641">
        <v>293</v>
      </c>
      <c r="G317" s="641">
        <v>199</v>
      </c>
      <c r="H317" s="639">
        <v>55</v>
      </c>
      <c r="I317" s="639">
        <v>165</v>
      </c>
      <c r="J317" s="642">
        <v>1.806</v>
      </c>
      <c r="K317" s="643" t="s">
        <v>844</v>
      </c>
      <c r="L317" s="644">
        <v>5716.48</v>
      </c>
      <c r="M317" s="645" t="s">
        <v>193</v>
      </c>
      <c r="N317" s="646" t="s">
        <v>200</v>
      </c>
      <c r="P317" s="648" t="s">
        <v>659</v>
      </c>
      <c r="Q317" s="648" t="s">
        <v>1113</v>
      </c>
    </row>
    <row r="318" spans="1:18" s="649" customFormat="1">
      <c r="A318" s="639"/>
      <c r="B318" s="639" t="s">
        <v>232</v>
      </c>
      <c r="C318" s="639" t="s">
        <v>1125</v>
      </c>
      <c r="D318" s="640" t="s">
        <v>192</v>
      </c>
      <c r="E318" s="641">
        <v>334</v>
      </c>
      <c r="F318" s="641">
        <v>293</v>
      </c>
      <c r="G318" s="641">
        <v>199</v>
      </c>
      <c r="H318" s="639">
        <v>55</v>
      </c>
      <c r="I318" s="639">
        <v>165</v>
      </c>
      <c r="J318" s="642">
        <v>1.806</v>
      </c>
      <c r="K318" s="643" t="s">
        <v>844</v>
      </c>
      <c r="L318" s="644">
        <v>5668.21</v>
      </c>
      <c r="M318" s="645" t="s">
        <v>193</v>
      </c>
      <c r="N318" s="646" t="s">
        <v>200</v>
      </c>
      <c r="O318" s="647"/>
      <c r="P318" s="648" t="s">
        <v>659</v>
      </c>
      <c r="Q318" s="648" t="s">
        <v>1113</v>
      </c>
    </row>
    <row r="319" spans="1:18" s="649" customFormat="1">
      <c r="A319" s="639"/>
      <c r="B319" s="639" t="s">
        <v>233</v>
      </c>
      <c r="C319" s="639" t="s">
        <v>1126</v>
      </c>
      <c r="D319" s="640" t="s">
        <v>192</v>
      </c>
      <c r="E319" s="641">
        <v>334</v>
      </c>
      <c r="F319" s="641">
        <v>293</v>
      </c>
      <c r="G319" s="641">
        <v>199</v>
      </c>
      <c r="H319" s="639">
        <v>55</v>
      </c>
      <c r="I319" s="639">
        <v>165</v>
      </c>
      <c r="J319" s="642">
        <v>1.806</v>
      </c>
      <c r="K319" s="643" t="s">
        <v>844</v>
      </c>
      <c r="L319" s="644">
        <v>5664.17</v>
      </c>
      <c r="M319" s="645" t="s">
        <v>193</v>
      </c>
      <c r="N319" s="646" t="s">
        <v>200</v>
      </c>
      <c r="O319" s="647"/>
      <c r="P319" s="648" t="s">
        <v>659</v>
      </c>
      <c r="Q319" s="648" t="s">
        <v>1113</v>
      </c>
    </row>
    <row r="320" spans="1:18" s="283" customFormat="1">
      <c r="A320" s="238"/>
      <c r="B320" s="237"/>
      <c r="C320" s="238"/>
      <c r="D320" s="250" t="s">
        <v>192</v>
      </c>
      <c r="E320" s="244"/>
      <c r="F320" s="244"/>
      <c r="G320" s="244"/>
      <c r="H320" s="238"/>
      <c r="I320" s="238"/>
      <c r="J320" s="241"/>
      <c r="K320" s="242"/>
      <c r="L320" s="482"/>
      <c r="M320" s="276" t="s">
        <v>193</v>
      </c>
      <c r="N320" s="638"/>
      <c r="P320" s="234"/>
      <c r="Q320" s="234"/>
    </row>
    <row r="321" spans="1:17" s="283" customFormat="1">
      <c r="A321" s="238"/>
      <c r="B321" s="237"/>
      <c r="C321" s="238"/>
      <c r="D321" s="250" t="s">
        <v>192</v>
      </c>
      <c r="E321" s="240"/>
      <c r="F321" s="238"/>
      <c r="G321" s="238"/>
      <c r="H321" s="238"/>
      <c r="I321" s="238"/>
      <c r="J321" s="241"/>
      <c r="K321" s="242"/>
      <c r="L321" s="482"/>
      <c r="M321" s="276" t="s">
        <v>193</v>
      </c>
      <c r="N321" s="638"/>
      <c r="P321" s="234"/>
      <c r="Q321" s="234"/>
    </row>
    <row r="322" spans="1:17">
      <c r="A322" s="238"/>
      <c r="B322" s="238"/>
      <c r="C322" s="238"/>
      <c r="D322" s="250" t="s">
        <v>192</v>
      </c>
      <c r="E322" s="280"/>
      <c r="F322" s="238"/>
      <c r="G322" s="238"/>
      <c r="H322" s="238"/>
      <c r="I322" s="238"/>
      <c r="J322" s="241"/>
      <c r="K322" s="242"/>
      <c r="L322" s="482"/>
      <c r="M322" s="276" t="s">
        <v>193</v>
      </c>
      <c r="N322" s="638"/>
      <c r="P322" s="234"/>
      <c r="Q322" s="234"/>
    </row>
    <row r="323" spans="1:17">
      <c r="A323" s="238"/>
      <c r="B323" s="237"/>
      <c r="C323" s="238"/>
      <c r="D323" s="250" t="s">
        <v>192</v>
      </c>
      <c r="E323" s="246"/>
      <c r="F323" s="243"/>
      <c r="G323" s="238"/>
      <c r="H323" s="238"/>
      <c r="I323" s="238"/>
      <c r="J323" s="241"/>
      <c r="K323" s="242"/>
      <c r="L323" s="482"/>
      <c r="M323" s="276" t="s">
        <v>193</v>
      </c>
      <c r="N323" s="638"/>
      <c r="P323" s="234"/>
      <c r="Q323" s="234"/>
    </row>
    <row r="324" spans="1:17">
      <c r="A324" s="238"/>
      <c r="B324" s="237"/>
      <c r="C324" s="238"/>
      <c r="D324" s="250" t="s">
        <v>192</v>
      </c>
      <c r="E324" s="246"/>
      <c r="F324" s="243"/>
      <c r="G324" s="238"/>
      <c r="H324" s="238"/>
      <c r="I324" s="238"/>
      <c r="J324" s="241"/>
      <c r="K324" s="242"/>
      <c r="L324" s="482"/>
      <c r="M324" s="276" t="s">
        <v>193</v>
      </c>
      <c r="N324" s="638"/>
      <c r="O324" s="233"/>
      <c r="P324" s="234"/>
      <c r="Q324" s="234"/>
    </row>
    <row r="325" spans="1:17">
      <c r="A325" s="238"/>
      <c r="B325" s="237"/>
      <c r="C325" s="238"/>
      <c r="D325" s="250" t="s">
        <v>192</v>
      </c>
      <c r="E325" s="246"/>
      <c r="F325" s="243"/>
      <c r="G325" s="238"/>
      <c r="H325" s="238"/>
      <c r="I325" s="238"/>
      <c r="J325" s="241"/>
      <c r="K325" s="242"/>
      <c r="L325" s="482"/>
      <c r="M325" s="276" t="s">
        <v>193</v>
      </c>
      <c r="N325" s="638"/>
      <c r="O325" s="233"/>
      <c r="P325" s="234"/>
      <c r="Q325" s="234"/>
    </row>
    <row r="326" spans="1:17">
      <c r="A326" s="238"/>
      <c r="B326" s="237"/>
      <c r="C326" s="238"/>
      <c r="D326" s="250" t="s">
        <v>192</v>
      </c>
      <c r="E326" s="246"/>
      <c r="F326" s="243"/>
      <c r="G326" s="238"/>
      <c r="H326" s="238"/>
      <c r="I326" s="238"/>
      <c r="J326" s="241"/>
      <c r="K326" s="242"/>
      <c r="L326" s="482"/>
      <c r="M326" s="276" t="s">
        <v>193</v>
      </c>
      <c r="N326" s="638"/>
      <c r="O326" s="233"/>
      <c r="P326" s="234"/>
      <c r="Q326" s="234"/>
    </row>
    <row r="327" spans="1:17">
      <c r="A327" s="238"/>
      <c r="B327" s="237"/>
      <c r="C327" s="238"/>
      <c r="D327" s="250" t="s">
        <v>192</v>
      </c>
      <c r="E327" s="246"/>
      <c r="F327" s="243"/>
      <c r="G327" s="238"/>
      <c r="H327" s="238"/>
      <c r="I327" s="238"/>
      <c r="J327" s="241"/>
      <c r="K327" s="242"/>
      <c r="L327" s="482"/>
      <c r="M327" s="276" t="s">
        <v>193</v>
      </c>
      <c r="N327" s="638"/>
      <c r="O327" s="233"/>
      <c r="P327" s="234"/>
      <c r="Q327" s="234"/>
    </row>
    <row r="328" spans="1:17">
      <c r="A328" s="238">
        <v>1</v>
      </c>
      <c r="B328" s="238" t="s">
        <v>79</v>
      </c>
      <c r="C328" s="238" t="s">
        <v>388</v>
      </c>
      <c r="D328" s="250" t="s">
        <v>192</v>
      </c>
      <c r="E328" s="244">
        <v>9.5</v>
      </c>
      <c r="F328" s="244">
        <v>7.5</v>
      </c>
      <c r="G328" s="244">
        <v>83</v>
      </c>
      <c r="H328" s="238">
        <v>43</v>
      </c>
      <c r="I328" s="238">
        <v>13</v>
      </c>
      <c r="J328" s="241">
        <v>4.5999999999999999E-2</v>
      </c>
      <c r="K328" s="242"/>
      <c r="L328" s="482">
        <v>79.66</v>
      </c>
      <c r="M328" s="276" t="s">
        <v>193</v>
      </c>
      <c r="N328" s="638"/>
      <c r="O328" s="233"/>
      <c r="P328" s="234"/>
      <c r="Q328" s="234"/>
    </row>
    <row r="329" spans="1:17">
      <c r="A329" s="238">
        <v>2</v>
      </c>
      <c r="B329" s="238" t="s">
        <v>80</v>
      </c>
      <c r="C329" s="238" t="s">
        <v>389</v>
      </c>
      <c r="D329" s="250" t="s">
        <v>192</v>
      </c>
      <c r="E329" s="244">
        <v>7</v>
      </c>
      <c r="F329" s="244">
        <v>6.4</v>
      </c>
      <c r="G329" s="244">
        <v>67</v>
      </c>
      <c r="H329" s="238">
        <v>35</v>
      </c>
      <c r="I329" s="238">
        <v>13.5</v>
      </c>
      <c r="J329" s="241">
        <v>3.2000000000000001E-2</v>
      </c>
      <c r="K329" s="242"/>
      <c r="L329" s="482">
        <v>86.66</v>
      </c>
      <c r="M329" s="276" t="s">
        <v>193</v>
      </c>
      <c r="N329" s="638"/>
      <c r="O329" s="233"/>
      <c r="P329" s="234"/>
      <c r="Q329" s="234"/>
    </row>
    <row r="330" spans="1:17">
      <c r="A330" s="238">
        <v>3</v>
      </c>
      <c r="B330" s="238" t="s">
        <v>194</v>
      </c>
      <c r="C330" s="238" t="s">
        <v>195</v>
      </c>
      <c r="D330" s="250" t="s">
        <v>192</v>
      </c>
      <c r="E330" s="244">
        <v>7</v>
      </c>
      <c r="F330" s="244">
        <v>6.4</v>
      </c>
      <c r="G330" s="244">
        <v>67</v>
      </c>
      <c r="H330" s="238">
        <v>35</v>
      </c>
      <c r="I330" s="238">
        <v>13.5</v>
      </c>
      <c r="J330" s="241">
        <v>3.2000000000000001E-2</v>
      </c>
      <c r="K330" s="242"/>
      <c r="L330" s="482">
        <v>57.46</v>
      </c>
      <c r="M330" s="276" t="s">
        <v>193</v>
      </c>
      <c r="N330" s="638"/>
      <c r="O330" s="233"/>
      <c r="P330" s="234"/>
      <c r="Q330" s="234"/>
    </row>
    <row r="331" spans="1:17">
      <c r="A331" s="238">
        <v>4</v>
      </c>
      <c r="B331" s="238" t="s">
        <v>662</v>
      </c>
      <c r="C331" s="238" t="s">
        <v>675</v>
      </c>
      <c r="D331" s="250" t="s">
        <v>192</v>
      </c>
      <c r="E331" s="244">
        <v>7</v>
      </c>
      <c r="F331" s="244">
        <v>6.4</v>
      </c>
      <c r="G331" s="244">
        <v>67</v>
      </c>
      <c r="H331" s="238">
        <v>35</v>
      </c>
      <c r="I331" s="238">
        <v>13.5</v>
      </c>
      <c r="J331" s="241">
        <v>3.2000000000000001E-2</v>
      </c>
      <c r="K331" s="242"/>
      <c r="L331" s="482">
        <v>73.38</v>
      </c>
      <c r="M331" s="251" t="s">
        <v>193</v>
      </c>
      <c r="N331" s="638"/>
      <c r="O331" s="233"/>
      <c r="P331" s="279"/>
      <c r="Q331" s="279"/>
    </row>
    <row r="332" spans="1:17">
      <c r="A332" s="238">
        <v>5</v>
      </c>
      <c r="B332" s="238" t="s">
        <v>663</v>
      </c>
      <c r="C332" s="238" t="s">
        <v>676</v>
      </c>
      <c r="D332" s="250" t="s">
        <v>192</v>
      </c>
      <c r="E332" s="244">
        <v>7</v>
      </c>
      <c r="F332" s="244">
        <v>6.4</v>
      </c>
      <c r="G332" s="244">
        <v>67</v>
      </c>
      <c r="H332" s="238">
        <v>35</v>
      </c>
      <c r="I332" s="238">
        <v>13.5</v>
      </c>
      <c r="J332" s="241">
        <v>3.2000000000000001E-2</v>
      </c>
      <c r="K332" s="242"/>
      <c r="L332" s="482">
        <v>73.38</v>
      </c>
      <c r="M332" s="276" t="s">
        <v>193</v>
      </c>
      <c r="N332" s="638"/>
      <c r="O332" s="233"/>
      <c r="P332" s="234"/>
      <c r="Q332" s="234"/>
    </row>
    <row r="333" spans="1:17">
      <c r="A333" s="238">
        <v>6</v>
      </c>
      <c r="B333" s="238" t="s">
        <v>811</v>
      </c>
      <c r="C333" s="238" t="s">
        <v>812</v>
      </c>
      <c r="D333" s="250" t="s">
        <v>192</v>
      </c>
      <c r="E333" s="244">
        <v>7</v>
      </c>
      <c r="F333" s="244">
        <v>6.4</v>
      </c>
      <c r="G333" s="244">
        <v>67</v>
      </c>
      <c r="H333" s="238">
        <v>35</v>
      </c>
      <c r="I333" s="238">
        <v>14</v>
      </c>
      <c r="J333" s="241">
        <v>3.3000000000000002E-2</v>
      </c>
      <c r="K333" s="242"/>
      <c r="L333" s="482">
        <v>80.16</v>
      </c>
      <c r="M333" s="276" t="s">
        <v>193</v>
      </c>
      <c r="N333" s="638"/>
      <c r="O333" s="233"/>
      <c r="P333" s="279"/>
      <c r="Q333" s="279"/>
    </row>
    <row r="334" spans="1:17">
      <c r="A334" s="238">
        <v>7</v>
      </c>
      <c r="B334" s="238" t="s">
        <v>664</v>
      </c>
      <c r="C334" s="238" t="s">
        <v>628</v>
      </c>
      <c r="D334" s="250" t="s">
        <v>192</v>
      </c>
      <c r="E334" s="244">
        <v>7</v>
      </c>
      <c r="F334" s="244">
        <v>6.4</v>
      </c>
      <c r="G334" s="244">
        <v>67</v>
      </c>
      <c r="H334" s="238">
        <v>35</v>
      </c>
      <c r="I334" s="238">
        <v>13.5</v>
      </c>
      <c r="J334" s="241">
        <v>3.2000000000000001E-2</v>
      </c>
      <c r="K334" s="242"/>
      <c r="L334" s="482">
        <v>91.13</v>
      </c>
      <c r="M334" s="276" t="s">
        <v>193</v>
      </c>
      <c r="N334" s="638"/>
      <c r="O334" s="233"/>
      <c r="P334" s="279"/>
      <c r="Q334" s="279"/>
    </row>
    <row r="335" spans="1:17">
      <c r="A335" s="238">
        <v>8</v>
      </c>
      <c r="B335" s="238" t="s">
        <v>665</v>
      </c>
      <c r="C335" s="238" t="s">
        <v>677</v>
      </c>
      <c r="D335" s="250" t="s">
        <v>192</v>
      </c>
      <c r="E335" s="244">
        <v>7.6</v>
      </c>
      <c r="F335" s="244">
        <v>7</v>
      </c>
      <c r="G335" s="244">
        <v>0</v>
      </c>
      <c r="H335" s="238">
        <v>0</v>
      </c>
      <c r="I335" s="238">
        <v>0</v>
      </c>
      <c r="J335" s="241">
        <v>0.04</v>
      </c>
      <c r="K335" s="242"/>
      <c r="L335" s="482">
        <v>93.88</v>
      </c>
      <c r="M335" s="276" t="s">
        <v>193</v>
      </c>
      <c r="N335" s="638"/>
      <c r="O335" s="233"/>
      <c r="P335" s="279"/>
      <c r="Q335" s="279"/>
    </row>
    <row r="336" spans="1:17">
      <c r="A336" s="238">
        <v>9</v>
      </c>
      <c r="B336" s="238" t="s">
        <v>666</v>
      </c>
      <c r="C336" s="238" t="s">
        <v>196</v>
      </c>
      <c r="D336" s="250" t="s">
        <v>192</v>
      </c>
      <c r="E336" s="244">
        <v>12.1</v>
      </c>
      <c r="F336" s="244">
        <v>10.1</v>
      </c>
      <c r="G336" s="244">
        <v>90.9</v>
      </c>
      <c r="H336" s="238">
        <v>42.4</v>
      </c>
      <c r="I336" s="238">
        <v>10</v>
      </c>
      <c r="J336" s="241">
        <v>3.9E-2</v>
      </c>
      <c r="K336" s="242"/>
      <c r="L336" s="482">
        <v>357.66</v>
      </c>
      <c r="M336" s="276" t="s">
        <v>193</v>
      </c>
      <c r="N336" s="638"/>
      <c r="O336" s="233"/>
      <c r="P336" s="279"/>
      <c r="Q336" s="279"/>
    </row>
    <row r="337" spans="1:17">
      <c r="A337" s="238">
        <v>10</v>
      </c>
      <c r="B337" s="238" t="s">
        <v>667</v>
      </c>
      <c r="C337" s="238" t="s">
        <v>197</v>
      </c>
      <c r="D337" s="250" t="s">
        <v>192</v>
      </c>
      <c r="E337" s="244">
        <v>11.6</v>
      </c>
      <c r="F337" s="244">
        <v>9.6</v>
      </c>
      <c r="G337" s="244">
        <v>90.9</v>
      </c>
      <c r="H337" s="238">
        <v>42.4</v>
      </c>
      <c r="I337" s="238">
        <v>10</v>
      </c>
      <c r="J337" s="241">
        <v>3.9E-2</v>
      </c>
      <c r="K337" s="242"/>
      <c r="L337" s="482">
        <v>350.5</v>
      </c>
      <c r="M337" s="276" t="s">
        <v>193</v>
      </c>
      <c r="N337" s="638"/>
      <c r="O337" s="233"/>
      <c r="P337" s="279"/>
      <c r="Q337" s="279"/>
    </row>
    <row r="338" spans="1:17">
      <c r="A338" s="238">
        <v>11</v>
      </c>
      <c r="B338" s="238" t="s">
        <v>668</v>
      </c>
      <c r="C338" s="238" t="s">
        <v>678</v>
      </c>
      <c r="D338" s="250" t="s">
        <v>192</v>
      </c>
      <c r="E338" s="244">
        <v>7.6</v>
      </c>
      <c r="F338" s="244">
        <v>7</v>
      </c>
      <c r="G338" s="244">
        <v>0</v>
      </c>
      <c r="H338" s="238">
        <v>0</v>
      </c>
      <c r="I338" s="238">
        <v>0</v>
      </c>
      <c r="J338" s="241">
        <v>0.04</v>
      </c>
      <c r="K338" s="242"/>
      <c r="L338" s="482">
        <v>89.51</v>
      </c>
      <c r="M338" s="276" t="s">
        <v>193</v>
      </c>
      <c r="N338" s="638"/>
      <c r="O338" s="233"/>
      <c r="P338" s="279"/>
      <c r="Q338" s="279"/>
    </row>
    <row r="339" spans="1:17">
      <c r="A339" s="238">
        <v>12</v>
      </c>
      <c r="B339" s="238" t="s">
        <v>669</v>
      </c>
      <c r="C339" s="238" t="s">
        <v>679</v>
      </c>
      <c r="D339" s="250" t="s">
        <v>192</v>
      </c>
      <c r="E339" s="244">
        <v>7.6</v>
      </c>
      <c r="F339" s="244">
        <v>7</v>
      </c>
      <c r="G339" s="244">
        <v>0</v>
      </c>
      <c r="H339" s="238">
        <v>0</v>
      </c>
      <c r="I339" s="238">
        <v>0</v>
      </c>
      <c r="J339" s="241">
        <v>0.04</v>
      </c>
      <c r="K339" s="242"/>
      <c r="L339" s="482">
        <v>96.7</v>
      </c>
      <c r="M339" s="276" t="s">
        <v>193</v>
      </c>
      <c r="N339" s="638"/>
      <c r="O339" s="233"/>
      <c r="P339" s="234"/>
      <c r="Q339" s="234"/>
    </row>
    <row r="340" spans="1:17">
      <c r="A340" s="238">
        <v>13</v>
      </c>
      <c r="B340" s="238" t="s">
        <v>637</v>
      </c>
      <c r="C340" s="238" t="s">
        <v>636</v>
      </c>
      <c r="D340" s="250" t="s">
        <v>192</v>
      </c>
      <c r="E340" s="244">
        <v>7</v>
      </c>
      <c r="F340" s="244">
        <v>6.4</v>
      </c>
      <c r="G340" s="244">
        <v>67</v>
      </c>
      <c r="H340" s="238">
        <v>35</v>
      </c>
      <c r="I340" s="238">
        <v>13.5</v>
      </c>
      <c r="J340" s="241">
        <v>3.2000000000000001E-2</v>
      </c>
      <c r="K340" s="242"/>
      <c r="L340" s="482">
        <v>161.47999999999999</v>
      </c>
      <c r="M340" s="276" t="s">
        <v>193</v>
      </c>
      <c r="N340" s="638"/>
      <c r="O340" s="233"/>
      <c r="P340" s="234"/>
      <c r="Q340" s="234"/>
    </row>
    <row r="341" spans="1:17">
      <c r="A341" s="238">
        <v>14</v>
      </c>
      <c r="B341" s="238" t="s">
        <v>17</v>
      </c>
      <c r="C341" s="238" t="s">
        <v>16</v>
      </c>
      <c r="D341" s="250" t="s">
        <v>192</v>
      </c>
      <c r="E341" s="244">
        <v>8</v>
      </c>
      <c r="F341" s="244">
        <v>7.6</v>
      </c>
      <c r="G341" s="244">
        <v>82</v>
      </c>
      <c r="H341" s="238">
        <v>42</v>
      </c>
      <c r="I341" s="238">
        <v>13</v>
      </c>
      <c r="J341" s="241">
        <v>4.4771999999999999E-2</v>
      </c>
      <c r="K341" s="242"/>
      <c r="L341" s="482">
        <v>97.77</v>
      </c>
      <c r="M341" s="276" t="s">
        <v>193</v>
      </c>
      <c r="N341" s="638"/>
      <c r="O341" s="233"/>
      <c r="P341" s="234"/>
      <c r="Q341" s="234"/>
    </row>
    <row r="342" spans="1:17">
      <c r="A342" s="238">
        <v>15</v>
      </c>
      <c r="B342" s="238" t="s">
        <v>670</v>
      </c>
      <c r="C342" s="238" t="s">
        <v>680</v>
      </c>
      <c r="D342" s="250" t="s">
        <v>192</v>
      </c>
      <c r="E342" s="244">
        <v>7.6</v>
      </c>
      <c r="F342" s="244">
        <v>7</v>
      </c>
      <c r="G342" s="244">
        <v>0</v>
      </c>
      <c r="H342" s="238">
        <v>0</v>
      </c>
      <c r="I342" s="238">
        <v>0</v>
      </c>
      <c r="J342" s="241">
        <v>0.04</v>
      </c>
      <c r="K342" s="242"/>
      <c r="L342" s="482">
        <v>0</v>
      </c>
      <c r="M342" s="276" t="s">
        <v>193</v>
      </c>
      <c r="N342" s="638"/>
      <c r="O342" s="233"/>
      <c r="P342" s="234"/>
      <c r="Q342" s="234"/>
    </row>
    <row r="343" spans="1:17">
      <c r="A343" s="238">
        <v>16</v>
      </c>
      <c r="B343" s="238" t="s">
        <v>671</v>
      </c>
      <c r="C343" s="238" t="s">
        <v>681</v>
      </c>
      <c r="D343" s="250" t="s">
        <v>192</v>
      </c>
      <c r="E343" s="244">
        <v>0</v>
      </c>
      <c r="F343" s="244">
        <v>0</v>
      </c>
      <c r="G343" s="244">
        <v>0</v>
      </c>
      <c r="H343" s="238">
        <v>0</v>
      </c>
      <c r="I343" s="238">
        <v>0</v>
      </c>
      <c r="J343" s="241">
        <v>0</v>
      </c>
      <c r="K343" s="242"/>
      <c r="L343" s="482">
        <v>96.97</v>
      </c>
      <c r="M343" s="276" t="s">
        <v>193</v>
      </c>
      <c r="N343" s="638"/>
      <c r="O343" s="233"/>
      <c r="P343" s="234"/>
      <c r="Q343" s="234"/>
    </row>
    <row r="344" spans="1:17">
      <c r="A344" s="238">
        <v>17</v>
      </c>
      <c r="B344" s="238" t="s">
        <v>672</v>
      </c>
      <c r="C344" s="238" t="s">
        <v>682</v>
      </c>
      <c r="D344" s="250" t="s">
        <v>192</v>
      </c>
      <c r="E344" s="244">
        <v>0</v>
      </c>
      <c r="F344" s="244">
        <v>0</v>
      </c>
      <c r="G344" s="244">
        <v>0</v>
      </c>
      <c r="H344" s="238">
        <v>0</v>
      </c>
      <c r="I344" s="238">
        <v>0</v>
      </c>
      <c r="J344" s="241">
        <v>0</v>
      </c>
      <c r="K344" s="248"/>
      <c r="L344" s="482">
        <v>97.15</v>
      </c>
      <c r="M344" s="276" t="s">
        <v>193</v>
      </c>
      <c r="N344" s="638"/>
      <c r="O344" s="233"/>
      <c r="P344" s="234"/>
      <c r="Q344" s="234"/>
    </row>
    <row r="345" spans="1:17">
      <c r="A345" s="238">
        <v>18</v>
      </c>
      <c r="B345" s="238" t="s">
        <v>673</v>
      </c>
      <c r="C345" s="238" t="s">
        <v>683</v>
      </c>
      <c r="D345" s="250" t="s">
        <v>192</v>
      </c>
      <c r="E345" s="244">
        <v>7</v>
      </c>
      <c r="F345" s="244">
        <v>6.4</v>
      </c>
      <c r="G345" s="244">
        <v>67</v>
      </c>
      <c r="H345" s="238">
        <v>35</v>
      </c>
      <c r="I345" s="238">
        <v>13.5</v>
      </c>
      <c r="J345" s="241">
        <v>3.2000000000000001E-2</v>
      </c>
      <c r="K345" s="242"/>
      <c r="L345" s="482">
        <v>95.79</v>
      </c>
      <c r="M345" s="276" t="s">
        <v>193</v>
      </c>
      <c r="N345" s="638"/>
      <c r="O345" s="233"/>
      <c r="P345" s="234"/>
      <c r="Q345" s="234"/>
    </row>
    <row r="346" spans="1:17">
      <c r="A346" s="238">
        <v>19</v>
      </c>
      <c r="B346" s="238" t="s">
        <v>674</v>
      </c>
      <c r="C346" s="238" t="s">
        <v>684</v>
      </c>
      <c r="D346" s="250" t="s">
        <v>192</v>
      </c>
      <c r="E346" s="244">
        <v>7</v>
      </c>
      <c r="F346" s="244">
        <v>6.4</v>
      </c>
      <c r="G346" s="244">
        <v>67</v>
      </c>
      <c r="H346" s="238">
        <v>35</v>
      </c>
      <c r="I346" s="238">
        <v>13.5</v>
      </c>
      <c r="J346" s="241">
        <v>3.2000000000000001E-2</v>
      </c>
      <c r="K346" s="242"/>
      <c r="L346" s="482">
        <v>144.54</v>
      </c>
      <c r="M346" s="276" t="s">
        <v>193</v>
      </c>
      <c r="N346" s="638"/>
      <c r="O346" s="233"/>
      <c r="P346" s="234"/>
      <c r="Q346" s="234"/>
    </row>
    <row r="347" spans="1:17">
      <c r="A347" s="240">
        <v>20</v>
      </c>
      <c r="B347" s="237" t="s">
        <v>932</v>
      </c>
      <c r="C347" s="238" t="s">
        <v>933</v>
      </c>
      <c r="D347" s="250" t="s">
        <v>192</v>
      </c>
      <c r="E347" s="244">
        <v>7</v>
      </c>
      <c r="F347" s="244">
        <v>6.4</v>
      </c>
      <c r="G347" s="244">
        <v>67</v>
      </c>
      <c r="H347" s="238">
        <v>35</v>
      </c>
      <c r="I347" s="238">
        <v>13.5</v>
      </c>
      <c r="J347" s="241">
        <v>3.2000000000000001E-2</v>
      </c>
      <c r="K347" s="242"/>
      <c r="L347" s="482">
        <v>88.52</v>
      </c>
      <c r="M347" s="251" t="s">
        <v>193</v>
      </c>
      <c r="N347" s="638"/>
      <c r="P347" s="279"/>
      <c r="Q347" s="279"/>
    </row>
    <row r="348" spans="1:17">
      <c r="A348" s="238">
        <v>21</v>
      </c>
      <c r="B348" s="238" t="s">
        <v>975</v>
      </c>
      <c r="C348" s="238" t="s">
        <v>636</v>
      </c>
      <c r="D348" s="250" t="s">
        <v>192</v>
      </c>
      <c r="E348" s="244">
        <v>7</v>
      </c>
      <c r="F348" s="244">
        <v>6.4</v>
      </c>
      <c r="G348" s="244">
        <v>67</v>
      </c>
      <c r="H348" s="238">
        <v>35</v>
      </c>
      <c r="I348" s="238">
        <v>13.5</v>
      </c>
      <c r="J348" s="241">
        <v>3.2000000000000001E-2</v>
      </c>
      <c r="K348" s="242"/>
      <c r="L348" s="482">
        <v>161.47999999999999</v>
      </c>
      <c r="M348" s="276" t="s">
        <v>193</v>
      </c>
      <c r="N348" s="638"/>
      <c r="O348" s="233"/>
      <c r="P348" s="234"/>
      <c r="Q348" s="234"/>
    </row>
    <row r="349" spans="1:17">
      <c r="A349" s="240"/>
      <c r="B349" s="238" t="s">
        <v>668</v>
      </c>
      <c r="C349" s="238" t="s">
        <v>678</v>
      </c>
      <c r="D349" s="250" t="s">
        <v>192</v>
      </c>
      <c r="E349" s="244">
        <v>7.6</v>
      </c>
      <c r="F349" s="244">
        <v>7</v>
      </c>
      <c r="G349" s="244">
        <v>0</v>
      </c>
      <c r="H349" s="238">
        <v>0</v>
      </c>
      <c r="I349" s="238">
        <v>0</v>
      </c>
      <c r="J349" s="241">
        <v>0.04</v>
      </c>
      <c r="K349" s="242"/>
      <c r="L349" s="482">
        <v>89.51</v>
      </c>
      <c r="M349" s="276" t="s">
        <v>193</v>
      </c>
      <c r="N349" s="638"/>
      <c r="O349" s="233"/>
      <c r="P349" s="279"/>
      <c r="Q349" s="279"/>
    </row>
    <row r="350" spans="1:17">
      <c r="A350" s="240">
        <v>1</v>
      </c>
      <c r="B350" s="650" t="s">
        <v>191</v>
      </c>
      <c r="C350" s="238" t="s">
        <v>15</v>
      </c>
      <c r="D350" s="651" t="s">
        <v>192</v>
      </c>
      <c r="E350" s="652">
        <v>8</v>
      </c>
      <c r="F350" s="650">
        <v>7.6</v>
      </c>
      <c r="G350" s="650">
        <v>82</v>
      </c>
      <c r="H350" s="650">
        <v>42</v>
      </c>
      <c r="I350" s="650">
        <v>13</v>
      </c>
      <c r="J350" s="653">
        <v>4.4999999999999998E-2</v>
      </c>
      <c r="K350" s="248"/>
      <c r="L350" s="482">
        <v>124.63</v>
      </c>
      <c r="M350" s="251" t="s">
        <v>193</v>
      </c>
      <c r="N350" s="638"/>
      <c r="P350" s="279"/>
      <c r="Q350" s="279"/>
    </row>
    <row r="351" spans="1:17">
      <c r="A351" s="240">
        <v>2</v>
      </c>
      <c r="B351" s="237" t="s">
        <v>575</v>
      </c>
      <c r="C351" s="238" t="s">
        <v>603</v>
      </c>
      <c r="D351" s="651" t="s">
        <v>192</v>
      </c>
      <c r="E351" s="246">
        <v>0.6071428571428571</v>
      </c>
      <c r="F351" s="243">
        <v>0.5714285714285714</v>
      </c>
      <c r="G351" s="238">
        <v>0</v>
      </c>
      <c r="H351" s="238">
        <v>0</v>
      </c>
      <c r="I351" s="238">
        <v>0</v>
      </c>
      <c r="J351" s="241">
        <v>3.0000000000000001E-3</v>
      </c>
      <c r="K351" s="248"/>
      <c r="L351" s="482">
        <v>10.77</v>
      </c>
      <c r="M351" s="251" t="s">
        <v>193</v>
      </c>
      <c r="N351" s="638"/>
      <c r="O351" s="233"/>
      <c r="P351" s="279"/>
      <c r="Q351" s="279"/>
    </row>
    <row r="352" spans="1:17" s="278" customFormat="1">
      <c r="A352" s="240">
        <v>3</v>
      </c>
      <c r="B352" s="237" t="s">
        <v>619</v>
      </c>
      <c r="C352" s="238" t="s">
        <v>20</v>
      </c>
      <c r="D352" s="651" t="s">
        <v>192</v>
      </c>
      <c r="E352" s="246">
        <v>1.1200000000000001</v>
      </c>
      <c r="F352" s="243">
        <v>1.1000000000000001</v>
      </c>
      <c r="G352" s="238">
        <v>95</v>
      </c>
      <c r="H352" s="238">
        <v>63</v>
      </c>
      <c r="I352" s="238">
        <v>30</v>
      </c>
      <c r="J352" s="241">
        <v>3.64E-3</v>
      </c>
      <c r="K352" s="242"/>
      <c r="L352" s="482">
        <v>35.08</v>
      </c>
      <c r="M352" s="251" t="s">
        <v>193</v>
      </c>
      <c r="N352" s="638"/>
      <c r="O352" s="233"/>
      <c r="P352" s="234"/>
      <c r="Q352" s="234"/>
    </row>
    <row r="353" spans="1:17">
      <c r="A353" s="240">
        <v>4</v>
      </c>
      <c r="B353" s="237" t="s">
        <v>14</v>
      </c>
      <c r="C353" s="238" t="s">
        <v>584</v>
      </c>
      <c r="D353" s="651" t="s">
        <v>192</v>
      </c>
      <c r="E353" s="246">
        <v>5.0999999999999996</v>
      </c>
      <c r="F353" s="243">
        <v>4.5</v>
      </c>
      <c r="G353" s="238">
        <v>100</v>
      </c>
      <c r="H353" s="238">
        <v>70</v>
      </c>
      <c r="I353" s="238">
        <v>83</v>
      </c>
      <c r="J353" s="241">
        <v>5.8099999999999999E-2</v>
      </c>
      <c r="K353" s="242"/>
      <c r="L353" s="482">
        <v>117.38</v>
      </c>
      <c r="M353" s="251" t="s">
        <v>193</v>
      </c>
      <c r="N353" s="638"/>
      <c r="O353" s="233"/>
      <c r="P353" s="234"/>
      <c r="Q353" s="234"/>
    </row>
    <row r="354" spans="1:17">
      <c r="A354" s="240">
        <v>5</v>
      </c>
      <c r="B354" s="237" t="s">
        <v>10</v>
      </c>
      <c r="C354" s="238" t="s">
        <v>618</v>
      </c>
      <c r="D354" s="651" t="s">
        <v>192</v>
      </c>
      <c r="E354" s="246">
        <v>5.0999999999999996</v>
      </c>
      <c r="F354" s="243">
        <v>4.5</v>
      </c>
      <c r="G354" s="238">
        <v>100</v>
      </c>
      <c r="H354" s="238">
        <v>70</v>
      </c>
      <c r="I354" s="238">
        <v>83</v>
      </c>
      <c r="J354" s="241">
        <v>5.8099999999999999E-2</v>
      </c>
      <c r="K354" s="242"/>
      <c r="L354" s="482">
        <v>114.9</v>
      </c>
      <c r="M354" s="251" t="s">
        <v>193</v>
      </c>
      <c r="N354" s="638"/>
      <c r="O354" s="233"/>
      <c r="P354" s="234"/>
      <c r="Q354" s="234"/>
    </row>
    <row r="355" spans="1:17">
      <c r="A355" s="240">
        <v>6</v>
      </c>
      <c r="B355" s="237" t="s">
        <v>339</v>
      </c>
      <c r="C355" s="238" t="s">
        <v>582</v>
      </c>
      <c r="D355" s="651" t="s">
        <v>192</v>
      </c>
      <c r="E355" s="246">
        <v>6.6</v>
      </c>
      <c r="F355" s="243">
        <v>6.5</v>
      </c>
      <c r="G355" s="238">
        <v>142</v>
      </c>
      <c r="H355" s="238">
        <v>98</v>
      </c>
      <c r="I355" s="238">
        <v>52</v>
      </c>
      <c r="J355" s="241">
        <v>1.3419E-2</v>
      </c>
      <c r="K355" s="242"/>
      <c r="L355" s="482">
        <v>128.6</v>
      </c>
      <c r="M355" s="251" t="s">
        <v>193</v>
      </c>
    </row>
    <row r="356" spans="1:17">
      <c r="A356" s="240">
        <v>7</v>
      </c>
      <c r="B356" s="237" t="s">
        <v>621</v>
      </c>
      <c r="C356" s="238" t="s">
        <v>622</v>
      </c>
      <c r="D356" s="651" t="s">
        <v>192</v>
      </c>
      <c r="E356" s="246">
        <v>6.5</v>
      </c>
      <c r="F356" s="243">
        <v>6</v>
      </c>
      <c r="G356" s="238">
        <v>142</v>
      </c>
      <c r="H356" s="238">
        <v>98</v>
      </c>
      <c r="I356" s="238">
        <v>52</v>
      </c>
      <c r="J356" s="241">
        <v>3.6199999999999996E-2</v>
      </c>
      <c r="K356" s="242"/>
      <c r="L356" s="482">
        <v>129.94999999999999</v>
      </c>
      <c r="M356" s="251" t="s">
        <v>193</v>
      </c>
      <c r="N356" s="638"/>
    </row>
    <row r="357" spans="1:17">
      <c r="A357" s="240">
        <v>8</v>
      </c>
      <c r="B357" s="237" t="s">
        <v>351</v>
      </c>
      <c r="C357" s="238" t="s">
        <v>583</v>
      </c>
      <c r="D357" s="651" t="s">
        <v>192</v>
      </c>
      <c r="E357" s="246">
        <v>6.6</v>
      </c>
      <c r="F357" s="243">
        <v>6.5</v>
      </c>
      <c r="G357" s="238">
        <v>142</v>
      </c>
      <c r="H357" s="238">
        <v>98</v>
      </c>
      <c r="I357" s="238">
        <v>52</v>
      </c>
      <c r="J357" s="241">
        <v>1.3419E-2</v>
      </c>
      <c r="K357" s="242"/>
      <c r="L357" s="482">
        <v>128.13999999999999</v>
      </c>
      <c r="M357" s="251" t="s">
        <v>193</v>
      </c>
      <c r="N357" s="638"/>
    </row>
    <row r="358" spans="1:17">
      <c r="A358" s="240">
        <v>9</v>
      </c>
      <c r="B358" s="237" t="s">
        <v>11</v>
      </c>
      <c r="C358" s="238" t="s">
        <v>591</v>
      </c>
      <c r="D358" s="651" t="s">
        <v>192</v>
      </c>
      <c r="E358" s="246">
        <v>2.1666666666666665</v>
      </c>
      <c r="F358" s="243">
        <v>2</v>
      </c>
      <c r="G358" s="238">
        <v>0</v>
      </c>
      <c r="H358" s="238">
        <v>0</v>
      </c>
      <c r="I358" s="238">
        <v>0</v>
      </c>
      <c r="J358" s="241">
        <v>8.0000000000000002E-3</v>
      </c>
      <c r="K358" s="242"/>
      <c r="L358" s="482">
        <v>13.71</v>
      </c>
      <c r="M358" s="251" t="s">
        <v>193</v>
      </c>
      <c r="N358" s="638"/>
    </row>
    <row r="359" spans="1:17">
      <c r="A359" s="240">
        <v>10</v>
      </c>
      <c r="B359" s="237" t="s">
        <v>563</v>
      </c>
      <c r="C359" s="238" t="s">
        <v>620</v>
      </c>
      <c r="D359" s="651" t="s">
        <v>192</v>
      </c>
      <c r="E359" s="246">
        <v>2.1666666666666665</v>
      </c>
      <c r="F359" s="243">
        <v>2</v>
      </c>
      <c r="G359" s="238">
        <v>0</v>
      </c>
      <c r="H359" s="238">
        <v>0</v>
      </c>
      <c r="I359" s="238">
        <v>0</v>
      </c>
      <c r="J359" s="241">
        <v>8.0000000000000002E-3</v>
      </c>
      <c r="K359" s="242"/>
      <c r="L359" s="482">
        <v>13.22</v>
      </c>
      <c r="M359" s="251" t="s">
        <v>193</v>
      </c>
      <c r="N359" s="638"/>
    </row>
    <row r="360" spans="1:17">
      <c r="A360" s="240">
        <v>11</v>
      </c>
      <c r="B360" s="237" t="s">
        <v>609</v>
      </c>
      <c r="C360" s="238" t="s">
        <v>578</v>
      </c>
      <c r="D360" s="651" t="s">
        <v>192</v>
      </c>
      <c r="E360" s="246">
        <v>2.2000000000000002</v>
      </c>
      <c r="F360" s="243">
        <v>1</v>
      </c>
      <c r="G360" s="238">
        <v>87</v>
      </c>
      <c r="H360" s="238">
        <v>75</v>
      </c>
      <c r="I360" s="238">
        <v>52</v>
      </c>
      <c r="J360" s="241">
        <v>3.4000000000000002E-3</v>
      </c>
      <c r="K360" s="242"/>
      <c r="L360" s="482">
        <v>24.7</v>
      </c>
      <c r="M360" s="251" t="s">
        <v>193</v>
      </c>
      <c r="N360" s="638"/>
    </row>
    <row r="361" spans="1:17">
      <c r="A361" s="240">
        <v>12</v>
      </c>
      <c r="B361" s="237" t="s">
        <v>610</v>
      </c>
      <c r="C361" s="238" t="s">
        <v>579</v>
      </c>
      <c r="D361" s="651" t="s">
        <v>192</v>
      </c>
      <c r="E361" s="240">
        <v>0</v>
      </c>
      <c r="F361" s="238">
        <v>1</v>
      </c>
      <c r="G361" s="238">
        <v>0</v>
      </c>
      <c r="H361" s="238">
        <v>0</v>
      </c>
      <c r="I361" s="238">
        <v>0</v>
      </c>
      <c r="J361" s="241">
        <v>3.4000000000000002E-3</v>
      </c>
      <c r="K361" s="242"/>
      <c r="L361" s="482">
        <v>24.7</v>
      </c>
      <c r="M361" s="276" t="s">
        <v>193</v>
      </c>
    </row>
    <row r="362" spans="1:17">
      <c r="A362" s="240">
        <v>13</v>
      </c>
      <c r="B362" s="237" t="s">
        <v>612</v>
      </c>
      <c r="C362" s="238" t="s">
        <v>19</v>
      </c>
      <c r="D362" s="651" t="s">
        <v>192</v>
      </c>
      <c r="E362" s="240">
        <v>2.2000000000000002</v>
      </c>
      <c r="F362" s="238">
        <v>1</v>
      </c>
      <c r="G362" s="238">
        <v>87</v>
      </c>
      <c r="H362" s="238">
        <v>75</v>
      </c>
      <c r="I362" s="238">
        <v>52</v>
      </c>
      <c r="J362" s="241">
        <v>3.4000000000000002E-3</v>
      </c>
      <c r="K362" s="242"/>
      <c r="L362" s="482">
        <v>24.65</v>
      </c>
      <c r="M362" s="276" t="s">
        <v>193</v>
      </c>
    </row>
    <row r="363" spans="1:17">
      <c r="A363" s="240">
        <v>14</v>
      </c>
      <c r="B363" s="237" t="s">
        <v>611</v>
      </c>
      <c r="C363" s="238" t="s">
        <v>18</v>
      </c>
      <c r="D363" s="651" t="s">
        <v>192</v>
      </c>
      <c r="E363" s="240">
        <v>0</v>
      </c>
      <c r="F363" s="238">
        <v>1</v>
      </c>
      <c r="G363" s="238">
        <v>0</v>
      </c>
      <c r="H363" s="238">
        <v>0</v>
      </c>
      <c r="I363" s="238">
        <v>0</v>
      </c>
      <c r="J363" s="241">
        <v>3.4000000000000002E-3</v>
      </c>
      <c r="K363" s="242"/>
      <c r="L363" s="482">
        <v>24.65</v>
      </c>
      <c r="M363" s="276" t="s">
        <v>193</v>
      </c>
    </row>
    <row r="364" spans="1:17">
      <c r="A364" s="240">
        <v>15</v>
      </c>
      <c r="B364" s="237" t="s">
        <v>624</v>
      </c>
      <c r="C364" s="238" t="s">
        <v>590</v>
      </c>
      <c r="D364" s="651" t="s">
        <v>192</v>
      </c>
      <c r="E364" s="240">
        <v>0</v>
      </c>
      <c r="F364" s="238">
        <v>1</v>
      </c>
      <c r="G364" s="238">
        <v>0</v>
      </c>
      <c r="H364" s="238">
        <v>0</v>
      </c>
      <c r="I364" s="238">
        <v>0</v>
      </c>
      <c r="J364" s="241">
        <v>3.4000000000000002E-3</v>
      </c>
      <c r="K364" s="248"/>
      <c r="L364" s="482">
        <v>0</v>
      </c>
      <c r="M364" s="276" t="s">
        <v>193</v>
      </c>
    </row>
    <row r="365" spans="1:17">
      <c r="A365" s="240">
        <v>16</v>
      </c>
      <c r="B365" s="237" t="s">
        <v>623</v>
      </c>
      <c r="C365" s="238" t="s">
        <v>589</v>
      </c>
      <c r="D365" s="651" t="s">
        <v>192</v>
      </c>
      <c r="E365" s="240">
        <v>2.2000000000000002</v>
      </c>
      <c r="F365" s="238">
        <v>1</v>
      </c>
      <c r="G365" s="238">
        <v>87</v>
      </c>
      <c r="H365" s="238">
        <v>75</v>
      </c>
      <c r="I365" s="238">
        <v>52</v>
      </c>
      <c r="J365" s="241">
        <v>3.4000000000000002E-3</v>
      </c>
      <c r="K365" s="242"/>
      <c r="L365" s="482">
        <v>0</v>
      </c>
      <c r="M365" s="276" t="s">
        <v>193</v>
      </c>
    </row>
    <row r="366" spans="1:17">
      <c r="A366" s="240">
        <v>17</v>
      </c>
      <c r="B366" s="237" t="s">
        <v>613</v>
      </c>
      <c r="C366" s="238" t="s">
        <v>580</v>
      </c>
      <c r="D366" s="651" t="s">
        <v>192</v>
      </c>
      <c r="E366" s="240">
        <v>1.5</v>
      </c>
      <c r="F366" s="238">
        <v>0.65</v>
      </c>
      <c r="G366" s="238">
        <v>110</v>
      </c>
      <c r="H366" s="238">
        <v>65</v>
      </c>
      <c r="I366" s="238">
        <v>55</v>
      </c>
      <c r="J366" s="241">
        <v>3.9399999999999999E-3</v>
      </c>
      <c r="K366" s="242"/>
      <c r="L366" s="482">
        <v>25.11</v>
      </c>
      <c r="M366" s="251" t="s">
        <v>193</v>
      </c>
      <c r="N366" s="638"/>
      <c r="O366" s="233"/>
      <c r="P366" s="279"/>
      <c r="Q366" s="279"/>
    </row>
    <row r="367" spans="1:17">
      <c r="A367" s="240">
        <v>18</v>
      </c>
      <c r="B367" s="237" t="s">
        <v>614</v>
      </c>
      <c r="C367" s="238" t="s">
        <v>581</v>
      </c>
      <c r="D367" s="651" t="s">
        <v>192</v>
      </c>
      <c r="E367" s="240">
        <v>0</v>
      </c>
      <c r="F367" s="238">
        <v>0.65</v>
      </c>
      <c r="G367" s="238">
        <v>0</v>
      </c>
      <c r="H367" s="238">
        <v>0</v>
      </c>
      <c r="I367" s="238">
        <v>0</v>
      </c>
      <c r="J367" s="241">
        <v>3.9399999999999999E-3</v>
      </c>
      <c r="K367" s="242"/>
      <c r="L367" s="482">
        <v>25.11</v>
      </c>
      <c r="M367" s="251" t="s">
        <v>193</v>
      </c>
      <c r="N367" s="638"/>
      <c r="O367" s="233"/>
      <c r="P367" s="279"/>
      <c r="Q367" s="279"/>
    </row>
    <row r="368" spans="1:17">
      <c r="A368" s="240">
        <v>19</v>
      </c>
      <c r="B368" s="237" t="s">
        <v>616</v>
      </c>
      <c r="C368" s="238" t="s">
        <v>607</v>
      </c>
      <c r="D368" s="651" t="s">
        <v>192</v>
      </c>
      <c r="E368" s="240">
        <v>0</v>
      </c>
      <c r="F368" s="238">
        <v>0.65</v>
      </c>
      <c r="G368" s="238">
        <v>0</v>
      </c>
      <c r="H368" s="238">
        <v>0</v>
      </c>
      <c r="I368" s="238">
        <v>0</v>
      </c>
      <c r="J368" s="241">
        <v>3.9399999999999999E-3</v>
      </c>
      <c r="K368" s="242"/>
      <c r="L368" s="482">
        <v>0</v>
      </c>
      <c r="M368" s="251" t="s">
        <v>193</v>
      </c>
      <c r="N368" s="638"/>
      <c r="O368" s="233"/>
      <c r="P368" s="279"/>
      <c r="Q368" s="279"/>
    </row>
    <row r="369" spans="1:17">
      <c r="A369" s="240">
        <v>20</v>
      </c>
      <c r="B369" s="237" t="s">
        <v>615</v>
      </c>
      <c r="C369" s="238" t="s">
        <v>606</v>
      </c>
      <c r="D369" s="651" t="s">
        <v>192</v>
      </c>
      <c r="E369" s="240">
        <v>1.5</v>
      </c>
      <c r="F369" s="238">
        <v>0.65</v>
      </c>
      <c r="G369" s="238">
        <v>110</v>
      </c>
      <c r="H369" s="238">
        <v>65</v>
      </c>
      <c r="I369" s="238">
        <v>55</v>
      </c>
      <c r="J369" s="241">
        <v>3.9399999999999999E-3</v>
      </c>
      <c r="K369" s="242"/>
      <c r="L369" s="482">
        <v>0</v>
      </c>
      <c r="M369" s="251" t="s">
        <v>193</v>
      </c>
      <c r="N369" s="638"/>
      <c r="O369" s="233"/>
      <c r="P369" s="279"/>
      <c r="Q369" s="279"/>
    </row>
    <row r="370" spans="1:17">
      <c r="A370" s="240">
        <v>21</v>
      </c>
      <c r="B370" s="237" t="s">
        <v>553</v>
      </c>
      <c r="C370" s="238" t="s">
        <v>585</v>
      </c>
      <c r="D370" s="651" t="s">
        <v>192</v>
      </c>
      <c r="E370" s="240">
        <v>0.75</v>
      </c>
      <c r="F370" s="238">
        <v>0.7</v>
      </c>
      <c r="G370" s="238">
        <v>0</v>
      </c>
      <c r="H370" s="238">
        <v>0</v>
      </c>
      <c r="I370" s="238">
        <v>0</v>
      </c>
      <c r="J370" s="241">
        <v>7.0000000000000001E-3</v>
      </c>
      <c r="K370" s="242"/>
      <c r="L370" s="482">
        <v>10.1</v>
      </c>
      <c r="M370" s="251" t="s">
        <v>193</v>
      </c>
      <c r="N370" s="638"/>
      <c r="O370" s="233"/>
      <c r="P370" s="279"/>
      <c r="Q370" s="279"/>
    </row>
    <row r="371" spans="1:17">
      <c r="A371" s="240">
        <v>22</v>
      </c>
      <c r="B371" s="237" t="s">
        <v>554</v>
      </c>
      <c r="C371" s="238" t="s">
        <v>586</v>
      </c>
      <c r="D371" s="651" t="s">
        <v>192</v>
      </c>
      <c r="E371" s="240">
        <v>0.75</v>
      </c>
      <c r="F371" s="238">
        <v>0.7</v>
      </c>
      <c r="G371" s="238">
        <v>0</v>
      </c>
      <c r="H371" s="238">
        <v>0</v>
      </c>
      <c r="I371" s="238">
        <v>0</v>
      </c>
      <c r="J371" s="241">
        <v>7.0000000000000001E-3</v>
      </c>
      <c r="K371" s="242"/>
      <c r="L371" s="482">
        <v>7.37</v>
      </c>
      <c r="M371" s="251" t="s">
        <v>193</v>
      </c>
      <c r="N371" s="638"/>
      <c r="O371" s="233"/>
      <c r="P371" s="279"/>
      <c r="Q371" s="279"/>
    </row>
    <row r="372" spans="1:17">
      <c r="A372" s="240">
        <v>23</v>
      </c>
      <c r="B372" s="237" t="s">
        <v>638</v>
      </c>
      <c r="C372" s="238" t="s">
        <v>168</v>
      </c>
      <c r="D372" s="651" t="s">
        <v>192</v>
      </c>
      <c r="E372" s="240">
        <v>10.75</v>
      </c>
      <c r="F372" s="238">
        <v>8.6</v>
      </c>
      <c r="G372" s="238">
        <v>158</v>
      </c>
      <c r="H372" s="238">
        <v>59</v>
      </c>
      <c r="I372" s="238">
        <v>26</v>
      </c>
      <c r="J372" s="241">
        <v>2.6930222222222223E-2</v>
      </c>
      <c r="K372" s="242"/>
      <c r="L372" s="482">
        <v>21.69</v>
      </c>
      <c r="M372" s="251" t="s">
        <v>193</v>
      </c>
      <c r="N372" s="638"/>
      <c r="O372" s="233"/>
      <c r="P372" s="234"/>
      <c r="Q372" s="234"/>
    </row>
    <row r="373" spans="1:17">
      <c r="A373" s="240">
        <v>24</v>
      </c>
      <c r="B373" s="237" t="s">
        <v>639</v>
      </c>
      <c r="C373" s="238" t="s">
        <v>169</v>
      </c>
      <c r="D373" s="651" t="s">
        <v>192</v>
      </c>
      <c r="E373" s="240">
        <v>10.35</v>
      </c>
      <c r="F373" s="238">
        <v>8.1999999999999993</v>
      </c>
      <c r="G373" s="238">
        <v>158</v>
      </c>
      <c r="H373" s="238">
        <v>59</v>
      </c>
      <c r="I373" s="238">
        <v>26</v>
      </c>
      <c r="J373" s="241">
        <v>2.6930222222222223E-2</v>
      </c>
      <c r="K373" s="242"/>
      <c r="L373" s="482">
        <v>21.12</v>
      </c>
      <c r="M373" s="251" t="s">
        <v>193</v>
      </c>
      <c r="N373" s="638"/>
      <c r="O373" s="233"/>
      <c r="P373" s="234"/>
      <c r="Q373" s="234"/>
    </row>
    <row r="374" spans="1:17">
      <c r="A374" s="240">
        <v>25</v>
      </c>
      <c r="B374" s="237" t="s">
        <v>640</v>
      </c>
      <c r="C374" s="238" t="s">
        <v>170</v>
      </c>
      <c r="D374" s="651" t="s">
        <v>192</v>
      </c>
      <c r="E374" s="240">
        <v>1.03</v>
      </c>
      <c r="F374" s="238">
        <v>0.4</v>
      </c>
      <c r="G374" s="238" t="s">
        <v>487</v>
      </c>
      <c r="H374" s="238" t="s">
        <v>487</v>
      </c>
      <c r="I374" s="238" t="s">
        <v>487</v>
      </c>
      <c r="J374" s="241">
        <v>8.2000000000000003E-2</v>
      </c>
      <c r="K374" s="242"/>
      <c r="L374" s="482">
        <v>7.67</v>
      </c>
      <c r="M374" s="251" t="s">
        <v>193</v>
      </c>
      <c r="N374" s="638"/>
      <c r="O374" s="233"/>
      <c r="P374" s="234"/>
      <c r="Q374" s="234"/>
    </row>
    <row r="375" spans="1:17">
      <c r="A375" s="240">
        <v>26</v>
      </c>
      <c r="B375" s="237" t="s">
        <v>641</v>
      </c>
      <c r="C375" s="238" t="s">
        <v>171</v>
      </c>
      <c r="D375" s="651" t="s">
        <v>192</v>
      </c>
      <c r="E375" s="240">
        <v>1.1399999999999999</v>
      </c>
      <c r="F375" s="238">
        <v>0.51</v>
      </c>
      <c r="G375" s="238" t="s">
        <v>487</v>
      </c>
      <c r="H375" s="238" t="s">
        <v>487</v>
      </c>
      <c r="I375" s="238" t="s">
        <v>487</v>
      </c>
      <c r="J375" s="241">
        <v>8.2000000000000003E-2</v>
      </c>
      <c r="K375" s="242"/>
      <c r="L375" s="482">
        <v>7.45</v>
      </c>
      <c r="M375" s="251" t="s">
        <v>193</v>
      </c>
      <c r="N375" s="638"/>
      <c r="O375" s="233"/>
      <c r="P375" s="234"/>
      <c r="Q375" s="234"/>
    </row>
    <row r="376" spans="1:17">
      <c r="A376" s="240">
        <v>27</v>
      </c>
      <c r="B376" s="237" t="s">
        <v>635</v>
      </c>
      <c r="C376" s="238" t="s">
        <v>172</v>
      </c>
      <c r="D376" s="651" t="s">
        <v>192</v>
      </c>
      <c r="E376" s="240">
        <v>7.51</v>
      </c>
      <c r="F376" s="238">
        <v>6.4</v>
      </c>
      <c r="G376" s="238">
        <v>158</v>
      </c>
      <c r="H376" s="238">
        <v>59</v>
      </c>
      <c r="I376" s="238">
        <v>26</v>
      </c>
      <c r="J376" s="241">
        <v>3.0296500000000001E-2</v>
      </c>
      <c r="K376" s="242"/>
      <c r="L376" s="482">
        <v>23.65</v>
      </c>
      <c r="M376" s="251" t="s">
        <v>193</v>
      </c>
      <c r="N376" s="638"/>
      <c r="O376" s="233"/>
      <c r="P376" s="234"/>
      <c r="Q376" s="234"/>
    </row>
    <row r="377" spans="1:17">
      <c r="A377" s="240">
        <v>28</v>
      </c>
      <c r="B377" s="237" t="s">
        <v>158</v>
      </c>
      <c r="C377" s="238" t="s">
        <v>173</v>
      </c>
      <c r="D377" s="651" t="s">
        <v>192</v>
      </c>
      <c r="E377" s="240">
        <v>5.45</v>
      </c>
      <c r="F377" s="238">
        <v>4.25</v>
      </c>
      <c r="G377" s="238">
        <v>158</v>
      </c>
      <c r="H377" s="238">
        <v>23</v>
      </c>
      <c r="I377" s="238">
        <v>14</v>
      </c>
      <c r="J377" s="241">
        <v>1.0175199999999999E-2</v>
      </c>
      <c r="K377" s="242"/>
      <c r="L377" s="482">
        <v>16.07</v>
      </c>
      <c r="M377" s="251" t="s">
        <v>193</v>
      </c>
      <c r="N377" s="638"/>
      <c r="O377" s="233"/>
      <c r="P377" s="234"/>
      <c r="Q377" s="234"/>
    </row>
    <row r="378" spans="1:17">
      <c r="A378" s="240">
        <v>29</v>
      </c>
      <c r="B378" s="237" t="s">
        <v>159</v>
      </c>
      <c r="C378" s="238" t="s">
        <v>174</v>
      </c>
      <c r="D378" s="651" t="s">
        <v>192</v>
      </c>
      <c r="E378" s="240">
        <v>5.65</v>
      </c>
      <c r="F378" s="238">
        <v>4.4000000000000004</v>
      </c>
      <c r="G378" s="238">
        <v>158</v>
      </c>
      <c r="H378" s="238">
        <v>23</v>
      </c>
      <c r="I378" s="238">
        <v>14</v>
      </c>
      <c r="J378" s="241">
        <v>1.0175199999999999E-2</v>
      </c>
      <c r="K378" s="242"/>
      <c r="L378" s="482">
        <v>16.02</v>
      </c>
      <c r="M378" s="251" t="s">
        <v>193</v>
      </c>
      <c r="N378" s="638"/>
      <c r="O378" s="233"/>
      <c r="P378" s="234"/>
      <c r="Q378" s="234"/>
    </row>
    <row r="379" spans="1:17">
      <c r="A379" s="240">
        <v>30</v>
      </c>
      <c r="B379" s="237" t="s">
        <v>160</v>
      </c>
      <c r="C379" s="238" t="s">
        <v>175</v>
      </c>
      <c r="D379" s="651" t="s">
        <v>192</v>
      </c>
      <c r="E379" s="240">
        <v>5.05</v>
      </c>
      <c r="F379" s="238">
        <v>3.8</v>
      </c>
      <c r="G379" s="238">
        <v>158</v>
      </c>
      <c r="H379" s="238">
        <v>23</v>
      </c>
      <c r="I379" s="238">
        <v>14</v>
      </c>
      <c r="J379" s="241">
        <v>2.5437999999999999E-2</v>
      </c>
      <c r="K379" s="242"/>
      <c r="L379" s="482">
        <v>39.72</v>
      </c>
      <c r="M379" s="251" t="s">
        <v>193</v>
      </c>
      <c r="N379" s="638"/>
      <c r="O379" s="233"/>
      <c r="P379" s="234"/>
      <c r="Q379" s="234"/>
    </row>
    <row r="380" spans="1:17">
      <c r="A380" s="240">
        <v>31</v>
      </c>
      <c r="B380" s="237" t="s">
        <v>161</v>
      </c>
      <c r="C380" s="238" t="s">
        <v>176</v>
      </c>
      <c r="D380" s="651" t="s">
        <v>192</v>
      </c>
      <c r="E380" s="240">
        <v>5.05</v>
      </c>
      <c r="F380" s="238">
        <v>3.8</v>
      </c>
      <c r="G380" s="238">
        <v>158</v>
      </c>
      <c r="H380" s="238">
        <v>23</v>
      </c>
      <c r="I380" s="238">
        <v>14</v>
      </c>
      <c r="J380" s="241">
        <v>2.5437999999999999E-2</v>
      </c>
      <c r="K380" s="242"/>
      <c r="L380" s="482">
        <v>37.4</v>
      </c>
      <c r="M380" s="251" t="s">
        <v>193</v>
      </c>
      <c r="N380" s="638"/>
      <c r="O380" s="233"/>
      <c r="P380" s="234"/>
      <c r="Q380" s="234"/>
    </row>
    <row r="381" spans="1:17">
      <c r="A381" s="240">
        <v>32</v>
      </c>
      <c r="B381" s="237" t="s">
        <v>162</v>
      </c>
      <c r="C381" s="238" t="s">
        <v>177</v>
      </c>
      <c r="D381" s="651" t="s">
        <v>192</v>
      </c>
      <c r="E381" s="240">
        <v>4.5</v>
      </c>
      <c r="F381" s="238">
        <v>4</v>
      </c>
      <c r="G381" s="238">
        <v>158</v>
      </c>
      <c r="H381" s="238">
        <v>23</v>
      </c>
      <c r="I381" s="238">
        <v>14</v>
      </c>
      <c r="J381" s="241">
        <v>2.5437999999999999E-2</v>
      </c>
      <c r="K381" s="242"/>
      <c r="L381" s="482">
        <v>37.14</v>
      </c>
      <c r="M381" s="251" t="s">
        <v>193</v>
      </c>
      <c r="N381" s="638"/>
      <c r="O381" s="233"/>
      <c r="P381" s="234"/>
      <c r="Q381" s="234"/>
    </row>
    <row r="382" spans="1:17">
      <c r="A382" s="240">
        <v>33</v>
      </c>
      <c r="B382" s="237" t="s">
        <v>163</v>
      </c>
      <c r="C382" s="238" t="s">
        <v>178</v>
      </c>
      <c r="D382" s="651" t="s">
        <v>192</v>
      </c>
      <c r="E382" s="240">
        <v>5</v>
      </c>
      <c r="F382" s="238">
        <v>4</v>
      </c>
      <c r="G382" s="238">
        <v>158</v>
      </c>
      <c r="H382" s="238">
        <v>23</v>
      </c>
      <c r="I382" s="238">
        <v>14</v>
      </c>
      <c r="J382" s="241">
        <v>2.5437999999999999E-2</v>
      </c>
      <c r="K382" s="242"/>
      <c r="L382" s="482">
        <v>34.82</v>
      </c>
      <c r="M382" s="251" t="s">
        <v>193</v>
      </c>
      <c r="N382" s="638"/>
      <c r="O382" s="233"/>
      <c r="P382" s="234"/>
      <c r="Q382" s="234"/>
    </row>
    <row r="383" spans="1:17">
      <c r="A383" s="240">
        <v>34</v>
      </c>
      <c r="B383" s="237" t="s">
        <v>164</v>
      </c>
      <c r="C383" s="238" t="s">
        <v>179</v>
      </c>
      <c r="D383" s="651" t="s">
        <v>192</v>
      </c>
      <c r="E383" s="240">
        <v>5.05</v>
      </c>
      <c r="F383" s="238">
        <v>3.8</v>
      </c>
      <c r="G383" s="238">
        <v>158</v>
      </c>
      <c r="H383" s="238">
        <v>23</v>
      </c>
      <c r="I383" s="238">
        <v>14</v>
      </c>
      <c r="J383" s="241">
        <v>2.5437999999999999E-2</v>
      </c>
      <c r="K383" s="242"/>
      <c r="L383" s="482">
        <v>38.46</v>
      </c>
      <c r="M383" s="251" t="s">
        <v>193</v>
      </c>
      <c r="N383" s="638"/>
      <c r="O383" s="233"/>
      <c r="P383" s="234"/>
      <c r="Q383" s="234"/>
    </row>
    <row r="384" spans="1:17">
      <c r="A384" s="240">
        <v>35</v>
      </c>
      <c r="B384" s="237" t="s">
        <v>165</v>
      </c>
      <c r="C384" s="238" t="s">
        <v>180</v>
      </c>
      <c r="D384" s="651" t="s">
        <v>192</v>
      </c>
      <c r="E384" s="240">
        <v>5.05</v>
      </c>
      <c r="F384" s="238">
        <v>3.8</v>
      </c>
      <c r="G384" s="238">
        <v>158</v>
      </c>
      <c r="H384" s="238">
        <v>23</v>
      </c>
      <c r="I384" s="238">
        <v>14</v>
      </c>
      <c r="J384" s="241">
        <v>2.5437999999999999E-2</v>
      </c>
      <c r="K384" s="242"/>
      <c r="L384" s="482">
        <v>38.46</v>
      </c>
      <c r="M384" s="251" t="s">
        <v>193</v>
      </c>
      <c r="N384" s="638"/>
      <c r="O384" s="233"/>
      <c r="P384" s="234"/>
      <c r="Q384" s="234"/>
    </row>
    <row r="385" spans="1:17">
      <c r="A385" s="240">
        <v>36</v>
      </c>
      <c r="B385" s="237" t="s">
        <v>166</v>
      </c>
      <c r="C385" s="238" t="s">
        <v>181</v>
      </c>
      <c r="D385" s="651" t="s">
        <v>192</v>
      </c>
      <c r="E385" s="240">
        <v>2</v>
      </c>
      <c r="F385" s="238">
        <v>1.4</v>
      </c>
      <c r="G385" s="238">
        <v>158</v>
      </c>
      <c r="H385" s="238">
        <v>59</v>
      </c>
      <c r="I385" s="238">
        <v>26</v>
      </c>
      <c r="J385" s="241">
        <v>0.242372</v>
      </c>
      <c r="K385" s="242"/>
      <c r="L385" s="482">
        <v>0</v>
      </c>
      <c r="M385" s="251" t="s">
        <v>193</v>
      </c>
      <c r="N385" s="638"/>
      <c r="O385" s="233"/>
      <c r="P385" s="234"/>
      <c r="Q385" s="234"/>
    </row>
    <row r="386" spans="1:17">
      <c r="A386" s="240">
        <v>37</v>
      </c>
      <c r="B386" s="237" t="s">
        <v>167</v>
      </c>
      <c r="C386" s="238" t="s">
        <v>182</v>
      </c>
      <c r="D386" s="651" t="s">
        <v>192</v>
      </c>
      <c r="E386" s="240">
        <v>4</v>
      </c>
      <c r="F386" s="238">
        <v>3</v>
      </c>
      <c r="G386" s="238">
        <v>158</v>
      </c>
      <c r="H386" s="238">
        <v>59</v>
      </c>
      <c r="I386" s="238">
        <v>26</v>
      </c>
      <c r="J386" s="241">
        <v>0.242372</v>
      </c>
      <c r="K386" s="242"/>
      <c r="L386" s="482">
        <v>0</v>
      </c>
      <c r="M386" s="251" t="s">
        <v>193</v>
      </c>
      <c r="N386" s="638"/>
      <c r="O386" s="233"/>
      <c r="P386" s="234"/>
      <c r="Q386" s="234"/>
    </row>
    <row r="387" spans="1:17">
      <c r="A387" s="240">
        <v>38</v>
      </c>
      <c r="B387" s="237" t="s">
        <v>127</v>
      </c>
      <c r="C387" s="238" t="s">
        <v>142</v>
      </c>
      <c r="D387" s="651" t="s">
        <v>192</v>
      </c>
      <c r="E387" s="240">
        <v>7.4599999999999991</v>
      </c>
      <c r="F387" s="238">
        <v>4.5999999999999996</v>
      </c>
      <c r="G387" s="238">
        <v>153</v>
      </c>
      <c r="H387" s="238">
        <v>59</v>
      </c>
      <c r="I387" s="238">
        <v>26</v>
      </c>
      <c r="J387" s="241">
        <v>1.17E-2</v>
      </c>
      <c r="K387" s="242"/>
      <c r="L387" s="482">
        <v>57.4</v>
      </c>
      <c r="M387" s="251" t="s">
        <v>193</v>
      </c>
      <c r="N387" s="638"/>
      <c r="O387" s="233"/>
      <c r="P387" s="234"/>
      <c r="Q387" s="234"/>
    </row>
    <row r="388" spans="1:17">
      <c r="A388" s="240">
        <v>39</v>
      </c>
      <c r="B388" s="237" t="s">
        <v>128</v>
      </c>
      <c r="C388" s="238" t="s">
        <v>143</v>
      </c>
      <c r="D388" s="651" t="s">
        <v>192</v>
      </c>
      <c r="E388" s="240">
        <v>9.34</v>
      </c>
      <c r="F388" s="238">
        <v>9</v>
      </c>
      <c r="G388" s="238">
        <v>158</v>
      </c>
      <c r="H388" s="238">
        <v>59</v>
      </c>
      <c r="I388" s="238">
        <v>26</v>
      </c>
      <c r="J388" s="241">
        <v>2.4799999999999999E-2</v>
      </c>
      <c r="K388" s="242"/>
      <c r="L388" s="482">
        <v>0</v>
      </c>
      <c r="M388" s="251" t="s">
        <v>193</v>
      </c>
      <c r="N388" s="638"/>
      <c r="O388" s="233"/>
      <c r="P388" s="234"/>
      <c r="Q388" s="234"/>
    </row>
    <row r="389" spans="1:17">
      <c r="A389" s="240">
        <v>40</v>
      </c>
      <c r="B389" s="237" t="s">
        <v>129</v>
      </c>
      <c r="C389" s="238" t="s">
        <v>144</v>
      </c>
      <c r="D389" s="651" t="s">
        <v>192</v>
      </c>
      <c r="E389" s="240">
        <v>9.14</v>
      </c>
      <c r="F389" s="238">
        <v>8.8000000000000007</v>
      </c>
      <c r="G389" s="238">
        <v>153</v>
      </c>
      <c r="H389" s="238">
        <v>106</v>
      </c>
      <c r="I389" s="238">
        <v>53</v>
      </c>
      <c r="J389" s="241">
        <v>2.1600000000000001E-2</v>
      </c>
      <c r="K389" s="242"/>
      <c r="L389" s="482">
        <v>44.63</v>
      </c>
      <c r="M389" s="251" t="s">
        <v>193</v>
      </c>
      <c r="N389" s="638"/>
      <c r="O389" s="233"/>
      <c r="P389" s="234"/>
      <c r="Q389" s="234"/>
    </row>
    <row r="390" spans="1:17">
      <c r="A390" s="240">
        <v>41</v>
      </c>
      <c r="B390" s="237" t="s">
        <v>130</v>
      </c>
      <c r="C390" s="238" t="s">
        <v>145</v>
      </c>
      <c r="D390" s="651" t="s">
        <v>192</v>
      </c>
      <c r="E390" s="240">
        <v>9.14</v>
      </c>
      <c r="F390" s="238">
        <v>8.6</v>
      </c>
      <c r="G390" s="238">
        <v>153</v>
      </c>
      <c r="H390" s="238">
        <v>106</v>
      </c>
      <c r="I390" s="238">
        <v>53</v>
      </c>
      <c r="J390" s="241">
        <v>2.1600000000000001E-2</v>
      </c>
      <c r="K390" s="242"/>
      <c r="L390" s="482">
        <v>42.63</v>
      </c>
      <c r="M390" s="251" t="s">
        <v>193</v>
      </c>
      <c r="N390" s="638"/>
      <c r="O390" s="233"/>
      <c r="P390" s="234"/>
      <c r="Q390" s="234"/>
    </row>
    <row r="391" spans="1:17">
      <c r="A391" s="240">
        <v>42</v>
      </c>
      <c r="B391" s="237" t="s">
        <v>131</v>
      </c>
      <c r="C391" s="238" t="s">
        <v>146</v>
      </c>
      <c r="D391" s="651" t="s">
        <v>192</v>
      </c>
      <c r="E391" s="240">
        <v>2.0230000000000001</v>
      </c>
      <c r="F391" s="238">
        <v>0.69</v>
      </c>
      <c r="G391" s="238">
        <v>22</v>
      </c>
      <c r="H391" s="238">
        <v>15</v>
      </c>
      <c r="I391" s="238">
        <v>11</v>
      </c>
      <c r="J391" s="241">
        <v>1.2099999999999999E-3</v>
      </c>
      <c r="K391" s="242"/>
      <c r="L391" s="482">
        <v>16.37</v>
      </c>
      <c r="M391" s="251" t="s">
        <v>193</v>
      </c>
      <c r="N391" s="638"/>
      <c r="O391" s="233"/>
      <c r="P391" s="234"/>
      <c r="Q391" s="234"/>
    </row>
    <row r="392" spans="1:17">
      <c r="A392" s="240">
        <v>43</v>
      </c>
      <c r="B392" s="237" t="s">
        <v>132</v>
      </c>
      <c r="C392" s="238" t="s">
        <v>147</v>
      </c>
      <c r="D392" s="651" t="s">
        <v>192</v>
      </c>
      <c r="E392" s="240">
        <v>7.15</v>
      </c>
      <c r="F392" s="238">
        <v>6.8</v>
      </c>
      <c r="G392" s="238">
        <v>153</v>
      </c>
      <c r="H392" s="238">
        <v>106</v>
      </c>
      <c r="I392" s="238">
        <v>53</v>
      </c>
      <c r="J392" s="241">
        <v>2.1600000000000001E-2</v>
      </c>
      <c r="K392" s="242"/>
      <c r="L392" s="482">
        <v>44.02</v>
      </c>
      <c r="M392" s="251" t="s">
        <v>193</v>
      </c>
      <c r="N392" s="638"/>
      <c r="O392" s="233"/>
      <c r="P392" s="234"/>
      <c r="Q392" s="234"/>
    </row>
    <row r="393" spans="1:17">
      <c r="A393" s="240">
        <v>44</v>
      </c>
      <c r="B393" s="237" t="s">
        <v>133</v>
      </c>
      <c r="C393" s="238" t="s">
        <v>148</v>
      </c>
      <c r="D393" s="651" t="s">
        <v>192</v>
      </c>
      <c r="E393" s="240">
        <v>4.8099999999999996</v>
      </c>
      <c r="F393" s="238">
        <v>4.4000000000000004</v>
      </c>
      <c r="G393" s="238">
        <v>153</v>
      </c>
      <c r="H393" s="238">
        <v>59</v>
      </c>
      <c r="I393" s="238">
        <v>26</v>
      </c>
      <c r="J393" s="241">
        <v>1.17E-2</v>
      </c>
      <c r="K393" s="242"/>
      <c r="L393" s="482">
        <v>38.19</v>
      </c>
      <c r="M393" s="251" t="s">
        <v>193</v>
      </c>
      <c r="N393" s="638"/>
      <c r="O393" s="233"/>
      <c r="P393" s="234"/>
      <c r="Q393" s="234"/>
    </row>
    <row r="394" spans="1:17">
      <c r="A394" s="240">
        <v>45</v>
      </c>
      <c r="B394" s="237" t="s">
        <v>134</v>
      </c>
      <c r="C394" s="238" t="s">
        <v>149</v>
      </c>
      <c r="D394" s="651" t="s">
        <v>192</v>
      </c>
      <c r="E394" s="240">
        <v>5</v>
      </c>
      <c r="F394" s="238">
        <v>4.5999999999999996</v>
      </c>
      <c r="G394" s="238">
        <v>153</v>
      </c>
      <c r="H394" s="238">
        <v>59</v>
      </c>
      <c r="I394" s="238">
        <v>26</v>
      </c>
      <c r="J394" s="241">
        <v>1.15E-2</v>
      </c>
      <c r="K394" s="242"/>
      <c r="L394" s="482">
        <v>31.06</v>
      </c>
      <c r="M394" s="251" t="s">
        <v>193</v>
      </c>
      <c r="N394" s="638"/>
      <c r="O394" s="233"/>
      <c r="P394" s="234"/>
      <c r="Q394" s="234"/>
    </row>
    <row r="395" spans="1:17" s="278" customFormat="1">
      <c r="A395" s="240">
        <v>46</v>
      </c>
      <c r="B395" s="237" t="s">
        <v>135</v>
      </c>
      <c r="C395" s="238" t="s">
        <v>150</v>
      </c>
      <c r="D395" s="651" t="s">
        <v>192</v>
      </c>
      <c r="E395" s="240">
        <v>4.54</v>
      </c>
      <c r="F395" s="238">
        <v>4.2</v>
      </c>
      <c r="G395" s="238">
        <v>153</v>
      </c>
      <c r="H395" s="238">
        <v>106</v>
      </c>
      <c r="I395" s="238">
        <v>53</v>
      </c>
      <c r="J395" s="241">
        <v>1.2999999999999999E-2</v>
      </c>
      <c r="K395" s="238"/>
      <c r="L395" s="482">
        <v>96.46</v>
      </c>
      <c r="M395" s="654" t="s">
        <v>193</v>
      </c>
    </row>
    <row r="396" spans="1:17" s="278" customFormat="1">
      <c r="A396" s="240">
        <v>47</v>
      </c>
      <c r="B396" s="237" t="s">
        <v>136</v>
      </c>
      <c r="C396" s="238" t="s">
        <v>151</v>
      </c>
      <c r="D396" s="651" t="s">
        <v>192</v>
      </c>
      <c r="E396" s="240">
        <v>4.54</v>
      </c>
      <c r="F396" s="238">
        <v>4.2</v>
      </c>
      <c r="G396" s="238">
        <v>153</v>
      </c>
      <c r="H396" s="238">
        <v>106</v>
      </c>
      <c r="I396" s="238">
        <v>53</v>
      </c>
      <c r="J396" s="241">
        <v>1.2999999999999999E-2</v>
      </c>
      <c r="K396" s="238"/>
      <c r="L396" s="482">
        <v>94.14</v>
      </c>
      <c r="M396" s="654" t="s">
        <v>193</v>
      </c>
    </row>
    <row r="397" spans="1:17" s="278" customFormat="1">
      <c r="A397" s="240">
        <v>48</v>
      </c>
      <c r="B397" s="237" t="s">
        <v>137</v>
      </c>
      <c r="C397" s="238" t="s">
        <v>152</v>
      </c>
      <c r="D397" s="651" t="s">
        <v>192</v>
      </c>
      <c r="E397" s="240">
        <v>4.54</v>
      </c>
      <c r="F397" s="238">
        <v>4.2</v>
      </c>
      <c r="G397" s="238">
        <v>153</v>
      </c>
      <c r="H397" s="238">
        <v>106</v>
      </c>
      <c r="I397" s="238">
        <v>53</v>
      </c>
      <c r="J397" s="241">
        <v>1.2999999999999999E-2</v>
      </c>
      <c r="K397" s="238"/>
      <c r="L397" s="482">
        <v>97.38</v>
      </c>
      <c r="M397" s="654" t="s">
        <v>193</v>
      </c>
    </row>
    <row r="398" spans="1:17" s="278" customFormat="1">
      <c r="A398" s="240">
        <v>49</v>
      </c>
      <c r="B398" s="237" t="s">
        <v>138</v>
      </c>
      <c r="C398" s="238" t="s">
        <v>153</v>
      </c>
      <c r="D398" s="651" t="s">
        <v>192</v>
      </c>
      <c r="E398" s="240">
        <v>4.54</v>
      </c>
      <c r="F398" s="238">
        <v>4.2</v>
      </c>
      <c r="G398" s="238">
        <v>153</v>
      </c>
      <c r="H398" s="238">
        <v>106</v>
      </c>
      <c r="I398" s="238">
        <v>53</v>
      </c>
      <c r="J398" s="241">
        <v>1.2999999999999999E-2</v>
      </c>
      <c r="K398" s="238"/>
      <c r="L398" s="482">
        <v>95.06</v>
      </c>
      <c r="M398" s="654" t="s">
        <v>193</v>
      </c>
    </row>
    <row r="399" spans="1:17" s="278" customFormat="1">
      <c r="A399" s="240">
        <v>50</v>
      </c>
      <c r="B399" s="237" t="s">
        <v>139</v>
      </c>
      <c r="C399" s="238" t="s">
        <v>154</v>
      </c>
      <c r="D399" s="651" t="s">
        <v>192</v>
      </c>
      <c r="E399" s="240">
        <v>4.54</v>
      </c>
      <c r="F399" s="238">
        <v>4.2</v>
      </c>
      <c r="G399" s="238">
        <v>153</v>
      </c>
      <c r="H399" s="238">
        <v>106</v>
      </c>
      <c r="I399" s="238">
        <v>53</v>
      </c>
      <c r="J399" s="241">
        <v>1.2999999999999999E-2</v>
      </c>
      <c r="K399" s="238"/>
      <c r="L399" s="482">
        <v>96.87</v>
      </c>
      <c r="M399" s="654" t="s">
        <v>193</v>
      </c>
    </row>
    <row r="400" spans="1:17" s="278" customFormat="1">
      <c r="A400" s="240">
        <v>51</v>
      </c>
      <c r="B400" s="237" t="s">
        <v>140</v>
      </c>
      <c r="C400" s="238" t="s">
        <v>155</v>
      </c>
      <c r="D400" s="651" t="s">
        <v>192</v>
      </c>
      <c r="E400" s="240">
        <v>4.54</v>
      </c>
      <c r="F400" s="238">
        <v>4.2</v>
      </c>
      <c r="G400" s="238">
        <v>153</v>
      </c>
      <c r="H400" s="238">
        <v>106</v>
      </c>
      <c r="I400" s="238">
        <v>53</v>
      </c>
      <c r="J400" s="241">
        <v>1.2999999999999999E-2</v>
      </c>
      <c r="K400" s="238"/>
      <c r="L400" s="482">
        <v>96.87</v>
      </c>
      <c r="M400" s="654" t="s">
        <v>193</v>
      </c>
    </row>
    <row r="401" spans="1:14" s="278" customFormat="1">
      <c r="A401" s="240">
        <v>52</v>
      </c>
      <c r="B401" s="237" t="s">
        <v>141</v>
      </c>
      <c r="C401" s="238" t="s">
        <v>156</v>
      </c>
      <c r="D401" s="651" t="s">
        <v>192</v>
      </c>
      <c r="E401" s="240">
        <v>4.54</v>
      </c>
      <c r="F401" s="238">
        <v>4.2</v>
      </c>
      <c r="G401" s="238">
        <v>153</v>
      </c>
      <c r="H401" s="238">
        <v>106</v>
      </c>
      <c r="I401" s="238">
        <v>53</v>
      </c>
      <c r="J401" s="241">
        <v>1.2999999999999999E-2</v>
      </c>
      <c r="K401" s="238"/>
      <c r="L401" s="482">
        <v>98.33</v>
      </c>
      <c r="M401" s="654" t="s">
        <v>193</v>
      </c>
    </row>
    <row r="402" spans="1:14" s="278" customFormat="1">
      <c r="A402" s="240">
        <v>53</v>
      </c>
      <c r="B402" s="237" t="s">
        <v>348</v>
      </c>
      <c r="C402" s="238" t="s">
        <v>349</v>
      </c>
      <c r="D402" s="651" t="s">
        <v>192</v>
      </c>
      <c r="E402" s="240">
        <v>0.7</v>
      </c>
      <c r="F402" s="238">
        <v>0.6</v>
      </c>
      <c r="G402" s="238">
        <v>0</v>
      </c>
      <c r="H402" s="238">
        <v>0</v>
      </c>
      <c r="I402" s="238">
        <v>0</v>
      </c>
      <c r="J402" s="241">
        <v>3.5000000000000003E-2</v>
      </c>
      <c r="K402" s="238"/>
      <c r="L402" s="482">
        <v>0</v>
      </c>
      <c r="M402" s="654" t="s">
        <v>193</v>
      </c>
    </row>
    <row r="403" spans="1:14" s="278" customFormat="1">
      <c r="A403" s="240">
        <v>54</v>
      </c>
      <c r="B403" s="237" t="s">
        <v>643</v>
      </c>
      <c r="C403" s="238" t="s">
        <v>646</v>
      </c>
      <c r="D403" s="651" t="s">
        <v>192</v>
      </c>
      <c r="E403" s="240">
        <v>3</v>
      </c>
      <c r="F403" s="238">
        <v>2</v>
      </c>
      <c r="G403" s="238">
        <v>135</v>
      </c>
      <c r="H403" s="238">
        <v>45</v>
      </c>
      <c r="I403" s="238">
        <v>26</v>
      </c>
      <c r="J403" s="241">
        <v>3.1E-2</v>
      </c>
      <c r="K403" s="238"/>
      <c r="L403" s="482">
        <v>128.37</v>
      </c>
      <c r="M403" s="654" t="s">
        <v>193</v>
      </c>
    </row>
    <row r="404" spans="1:14" s="278" customFormat="1">
      <c r="A404" s="240">
        <v>55</v>
      </c>
      <c r="B404" s="237" t="s">
        <v>644</v>
      </c>
      <c r="C404" s="238" t="s">
        <v>647</v>
      </c>
      <c r="D404" s="651" t="s">
        <v>192</v>
      </c>
      <c r="E404" s="240">
        <v>3</v>
      </c>
      <c r="F404" s="238">
        <v>2</v>
      </c>
      <c r="G404" s="238">
        <v>135</v>
      </c>
      <c r="H404" s="238">
        <v>45</v>
      </c>
      <c r="I404" s="238">
        <v>26</v>
      </c>
      <c r="J404" s="241">
        <v>3.1E-2</v>
      </c>
      <c r="K404" s="242"/>
      <c r="L404" s="482">
        <v>159.74</v>
      </c>
      <c r="M404" s="251" t="s">
        <v>193</v>
      </c>
      <c r="N404" s="638"/>
    </row>
    <row r="405" spans="1:14" s="278" customFormat="1">
      <c r="A405" s="240">
        <v>56</v>
      </c>
      <c r="B405" s="237" t="s">
        <v>645</v>
      </c>
      <c r="C405" s="238" t="s">
        <v>648</v>
      </c>
      <c r="D405" s="651" t="s">
        <v>192</v>
      </c>
      <c r="E405" s="240">
        <v>3</v>
      </c>
      <c r="F405" s="238">
        <v>2</v>
      </c>
      <c r="G405" s="238">
        <v>135</v>
      </c>
      <c r="H405" s="238">
        <v>45</v>
      </c>
      <c r="I405" s="238">
        <v>26</v>
      </c>
      <c r="J405" s="241">
        <v>3.1E-2</v>
      </c>
      <c r="K405" s="242"/>
      <c r="L405" s="482">
        <v>128.04</v>
      </c>
      <c r="M405" s="251" t="s">
        <v>193</v>
      </c>
      <c r="N405" s="638"/>
    </row>
    <row r="406" spans="1:14" s="278" customFormat="1">
      <c r="A406" s="240">
        <v>57</v>
      </c>
      <c r="B406" s="237" t="s">
        <v>629</v>
      </c>
      <c r="C406" s="238" t="s">
        <v>630</v>
      </c>
      <c r="D406" s="651" t="s">
        <v>192</v>
      </c>
      <c r="E406" s="240">
        <v>1.5</v>
      </c>
      <c r="F406" s="238">
        <v>1</v>
      </c>
      <c r="G406" s="238">
        <v>125</v>
      </c>
      <c r="H406" s="238">
        <v>28</v>
      </c>
      <c r="I406" s="238">
        <v>27</v>
      </c>
      <c r="J406" s="241">
        <v>9.4000000000000004E-3</v>
      </c>
      <c r="K406" s="242"/>
      <c r="L406" s="482">
        <v>73.209999999999994</v>
      </c>
      <c r="M406" s="251" t="s">
        <v>193</v>
      </c>
      <c r="N406" s="638"/>
    </row>
    <row r="407" spans="1:14" s="278" customFormat="1">
      <c r="A407" s="240">
        <v>58</v>
      </c>
      <c r="B407" s="237" t="s">
        <v>652</v>
      </c>
      <c r="C407" s="238" t="s">
        <v>653</v>
      </c>
      <c r="D407" s="651" t="s">
        <v>192</v>
      </c>
      <c r="E407" s="240">
        <v>3.5</v>
      </c>
      <c r="F407" s="238">
        <v>1.59</v>
      </c>
      <c r="G407" s="238">
        <v>47</v>
      </c>
      <c r="H407" s="238">
        <v>30</v>
      </c>
      <c r="I407" s="238">
        <v>14</v>
      </c>
      <c r="J407" s="241">
        <v>2.1000000000000001E-2</v>
      </c>
      <c r="K407" s="242"/>
      <c r="L407" s="482">
        <v>1.42</v>
      </c>
      <c r="M407" s="251" t="s">
        <v>193</v>
      </c>
      <c r="N407" s="638"/>
    </row>
    <row r="408" spans="1:14" s="278" customFormat="1">
      <c r="A408" s="240">
        <v>59</v>
      </c>
      <c r="B408" s="237" t="s">
        <v>17</v>
      </c>
      <c r="C408" s="238" t="s">
        <v>16</v>
      </c>
      <c r="D408" s="651" t="s">
        <v>192</v>
      </c>
      <c r="E408" s="240">
        <v>8</v>
      </c>
      <c r="F408" s="238">
        <v>7.6</v>
      </c>
      <c r="G408" s="238">
        <v>82</v>
      </c>
      <c r="H408" s="238">
        <v>42</v>
      </c>
      <c r="I408" s="238">
        <v>13</v>
      </c>
      <c r="J408" s="241">
        <v>4.4771999999999999E-2</v>
      </c>
      <c r="K408" s="242"/>
      <c r="L408" s="655">
        <v>103.16</v>
      </c>
      <c r="M408" s="251" t="s">
        <v>193</v>
      </c>
      <c r="N408" s="638"/>
    </row>
    <row r="409" spans="1:14" s="278" customFormat="1">
      <c r="A409" s="240">
        <v>60</v>
      </c>
      <c r="B409" s="237" t="s">
        <v>555</v>
      </c>
      <c r="C409" s="238" t="s">
        <v>556</v>
      </c>
      <c r="D409" s="651" t="s">
        <v>192</v>
      </c>
      <c r="E409" s="246">
        <v>4.21</v>
      </c>
      <c r="F409" s="238">
        <v>4.12</v>
      </c>
      <c r="G409" s="238">
        <v>146</v>
      </c>
      <c r="H409" s="238">
        <v>95</v>
      </c>
      <c r="I409" s="238">
        <v>85</v>
      </c>
      <c r="J409" s="241">
        <v>9.3571428571428573E-3</v>
      </c>
      <c r="K409" s="242"/>
      <c r="L409" s="482">
        <v>28.85</v>
      </c>
      <c r="M409" s="251" t="s">
        <v>193</v>
      </c>
      <c r="N409" s="638"/>
    </row>
    <row r="410" spans="1:14" s="282" customFormat="1">
      <c r="A410" s="240">
        <v>61</v>
      </c>
      <c r="B410" s="237" t="s">
        <v>649</v>
      </c>
      <c r="C410" s="238" t="s">
        <v>642</v>
      </c>
      <c r="D410" s="651" t="s">
        <v>192</v>
      </c>
      <c r="E410" s="246">
        <v>4.21</v>
      </c>
      <c r="F410" s="238">
        <v>4.12</v>
      </c>
      <c r="G410" s="238">
        <v>95</v>
      </c>
      <c r="H410" s="238">
        <v>150</v>
      </c>
      <c r="I410" s="238">
        <v>76</v>
      </c>
      <c r="J410" s="241">
        <v>9.3571428571428573E-3</v>
      </c>
      <c r="K410" s="242"/>
      <c r="L410" s="482">
        <v>28.11</v>
      </c>
      <c r="M410" s="251" t="s">
        <v>193</v>
      </c>
      <c r="N410" s="638"/>
    </row>
    <row r="411" spans="1:14" s="278" customFormat="1">
      <c r="A411" s="240">
        <v>62</v>
      </c>
      <c r="B411" s="237" t="s">
        <v>291</v>
      </c>
      <c r="C411" s="238" t="s">
        <v>292</v>
      </c>
      <c r="D411" s="651" t="s">
        <v>192</v>
      </c>
      <c r="E411" s="246">
        <v>4.21</v>
      </c>
      <c r="F411" s="238">
        <v>4.12</v>
      </c>
      <c r="G411" s="238">
        <v>146</v>
      </c>
      <c r="H411" s="238">
        <v>95</v>
      </c>
      <c r="I411" s="238">
        <v>85</v>
      </c>
      <c r="J411" s="241">
        <v>9.3571428571428573E-3</v>
      </c>
      <c r="K411" s="242"/>
      <c r="L411" s="482">
        <v>37.49</v>
      </c>
      <c r="M411" s="251" t="s">
        <v>193</v>
      </c>
      <c r="N411" s="638"/>
    </row>
    <row r="412" spans="1:14" s="278" customFormat="1">
      <c r="A412" s="240">
        <v>63</v>
      </c>
      <c r="B412" s="237" t="s">
        <v>598</v>
      </c>
      <c r="C412" s="238" t="s">
        <v>604</v>
      </c>
      <c r="D412" s="651" t="s">
        <v>192</v>
      </c>
      <c r="E412" s="246">
        <v>3.59</v>
      </c>
      <c r="F412" s="238">
        <v>3.5</v>
      </c>
      <c r="G412" s="238">
        <v>146</v>
      </c>
      <c r="H412" s="238">
        <v>95</v>
      </c>
      <c r="I412" s="238">
        <v>85</v>
      </c>
      <c r="J412" s="241">
        <v>9.3571428571428573E-3</v>
      </c>
      <c r="K412" s="242"/>
      <c r="L412" s="482">
        <v>31.98</v>
      </c>
      <c r="M412" s="251" t="s">
        <v>193</v>
      </c>
      <c r="N412" s="638"/>
    </row>
    <row r="413" spans="1:14" s="278" customFormat="1">
      <c r="A413" s="240">
        <v>64</v>
      </c>
      <c r="B413" s="237" t="s">
        <v>587</v>
      </c>
      <c r="C413" s="238" t="s">
        <v>588</v>
      </c>
      <c r="D413" s="651" t="s">
        <v>192</v>
      </c>
      <c r="E413" s="246">
        <v>3.59</v>
      </c>
      <c r="F413" s="238">
        <v>3.5</v>
      </c>
      <c r="G413" s="238">
        <v>146</v>
      </c>
      <c r="H413" s="238">
        <v>95</v>
      </c>
      <c r="I413" s="238">
        <v>85</v>
      </c>
      <c r="J413" s="241">
        <v>9.8250000000000004E-3</v>
      </c>
      <c r="K413" s="242"/>
      <c r="L413" s="482">
        <v>30.53</v>
      </c>
      <c r="M413" s="251" t="s">
        <v>193</v>
      </c>
      <c r="N413" s="638"/>
    </row>
    <row r="414" spans="1:14" s="282" customFormat="1">
      <c r="A414" s="240">
        <v>65</v>
      </c>
      <c r="B414" s="237" t="s">
        <v>0</v>
      </c>
      <c r="C414" s="238" t="s">
        <v>5</v>
      </c>
      <c r="D414" s="651" t="s">
        <v>192</v>
      </c>
      <c r="E414" s="246">
        <v>3.59</v>
      </c>
      <c r="F414" s="238">
        <v>3.5</v>
      </c>
      <c r="G414" s="238">
        <v>96</v>
      </c>
      <c r="H414" s="238">
        <v>67</v>
      </c>
      <c r="I414" s="238">
        <v>90</v>
      </c>
      <c r="J414" s="241">
        <f>96*67*90/1000000</f>
        <v>0.57887999999999995</v>
      </c>
      <c r="K414" s="242"/>
      <c r="L414" s="482">
        <v>17.03</v>
      </c>
      <c r="M414" s="251" t="s">
        <v>193</v>
      </c>
      <c r="N414" s="638"/>
    </row>
    <row r="415" spans="1:14" s="278" customFormat="1">
      <c r="A415" s="240">
        <v>66</v>
      </c>
      <c r="B415" s="237" t="s">
        <v>1</v>
      </c>
      <c r="C415" s="238" t="s">
        <v>602</v>
      </c>
      <c r="D415" s="651" t="s">
        <v>192</v>
      </c>
      <c r="E415" s="240">
        <v>1.1000000000000001</v>
      </c>
      <c r="F415" s="238">
        <v>1</v>
      </c>
      <c r="G415" s="238">
        <v>96</v>
      </c>
      <c r="H415" s="238">
        <v>67</v>
      </c>
      <c r="I415" s="238">
        <v>90</v>
      </c>
      <c r="J415" s="241">
        <f>96*67*90/1000000</f>
        <v>0.57887999999999995</v>
      </c>
      <c r="K415" s="242"/>
      <c r="L415" s="482">
        <v>15.12</v>
      </c>
      <c r="M415" s="251" t="s">
        <v>193</v>
      </c>
      <c r="N415" s="638"/>
    </row>
    <row r="416" spans="1:14" s="278" customFormat="1">
      <c r="A416" s="240">
        <v>67</v>
      </c>
      <c r="B416" s="237" t="s">
        <v>2</v>
      </c>
      <c r="C416" s="238" t="s">
        <v>6</v>
      </c>
      <c r="D416" s="651" t="s">
        <v>192</v>
      </c>
      <c r="E416" s="240">
        <v>1.6</v>
      </c>
      <c r="F416" s="238">
        <v>1.5</v>
      </c>
      <c r="G416" s="238">
        <v>96</v>
      </c>
      <c r="H416" s="238">
        <v>67</v>
      </c>
      <c r="I416" s="238">
        <v>90</v>
      </c>
      <c r="J416" s="241">
        <f>96*67*90/1000000</f>
        <v>0.57887999999999995</v>
      </c>
      <c r="K416" s="242"/>
      <c r="L416" s="482">
        <v>16.59</v>
      </c>
      <c r="M416" s="251" t="s">
        <v>193</v>
      </c>
      <c r="N416" s="638"/>
    </row>
    <row r="417" spans="1:17" s="278" customFormat="1">
      <c r="A417" s="240">
        <v>68</v>
      </c>
      <c r="B417" s="237" t="s">
        <v>3</v>
      </c>
      <c r="C417" s="238" t="s">
        <v>7</v>
      </c>
      <c r="D417" s="651" t="s">
        <v>192</v>
      </c>
      <c r="E417" s="240">
        <v>0</v>
      </c>
      <c r="F417" s="238">
        <v>0</v>
      </c>
      <c r="G417" s="238">
        <v>0</v>
      </c>
      <c r="H417" s="238">
        <v>0</v>
      </c>
      <c r="I417" s="238">
        <v>0</v>
      </c>
      <c r="J417" s="241">
        <v>0</v>
      </c>
      <c r="K417" s="242"/>
      <c r="L417" s="482">
        <v>11.94</v>
      </c>
      <c r="M417" s="251" t="s">
        <v>193</v>
      </c>
      <c r="N417" s="638"/>
    </row>
    <row r="418" spans="1:17" s="278" customFormat="1">
      <c r="A418" s="240">
        <v>69</v>
      </c>
      <c r="B418" s="237" t="s">
        <v>4</v>
      </c>
      <c r="C418" s="238" t="s">
        <v>8</v>
      </c>
      <c r="D418" s="651" t="s">
        <v>192</v>
      </c>
      <c r="E418" s="240">
        <v>0</v>
      </c>
      <c r="F418" s="238">
        <v>0</v>
      </c>
      <c r="G418" s="238">
        <v>0</v>
      </c>
      <c r="H418" s="238">
        <v>0</v>
      </c>
      <c r="I418" s="238">
        <v>0</v>
      </c>
      <c r="J418" s="241">
        <v>0</v>
      </c>
      <c r="K418" s="242"/>
      <c r="L418" s="482">
        <v>11.94</v>
      </c>
      <c r="M418" s="251" t="s">
        <v>193</v>
      </c>
      <c r="N418" s="638"/>
    </row>
    <row r="419" spans="1:17" s="278" customFormat="1">
      <c r="A419" s="240">
        <v>70</v>
      </c>
      <c r="B419" s="237" t="s">
        <v>625</v>
      </c>
      <c r="C419" s="238" t="s">
        <v>601</v>
      </c>
      <c r="D419" s="651" t="s">
        <v>192</v>
      </c>
      <c r="E419" s="240">
        <v>0.3</v>
      </c>
      <c r="F419" s="238">
        <v>0.25</v>
      </c>
      <c r="G419" s="238">
        <v>99</v>
      </c>
      <c r="H419" s="238">
        <v>58</v>
      </c>
      <c r="I419" s="238">
        <v>60</v>
      </c>
      <c r="J419" s="241">
        <f>99*58*60/1000000</f>
        <v>0.34451999999999999</v>
      </c>
      <c r="K419" s="242"/>
      <c r="L419" s="482">
        <v>8.73</v>
      </c>
      <c r="M419" s="251" t="s">
        <v>193</v>
      </c>
      <c r="N419" s="638"/>
    </row>
    <row r="420" spans="1:17" s="278" customFormat="1">
      <c r="A420" s="240">
        <v>71</v>
      </c>
      <c r="B420" s="237" t="s">
        <v>626</v>
      </c>
      <c r="C420" s="238" t="s">
        <v>600</v>
      </c>
      <c r="D420" s="651" t="s">
        <v>192</v>
      </c>
      <c r="E420" s="240">
        <v>0.6</v>
      </c>
      <c r="F420" s="238">
        <v>0.5</v>
      </c>
      <c r="G420" s="238">
        <v>99</v>
      </c>
      <c r="H420" s="238">
        <v>58</v>
      </c>
      <c r="I420" s="238">
        <v>60</v>
      </c>
      <c r="J420" s="241">
        <f>99*58*60/1000000</f>
        <v>0.34451999999999999</v>
      </c>
      <c r="K420" s="242"/>
      <c r="L420" s="482">
        <v>6.24</v>
      </c>
      <c r="M420" s="251" t="s">
        <v>193</v>
      </c>
      <c r="N420" s="638"/>
    </row>
    <row r="421" spans="1:17" s="278" customFormat="1">
      <c r="A421" s="240">
        <v>72</v>
      </c>
      <c r="B421" s="237" t="s">
        <v>627</v>
      </c>
      <c r="C421" s="238" t="s">
        <v>599</v>
      </c>
      <c r="D421" s="651" t="s">
        <v>192</v>
      </c>
      <c r="E421" s="240">
        <v>0.6</v>
      </c>
      <c r="F421" s="238">
        <v>0.5</v>
      </c>
      <c r="G421" s="238">
        <v>99</v>
      </c>
      <c r="H421" s="238">
        <v>58</v>
      </c>
      <c r="I421" s="238">
        <v>60</v>
      </c>
      <c r="J421" s="241">
        <f>99*58*60/1000000</f>
        <v>0.34451999999999999</v>
      </c>
      <c r="K421" s="242"/>
      <c r="L421" s="482">
        <v>6.24</v>
      </c>
      <c r="M421" s="251" t="s">
        <v>193</v>
      </c>
      <c r="N421" s="638"/>
    </row>
    <row r="422" spans="1:17">
      <c r="A422" s="240">
        <v>73</v>
      </c>
      <c r="B422" s="237" t="s">
        <v>688</v>
      </c>
      <c r="C422" s="238" t="s">
        <v>687</v>
      </c>
      <c r="D422" s="651" t="s">
        <v>836</v>
      </c>
      <c r="E422" s="240">
        <v>8.82</v>
      </c>
      <c r="F422" s="238">
        <v>8.7200000000000006</v>
      </c>
      <c r="G422" s="238">
        <v>0</v>
      </c>
      <c r="H422" s="238">
        <v>0</v>
      </c>
      <c r="I422" s="238">
        <v>0</v>
      </c>
      <c r="J422" s="241">
        <v>1.5859999999999999E-2</v>
      </c>
      <c r="K422" s="238"/>
      <c r="L422" s="482">
        <v>33.07</v>
      </c>
      <c r="M422" s="251" t="s">
        <v>193</v>
      </c>
      <c r="N422" s="638"/>
      <c r="O422" s="233"/>
      <c r="P422" s="252"/>
      <c r="Q422" s="252"/>
    </row>
    <row r="423" spans="1:17">
      <c r="A423" s="240">
        <v>74</v>
      </c>
      <c r="B423" s="237" t="s">
        <v>13</v>
      </c>
      <c r="C423" s="238" t="s">
        <v>608</v>
      </c>
      <c r="D423" s="651" t="s">
        <v>836</v>
      </c>
      <c r="E423" s="240">
        <v>8.82</v>
      </c>
      <c r="F423" s="238">
        <v>8.7200000000000006</v>
      </c>
      <c r="G423" s="238">
        <v>0</v>
      </c>
      <c r="H423" s="238">
        <v>0</v>
      </c>
      <c r="I423" s="238">
        <v>0</v>
      </c>
      <c r="J423" s="241">
        <v>1.5859999999999999E-2</v>
      </c>
      <c r="K423" s="248"/>
      <c r="L423" s="482">
        <v>16.59</v>
      </c>
      <c r="M423" s="251" t="s">
        <v>193</v>
      </c>
      <c r="N423" s="638"/>
      <c r="O423" s="233"/>
      <c r="P423" s="252"/>
      <c r="Q423" s="252"/>
    </row>
    <row r="424" spans="1:17" s="278" customFormat="1">
      <c r="A424" s="240">
        <v>75</v>
      </c>
      <c r="B424" s="237" t="s">
        <v>853</v>
      </c>
      <c r="C424" s="239" t="s">
        <v>9</v>
      </c>
      <c r="D424" s="651" t="s">
        <v>192</v>
      </c>
      <c r="E424" s="240">
        <v>0.03</v>
      </c>
      <c r="F424" s="238">
        <v>0.02</v>
      </c>
      <c r="G424" s="238">
        <v>0</v>
      </c>
      <c r="H424" s="238">
        <v>0</v>
      </c>
      <c r="I424" s="238">
        <v>0</v>
      </c>
      <c r="J424" s="241">
        <v>1.8000000000000001E-4</v>
      </c>
      <c r="K424" s="248"/>
      <c r="L424" s="482">
        <v>1.1200000000000001</v>
      </c>
      <c r="M424" s="654" t="s">
        <v>193</v>
      </c>
      <c r="N424" s="638"/>
    </row>
    <row r="425" spans="1:17">
      <c r="A425" s="240">
        <v>76</v>
      </c>
      <c r="B425" s="239" t="s">
        <v>951</v>
      </c>
      <c r="C425" s="239" t="s">
        <v>952</v>
      </c>
      <c r="D425" s="250" t="s">
        <v>192</v>
      </c>
      <c r="E425" s="244">
        <v>9.8000000000000007</v>
      </c>
      <c r="F425" s="244">
        <v>9</v>
      </c>
      <c r="G425" s="244">
        <v>61</v>
      </c>
      <c r="H425" s="238">
        <v>40</v>
      </c>
      <c r="I425" s="238">
        <v>15</v>
      </c>
      <c r="J425" s="241">
        <v>3.5999999999999997E-2</v>
      </c>
      <c r="K425" s="242"/>
      <c r="L425" s="482">
        <v>0</v>
      </c>
      <c r="M425" s="654" t="s">
        <v>193</v>
      </c>
      <c r="N425" s="638"/>
    </row>
    <row r="426" spans="1:17">
      <c r="A426" s="240">
        <v>77</v>
      </c>
      <c r="B426" s="239" t="s">
        <v>867</v>
      </c>
      <c r="C426" s="239" t="s">
        <v>874</v>
      </c>
      <c r="D426" s="250" t="s">
        <v>192</v>
      </c>
      <c r="E426" s="246">
        <v>7.49</v>
      </c>
      <c r="F426" s="244">
        <v>7</v>
      </c>
      <c r="G426" s="244">
        <v>149</v>
      </c>
      <c r="H426" s="238">
        <v>102</v>
      </c>
      <c r="I426" s="238">
        <v>45</v>
      </c>
      <c r="J426" s="241">
        <f>(149*102*45/1000000)/45</f>
        <v>1.5198E-2</v>
      </c>
      <c r="K426" s="242"/>
      <c r="L426" s="482">
        <v>0</v>
      </c>
      <c r="M426" s="654" t="s">
        <v>193</v>
      </c>
      <c r="N426" s="638"/>
    </row>
    <row r="427" spans="1:17">
      <c r="A427" s="240">
        <v>78</v>
      </c>
      <c r="B427" s="238" t="s">
        <v>868</v>
      </c>
      <c r="C427" s="238" t="s">
        <v>875</v>
      </c>
      <c r="D427" s="250" t="s">
        <v>192</v>
      </c>
      <c r="E427" s="246">
        <v>7.2</v>
      </c>
      <c r="F427" s="244">
        <v>6.8</v>
      </c>
      <c r="G427" s="244">
        <v>149</v>
      </c>
      <c r="H427" s="238">
        <v>102</v>
      </c>
      <c r="I427" s="238">
        <v>45</v>
      </c>
      <c r="J427" s="241">
        <f>(149*102*45/1000000)/54</f>
        <v>1.2665000000000001E-2</v>
      </c>
      <c r="K427" s="242"/>
      <c r="L427" s="482">
        <v>0</v>
      </c>
      <c r="M427" s="251" t="s">
        <v>193</v>
      </c>
      <c r="N427" s="638"/>
      <c r="O427" s="233"/>
      <c r="P427" s="252"/>
      <c r="Q427" s="252"/>
    </row>
    <row r="428" spans="1:17">
      <c r="A428" s="240">
        <v>79</v>
      </c>
      <c r="B428" s="238" t="s">
        <v>869</v>
      </c>
      <c r="C428" s="238" t="s">
        <v>876</v>
      </c>
      <c r="D428" s="250" t="s">
        <v>192</v>
      </c>
      <c r="E428" s="246">
        <v>7.4</v>
      </c>
      <c r="F428" s="244">
        <v>7</v>
      </c>
      <c r="G428" s="244">
        <v>149</v>
      </c>
      <c r="H428" s="238">
        <v>102</v>
      </c>
      <c r="I428" s="238">
        <v>45</v>
      </c>
      <c r="J428" s="241">
        <f>(149*102*45/1000000)/54</f>
        <v>1.2665000000000001E-2</v>
      </c>
      <c r="K428" s="242"/>
      <c r="L428" s="482">
        <v>0</v>
      </c>
      <c r="M428" s="251" t="s">
        <v>193</v>
      </c>
      <c r="N428" s="638"/>
      <c r="O428" s="233"/>
      <c r="P428" s="252"/>
      <c r="Q428" s="252"/>
    </row>
    <row r="429" spans="1:17">
      <c r="A429" s="240">
        <v>80</v>
      </c>
      <c r="B429" s="238" t="s">
        <v>870</v>
      </c>
      <c r="C429" s="238" t="s">
        <v>877</v>
      </c>
      <c r="D429" s="250" t="s">
        <v>192</v>
      </c>
      <c r="E429" s="246">
        <v>6.3</v>
      </c>
      <c r="F429" s="244">
        <v>6</v>
      </c>
      <c r="G429" s="244">
        <v>149</v>
      </c>
      <c r="H429" s="238">
        <v>102</v>
      </c>
      <c r="I429" s="238">
        <v>45</v>
      </c>
      <c r="J429" s="241">
        <f>(149*102*45/1000000)/72</f>
        <v>9.4987500000000002E-3</v>
      </c>
      <c r="K429" s="242"/>
      <c r="L429" s="482">
        <v>0</v>
      </c>
      <c r="M429" s="251" t="s">
        <v>193</v>
      </c>
      <c r="N429" s="638"/>
      <c r="O429" s="233"/>
      <c r="P429" s="252"/>
      <c r="Q429" s="252"/>
    </row>
    <row r="430" spans="1:17">
      <c r="A430" s="240">
        <v>81</v>
      </c>
      <c r="B430" s="238" t="s">
        <v>871</v>
      </c>
      <c r="C430" s="239" t="s">
        <v>878</v>
      </c>
      <c r="D430" s="250" t="s">
        <v>192</v>
      </c>
      <c r="E430" s="246">
        <v>2.4</v>
      </c>
      <c r="F430" s="244">
        <v>2.2000000000000002</v>
      </c>
      <c r="G430" s="244">
        <v>158</v>
      </c>
      <c r="H430" s="238">
        <v>57</v>
      </c>
      <c r="I430" s="238">
        <v>20</v>
      </c>
      <c r="J430" s="241">
        <f>(158*57*20/1000000)/40</f>
        <v>4.5030000000000001E-3</v>
      </c>
      <c r="K430" s="242"/>
      <c r="L430" s="482">
        <v>0</v>
      </c>
      <c r="M430" s="654" t="s">
        <v>193</v>
      </c>
      <c r="N430" s="638"/>
    </row>
    <row r="431" spans="1:17">
      <c r="A431" s="240">
        <v>82</v>
      </c>
      <c r="B431" s="239" t="s">
        <v>872</v>
      </c>
      <c r="C431" s="239" t="s">
        <v>879</v>
      </c>
      <c r="D431" s="250" t="s">
        <v>192</v>
      </c>
      <c r="E431" s="246">
        <v>4.8</v>
      </c>
      <c r="F431" s="244">
        <v>4.4000000000000004</v>
      </c>
      <c r="G431" s="244">
        <v>158</v>
      </c>
      <c r="H431" s="238">
        <v>57</v>
      </c>
      <c r="I431" s="238">
        <v>20</v>
      </c>
      <c r="J431" s="241">
        <f>(158*57*20/1000000)/25</f>
        <v>7.2047999999999999E-3</v>
      </c>
      <c r="K431" s="242"/>
      <c r="L431" s="482">
        <v>0</v>
      </c>
      <c r="M431" s="251" t="s">
        <v>193</v>
      </c>
      <c r="N431" s="638"/>
      <c r="O431" s="233"/>
      <c r="P431" s="234"/>
      <c r="Q431" s="234"/>
    </row>
    <row r="432" spans="1:17">
      <c r="A432" s="240">
        <v>83</v>
      </c>
      <c r="B432" s="239" t="s">
        <v>873</v>
      </c>
      <c r="C432" s="239" t="s">
        <v>880</v>
      </c>
      <c r="D432" s="250" t="s">
        <v>192</v>
      </c>
      <c r="E432" s="246">
        <v>2.6</v>
      </c>
      <c r="F432" s="244">
        <v>2.5</v>
      </c>
      <c r="G432" s="244">
        <v>49</v>
      </c>
      <c r="H432" s="238">
        <v>59</v>
      </c>
      <c r="I432" s="238">
        <v>22</v>
      </c>
      <c r="J432" s="241">
        <f>(49*59*22/1000000)/7</f>
        <v>9.0860000000000003E-3</v>
      </c>
      <c r="K432" s="242"/>
      <c r="L432" s="482">
        <v>0</v>
      </c>
      <c r="M432" s="251" t="s">
        <v>193</v>
      </c>
      <c r="N432" s="638"/>
      <c r="O432" s="233"/>
      <c r="P432" s="234"/>
      <c r="Q432" s="234"/>
    </row>
    <row r="433" spans="1:17" s="278" customFormat="1">
      <c r="A433" s="240">
        <v>84</v>
      </c>
      <c r="B433" s="238" t="s">
        <v>881</v>
      </c>
      <c r="C433" s="238" t="s">
        <v>882</v>
      </c>
      <c r="D433" s="250" t="s">
        <v>192</v>
      </c>
      <c r="E433" s="246">
        <v>6.6</v>
      </c>
      <c r="F433" s="244">
        <v>6.2</v>
      </c>
      <c r="G433" s="244">
        <v>149</v>
      </c>
      <c r="H433" s="238">
        <v>102</v>
      </c>
      <c r="I433" s="238">
        <v>45</v>
      </c>
      <c r="J433" s="241">
        <f>(149*102*45/1000000)/54</f>
        <v>1.2665000000000001E-2</v>
      </c>
      <c r="K433" s="242"/>
      <c r="L433" s="482">
        <v>0</v>
      </c>
      <c r="M433" s="251" t="s">
        <v>193</v>
      </c>
      <c r="N433" s="638"/>
    </row>
    <row r="434" spans="1:17" s="278" customFormat="1">
      <c r="A434" s="240"/>
      <c r="B434" s="238"/>
      <c r="C434" s="238"/>
      <c r="D434" s="250" t="s">
        <v>192</v>
      </c>
      <c r="E434" s="244"/>
      <c r="F434" s="244"/>
      <c r="G434" s="244"/>
      <c r="H434" s="238"/>
      <c r="I434" s="238"/>
      <c r="J434" s="241"/>
      <c r="K434" s="242"/>
      <c r="L434" s="245"/>
      <c r="M434" s="251" t="s">
        <v>193</v>
      </c>
      <c r="N434" s="638"/>
    </row>
    <row r="435" spans="1:17">
      <c r="B435" s="231"/>
      <c r="C435" s="231"/>
      <c r="D435" s="250" t="s">
        <v>192</v>
      </c>
      <c r="E435" s="244"/>
      <c r="F435" s="244"/>
      <c r="G435" s="244"/>
      <c r="H435" s="238"/>
      <c r="I435" s="238"/>
      <c r="J435" s="241"/>
      <c r="K435" s="231"/>
      <c r="L435" s="245"/>
      <c r="M435" s="251" t="s">
        <v>193</v>
      </c>
      <c r="N435" s="638"/>
    </row>
    <row r="436" spans="1:17">
      <c r="B436" s="231"/>
      <c r="C436" s="231"/>
      <c r="D436" s="250" t="s">
        <v>192</v>
      </c>
      <c r="E436" s="244"/>
      <c r="F436" s="244"/>
      <c r="G436" s="244"/>
      <c r="H436" s="238"/>
      <c r="I436" s="238"/>
      <c r="J436" s="241"/>
      <c r="K436" s="231"/>
      <c r="L436" s="245"/>
      <c r="M436" s="251" t="s">
        <v>193</v>
      </c>
      <c r="N436" s="638"/>
    </row>
    <row r="437" spans="1:17">
      <c r="B437" s="231"/>
      <c r="C437" s="231"/>
      <c r="D437" s="250" t="s">
        <v>192</v>
      </c>
      <c r="E437" s="244"/>
      <c r="F437" s="244"/>
      <c r="G437" s="244"/>
      <c r="H437" s="238"/>
      <c r="I437" s="238"/>
      <c r="J437" s="241"/>
      <c r="K437" s="231"/>
      <c r="L437" s="245"/>
      <c r="M437" s="251" t="s">
        <v>193</v>
      </c>
      <c r="N437" s="638"/>
    </row>
    <row r="438" spans="1:17">
      <c r="B438" s="231"/>
      <c r="C438" s="231"/>
      <c r="D438" s="250" t="s">
        <v>192</v>
      </c>
      <c r="E438" s="244"/>
      <c r="F438" s="244"/>
      <c r="G438" s="244"/>
      <c r="H438" s="238"/>
      <c r="I438" s="238"/>
      <c r="J438" s="241"/>
      <c r="K438" s="231"/>
      <c r="L438" s="245"/>
      <c r="M438" s="251" t="s">
        <v>193</v>
      </c>
      <c r="N438" s="638"/>
    </row>
    <row r="439" spans="1:17">
      <c r="B439" s="231"/>
      <c r="C439" s="231"/>
      <c r="D439" s="250" t="s">
        <v>192</v>
      </c>
      <c r="E439" s="244"/>
      <c r="F439" s="244"/>
      <c r="G439" s="244"/>
      <c r="H439" s="238"/>
      <c r="I439" s="238"/>
      <c r="J439" s="241"/>
      <c r="K439" s="231"/>
      <c r="L439" s="245"/>
      <c r="M439" s="251" t="s">
        <v>193</v>
      </c>
      <c r="N439" s="638"/>
    </row>
    <row r="440" spans="1:17">
      <c r="B440" s="231"/>
      <c r="C440" s="231"/>
      <c r="D440" s="250" t="s">
        <v>192</v>
      </c>
      <c r="E440" s="244"/>
      <c r="F440" s="244"/>
      <c r="G440" s="244"/>
      <c r="H440" s="238"/>
      <c r="I440" s="238"/>
      <c r="J440" s="241"/>
      <c r="K440" s="231"/>
      <c r="L440" s="245"/>
      <c r="M440" s="251" t="s">
        <v>193</v>
      </c>
      <c r="N440" s="638"/>
    </row>
    <row r="441" spans="1:17">
      <c r="B441" s="231"/>
      <c r="C441" s="231"/>
      <c r="D441" s="250" t="s">
        <v>192</v>
      </c>
      <c r="E441" s="244"/>
      <c r="F441" s="244"/>
      <c r="G441" s="244"/>
      <c r="H441" s="238"/>
      <c r="I441" s="238"/>
      <c r="J441" s="241"/>
      <c r="K441" s="231"/>
      <c r="L441" s="245"/>
      <c r="M441" s="251" t="s">
        <v>193</v>
      </c>
      <c r="N441" s="638"/>
    </row>
    <row r="442" spans="1:17">
      <c r="B442" s="231"/>
      <c r="C442" s="231"/>
      <c r="D442" s="250" t="s">
        <v>192</v>
      </c>
      <c r="E442" s="244"/>
      <c r="F442" s="244"/>
      <c r="G442" s="244"/>
      <c r="H442" s="238"/>
      <c r="I442" s="238"/>
      <c r="J442" s="241"/>
      <c r="K442" s="231"/>
      <c r="L442" s="245"/>
      <c r="M442" s="251" t="s">
        <v>193</v>
      </c>
      <c r="N442" s="638"/>
    </row>
    <row r="443" spans="1:17">
      <c r="B443" s="231"/>
      <c r="C443" s="231"/>
      <c r="D443" s="250" t="s">
        <v>192</v>
      </c>
      <c r="E443" s="244"/>
      <c r="F443" s="244"/>
      <c r="G443" s="244"/>
      <c r="H443" s="238"/>
      <c r="I443" s="238"/>
      <c r="J443" s="241"/>
      <c r="K443" s="231"/>
      <c r="L443" s="245"/>
      <c r="M443" s="251" t="s">
        <v>193</v>
      </c>
      <c r="N443" s="638"/>
    </row>
    <row r="444" spans="1:17">
      <c r="B444" s="231"/>
      <c r="C444" s="231"/>
      <c r="D444" s="250" t="s">
        <v>192</v>
      </c>
      <c r="E444" s="244"/>
      <c r="F444" s="244"/>
      <c r="G444" s="244"/>
      <c r="H444" s="238"/>
      <c r="I444" s="238"/>
      <c r="J444" s="241"/>
      <c r="K444" s="231"/>
      <c r="L444" s="245"/>
      <c r="M444" s="251" t="s">
        <v>193</v>
      </c>
      <c r="N444" s="638"/>
    </row>
    <row r="445" spans="1:17">
      <c r="B445" s="231"/>
      <c r="C445" s="231"/>
      <c r="D445" s="250" t="s">
        <v>192</v>
      </c>
      <c r="E445" s="244"/>
      <c r="F445" s="244"/>
      <c r="G445" s="244"/>
      <c r="H445" s="238"/>
      <c r="I445" s="238"/>
      <c r="J445" s="241"/>
      <c r="K445" s="231"/>
      <c r="L445" s="245"/>
      <c r="M445" s="251" t="s">
        <v>193</v>
      </c>
      <c r="N445" s="638"/>
    </row>
    <row r="446" spans="1:17">
      <c r="B446" s="231"/>
      <c r="C446" s="231"/>
      <c r="D446" s="250" t="s">
        <v>192</v>
      </c>
      <c r="E446" s="244"/>
      <c r="F446" s="244"/>
      <c r="G446" s="244"/>
      <c r="H446" s="238"/>
      <c r="I446" s="238"/>
      <c r="J446" s="241"/>
      <c r="K446" s="231"/>
      <c r="L446" s="245"/>
      <c r="M446" s="251" t="s">
        <v>193</v>
      </c>
      <c r="N446" s="638"/>
    </row>
    <row r="447" spans="1:17">
      <c r="B447" s="231"/>
      <c r="C447" s="231"/>
      <c r="D447" s="250" t="s">
        <v>192</v>
      </c>
      <c r="E447" s="244"/>
      <c r="F447" s="244"/>
      <c r="G447" s="244"/>
      <c r="H447" s="238"/>
      <c r="I447" s="238"/>
      <c r="J447" s="241"/>
      <c r="K447" s="231"/>
      <c r="L447" s="245"/>
      <c r="M447" s="251" t="s">
        <v>193</v>
      </c>
      <c r="N447" s="638"/>
    </row>
    <row r="448" spans="1:17">
      <c r="A448" s="240"/>
      <c r="B448" s="238"/>
      <c r="C448" s="238"/>
      <c r="D448" s="250" t="s">
        <v>192</v>
      </c>
      <c r="E448" s="244"/>
      <c r="F448" s="244"/>
      <c r="G448" s="244"/>
      <c r="H448" s="238"/>
      <c r="I448" s="238"/>
      <c r="J448" s="241"/>
      <c r="K448" s="242"/>
      <c r="L448" s="263"/>
      <c r="M448" s="251" t="s">
        <v>193</v>
      </c>
      <c r="N448" s="638"/>
      <c r="P448" s="252"/>
      <c r="Q448" s="252"/>
    </row>
    <row r="449" spans="1:17" s="282" customFormat="1">
      <c r="A449" s="240"/>
      <c r="B449" s="238"/>
      <c r="C449" s="238"/>
      <c r="D449" s="250" t="s">
        <v>192</v>
      </c>
      <c r="E449" s="244"/>
      <c r="F449" s="244"/>
      <c r="G449" s="244"/>
      <c r="H449" s="238"/>
      <c r="I449" s="238"/>
      <c r="J449" s="241"/>
      <c r="K449" s="242"/>
      <c r="L449" s="245"/>
      <c r="M449" s="251" t="s">
        <v>193</v>
      </c>
      <c r="N449" s="638"/>
    </row>
    <row r="450" spans="1:17">
      <c r="B450" s="238"/>
      <c r="C450" s="231"/>
      <c r="D450" s="250" t="s">
        <v>192</v>
      </c>
      <c r="E450" s="244"/>
      <c r="F450" s="244"/>
      <c r="G450" s="244"/>
      <c r="H450" s="238"/>
      <c r="I450" s="238"/>
      <c r="J450" s="241"/>
      <c r="K450" s="231"/>
      <c r="L450" s="245"/>
      <c r="M450" s="251" t="s">
        <v>193</v>
      </c>
      <c r="N450" s="638"/>
    </row>
    <row r="451" spans="1:17" s="278" customFormat="1">
      <c r="A451" s="240"/>
      <c r="B451" s="238"/>
      <c r="C451" s="238"/>
      <c r="D451" s="250" t="s">
        <v>192</v>
      </c>
      <c r="E451" s="244"/>
      <c r="F451" s="244"/>
      <c r="G451" s="244"/>
      <c r="H451" s="238"/>
      <c r="I451" s="238"/>
      <c r="J451" s="241"/>
      <c r="K451" s="242"/>
      <c r="L451" s="245"/>
      <c r="M451" s="251" t="s">
        <v>193</v>
      </c>
      <c r="N451" s="638"/>
    </row>
    <row r="452" spans="1:17" s="278" customFormat="1">
      <c r="A452" s="240"/>
      <c r="B452" s="238"/>
      <c r="C452" s="238"/>
      <c r="D452" s="250" t="s">
        <v>192</v>
      </c>
      <c r="E452" s="244"/>
      <c r="F452" s="244"/>
      <c r="G452" s="244"/>
      <c r="H452" s="238"/>
      <c r="I452" s="238"/>
      <c r="J452" s="241"/>
      <c r="K452" s="242"/>
      <c r="L452" s="245"/>
      <c r="M452" s="251" t="s">
        <v>193</v>
      </c>
      <c r="N452" s="638"/>
    </row>
    <row r="453" spans="1:17">
      <c r="A453" s="240"/>
      <c r="B453" s="238"/>
      <c r="C453" s="238"/>
      <c r="D453" s="250" t="s">
        <v>192</v>
      </c>
      <c r="E453" s="244"/>
      <c r="F453" s="244"/>
      <c r="G453" s="244"/>
      <c r="H453" s="238"/>
      <c r="I453" s="238"/>
      <c r="J453" s="241"/>
      <c r="K453" s="242"/>
      <c r="L453" s="245"/>
      <c r="M453" s="251" t="s">
        <v>193</v>
      </c>
      <c r="N453" s="638"/>
      <c r="P453" s="252"/>
      <c r="Q453" s="252"/>
    </row>
    <row r="454" spans="1:17">
      <c r="B454" s="238"/>
      <c r="C454" s="238"/>
      <c r="D454" s="250" t="s">
        <v>192</v>
      </c>
      <c r="E454" s="244"/>
      <c r="F454" s="244"/>
      <c r="G454" s="244"/>
      <c r="H454" s="238"/>
      <c r="I454" s="238"/>
      <c r="J454" s="241"/>
      <c r="K454" s="242"/>
      <c r="L454" s="245"/>
      <c r="M454" s="251" t="s">
        <v>193</v>
      </c>
      <c r="N454" s="638"/>
    </row>
    <row r="455" spans="1:17" s="278" customFormat="1">
      <c r="A455" s="240"/>
      <c r="B455" s="238"/>
      <c r="C455" s="238"/>
      <c r="D455" s="250" t="s">
        <v>192</v>
      </c>
      <c r="E455" s="244"/>
      <c r="F455" s="244"/>
      <c r="G455" s="244"/>
      <c r="H455" s="238"/>
      <c r="I455" s="238"/>
      <c r="J455" s="241"/>
      <c r="K455" s="242"/>
      <c r="L455" s="245"/>
      <c r="M455" s="251" t="s">
        <v>193</v>
      </c>
      <c r="N455" s="638"/>
    </row>
    <row r="456" spans="1:17">
      <c r="A456" s="240"/>
      <c r="B456" s="238"/>
      <c r="C456" s="238"/>
      <c r="D456" s="250" t="s">
        <v>192</v>
      </c>
      <c r="E456" s="244"/>
      <c r="F456" s="244"/>
      <c r="G456" s="244"/>
      <c r="H456" s="238"/>
      <c r="I456" s="238"/>
      <c r="J456" s="241"/>
      <c r="K456" s="242"/>
      <c r="L456" s="245"/>
      <c r="M456" s="251" t="s">
        <v>193</v>
      </c>
      <c r="N456" s="638"/>
      <c r="O456" s="233"/>
      <c r="P456" s="252"/>
      <c r="Q456" s="252"/>
    </row>
    <row r="457" spans="1:17">
      <c r="A457" s="240"/>
      <c r="B457" s="238"/>
      <c r="C457" s="238"/>
      <c r="D457" s="250" t="s">
        <v>192</v>
      </c>
      <c r="E457" s="244"/>
      <c r="F457" s="244"/>
      <c r="G457" s="244"/>
      <c r="H457" s="238"/>
      <c r="I457" s="238"/>
      <c r="J457" s="241"/>
      <c r="K457" s="242"/>
      <c r="L457" s="245"/>
      <c r="M457" s="251" t="s">
        <v>193</v>
      </c>
      <c r="N457" s="638"/>
      <c r="O457" s="233"/>
      <c r="P457" s="252"/>
      <c r="Q457" s="252"/>
    </row>
    <row r="458" spans="1:17" s="278" customFormat="1">
      <c r="A458" s="240"/>
      <c r="B458" s="238"/>
      <c r="C458" s="238"/>
      <c r="D458" s="250" t="s">
        <v>192</v>
      </c>
      <c r="E458" s="244"/>
      <c r="F458" s="244"/>
      <c r="G458" s="244"/>
      <c r="H458" s="238"/>
      <c r="I458" s="238"/>
      <c r="J458" s="241"/>
      <c r="K458" s="242"/>
      <c r="L458" s="263"/>
      <c r="M458" s="251" t="s">
        <v>193</v>
      </c>
      <c r="N458" s="638"/>
    </row>
    <row r="459" spans="1:17" s="278" customFormat="1">
      <c r="A459" s="240"/>
      <c r="B459" s="238"/>
      <c r="C459" s="238"/>
      <c r="D459" s="250" t="s">
        <v>192</v>
      </c>
      <c r="E459" s="244"/>
      <c r="F459" s="244"/>
      <c r="G459" s="244"/>
      <c r="H459" s="238"/>
      <c r="I459" s="238"/>
      <c r="J459" s="241"/>
      <c r="K459" s="242"/>
      <c r="L459" s="263"/>
      <c r="M459" s="251" t="s">
        <v>193</v>
      </c>
      <c r="N459" s="638"/>
    </row>
    <row r="460" spans="1:17">
      <c r="A460" s="240"/>
      <c r="B460" s="238"/>
      <c r="C460" s="238"/>
      <c r="D460" s="250" t="s">
        <v>192</v>
      </c>
      <c r="E460" s="244"/>
      <c r="F460" s="244"/>
      <c r="G460" s="244"/>
      <c r="H460" s="238"/>
      <c r="I460" s="238"/>
      <c r="J460" s="241"/>
      <c r="K460" s="242"/>
      <c r="L460" s="245"/>
      <c r="M460" s="251" t="s">
        <v>193</v>
      </c>
      <c r="N460" s="638"/>
      <c r="P460" s="252"/>
      <c r="Q460" s="252"/>
    </row>
    <row r="461" spans="1:17">
      <c r="A461" s="240"/>
      <c r="B461" s="238"/>
      <c r="C461" s="238"/>
      <c r="D461" s="250" t="s">
        <v>192</v>
      </c>
      <c r="E461" s="244"/>
      <c r="F461" s="244"/>
      <c r="G461" s="244"/>
      <c r="H461" s="238"/>
      <c r="I461" s="238"/>
      <c r="J461" s="241"/>
      <c r="K461" s="242"/>
      <c r="L461" s="245"/>
      <c r="M461" s="251" t="s">
        <v>193</v>
      </c>
      <c r="N461" s="638"/>
      <c r="P461" s="252"/>
      <c r="Q461" s="252"/>
    </row>
    <row r="462" spans="1:17">
      <c r="A462" s="240"/>
      <c r="B462" s="238"/>
      <c r="C462" s="238"/>
      <c r="D462" s="250" t="s">
        <v>192</v>
      </c>
      <c r="E462" s="244"/>
      <c r="F462" s="244"/>
      <c r="G462" s="244"/>
      <c r="H462" s="238"/>
      <c r="I462" s="238"/>
      <c r="J462" s="241"/>
      <c r="K462" s="242"/>
      <c r="L462" s="245"/>
      <c r="M462" s="251" t="s">
        <v>193</v>
      </c>
      <c r="N462" s="638"/>
      <c r="P462" s="252"/>
      <c r="Q462" s="252"/>
    </row>
    <row r="463" spans="1:17">
      <c r="A463" s="240"/>
      <c r="B463" s="238"/>
      <c r="C463" s="238"/>
      <c r="D463" s="250" t="s">
        <v>192</v>
      </c>
      <c r="E463" s="244"/>
      <c r="F463" s="244"/>
      <c r="G463" s="244"/>
      <c r="H463" s="238"/>
      <c r="I463" s="238"/>
      <c r="J463" s="241"/>
      <c r="K463" s="242"/>
      <c r="L463" s="245"/>
      <c r="M463" s="251" t="s">
        <v>193</v>
      </c>
      <c r="N463" s="638"/>
      <c r="P463" s="252"/>
      <c r="Q463" s="252"/>
    </row>
    <row r="464" spans="1:17">
      <c r="A464" s="240"/>
      <c r="B464" s="238"/>
      <c r="C464" s="238"/>
      <c r="D464" s="250" t="s">
        <v>192</v>
      </c>
      <c r="E464" s="244"/>
      <c r="F464" s="244"/>
      <c r="G464" s="244"/>
      <c r="H464" s="238"/>
      <c r="I464" s="238"/>
      <c r="J464" s="241"/>
      <c r="K464" s="242"/>
      <c r="L464" s="245"/>
      <c r="M464" s="251" t="s">
        <v>193</v>
      </c>
      <c r="N464" s="638"/>
      <c r="P464" s="252"/>
      <c r="Q464" s="252"/>
    </row>
    <row r="465" spans="1:17">
      <c r="A465" s="240"/>
      <c r="B465" s="238"/>
      <c r="C465" s="238"/>
      <c r="D465" s="250" t="s">
        <v>192</v>
      </c>
      <c r="E465" s="244"/>
      <c r="F465" s="244"/>
      <c r="G465" s="244"/>
      <c r="H465" s="238"/>
      <c r="I465" s="238"/>
      <c r="J465" s="241"/>
      <c r="K465" s="242"/>
      <c r="L465" s="245"/>
      <c r="M465" s="251" t="s">
        <v>193</v>
      </c>
      <c r="N465" s="638"/>
      <c r="P465" s="252"/>
      <c r="Q465" s="252"/>
    </row>
    <row r="466" spans="1:17">
      <c r="A466" s="240"/>
      <c r="B466" s="238"/>
      <c r="C466" s="238"/>
      <c r="D466" s="250" t="s">
        <v>192</v>
      </c>
      <c r="E466" s="244"/>
      <c r="F466" s="244"/>
      <c r="G466" s="244"/>
      <c r="H466" s="238"/>
      <c r="I466" s="238"/>
      <c r="J466" s="241"/>
      <c r="K466" s="242"/>
      <c r="L466" s="245"/>
      <c r="M466" s="251" t="s">
        <v>193</v>
      </c>
      <c r="N466" s="638"/>
      <c r="P466" s="252"/>
      <c r="Q466" s="252"/>
    </row>
    <row r="467" spans="1:17" s="278" customFormat="1">
      <c r="A467" s="240"/>
      <c r="B467" s="238"/>
      <c r="C467" s="238"/>
      <c r="D467" s="250" t="s">
        <v>192</v>
      </c>
      <c r="E467" s="244"/>
      <c r="F467" s="244"/>
      <c r="G467" s="244"/>
      <c r="H467" s="238"/>
      <c r="I467" s="238"/>
      <c r="J467" s="241"/>
      <c r="K467" s="242"/>
      <c r="L467" s="263"/>
      <c r="M467" s="251" t="s">
        <v>193</v>
      </c>
      <c r="N467" s="638"/>
      <c r="O467" s="233"/>
      <c r="P467" s="252"/>
      <c r="Q467" s="252"/>
    </row>
    <row r="468" spans="1:17" s="278" customFormat="1">
      <c r="A468" s="240"/>
      <c r="B468" s="238"/>
      <c r="C468" s="238"/>
      <c r="D468" s="250" t="s">
        <v>192</v>
      </c>
      <c r="E468" s="244"/>
      <c r="F468" s="244"/>
      <c r="G468" s="244"/>
      <c r="H468" s="238"/>
      <c r="I468" s="238"/>
      <c r="J468" s="241"/>
      <c r="K468" s="242"/>
      <c r="L468" s="245"/>
      <c r="M468" s="251" t="s">
        <v>193</v>
      </c>
      <c r="N468" s="638"/>
      <c r="O468" s="233"/>
      <c r="P468" s="252"/>
      <c r="Q468" s="252"/>
    </row>
    <row r="469" spans="1:17" s="278" customFormat="1">
      <c r="A469" s="240"/>
      <c r="B469" s="238"/>
      <c r="C469" s="238"/>
      <c r="D469" s="250" t="s">
        <v>192</v>
      </c>
      <c r="E469" s="244"/>
      <c r="F469" s="244"/>
      <c r="G469" s="244"/>
      <c r="H469" s="238"/>
      <c r="I469" s="238"/>
      <c r="J469" s="241"/>
      <c r="K469" s="242"/>
      <c r="L469" s="245"/>
      <c r="M469" s="251" t="s">
        <v>193</v>
      </c>
      <c r="N469" s="638"/>
      <c r="O469" s="233"/>
      <c r="P469" s="252"/>
      <c r="Q469" s="252"/>
    </row>
    <row r="470" spans="1:17">
      <c r="A470" s="240"/>
      <c r="B470" s="238"/>
      <c r="C470" s="238"/>
      <c r="D470" s="250" t="s">
        <v>192</v>
      </c>
      <c r="E470" s="244"/>
      <c r="F470" s="244"/>
      <c r="G470" s="244"/>
      <c r="H470" s="238"/>
      <c r="I470" s="238"/>
      <c r="J470" s="241"/>
      <c r="K470" s="242"/>
      <c r="L470" s="245"/>
      <c r="M470" s="251" t="s">
        <v>193</v>
      </c>
      <c r="N470" s="638"/>
      <c r="O470" s="233"/>
      <c r="P470" s="252"/>
      <c r="Q470" s="252"/>
    </row>
    <row r="471" spans="1:17">
      <c r="A471" s="240"/>
      <c r="B471" s="238"/>
      <c r="C471" s="238"/>
      <c r="D471" s="250" t="s">
        <v>192</v>
      </c>
      <c r="E471" s="244"/>
      <c r="F471" s="244"/>
      <c r="G471" s="244"/>
      <c r="H471" s="238"/>
      <c r="I471" s="238"/>
      <c r="J471" s="241"/>
      <c r="K471" s="242"/>
      <c r="L471" s="245"/>
      <c r="M471" s="251" t="s">
        <v>193</v>
      </c>
      <c r="N471" s="638"/>
      <c r="P471" s="252"/>
      <c r="Q471" s="252"/>
    </row>
    <row r="472" spans="1:17">
      <c r="A472" s="240"/>
      <c r="B472" s="238"/>
      <c r="C472" s="238"/>
      <c r="D472" s="250" t="s">
        <v>192</v>
      </c>
      <c r="E472" s="244"/>
      <c r="F472" s="244"/>
      <c r="G472" s="244"/>
      <c r="H472" s="238"/>
      <c r="I472" s="238"/>
      <c r="J472" s="241"/>
      <c r="K472" s="242"/>
      <c r="L472" s="245"/>
      <c r="M472" s="251" t="s">
        <v>193</v>
      </c>
      <c r="N472" s="638"/>
      <c r="P472" s="252"/>
      <c r="Q472" s="252"/>
    </row>
    <row r="473" spans="1:17">
      <c r="A473" s="240"/>
      <c r="B473" s="238"/>
      <c r="C473" s="238"/>
      <c r="D473" s="250" t="s">
        <v>192</v>
      </c>
      <c r="E473" s="244"/>
      <c r="F473" s="244"/>
      <c r="G473" s="244"/>
      <c r="H473" s="238"/>
      <c r="I473" s="238"/>
      <c r="J473" s="241"/>
      <c r="K473" s="242"/>
      <c r="L473" s="245"/>
      <c r="M473" s="251" t="s">
        <v>193</v>
      </c>
      <c r="N473" s="638"/>
      <c r="O473" s="233"/>
      <c r="P473" s="252"/>
      <c r="Q473" s="252"/>
    </row>
    <row r="474" spans="1:17" s="278" customFormat="1">
      <c r="A474" s="240"/>
      <c r="B474" s="238"/>
      <c r="C474" s="238"/>
      <c r="D474" s="250" t="s">
        <v>192</v>
      </c>
      <c r="E474" s="244"/>
      <c r="F474" s="244"/>
      <c r="G474" s="244"/>
      <c r="H474" s="238"/>
      <c r="I474" s="238"/>
      <c r="J474" s="241"/>
      <c r="K474" s="242"/>
      <c r="L474" s="263"/>
      <c r="M474" s="251" t="s">
        <v>193</v>
      </c>
      <c r="N474" s="638"/>
      <c r="P474" s="252"/>
      <c r="Q474" s="252"/>
    </row>
    <row r="475" spans="1:17">
      <c r="A475" s="240"/>
      <c r="B475" s="238"/>
      <c r="C475" s="238"/>
      <c r="D475" s="250" t="s">
        <v>192</v>
      </c>
      <c r="E475" s="244"/>
      <c r="F475" s="244"/>
      <c r="G475" s="244"/>
      <c r="H475" s="238"/>
      <c r="I475" s="238"/>
      <c r="J475" s="241"/>
      <c r="K475" s="242"/>
      <c r="L475" s="245"/>
      <c r="M475" s="251" t="s">
        <v>193</v>
      </c>
      <c r="N475" s="638"/>
      <c r="O475" s="233"/>
      <c r="P475" s="252"/>
      <c r="Q475" s="252"/>
    </row>
  </sheetData>
  <autoFilter ref="A4:S438" xr:uid="{00000000-0009-0000-0000-000002000000}"/>
  <mergeCells count="6">
    <mergeCell ref="E2:E3"/>
    <mergeCell ref="F2:F3"/>
    <mergeCell ref="K2:K3"/>
    <mergeCell ref="M2:M3"/>
    <mergeCell ref="G2:I2"/>
    <mergeCell ref="L2:L3"/>
  </mergeCells>
  <phoneticPr fontId="7" type="noConversion"/>
  <printOptions horizontalCentered="1"/>
  <pageMargins left="0" right="0" top="0.2361111111111111" bottom="0.2361111111111111" header="0.51111111111111107" footer="0.27500000000000002"/>
  <pageSetup paperSize="9" scale="65" firstPageNumber="4294963191" orientation="portrait" r:id="rId1"/>
  <headerFooter alignWithMargins="0">
    <oddHeader>&amp;R&amp;"Calibri"&amp;10&amp;K000000 Confidential&amp;1#_x000D_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75">
    <pageSetUpPr fitToPage="1"/>
  </sheetPr>
  <dimension ref="A1:AB81"/>
  <sheetViews>
    <sheetView topLeftCell="A10" zoomScale="85" zoomScaleNormal="85" zoomScaleSheetLayoutView="70" workbookViewId="0">
      <selection activeCell="D20" sqref="D20"/>
    </sheetView>
  </sheetViews>
  <sheetFormatPr defaultColWidth="9.1796875" defaultRowHeight="12.5"/>
  <cols>
    <col min="1" max="1" width="4.54296875" style="386" customWidth="1"/>
    <col min="2" max="2" width="30.453125" style="386" bestFit="1" customWidth="1"/>
    <col min="3" max="3" width="14.54296875" style="386" customWidth="1"/>
    <col min="4" max="4" width="8.453125" style="387"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hidden="1" customWidth="1"/>
    <col min="14" max="14" width="1.453125" style="386" customWidth="1"/>
    <col min="15" max="15" width="2.54296875" style="386" customWidth="1"/>
    <col min="16" max="16" width="4.81640625" style="386" hidden="1" customWidth="1"/>
    <col min="17" max="17" width="3.54296875" style="386" customWidth="1"/>
    <col min="18" max="18" width="0.54296875" style="386" hidden="1" customWidth="1"/>
    <col min="19" max="19" width="5.81640625" style="386" hidden="1" customWidth="1"/>
    <col min="20" max="20" width="2.81640625" style="386" customWidth="1"/>
    <col min="21" max="21" width="0.1796875" style="386" hidden="1" customWidth="1"/>
    <col min="22" max="22" width="12.81640625" style="170" customWidth="1"/>
    <col min="23"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390"/>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396"/>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402"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406"/>
      <c r="F8" s="173"/>
      <c r="G8" s="174"/>
      <c r="H8" s="400"/>
      <c r="J8" s="395"/>
      <c r="K8" s="173"/>
      <c r="L8" s="175"/>
      <c r="N8" s="395"/>
      <c r="T8" s="407"/>
      <c r="U8" s="407"/>
      <c r="V8" s="176"/>
    </row>
    <row r="9" spans="1:22">
      <c r="A9" s="400" t="s">
        <v>543</v>
      </c>
      <c r="C9" s="401"/>
      <c r="D9" s="406" t="s">
        <v>54</v>
      </c>
      <c r="F9" s="173" t="s">
        <v>363</v>
      </c>
      <c r="G9" s="174"/>
      <c r="H9" s="400" t="s">
        <v>364</v>
      </c>
      <c r="J9" s="401"/>
      <c r="K9" s="173" t="s">
        <v>57</v>
      </c>
      <c r="L9" s="177"/>
      <c r="N9" s="401"/>
      <c r="O9" s="386" t="s">
        <v>58</v>
      </c>
      <c r="V9" s="178"/>
    </row>
    <row r="10" spans="1:22" ht="13">
      <c r="A10" s="400" t="s">
        <v>544</v>
      </c>
      <c r="C10" s="409" t="s">
        <v>545</v>
      </c>
      <c r="D10" s="406" t="s">
        <v>59</v>
      </c>
      <c r="F10" s="173"/>
      <c r="G10" s="174"/>
      <c r="H10" s="490"/>
      <c r="I10" s="491"/>
      <c r="J10" s="408"/>
      <c r="K10" s="173"/>
      <c r="L10" s="177"/>
      <c r="N10" s="401"/>
      <c r="V10" s="178"/>
    </row>
    <row r="11" spans="1:22" ht="13">
      <c r="A11" s="400" t="s">
        <v>535</v>
      </c>
      <c r="C11" s="401"/>
      <c r="D11" s="410"/>
      <c r="E11" s="411"/>
      <c r="F11" s="173" t="s">
        <v>37</v>
      </c>
      <c r="G11" s="174"/>
      <c r="H11" s="400" t="s">
        <v>268</v>
      </c>
      <c r="J11" s="401"/>
      <c r="K11" s="173" t="s">
        <v>507</v>
      </c>
      <c r="L11" s="177"/>
      <c r="N11" s="401"/>
      <c r="O11" s="386" t="s">
        <v>362</v>
      </c>
      <c r="V11" s="178"/>
    </row>
    <row r="12" spans="1:22">
      <c r="A12" s="412" t="s">
        <v>64</v>
      </c>
      <c r="C12" s="401"/>
      <c r="D12" s="406" t="s">
        <v>65</v>
      </c>
      <c r="F12" s="173"/>
      <c r="G12" s="174"/>
      <c r="H12" s="400"/>
      <c r="J12" s="401"/>
      <c r="K12" s="173"/>
      <c r="L12" s="177"/>
      <c r="N12" s="401"/>
      <c r="V12" s="178"/>
    </row>
    <row r="13" spans="1:22">
      <c r="A13" s="412"/>
      <c r="B13" s="413"/>
      <c r="C13" s="414"/>
      <c r="D13" s="406"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41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424"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433"/>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433"/>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9"/>
      <c r="B18" s="478"/>
      <c r="C18" s="261" t="str">
        <f>IF(D18="","",VLOOKUP(B18,Data!$B$5:$L$502,2,FALSE))</f>
        <v/>
      </c>
      <c r="D18" s="477"/>
      <c r="E18" s="476"/>
      <c r="F18" s="325" t="str">
        <f>IF(D18="","",VLOOKUP(B18,Data!$B$5:$L$502,11,FALSE))</f>
        <v/>
      </c>
      <c r="G18" s="326" t="str">
        <f t="shared" ref="G18:G41" si="0">IF(D18&gt;0,D18*F18,"-")</f>
        <v>-</v>
      </c>
      <c r="H18" s="327" t="str">
        <f>IF(D18="","",VLOOKUP(B18,Data!$B$5:$D$502,3,FALSE))</f>
        <v/>
      </c>
      <c r="I18" s="327" t="str">
        <f>IF(D18="","",VLOOKUP(B18,Data!$B$5:$M$502,12,FALSE))</f>
        <v/>
      </c>
      <c r="J18" s="328"/>
      <c r="K18" s="325" t="str">
        <f>IF(D18="","",VLOOKUP(B18,Data!$B$5:$E$502,4,FALSE)*D18)</f>
        <v/>
      </c>
      <c r="L18" s="325" t="str">
        <f>IF(D18="","",VLOOKUP(B18,Data!$B$5:$F$502,5,FALSE)*D18)</f>
        <v/>
      </c>
      <c r="M18" s="329" t="e">
        <f>IF(A18=Data!A289,Data!F289,(IF(A18=Data!A291,Data!F291,(IF(A18=Data!A293,Data!F293,(IF(A18=Data!#REF!,Data!#REF!,(IF(A18=Data!A298,Data!F298,(IF(A18=Data!#REF!,Data!#REF!,(IF(A18=Data!#REF!,Data!#REF!,(IF(A18=Data!#REF!,Data!#REF!,Data!#REF!)))))))))))))))&amp;IF(A18=Data!A366,Data!F366,(IF(A18=Data!#REF!,Data!#REF!,(IF(A18=Data!#REF!,Data!#REF!,(IF(A18=Data!#REF!,Data!#REF!,(IF(A18=Data!#REF!,Data!#REF!,(IF(A18=Data!#REF!,Data!F1106,(IF(A18=Data!#REF!,Data!#REF!,(IF(A18=Data!#REF!,Data!#REF!,Data!#REF!)))))))))))))))&amp;IF(A18=Data!#REF!,Data!#REF!,(IF(A18=Data!#REF!,Data!#REF!,(IF(A18=Data!#REF!,Data!#REF!,(IF(A18=Data!#REF!,Data!#REF!,(IF(A18=Data!#REF!,Data!#REF!,Data!#REF!)))))))))</f>
        <v>#REF!</v>
      </c>
      <c r="N18" s="330"/>
      <c r="O18" s="331"/>
      <c r="P18" s="332" t="e">
        <f>IF(A18=Data!A289,Data!G289,(IF(A18=Data!A291,Data!G291,(IF(A18=Data!A293,Data!G293,(IF(A18=Data!#REF!,Data!#REF!,(IF(A18=Data!A298,Data!G298,(IF(A18=Data!#REF!,Data!#REF!,(IF(A18=Data!#REF!,Data!#REF!,(IF(A18=Data!#REF!,Data!#REF!,Data!#REF!)))))))))))))))&amp;IF(A18=Data!A366,Data!G366,(IF(A18=Data!#REF!,Data!#REF!,(IF(A18=Data!#REF!,Data!#REF!,(IF(A18=Data!#REF!,Data!#REF!,(IF(A18=Data!#REF!,Data!#REF!,(IF(A18=Data!#REF!,Data!G1106,(IF(A18=Data!#REF!,Data!#REF!,(IF(A18=Data!#REF!,Data!#REF!,Data!#REF!)))))))))))))))&amp;IF(A18=Data!#REF!,Data!#REF!,(IF(A18=Data!#REF!,Data!#REF!,(IF(A18=Data!#REF!,Data!#REF!,(IF(A18=Data!#REF!,Data!#REF!,(IF(A18=Data!#REF!,Data!#REF!,Data!#REF!)))))))))</f>
        <v>#REF!</v>
      </c>
      <c r="Q18" s="331"/>
      <c r="R18" s="331"/>
      <c r="S18" s="332" t="e">
        <f>IF(A18=Data!A289,Data!H289,(IF(A18=Data!A291,Data!H291,(IF(A18=Data!A293,Data!H293,(IF(A18=Data!#REF!,Data!#REF!,(IF(A18=Data!A298,Data!H298,(IF(A18=Data!#REF!,Data!#REF!,(IF(A18=Data!#REF!,Data!#REF!,(IF(A18=Data!#REF!,Data!#REF!,Data!#REF!)))))))))))))))&amp;IF(A18=Data!A366,Data!H366,(IF(A18=Data!#REF!,Data!#REF!,(IF(A18=Data!#REF!,Data!#REF!,(IF(A18=Data!#REF!,Data!#REF!,(IF(A18=Data!#REF!,Data!#REF!,(IF(A18=Data!#REF!,Data!H1106,(IF(A18=Data!#REF!,Data!#REF!,(IF(A18=Data!#REF!,Data!#REF!,Data!#REF!)))))))))))))))&amp;IF(A18=Data!#REF!,Data!#REF!,(IF(A18=Data!#REF!,Data!#REF!,(IF(A18=Data!#REF!,Data!#REF!,(IF(A18=Data!#REF!,Data!#REF!,(IF(A18=Data!#REF!,Data!#REF!,Data!#REF!)))))))))</f>
        <v>#REF!</v>
      </c>
      <c r="T18" s="333"/>
      <c r="U18" s="332" t="e">
        <f>IF(A18=Data!A289,Data!I289,(IF(A18=Data!A291,Data!I291,(IF(A18=Data!A293,Data!I293,(IF(A18=Data!#REF!,Data!#REF!,(IF(A18=Data!A298,Data!I298,(IF(A18=Data!#REF!,Data!#REF!,(IF(A18=Data!#REF!,Data!#REF!,(IF(A18=Data!#REF!,Data!#REF!,Data!#REF!)))))))))))))))&amp;IF(A18=Data!A366,Data!I366,(IF(A18=Data!#REF!,Data!#REF!,(IF(A18=Data!#REF!,Data!#REF!,(IF(A18=Data!#REF!,Data!#REF!,(IF(A18=Data!#REF!,Data!#REF!,(IF(A18=Data!#REF!,Data!I1106,(IF(A18=Data!#REF!,Data!#REF!,(IF(A18=Data!#REF!,Data!#REF!,Data!#REF!)))))))))))))))&amp;IF(A18=Data!#REF!,Data!#REF!,(IF(A18=Data!#REF!,Data!#REF!,(IF(A18=Data!#REF!,Data!#REF!,(IF(A18=Data!#REF!,Data!#REF!,(IF(A18=Data!#REF!,Data!#REF!,Data!#REF!)))))))))</f>
        <v>#REF!</v>
      </c>
      <c r="V18" s="334" t="str">
        <f>IF(D18="","",VLOOKUP(B18,Data!$B$5:$J$502,9,FALSE)*D18)</f>
        <v/>
      </c>
      <c r="X18" s="386"/>
      <c r="Y18" s="386"/>
      <c r="Z18" s="386"/>
      <c r="AA18" s="386"/>
      <c r="AB18" s="386"/>
    </row>
    <row r="19" spans="1:28" s="468" customFormat="1" ht="19.25" customHeight="1">
      <c r="A19" s="476"/>
      <c r="B19" s="475" t="s">
        <v>912</v>
      </c>
      <c r="C19" s="261" t="str">
        <f>IF(D19="","",VLOOKUP(B19,Data!$B$5:$L$502,2,FALSE))</f>
        <v/>
      </c>
      <c r="D19" s="474"/>
      <c r="E19" s="473"/>
      <c r="F19" s="325" t="str">
        <f>IF(D19="","",VLOOKUP(B19,Data!$B$5:$L$502,11,FALSE))</f>
        <v/>
      </c>
      <c r="G19" s="326" t="str">
        <f t="shared" si="0"/>
        <v>-</v>
      </c>
      <c r="H19" s="327" t="str">
        <f>IF(D19="","",VLOOKUP(B19,Data!$B$5:$D$502,3,FALSE))</f>
        <v/>
      </c>
      <c r="I19" s="327" t="str">
        <f>IF(D19="","",VLOOKUP(B19,Data!$B$5:$M$502,12,FALSE))</f>
        <v/>
      </c>
      <c r="J19" s="227"/>
      <c r="K19" s="325" t="str">
        <f>IF(D19="","",VLOOKUP(B19,Data!$B$5:$E$502,4,FALSE)*D19)</f>
        <v/>
      </c>
      <c r="L19" s="325" t="str">
        <f>IF(D19="","",VLOOKUP(B19,Data!$B$5:$F$502,5,FALSE)*D19)</f>
        <v/>
      </c>
      <c r="M19" s="228"/>
      <c r="N19" s="295"/>
      <c r="O19" s="296"/>
      <c r="P19" s="229"/>
      <c r="Q19" s="296"/>
      <c r="R19" s="296"/>
      <c r="S19" s="229"/>
      <c r="T19" s="297"/>
      <c r="U19" s="229"/>
      <c r="V19" s="334" t="str">
        <f>IF(D19="","",VLOOKUP(B19,Data!$B$5:$J$502,9,FALSE)*D19)</f>
        <v/>
      </c>
      <c r="X19" s="386"/>
      <c r="Y19" s="386"/>
      <c r="Z19" s="386"/>
      <c r="AA19" s="386"/>
      <c r="AB19" s="386"/>
    </row>
    <row r="20" spans="1:28" s="468" customFormat="1" ht="19.25" customHeight="1">
      <c r="A20" s="476">
        <v>1</v>
      </c>
      <c r="B20" s="372" t="s">
        <v>350</v>
      </c>
      <c r="C20" s="261" t="str">
        <f>IF(D20="","",VLOOKUP(B20,Data!$B$5:$L$502,2,FALSE))</f>
        <v>ZU05460</v>
      </c>
      <c r="D20" s="480">
        <v>2</v>
      </c>
      <c r="E20" s="473" t="s">
        <v>528</v>
      </c>
      <c r="F20" s="325">
        <f>IF(D20="","",VLOOKUP(B20,Data!$B$5:$L$502,11,FALSE))</f>
        <v>5913.05</v>
      </c>
      <c r="G20" s="326">
        <f t="shared" si="0"/>
        <v>11826.1</v>
      </c>
      <c r="H20" s="327" t="str">
        <f>IF(D20="","",VLOOKUP(B20,Data!$B$5:$D$502,3,FALSE))</f>
        <v>C/T</v>
      </c>
      <c r="I20" s="327" t="str">
        <f>IF(D20="","",VLOOKUP(B20,Data!$B$5:$M$502,12,FALSE))</f>
        <v>Indonesia</v>
      </c>
      <c r="J20" s="356" t="s">
        <v>911</v>
      </c>
      <c r="K20" s="325">
        <f>IF(D20="","",VLOOKUP(B20,Data!$B$5:$E$502,4,FALSE)*D20)</f>
        <v>676</v>
      </c>
      <c r="L20" s="325">
        <f>IF(D20="","",VLOOKUP(B20,Data!$B$5:$F$502,5,FALSE)*D20)</f>
        <v>594</v>
      </c>
      <c r="M20" s="357"/>
      <c r="N20" s="358"/>
      <c r="O20" s="359"/>
      <c r="P20" s="360"/>
      <c r="Q20" s="359"/>
      <c r="R20" s="359"/>
      <c r="S20" s="360"/>
      <c r="T20" s="361"/>
      <c r="U20" s="360"/>
      <c r="V20" s="334">
        <f>IF(D20="","",VLOOKUP(B20,Data!$B$5:$J$502,9,FALSE)*D20)</f>
        <v>3.6120000000000001</v>
      </c>
      <c r="X20" s="386"/>
      <c r="Y20" s="386"/>
      <c r="Z20" s="386"/>
      <c r="AA20" s="386"/>
      <c r="AB20" s="386"/>
    </row>
    <row r="21" spans="1:28" s="468" customFormat="1" ht="19.25" customHeight="1">
      <c r="A21" s="476">
        <v>2</v>
      </c>
      <c r="B21" s="372" t="s">
        <v>409</v>
      </c>
      <c r="C21" s="261" t="str">
        <f>IF(D21="","",VLOOKUP(B21,Data!$B$5:$L$502,2,FALSE))</f>
        <v>ZU62650</v>
      </c>
      <c r="D21" s="480">
        <v>18</v>
      </c>
      <c r="E21" s="469"/>
      <c r="F21" s="325">
        <f>IF(D21="","",VLOOKUP(B21,Data!$B$5:$L$502,11,FALSE))</f>
        <v>6876.72</v>
      </c>
      <c r="G21" s="326">
        <f t="shared" si="0"/>
        <v>123780.96</v>
      </c>
      <c r="H21" s="327" t="str">
        <f>IF(D21="","",VLOOKUP(B21,Data!$B$5:$D$502,3,FALSE))</f>
        <v>C/T</v>
      </c>
      <c r="I21" s="327" t="str">
        <f>IF(D21="","",VLOOKUP(B21,Data!$B$5:$M$502,12,FALSE))</f>
        <v>Indonesia</v>
      </c>
      <c r="J21" s="356" t="s">
        <v>911</v>
      </c>
      <c r="K21" s="325">
        <f>IF(D21="","",VLOOKUP(B21,Data!$B$5:$E$502,4,FALSE)*D21)</f>
        <v>6084</v>
      </c>
      <c r="L21" s="325">
        <f>IF(D21="","",VLOOKUP(B21,Data!$B$5:$F$502,5,FALSE)*D21)</f>
        <v>5472</v>
      </c>
      <c r="M21" s="357"/>
      <c r="N21" s="358"/>
      <c r="O21" s="359"/>
      <c r="P21" s="360"/>
      <c r="Q21" s="359"/>
      <c r="R21" s="359"/>
      <c r="S21" s="360"/>
      <c r="T21" s="361"/>
      <c r="U21" s="360"/>
      <c r="V21" s="334">
        <f>IF(D21="","",VLOOKUP(B21,Data!$B$5:$J$502,9,FALSE)*D21)</f>
        <v>32.508000000000003</v>
      </c>
      <c r="X21" s="386"/>
      <c r="Y21" s="386"/>
      <c r="Z21" s="386"/>
      <c r="AA21" s="386"/>
      <c r="AB21" s="386"/>
    </row>
    <row r="22" spans="1:28" s="468" customFormat="1" ht="19.25" customHeight="1">
      <c r="A22" s="476">
        <v>3</v>
      </c>
      <c r="B22" s="372" t="s">
        <v>313</v>
      </c>
      <c r="C22" s="261" t="str">
        <f>IF(D22="","",VLOOKUP(B22,Data!$B$5:$L$502,2,FALSE))</f>
        <v>ZV78220</v>
      </c>
      <c r="D22" s="480">
        <v>1</v>
      </c>
      <c r="E22" s="469" t="s">
        <v>903</v>
      </c>
      <c r="F22" s="325">
        <f>IF(D22="","",VLOOKUP(B22,Data!$B$5:$L$502,11,FALSE))</f>
        <v>7364.57</v>
      </c>
      <c r="G22" s="326">
        <f t="shared" si="0"/>
        <v>7364.57</v>
      </c>
      <c r="H22" s="327" t="str">
        <f>IF(D22="","",VLOOKUP(B22,Data!$B$5:$D$502,3,FALSE))</f>
        <v>C/T</v>
      </c>
      <c r="I22" s="327" t="str">
        <f>IF(D22="","",VLOOKUP(B22,Data!$B$5:$M$502,12,FALSE))</f>
        <v>Indonesia</v>
      </c>
      <c r="J22" s="356" t="s">
        <v>911</v>
      </c>
      <c r="K22" s="325">
        <f>IF(D22="","",VLOOKUP(B22,Data!$B$5:$E$502,4,FALSE)*D22)</f>
        <v>345</v>
      </c>
      <c r="L22" s="325">
        <f>IF(D22="","",VLOOKUP(B22,Data!$B$5:$F$502,5,FALSE)*D22)</f>
        <v>304</v>
      </c>
      <c r="M22" s="357"/>
      <c r="N22" s="358"/>
      <c r="O22" s="359"/>
      <c r="P22" s="360"/>
      <c r="Q22" s="359"/>
      <c r="R22" s="359"/>
      <c r="S22" s="360"/>
      <c r="T22" s="361"/>
      <c r="U22" s="360"/>
      <c r="V22" s="334">
        <f>IF(D22="","",VLOOKUP(B22,Data!$B$5:$J$502,9,FALSE)*D22)</f>
        <v>1.806</v>
      </c>
      <c r="X22" s="386"/>
      <c r="Y22" s="386"/>
      <c r="Z22" s="386"/>
      <c r="AA22" s="386"/>
      <c r="AB22" s="386"/>
    </row>
    <row r="23" spans="1:28" s="468" customFormat="1" ht="19.25" customHeight="1">
      <c r="A23" s="476">
        <v>4</v>
      </c>
      <c r="B23" s="372" t="s">
        <v>378</v>
      </c>
      <c r="C23" s="261" t="str">
        <f>IF(D23="","",VLOOKUP(B23,Data!$B$5:$L$502,2,FALSE))</f>
        <v>WQ78270</v>
      </c>
      <c r="D23" s="486">
        <v>1</v>
      </c>
      <c r="E23" s="469"/>
      <c r="F23" s="325">
        <f>IF(D23="","",VLOOKUP(B23,Data!$B$5:$L$502,11,FALSE))</f>
        <v>5429.44</v>
      </c>
      <c r="G23" s="326">
        <f t="shared" si="0"/>
        <v>5429.44</v>
      </c>
      <c r="H23" s="327" t="str">
        <f>IF(D23="","",VLOOKUP(B23,Data!$B$5:$D$502,3,FALSE))</f>
        <v>C/T</v>
      </c>
      <c r="I23" s="327" t="str">
        <f>IF(D23="","",VLOOKUP(B23,Data!$B$5:$M$502,12,FALSE))</f>
        <v>Indonesia</v>
      </c>
      <c r="J23" s="356" t="s">
        <v>911</v>
      </c>
      <c r="K23" s="325">
        <f>IF(D23="","",VLOOKUP(B23,Data!$B$5:$E$502,4,FALSE)*D23)</f>
        <v>305</v>
      </c>
      <c r="L23" s="325">
        <f>IF(D23="","",VLOOKUP(B23,Data!$B$5:$F$502,5,FALSE)*D23)</f>
        <v>269</v>
      </c>
      <c r="M23" s="357"/>
      <c r="N23" s="358"/>
      <c r="O23" s="359"/>
      <c r="P23" s="360"/>
      <c r="Q23" s="359"/>
      <c r="R23" s="359"/>
      <c r="S23" s="360"/>
      <c r="T23" s="361"/>
      <c r="U23" s="360"/>
      <c r="V23" s="334">
        <f>IF(D23="","",VLOOKUP(B23,Data!$B$5:$J$502,9,FALSE)*D23)</f>
        <v>1.534</v>
      </c>
      <c r="X23" s="386"/>
      <c r="Y23" s="386"/>
      <c r="Z23" s="386"/>
      <c r="AA23" s="386"/>
      <c r="AB23" s="386"/>
    </row>
    <row r="24" spans="1:28" s="468" customFormat="1" ht="19.25" customHeight="1">
      <c r="A24" s="476">
        <v>5</v>
      </c>
      <c r="B24" s="372" t="s">
        <v>361</v>
      </c>
      <c r="C24" s="261" t="str">
        <f>IF(D24="","",VLOOKUP(B24,Data!$B$5:$L$502,2,FALSE))</f>
        <v>WQ78290</v>
      </c>
      <c r="D24" s="486">
        <v>33</v>
      </c>
      <c r="E24" s="472" t="s">
        <v>906</v>
      </c>
      <c r="F24" s="325">
        <f>IF(D24="","",VLOOKUP(B24,Data!$B$5:$L$502,11,FALSE))</f>
        <v>4283.7299999999996</v>
      </c>
      <c r="G24" s="326">
        <f t="shared" si="0"/>
        <v>141363.09</v>
      </c>
      <c r="H24" s="327" t="str">
        <f>IF(D24="","",VLOOKUP(B24,Data!$B$5:$D$502,3,FALSE))</f>
        <v>C/T</v>
      </c>
      <c r="I24" s="327" t="str">
        <f>IF(D24="","",VLOOKUP(B24,Data!$B$5:$M$502,12,FALSE))</f>
        <v>Indonesia</v>
      </c>
      <c r="J24" s="356" t="s">
        <v>911</v>
      </c>
      <c r="K24" s="325">
        <f>IF(D24="","",VLOOKUP(B24,Data!$B$5:$E$502,4,FALSE)*D24)</f>
        <v>10065</v>
      </c>
      <c r="L24" s="325">
        <f>IF(D24="","",VLOOKUP(B24,Data!$B$5:$F$502,5,FALSE)*D24)</f>
        <v>8877</v>
      </c>
      <c r="M24" s="357"/>
      <c r="N24" s="358"/>
      <c r="O24" s="359"/>
      <c r="P24" s="360"/>
      <c r="Q24" s="359"/>
      <c r="R24" s="359"/>
      <c r="S24" s="360"/>
      <c r="T24" s="361"/>
      <c r="U24" s="360"/>
      <c r="V24" s="334">
        <f>IF(D24="","",VLOOKUP(B24,Data!$B$5:$J$502,9,FALSE)*D24)</f>
        <v>50.622</v>
      </c>
      <c r="X24" s="386"/>
      <c r="Y24" s="386"/>
      <c r="Z24" s="386"/>
      <c r="AA24" s="386"/>
      <c r="AB24" s="386"/>
    </row>
    <row r="25" spans="1:28" s="468" customFormat="1" ht="19.25" customHeight="1">
      <c r="A25" s="476">
        <v>6</v>
      </c>
      <c r="B25" s="372" t="s">
        <v>372</v>
      </c>
      <c r="C25" s="261" t="str">
        <f>IF(D25="","",VLOOKUP(B25,Data!$B$5:$L$502,2,FALSE))</f>
        <v>WQ78280</v>
      </c>
      <c r="D25" s="486">
        <v>1</v>
      </c>
      <c r="E25" s="472"/>
      <c r="F25" s="325">
        <f>IF(D25="","",VLOOKUP(B25,Data!$B$5:$L$502,11,FALSE))</f>
        <v>5431.9</v>
      </c>
      <c r="G25" s="326">
        <f t="shared" si="0"/>
        <v>5431.9</v>
      </c>
      <c r="H25" s="327" t="str">
        <f>IF(D25="","",VLOOKUP(B25,Data!$B$5:$D$502,3,FALSE))</f>
        <v>C/T</v>
      </c>
      <c r="I25" s="327" t="str">
        <f>IF(D25="","",VLOOKUP(B25,Data!$B$5:$M$502,12,FALSE))</f>
        <v>Indonesia</v>
      </c>
      <c r="J25" s="356" t="s">
        <v>911</v>
      </c>
      <c r="K25" s="325">
        <f>IF(D25="","",VLOOKUP(B25,Data!$B$5:$E$502,4,FALSE)*D25)</f>
        <v>305</v>
      </c>
      <c r="L25" s="325">
        <f>IF(D25="","",VLOOKUP(B25,Data!$B$5:$F$502,5,FALSE)*D25)</f>
        <v>269</v>
      </c>
      <c r="M25" s="357"/>
      <c r="N25" s="358"/>
      <c r="O25" s="359"/>
      <c r="P25" s="360"/>
      <c r="Q25" s="359"/>
      <c r="R25" s="359"/>
      <c r="S25" s="360"/>
      <c r="T25" s="361"/>
      <c r="U25" s="360"/>
      <c r="V25" s="334">
        <f>IF(D25="","",VLOOKUP(B25,Data!$B$5:$J$502,9,FALSE)*D25)</f>
        <v>1.534</v>
      </c>
      <c r="X25" s="386"/>
      <c r="Y25" s="386"/>
      <c r="Z25" s="386"/>
      <c r="AA25" s="386"/>
      <c r="AB25" s="386"/>
    </row>
    <row r="26" spans="1:28" s="468" customFormat="1" ht="19.25" customHeight="1">
      <c r="A26" s="476">
        <v>7</v>
      </c>
      <c r="B26" s="372" t="s">
        <v>724</v>
      </c>
      <c r="C26" s="261" t="str">
        <f>IF(D26="","",VLOOKUP(B26,Data!$B$5:$L$502,2,FALSE))</f>
        <v>VAC9590</v>
      </c>
      <c r="D26" s="486">
        <v>5</v>
      </c>
      <c r="E26" s="469"/>
      <c r="F26" s="325">
        <f>IF(D26="","",VLOOKUP(B26,Data!$B$5:$L$502,11,FALSE))</f>
        <v>5076.5600000000004</v>
      </c>
      <c r="G26" s="326">
        <f t="shared" si="0"/>
        <v>25382.800000000003</v>
      </c>
      <c r="H26" s="327" t="str">
        <f>IF(D26="","",VLOOKUP(B26,Data!$B$5:$D$502,3,FALSE))</f>
        <v>C/T</v>
      </c>
      <c r="I26" s="327" t="str">
        <f>IF(D26="","",VLOOKUP(B26,Data!$B$5:$M$502,12,FALSE))</f>
        <v>Indonesia</v>
      </c>
      <c r="J26" s="356" t="s">
        <v>911</v>
      </c>
      <c r="K26" s="325">
        <f>IF(D26="","",VLOOKUP(B26,Data!$B$5:$E$502,4,FALSE)*D26)</f>
        <v>1550</v>
      </c>
      <c r="L26" s="325">
        <f>IF(D26="","",VLOOKUP(B26,Data!$B$5:$F$502,5,FALSE)*D26)</f>
        <v>1370</v>
      </c>
      <c r="M26" s="357"/>
      <c r="N26" s="358"/>
      <c r="O26" s="359"/>
      <c r="P26" s="360"/>
      <c r="Q26" s="359"/>
      <c r="R26" s="359"/>
      <c r="S26" s="360"/>
      <c r="T26" s="361"/>
      <c r="U26" s="360"/>
      <c r="V26" s="334">
        <f>IF(D26="","",VLOOKUP(B26,Data!$B$5:$J$502,9,FALSE)*D26)</f>
        <v>7.67</v>
      </c>
      <c r="X26" s="386"/>
      <c r="Y26" s="386"/>
      <c r="Z26" s="386"/>
      <c r="AA26" s="386"/>
      <c r="AB26" s="386"/>
    </row>
    <row r="27" spans="1:28" s="468" customFormat="1" ht="19.25" customHeight="1">
      <c r="A27" s="476">
        <v>8</v>
      </c>
      <c r="B27" s="372" t="s">
        <v>382</v>
      </c>
      <c r="C27" s="261" t="str">
        <f>IF(D27="","",VLOOKUP(B27,Data!$B$5:$L$502,2,FALSE))</f>
        <v>WQ78310</v>
      </c>
      <c r="D27" s="486">
        <v>3</v>
      </c>
      <c r="E27" s="487">
        <f>SUM(D23:D27)-28</f>
        <v>15</v>
      </c>
      <c r="F27" s="325">
        <f>IF(D27="","",VLOOKUP(B27,Data!$B$5:$L$502,11,FALSE))</f>
        <v>6409.6</v>
      </c>
      <c r="G27" s="326">
        <f t="shared" si="0"/>
        <v>19228.800000000003</v>
      </c>
      <c r="H27" s="327" t="str">
        <f>IF(D27="","",VLOOKUP(B27,Data!$B$5:$D$502,3,FALSE))</f>
        <v>C/T</v>
      </c>
      <c r="I27" s="327" t="str">
        <f>IF(D27="","",VLOOKUP(B27,Data!$B$5:$M$502,12,FALSE))</f>
        <v>Indonesia</v>
      </c>
      <c r="J27" s="356" t="s">
        <v>911</v>
      </c>
      <c r="K27" s="325">
        <f>IF(D27="","",VLOOKUP(B27,Data!$B$5:$E$502,4,FALSE)*D27)</f>
        <v>951</v>
      </c>
      <c r="L27" s="325">
        <f>IF(D27="","",VLOOKUP(B27,Data!$B$5:$F$502,5,FALSE)*D27)</f>
        <v>837</v>
      </c>
      <c r="M27" s="357"/>
      <c r="N27" s="358"/>
      <c r="O27" s="359"/>
      <c r="P27" s="360"/>
      <c r="Q27" s="359"/>
      <c r="R27" s="359"/>
      <c r="S27" s="360"/>
      <c r="T27" s="361"/>
      <c r="U27" s="360"/>
      <c r="V27" s="334">
        <f>IF(D27="","",VLOOKUP(B27,Data!$B$5:$J$502,9,FALSE)*D27)</f>
        <v>5.4180000000000001</v>
      </c>
      <c r="X27" s="386"/>
      <c r="Y27" s="386"/>
      <c r="Z27" s="386"/>
      <c r="AA27" s="386"/>
      <c r="AB27" s="386"/>
    </row>
    <row r="28" spans="1:28" s="468" customFormat="1" ht="19.25" customHeight="1">
      <c r="A28" s="476">
        <v>9</v>
      </c>
      <c r="B28" s="372" t="s">
        <v>340</v>
      </c>
      <c r="C28" s="261" t="str">
        <f>IF(D28="","",VLOOKUP(B28,Data!$B$5:$L$502,2,FALSE))</f>
        <v>ZE62400</v>
      </c>
      <c r="D28" s="488">
        <v>12</v>
      </c>
      <c r="E28" s="469"/>
      <c r="F28" s="325">
        <f>IF(D28="","",VLOOKUP(B28,Data!$B$5:$L$502,11,FALSE))</f>
        <v>1704.47</v>
      </c>
      <c r="G28" s="326">
        <f t="shared" si="0"/>
        <v>20453.64</v>
      </c>
      <c r="H28" s="327" t="str">
        <f>IF(D28="","",VLOOKUP(B28,Data!$B$5:$D$502,3,FALSE))</f>
        <v>C/T</v>
      </c>
      <c r="I28" s="327" t="str">
        <f>IF(D28="","",VLOOKUP(B28,Data!$B$5:$M$502,12,FALSE))</f>
        <v>Indonesia</v>
      </c>
      <c r="J28" s="356" t="s">
        <v>911</v>
      </c>
      <c r="K28" s="325">
        <f>IF(D28="","",VLOOKUP(B28,Data!$B$5:$E$502,4,FALSE)*D28)</f>
        <v>2412</v>
      </c>
      <c r="L28" s="325">
        <f>IF(D28="","",VLOOKUP(B28,Data!$B$5:$F$502,5,FALSE)*D28)</f>
        <v>2172</v>
      </c>
      <c r="M28" s="357"/>
      <c r="N28" s="358"/>
      <c r="O28" s="359"/>
      <c r="P28" s="360"/>
      <c r="Q28" s="359"/>
      <c r="R28" s="359"/>
      <c r="S28" s="360"/>
      <c r="T28" s="361"/>
      <c r="U28" s="360"/>
      <c r="V28" s="334">
        <f>IF(D28="","",VLOOKUP(B28,Data!$B$5:$J$502,9,FALSE)*D28)</f>
        <v>13.799999999999999</v>
      </c>
      <c r="X28" s="386"/>
      <c r="Y28" s="386"/>
      <c r="Z28" s="386"/>
      <c r="AA28" s="386"/>
      <c r="AB28" s="386"/>
    </row>
    <row r="29" spans="1:28" s="468" customFormat="1" ht="19.25" customHeight="1">
      <c r="A29" s="476">
        <v>10</v>
      </c>
      <c r="B29" s="372" t="s">
        <v>719</v>
      </c>
      <c r="C29" s="261" t="str">
        <f>IF(D29="","",VLOOKUP(B29,Data!$B$5:$L$502,2,FALSE))</f>
        <v>VAC9530</v>
      </c>
      <c r="D29" s="488">
        <v>2</v>
      </c>
      <c r="E29" s="469"/>
      <c r="F29" s="325">
        <f>IF(D29="","",VLOOKUP(B29,Data!$B$5:$L$502,11,FALSE))</f>
        <v>2053.67</v>
      </c>
      <c r="G29" s="326">
        <f t="shared" si="0"/>
        <v>4107.34</v>
      </c>
      <c r="H29" s="327" t="str">
        <f>IF(D29="","",VLOOKUP(B29,Data!$B$5:$D$502,3,FALSE))</f>
        <v>C/T</v>
      </c>
      <c r="I29" s="327" t="str">
        <f>IF(D29="","",VLOOKUP(B29,Data!$B$5:$M$502,12,FALSE))</f>
        <v>Indonesia</v>
      </c>
      <c r="J29" s="356" t="s">
        <v>911</v>
      </c>
      <c r="K29" s="325">
        <f>IF(D29="","",VLOOKUP(B29,Data!$B$5:$E$502,4,FALSE)*D29)</f>
        <v>408</v>
      </c>
      <c r="L29" s="325">
        <f>IF(D29="","",VLOOKUP(B29,Data!$B$5:$F$502,5,FALSE)*D29)</f>
        <v>368</v>
      </c>
      <c r="M29" s="357"/>
      <c r="N29" s="358"/>
      <c r="O29" s="359"/>
      <c r="P29" s="360"/>
      <c r="Q29" s="359"/>
      <c r="R29" s="359"/>
      <c r="S29" s="360"/>
      <c r="T29" s="361"/>
      <c r="U29" s="360"/>
      <c r="V29" s="334">
        <f>IF(D29="","",VLOOKUP(B29,Data!$B$5:$J$502,9,FALSE)*D29)</f>
        <v>2.258</v>
      </c>
      <c r="X29" s="386"/>
      <c r="Y29" s="386"/>
      <c r="Z29" s="386"/>
      <c r="AA29" s="386"/>
      <c r="AB29" s="386"/>
    </row>
    <row r="30" spans="1:28" s="468" customFormat="1" ht="19.25" customHeight="1">
      <c r="A30" s="476">
        <v>11</v>
      </c>
      <c r="B30" s="372" t="s">
        <v>353</v>
      </c>
      <c r="C30" s="261" t="str">
        <f>IF(D30="","",VLOOKUP(B30,Data!$B$5:$L$502,2,FALSE))</f>
        <v>ZF71250</v>
      </c>
      <c r="D30" s="488">
        <v>5</v>
      </c>
      <c r="E30" s="469"/>
      <c r="F30" s="325">
        <f>IF(D30="","",VLOOKUP(B30,Data!$B$5:$L$502,11,FALSE))</f>
        <v>1991.71</v>
      </c>
      <c r="G30" s="326">
        <f t="shared" si="0"/>
        <v>9958.5499999999993</v>
      </c>
      <c r="H30" s="327" t="str">
        <f>IF(D30="","",VLOOKUP(B30,Data!$B$5:$D$502,3,FALSE))</f>
        <v>C/T</v>
      </c>
      <c r="I30" s="327" t="str">
        <f>IF(D30="","",VLOOKUP(B30,Data!$B$5:$M$502,12,FALSE))</f>
        <v>Indonesia</v>
      </c>
      <c r="J30" s="356" t="s">
        <v>911</v>
      </c>
      <c r="K30" s="325">
        <f>IF(D30="","",VLOOKUP(B30,Data!$B$5:$E$502,4,FALSE)*D30)</f>
        <v>1100</v>
      </c>
      <c r="L30" s="325">
        <f>IF(D30="","",VLOOKUP(B30,Data!$B$5:$F$502,5,FALSE)*D30)</f>
        <v>995</v>
      </c>
      <c r="M30" s="357"/>
      <c r="N30" s="358"/>
      <c r="O30" s="359"/>
      <c r="P30" s="360"/>
      <c r="Q30" s="359"/>
      <c r="R30" s="359"/>
      <c r="S30" s="360"/>
      <c r="T30" s="361"/>
      <c r="U30" s="360"/>
      <c r="V30" s="334">
        <f>IF(D30="","",VLOOKUP(B30,Data!$B$5:$J$502,9,FALSE)*D30)</f>
        <v>5.9250000000000007</v>
      </c>
      <c r="X30" s="386"/>
      <c r="Y30" s="386"/>
      <c r="Z30" s="386"/>
      <c r="AA30" s="386"/>
      <c r="AB30" s="386"/>
    </row>
    <row r="31" spans="1:28" s="468" customFormat="1" ht="19.25" customHeight="1">
      <c r="A31" s="476">
        <v>12</v>
      </c>
      <c r="B31" s="372" t="s">
        <v>720</v>
      </c>
      <c r="C31" s="261" t="str">
        <f>IF(D31="","",VLOOKUP(B31,Data!$B$5:$L$502,2,FALSE))</f>
        <v>VAC9540</v>
      </c>
      <c r="D31" s="488">
        <v>4</v>
      </c>
      <c r="E31" s="469"/>
      <c r="F31" s="325">
        <f>IF(D31="","",VLOOKUP(B31,Data!$B$5:$L$502,11,FALSE))</f>
        <v>2343</v>
      </c>
      <c r="G31" s="326">
        <f t="shared" si="0"/>
        <v>9372</v>
      </c>
      <c r="H31" s="327" t="str">
        <f>IF(D31="","",VLOOKUP(B31,Data!$B$5:$D$502,3,FALSE))</f>
        <v>C/T</v>
      </c>
      <c r="I31" s="327" t="str">
        <f>IF(D31="","",VLOOKUP(B31,Data!$B$5:$M$502,12,FALSE))</f>
        <v>Indonesia</v>
      </c>
      <c r="J31" s="356" t="s">
        <v>911</v>
      </c>
      <c r="K31" s="325">
        <f>IF(D31="","",VLOOKUP(B31,Data!$B$5:$E$502,4,FALSE)*D31)</f>
        <v>900</v>
      </c>
      <c r="L31" s="325">
        <f>IF(D31="","",VLOOKUP(B31,Data!$B$5:$F$502,5,FALSE)*D31)</f>
        <v>816</v>
      </c>
      <c r="M31" s="357"/>
      <c r="N31" s="358"/>
      <c r="O31" s="359"/>
      <c r="P31" s="360"/>
      <c r="Q31" s="359"/>
      <c r="R31" s="359"/>
      <c r="S31" s="360"/>
      <c r="T31" s="361"/>
      <c r="U31" s="360"/>
      <c r="V31" s="334">
        <f>IF(D31="","",VLOOKUP(B31,Data!$B$5:$J$502,9,FALSE)*D31)</f>
        <v>4.74</v>
      </c>
      <c r="X31" s="386"/>
      <c r="Y31" s="386"/>
      <c r="Z31" s="386"/>
      <c r="AA31" s="386"/>
      <c r="AB31" s="386"/>
    </row>
    <row r="32" spans="1:28" s="468" customFormat="1" ht="19.25" customHeight="1">
      <c r="A32" s="476">
        <v>13</v>
      </c>
      <c r="B32" s="372" t="s">
        <v>355</v>
      </c>
      <c r="C32" s="261" t="str">
        <f>IF(D32="","",VLOOKUP(B32,Data!$B$5:$L$502,2,FALSE))</f>
        <v>ZF42500</v>
      </c>
      <c r="D32" s="489">
        <v>5</v>
      </c>
      <c r="E32" s="469"/>
      <c r="F32" s="325">
        <f>IF(D32="","",VLOOKUP(B32,Data!$B$5:$L$502,11,FALSE))</f>
        <v>2302.7199999999998</v>
      </c>
      <c r="G32" s="326">
        <f t="shared" si="0"/>
        <v>11513.599999999999</v>
      </c>
      <c r="H32" s="327" t="str">
        <f>IF(D32="","",VLOOKUP(B32,Data!$B$5:$D$502,3,FALSE))</f>
        <v>C/T</v>
      </c>
      <c r="I32" s="327" t="str">
        <f>IF(D32="","",VLOOKUP(B32,Data!$B$5:$M$502,12,FALSE))</f>
        <v>Indonesia</v>
      </c>
      <c r="J32" s="356" t="s">
        <v>911</v>
      </c>
      <c r="K32" s="325">
        <f>IF(D32="","",VLOOKUP(B32,Data!$B$5:$E$502,4,FALSE)*D32)</f>
        <v>1335</v>
      </c>
      <c r="L32" s="325">
        <f>IF(D32="","",VLOOKUP(B32,Data!$B$5:$F$502,5,FALSE)*D32)</f>
        <v>1210</v>
      </c>
      <c r="M32" s="357"/>
      <c r="N32" s="358"/>
      <c r="O32" s="359"/>
      <c r="P32" s="360"/>
      <c r="Q32" s="359"/>
      <c r="R32" s="359"/>
      <c r="S32" s="360"/>
      <c r="T32" s="361"/>
      <c r="U32" s="360"/>
      <c r="V32" s="334">
        <f>IF(D32="","",VLOOKUP(B32,Data!$B$5:$J$502,9,FALSE)*D32)</f>
        <v>7.4399999999999995</v>
      </c>
      <c r="X32" s="386"/>
      <c r="Y32" s="386"/>
      <c r="Z32" s="386"/>
      <c r="AA32" s="386"/>
      <c r="AB32" s="386"/>
    </row>
    <row r="33" spans="1:28" s="468" customFormat="1" ht="19.25" customHeight="1">
      <c r="A33" s="476">
        <v>14</v>
      </c>
      <c r="B33" s="372" t="s">
        <v>27</v>
      </c>
      <c r="C33" s="261" t="str">
        <f>IF(D33="","",VLOOKUP(B33,Data!$B$5:$L$502,2,FALSE))</f>
        <v>ZJ73750</v>
      </c>
      <c r="D33" s="489">
        <v>1</v>
      </c>
      <c r="E33" s="469"/>
      <c r="F33" s="325">
        <f>IF(D33="","",VLOOKUP(B33,Data!$B$5:$L$502,11,FALSE))</f>
        <v>2662.91</v>
      </c>
      <c r="G33" s="326">
        <f t="shared" si="0"/>
        <v>2662.91</v>
      </c>
      <c r="H33" s="327" t="str">
        <f>IF(D33="","",VLOOKUP(B33,Data!$B$5:$D$502,3,FALSE))</f>
        <v>C/T</v>
      </c>
      <c r="I33" s="327" t="str">
        <f>IF(D33="","",VLOOKUP(B33,Data!$B$5:$M$502,12,FALSE))</f>
        <v>Indonesia</v>
      </c>
      <c r="J33" s="356" t="s">
        <v>911</v>
      </c>
      <c r="K33" s="325">
        <f>IF(D33="","",VLOOKUP(B33,Data!$B$5:$E$502,4,FALSE)*D33)</f>
        <v>267</v>
      </c>
      <c r="L33" s="325">
        <f>IF(D33="","",VLOOKUP(B33,Data!$B$5:$F$502,5,FALSE)*D33)</f>
        <v>242</v>
      </c>
      <c r="M33" s="357"/>
      <c r="N33" s="358"/>
      <c r="O33" s="359"/>
      <c r="P33" s="360"/>
      <c r="Q33" s="359"/>
      <c r="R33" s="359"/>
      <c r="S33" s="360"/>
      <c r="T33" s="361"/>
      <c r="U33" s="360"/>
      <c r="V33" s="334">
        <f>IF(D33="","",VLOOKUP(B33,Data!$B$5:$J$502,9,FALSE)*D33)</f>
        <v>1.488</v>
      </c>
      <c r="X33" s="386"/>
      <c r="Y33" s="386"/>
      <c r="Z33" s="386"/>
      <c r="AA33" s="386"/>
      <c r="AB33" s="386"/>
    </row>
    <row r="34" spans="1:28" s="468" customFormat="1" ht="19.25" customHeight="1">
      <c r="A34" s="476">
        <v>15</v>
      </c>
      <c r="B34" s="372" t="s">
        <v>28</v>
      </c>
      <c r="C34" s="261" t="str">
        <f>IF(D34="","",VLOOKUP(B34,Data!$B$5:$L$502,2,FALSE))</f>
        <v>ZJ73760</v>
      </c>
      <c r="D34" s="489">
        <v>3</v>
      </c>
      <c r="E34" s="469"/>
      <c r="F34" s="325">
        <f>IF(D34="","",VLOOKUP(B34,Data!$B$5:$L$502,11,FALSE))</f>
        <v>2671.97</v>
      </c>
      <c r="G34" s="326">
        <f t="shared" si="0"/>
        <v>8015.91</v>
      </c>
      <c r="H34" s="327" t="str">
        <f>IF(D34="","",VLOOKUP(B34,Data!$B$5:$D$502,3,FALSE))</f>
        <v>C/T</v>
      </c>
      <c r="I34" s="327" t="str">
        <f>IF(D34="","",VLOOKUP(B34,Data!$B$5:$M$502,12,FALSE))</f>
        <v>Indonesia</v>
      </c>
      <c r="J34" s="356" t="s">
        <v>911</v>
      </c>
      <c r="K34" s="325">
        <f>IF(D34="","",VLOOKUP(B34,Data!$B$5:$E$502,4,FALSE)*D34)</f>
        <v>801</v>
      </c>
      <c r="L34" s="325">
        <f>IF(D34="","",VLOOKUP(B34,Data!$B$5:$F$502,5,FALSE)*D34)</f>
        <v>726</v>
      </c>
      <c r="M34" s="357"/>
      <c r="N34" s="358"/>
      <c r="O34" s="359"/>
      <c r="P34" s="360"/>
      <c r="Q34" s="359"/>
      <c r="R34" s="359"/>
      <c r="S34" s="360"/>
      <c r="T34" s="361"/>
      <c r="U34" s="360"/>
      <c r="V34" s="334">
        <f>IF(D34="","",VLOOKUP(B34,Data!$B$5:$J$502,9,FALSE)*D34)</f>
        <v>4.4640000000000004</v>
      </c>
      <c r="X34" s="386"/>
      <c r="Y34" s="386"/>
      <c r="Z34" s="386"/>
      <c r="AA34" s="386"/>
      <c r="AB34" s="386"/>
    </row>
    <row r="35" spans="1:28" s="468" customFormat="1" ht="19.25" customHeight="1">
      <c r="A35" s="476">
        <v>16</v>
      </c>
      <c r="B35" s="372" t="s">
        <v>721</v>
      </c>
      <c r="C35" s="261" t="str">
        <f>IF(D35="","",VLOOKUP(B35,Data!$B$5:$L$502,2,FALSE))</f>
        <v>VAC9550</v>
      </c>
      <c r="D35" s="489">
        <v>3</v>
      </c>
      <c r="E35" s="469"/>
      <c r="F35" s="325">
        <f>IF(D35="","",VLOOKUP(B35,Data!$B$5:$L$502,11,FALSE))</f>
        <v>2673.77</v>
      </c>
      <c r="G35" s="326">
        <f t="shared" si="0"/>
        <v>8021.3099999999995</v>
      </c>
      <c r="H35" s="327" t="str">
        <f>IF(D35="","",VLOOKUP(B35,Data!$B$5:$D$502,3,FALSE))</f>
        <v>C/T</v>
      </c>
      <c r="I35" s="327" t="str">
        <f>IF(D35="","",VLOOKUP(B35,Data!$B$5:$M$502,12,FALSE))</f>
        <v>Indonesia</v>
      </c>
      <c r="J35" s="356" t="s">
        <v>911</v>
      </c>
      <c r="K35" s="325">
        <f>IF(D35="","",VLOOKUP(B35,Data!$B$5:$E$502,4,FALSE)*D35)</f>
        <v>816</v>
      </c>
      <c r="L35" s="325">
        <f>IF(D35="","",VLOOKUP(B35,Data!$B$5:$F$502,5,FALSE)*D35)</f>
        <v>741</v>
      </c>
      <c r="M35" s="357"/>
      <c r="N35" s="358"/>
      <c r="O35" s="359"/>
      <c r="P35" s="360"/>
      <c r="Q35" s="359"/>
      <c r="R35" s="359"/>
      <c r="S35" s="360"/>
      <c r="T35" s="361"/>
      <c r="U35" s="360"/>
      <c r="V35" s="334">
        <f>IF(D35="","",VLOOKUP(B35,Data!$B$5:$J$502,9,FALSE)*D35)</f>
        <v>4.4640000000000004</v>
      </c>
      <c r="X35" s="386"/>
      <c r="Y35" s="386"/>
      <c r="Z35" s="386"/>
      <c r="AA35" s="386"/>
      <c r="AB35" s="386"/>
    </row>
    <row r="36" spans="1:28" s="468" customFormat="1" ht="19.25" customHeight="1">
      <c r="A36" s="476">
        <v>17</v>
      </c>
      <c r="B36" s="372" t="s">
        <v>894</v>
      </c>
      <c r="C36" s="261" t="str">
        <f>IF(D36="","",VLOOKUP(B36,Data!$B$5:$L$502,2,FALSE))</f>
        <v>VCM7910</v>
      </c>
      <c r="D36" s="489">
        <v>10</v>
      </c>
      <c r="E36" s="469"/>
      <c r="F36" s="325">
        <f>IF(D36="","",VLOOKUP(B36,Data!$B$5:$L$502,11,FALSE))</f>
        <v>2518.09</v>
      </c>
      <c r="G36" s="326">
        <f t="shared" si="0"/>
        <v>25180.9</v>
      </c>
      <c r="H36" s="327" t="str">
        <f>IF(D36="","",VLOOKUP(B36,Data!$B$5:$D$502,3,FALSE))</f>
        <v>C/T</v>
      </c>
      <c r="I36" s="327" t="str">
        <f>IF(D36="","",VLOOKUP(B36,Data!$B$5:$M$502,12,FALSE))</f>
        <v>Indonesia</v>
      </c>
      <c r="J36" s="356" t="s">
        <v>911</v>
      </c>
      <c r="K36" s="325">
        <f>IF(D36="","",VLOOKUP(B36,Data!$B$5:$E$502,4,FALSE)*D36)</f>
        <v>2600</v>
      </c>
      <c r="L36" s="325">
        <f>IF(D36="","",VLOOKUP(B36,Data!$B$5:$F$502,5,FALSE)*D36)</f>
        <v>2350</v>
      </c>
      <c r="M36" s="357"/>
      <c r="N36" s="358"/>
      <c r="O36" s="359"/>
      <c r="P36" s="360"/>
      <c r="Q36" s="359"/>
      <c r="R36" s="359"/>
      <c r="S36" s="360"/>
      <c r="T36" s="361"/>
      <c r="U36" s="360"/>
      <c r="V36" s="334">
        <f>IF(D36="","",VLOOKUP(B36,Data!$B$5:$J$502,9,FALSE)*D36)</f>
        <v>14.07</v>
      </c>
      <c r="X36" s="386"/>
      <c r="Y36" s="386"/>
      <c r="Z36" s="386"/>
      <c r="AA36" s="386"/>
      <c r="AB36" s="386"/>
    </row>
    <row r="37" spans="1:28" s="468" customFormat="1" ht="19.25" customHeight="1">
      <c r="A37" s="476">
        <v>18</v>
      </c>
      <c r="B37" s="372" t="s">
        <v>892</v>
      </c>
      <c r="C37" s="261" t="str">
        <f>IF(D37="","",VLOOKUP(B37,Data!$B$5:$L$502,2,FALSE))</f>
        <v>VCM7890</v>
      </c>
      <c r="D37" s="489">
        <v>15</v>
      </c>
      <c r="E37" s="469"/>
      <c r="F37" s="325">
        <f>IF(D37="","",VLOOKUP(B37,Data!$B$5:$L$502,11,FALSE))</f>
        <v>2253.08</v>
      </c>
      <c r="G37" s="326">
        <f t="shared" si="0"/>
        <v>33796.199999999997</v>
      </c>
      <c r="H37" s="327" t="str">
        <f>IF(D37="","",VLOOKUP(B37,Data!$B$5:$D$502,3,FALSE))</f>
        <v>C/T</v>
      </c>
      <c r="I37" s="327" t="str">
        <f>IF(D37="","",VLOOKUP(B37,Data!$B$5:$M$502,12,FALSE))</f>
        <v>Indonesia</v>
      </c>
      <c r="J37" s="356" t="s">
        <v>911</v>
      </c>
      <c r="K37" s="325">
        <f>IF(D37="","",VLOOKUP(B37,Data!$B$5:$E$502,4,FALSE)*D37)</f>
        <v>3900</v>
      </c>
      <c r="L37" s="325">
        <f>IF(D37="","",VLOOKUP(B37,Data!$B$5:$F$502,5,FALSE)*D37)</f>
        <v>3525</v>
      </c>
      <c r="M37" s="357"/>
      <c r="N37" s="358"/>
      <c r="O37" s="359"/>
      <c r="P37" s="360"/>
      <c r="Q37" s="359"/>
      <c r="R37" s="359"/>
      <c r="S37" s="360"/>
      <c r="T37" s="361"/>
      <c r="U37" s="360"/>
      <c r="V37" s="334">
        <f>IF(D37="","",VLOOKUP(B37,Data!$B$5:$J$502,9,FALSE)*D37)</f>
        <v>21.105</v>
      </c>
      <c r="X37" s="386"/>
      <c r="Y37" s="386"/>
      <c r="Z37" s="386"/>
      <c r="AA37" s="386"/>
      <c r="AB37" s="386"/>
    </row>
    <row r="38" spans="1:28" s="468" customFormat="1" ht="19.25" customHeight="1">
      <c r="A38" s="476">
        <v>19</v>
      </c>
      <c r="B38" s="372" t="s">
        <v>893</v>
      </c>
      <c r="C38" s="261" t="str">
        <f>IF(D38="","",VLOOKUP(B38,Data!$B$5:$L$502,2,FALSE))</f>
        <v>VCM7900</v>
      </c>
      <c r="D38" s="489">
        <v>8</v>
      </c>
      <c r="E38" s="469"/>
      <c r="F38" s="325">
        <f>IF(D38="","",VLOOKUP(B38,Data!$B$5:$L$502,11,FALSE))</f>
        <v>2696.84</v>
      </c>
      <c r="G38" s="326">
        <f t="shared" si="0"/>
        <v>21574.720000000001</v>
      </c>
      <c r="H38" s="327" t="str">
        <f>IF(D38="","",VLOOKUP(B38,Data!$B$5:$D$502,3,FALSE))</f>
        <v>C/T</v>
      </c>
      <c r="I38" s="327" t="str">
        <f>IF(D38="","",VLOOKUP(B38,Data!$B$5:$M$502,12,FALSE))</f>
        <v>Indonesia</v>
      </c>
      <c r="J38" s="356" t="s">
        <v>911</v>
      </c>
      <c r="K38" s="325">
        <f>IF(D38="","",VLOOKUP(B38,Data!$B$5:$E$502,4,FALSE)*D38)</f>
        <v>2080</v>
      </c>
      <c r="L38" s="325">
        <f>IF(D38="","",VLOOKUP(B38,Data!$B$5:$F$502,5,FALSE)*D38)</f>
        <v>1880</v>
      </c>
      <c r="M38" s="357"/>
      <c r="N38" s="358"/>
      <c r="O38" s="359"/>
      <c r="P38" s="360"/>
      <c r="Q38" s="359"/>
      <c r="R38" s="359"/>
      <c r="S38" s="360"/>
      <c r="T38" s="361"/>
      <c r="U38" s="360"/>
      <c r="V38" s="334">
        <f>IF(D38="","",VLOOKUP(B38,Data!$B$5:$J$502,9,FALSE)*D38)</f>
        <v>11.256</v>
      </c>
      <c r="X38" s="386"/>
      <c r="Y38" s="386"/>
      <c r="Z38" s="386"/>
      <c r="AA38" s="386"/>
      <c r="AB38" s="386"/>
    </row>
    <row r="39" spans="1:28" s="468" customFormat="1" ht="19.25" customHeight="1">
      <c r="A39" s="476"/>
      <c r="B39" s="372"/>
      <c r="C39" s="261" t="str">
        <f>IF(D39="","",VLOOKUP(B39,Data!$B$5:$L$502,2,FALSE))</f>
        <v/>
      </c>
      <c r="D39" s="485"/>
      <c r="E39" s="469"/>
      <c r="F39" s="325" t="str">
        <f>IF(D39="","",VLOOKUP(B39,Data!$B$5:$L$502,11,FALSE))</f>
        <v/>
      </c>
      <c r="G39" s="326" t="str">
        <f t="shared" si="0"/>
        <v>-</v>
      </c>
      <c r="H39" s="327" t="str">
        <f>IF(D39="","",VLOOKUP(B39,Data!$B$5:$D$502,3,FALSE))</f>
        <v/>
      </c>
      <c r="I39" s="327" t="str">
        <f>IF(D39="","",VLOOKUP(B39,Data!$B$5:$M$502,12,FALSE))</f>
        <v/>
      </c>
      <c r="J39" s="356"/>
      <c r="K39" s="325" t="str">
        <f>IF(D39="","",VLOOKUP(B39,Data!$B$5:$E$502,4,FALSE)*D39)</f>
        <v/>
      </c>
      <c r="L39" s="325" t="str">
        <f>IF(D39="","",VLOOKUP(B39,Data!$B$5:$F$502,5,FALSE)*D39)</f>
        <v/>
      </c>
      <c r="M39" s="357"/>
      <c r="N39" s="358"/>
      <c r="O39" s="359"/>
      <c r="P39" s="360"/>
      <c r="Q39" s="359"/>
      <c r="R39" s="359"/>
      <c r="S39" s="360"/>
      <c r="T39" s="361"/>
      <c r="U39" s="360"/>
      <c r="V39" s="334" t="str">
        <f>IF(D39="","",VLOOKUP(B39,Data!$B$5:$J$502,9,FALSE)*D39)</f>
        <v/>
      </c>
      <c r="X39" s="386"/>
      <c r="Y39" s="386"/>
      <c r="Z39" s="386"/>
      <c r="AA39" s="386"/>
      <c r="AB39" s="386"/>
    </row>
    <row r="40" spans="1:28" s="468" customFormat="1" ht="23.25" customHeight="1">
      <c r="A40" s="476"/>
      <c r="B40" s="471"/>
      <c r="C40" s="261" t="str">
        <f>IF(D40="","",VLOOKUP(B40,Data!$B$5:$L$502,2,FALSE))</f>
        <v/>
      </c>
      <c r="D40" s="470"/>
      <c r="E40" s="469"/>
      <c r="F40" s="325" t="str">
        <f>IF(D40="","",VLOOKUP(B40,Data!$B$5:$L$502,11,FALSE))</f>
        <v/>
      </c>
      <c r="G40" s="326" t="str">
        <f t="shared" si="0"/>
        <v>-</v>
      </c>
      <c r="H40" s="327" t="str">
        <f>IF(D40="","",VLOOKUP(B40,Data!$B$5:$D$502,3,FALSE))</f>
        <v/>
      </c>
      <c r="I40" s="327" t="str">
        <f>IF(D40="","",VLOOKUP(B40,Data!$B$5:$M$502,12,FALSE))</f>
        <v/>
      </c>
      <c r="J40" s="356"/>
      <c r="K40" s="325" t="str">
        <f>IF(D40="","",VLOOKUP(B40,Data!$B$5:$E$502,4,FALSE)*D40)</f>
        <v/>
      </c>
      <c r="L40" s="325" t="str">
        <f>IF(D40="","",VLOOKUP(B40,Data!$B$5:$F$502,5,FALSE)*D40)</f>
        <v/>
      </c>
      <c r="M40" s="357"/>
      <c r="N40" s="358"/>
      <c r="O40" s="359"/>
      <c r="P40" s="360"/>
      <c r="Q40" s="359"/>
      <c r="R40" s="359"/>
      <c r="S40" s="360"/>
      <c r="T40" s="361"/>
      <c r="U40" s="360"/>
      <c r="V40" s="334" t="str">
        <f>IF(D40="","",VLOOKUP(B40,Data!$B$5:$J$502,9,FALSE)*D40)</f>
        <v/>
      </c>
      <c r="X40" s="386"/>
      <c r="Y40" s="386"/>
      <c r="Z40" s="386"/>
      <c r="AA40" s="386"/>
      <c r="AB40" s="386"/>
    </row>
    <row r="41" spans="1:28" s="440" customFormat="1" ht="7.25" customHeight="1">
      <c r="A41" s="458"/>
      <c r="B41" s="466"/>
      <c r="C41" s="465"/>
      <c r="D41" s="467"/>
      <c r="E41" s="462"/>
      <c r="F41" s="362"/>
      <c r="G41" s="377" t="str">
        <f t="shared" si="0"/>
        <v>-</v>
      </c>
      <c r="H41" s="346"/>
      <c r="I41" s="462"/>
      <c r="J41" s="462"/>
      <c r="K41" s="355"/>
      <c r="L41" s="325" t="str">
        <f>IF(D41="","",VLOOKUP(B41,Data!$B$5:$F$502,5,FALSE)*D41)</f>
        <v/>
      </c>
      <c r="M41" s="346"/>
      <c r="N41" s="347"/>
      <c r="O41" s="348"/>
      <c r="P41" s="349"/>
      <c r="Q41" s="348"/>
      <c r="R41" s="348"/>
      <c r="S41" s="349"/>
      <c r="T41" s="350"/>
      <c r="U41" s="349"/>
      <c r="V41" s="334" t="str">
        <f>IF(D41="","",VLOOKUP(B41,Data!$B$5:$J$502,9,FALSE)*D41)</f>
        <v/>
      </c>
    </row>
    <row r="42" spans="1:28" s="440" customFormat="1" ht="17.5">
      <c r="A42" s="441"/>
      <c r="B42" s="466"/>
      <c r="C42" s="465"/>
      <c r="D42" s="464">
        <f>SUM(D17:D40)</f>
        <v>132</v>
      </c>
      <c r="E42" s="463"/>
      <c r="F42" s="351"/>
      <c r="G42" s="351">
        <f>SUM(G17:G40)</f>
        <v>494464.74</v>
      </c>
      <c r="H42" s="462"/>
      <c r="I42" s="462"/>
      <c r="J42" s="462"/>
      <c r="K42" s="351">
        <f>SUM(K17:K40)</f>
        <v>36900</v>
      </c>
      <c r="L42" s="351">
        <f>SUM(L17:L40)</f>
        <v>33017</v>
      </c>
      <c r="M42" s="351" t="e">
        <f>SUM(M18:M41)</f>
        <v>#REF!</v>
      </c>
      <c r="N42" s="351" t="e">
        <f>SUM(#REF!)</f>
        <v>#REF!</v>
      </c>
      <c r="O42" s="351">
        <f>SUM(O18:O41)</f>
        <v>0</v>
      </c>
      <c r="P42" s="351" t="e">
        <f>SUM(P18:P41)</f>
        <v>#REF!</v>
      </c>
      <c r="Q42" s="351" t="e">
        <f>SUM(#REF!)</f>
        <v>#REF!</v>
      </c>
      <c r="R42" s="351">
        <f>SUM(R18:R41)</f>
        <v>0</v>
      </c>
      <c r="S42" s="351" t="e">
        <f>SUM(S18:S41)</f>
        <v>#REF!</v>
      </c>
      <c r="T42" s="351"/>
      <c r="U42" s="351" t="e">
        <f>SUM(U18:U41)</f>
        <v>#REF!</v>
      </c>
      <c r="V42" s="354">
        <f>SUM(V17:V41)</f>
        <v>195.71399999999997</v>
      </c>
    </row>
    <row r="43" spans="1:28">
      <c r="A43" s="442"/>
      <c r="B43" s="412"/>
      <c r="C43" s="414"/>
      <c r="D43" s="443"/>
      <c r="E43" s="412"/>
      <c r="F43" s="183" t="s">
        <v>821</v>
      </c>
      <c r="G43" s="180"/>
      <c r="H43" s="442"/>
      <c r="I43" s="442"/>
      <c r="J43" s="442"/>
      <c r="K43" s="184"/>
      <c r="L43" s="180"/>
      <c r="M43" s="414"/>
      <c r="N43" s="413"/>
      <c r="O43" s="413"/>
      <c r="P43" s="413"/>
      <c r="Q43" s="413"/>
      <c r="R43" s="413"/>
      <c r="S43" s="413"/>
      <c r="T43" s="414"/>
      <c r="U43" s="414"/>
      <c r="V43" s="182"/>
    </row>
    <row r="44" spans="1:28" ht="13">
      <c r="A44" s="393" t="s">
        <v>530</v>
      </c>
      <c r="B44" s="394"/>
      <c r="C44" s="444"/>
      <c r="D44" s="445" t="s">
        <v>538</v>
      </c>
      <c r="E44" s="407"/>
      <c r="F44" s="80" t="s">
        <v>83</v>
      </c>
      <c r="G44" s="84"/>
      <c r="H44" s="423" t="s">
        <v>84</v>
      </c>
      <c r="I44" s="446"/>
      <c r="J44" s="175" t="s">
        <v>85</v>
      </c>
      <c r="K44" s="175"/>
      <c r="L44" s="765" t="s">
        <v>86</v>
      </c>
      <c r="M44" s="766"/>
      <c r="N44" s="766"/>
      <c r="O44" s="766"/>
      <c r="P44" s="766"/>
      <c r="Q44" s="766"/>
      <c r="R44" s="766"/>
      <c r="S44" s="766"/>
      <c r="T44" s="766"/>
      <c r="U44" s="766"/>
      <c r="V44" s="767"/>
    </row>
    <row r="45" spans="1:28" ht="13">
      <c r="A45" s="400" t="s">
        <v>531</v>
      </c>
      <c r="C45" s="409"/>
      <c r="D45" s="387" t="s">
        <v>88</v>
      </c>
      <c r="F45" s="768"/>
      <c r="G45" s="769"/>
      <c r="H45" s="400" t="s">
        <v>89</v>
      </c>
      <c r="I45" s="447"/>
      <c r="J45" s="177" t="s">
        <v>90</v>
      </c>
      <c r="K45" s="177"/>
      <c r="L45" s="173"/>
      <c r="V45" s="178"/>
    </row>
    <row r="46" spans="1:28">
      <c r="A46" s="400" t="s">
        <v>532</v>
      </c>
      <c r="C46" s="401"/>
      <c r="F46" s="768"/>
      <c r="G46" s="769"/>
      <c r="H46" s="400"/>
      <c r="I46" s="447"/>
      <c r="J46" s="177" t="s">
        <v>94</v>
      </c>
      <c r="K46" s="177"/>
      <c r="L46" s="173"/>
      <c r="V46" s="178"/>
    </row>
    <row r="47" spans="1:28" ht="12" customHeight="1">
      <c r="A47" s="412"/>
      <c r="B47" s="413"/>
      <c r="C47" s="448"/>
      <c r="D47" s="387" t="s">
        <v>95</v>
      </c>
      <c r="F47" s="768"/>
      <c r="G47" s="769"/>
      <c r="H47" s="400" t="s">
        <v>96</v>
      </c>
      <c r="I47" s="447"/>
      <c r="J47" s="177"/>
      <c r="K47" s="177"/>
      <c r="L47" s="173"/>
      <c r="V47" s="178"/>
    </row>
    <row r="48" spans="1:28" ht="13">
      <c r="A48" s="393" t="s">
        <v>97</v>
      </c>
      <c r="B48" s="407"/>
      <c r="C48" s="395"/>
      <c r="D48" s="387" t="s">
        <v>98</v>
      </c>
      <c r="F48" s="88" t="s">
        <v>99</v>
      </c>
      <c r="G48" s="85"/>
      <c r="H48" s="400" t="s">
        <v>89</v>
      </c>
      <c r="I48" s="447"/>
      <c r="J48" s="177" t="s">
        <v>100</v>
      </c>
      <c r="K48" s="177"/>
      <c r="L48" s="173"/>
      <c r="V48" s="178"/>
    </row>
    <row r="49" spans="1:22" ht="14.25" customHeight="1">
      <c r="A49" s="400" t="s">
        <v>546</v>
      </c>
      <c r="C49" s="401"/>
      <c r="D49" s="387" t="s">
        <v>101</v>
      </c>
      <c r="F49" s="89"/>
      <c r="G49" s="187"/>
      <c r="H49" s="400" t="s">
        <v>102</v>
      </c>
      <c r="I49" s="447"/>
      <c r="J49" s="177" t="s">
        <v>533</v>
      </c>
      <c r="K49" s="177"/>
      <c r="L49" s="770" t="s">
        <v>104</v>
      </c>
      <c r="M49" s="771"/>
      <c r="N49" s="771"/>
      <c r="O49" s="771"/>
      <c r="P49" s="771"/>
      <c r="Q49" s="771"/>
      <c r="R49" s="771"/>
      <c r="S49" s="771"/>
      <c r="T49" s="771"/>
      <c r="U49" s="771"/>
      <c r="V49" s="772"/>
    </row>
    <row r="50" spans="1:22" ht="16.25" customHeight="1">
      <c r="A50" s="412"/>
      <c r="B50" s="413"/>
      <c r="C50" s="414"/>
      <c r="D50" s="449"/>
      <c r="E50" s="413"/>
      <c r="F50" s="760" t="s">
        <v>915</v>
      </c>
      <c r="G50" s="761"/>
      <c r="H50" s="760" t="s">
        <v>914</v>
      </c>
      <c r="I50" s="761"/>
      <c r="J50" s="181" t="s">
        <v>105</v>
      </c>
      <c r="K50" s="181"/>
      <c r="L50" s="762" t="s">
        <v>106</v>
      </c>
      <c r="M50" s="763"/>
      <c r="N50" s="763"/>
      <c r="O50" s="763"/>
      <c r="P50" s="763"/>
      <c r="Q50" s="763"/>
      <c r="R50" s="763"/>
      <c r="S50" s="763"/>
      <c r="T50" s="763"/>
      <c r="U50" s="763"/>
      <c r="V50" s="764"/>
    </row>
    <row r="51" spans="1:22" ht="18" customHeight="1"/>
    <row r="52" spans="1:22" ht="18" customHeight="1"/>
    <row r="53" spans="1:22" ht="18" customHeight="1"/>
    <row r="54" spans="1:22" s="460" customFormat="1" ht="17.25" customHeight="1">
      <c r="A54" s="457" t="s">
        <v>592</v>
      </c>
      <c r="B54" s="457"/>
      <c r="C54" s="460" t="s">
        <v>597</v>
      </c>
      <c r="D54" s="461"/>
      <c r="F54" s="225"/>
      <c r="G54" s="225" t="s">
        <v>534</v>
      </c>
      <c r="K54" s="225"/>
      <c r="L54" s="225"/>
      <c r="V54" s="226"/>
    </row>
    <row r="55" spans="1:22" s="460" customFormat="1" ht="17.25" customHeight="1">
      <c r="A55" s="457" t="s">
        <v>593</v>
      </c>
      <c r="B55" s="457"/>
      <c r="C55" s="460" t="s">
        <v>597</v>
      </c>
      <c r="D55" s="461"/>
      <c r="F55" s="225"/>
      <c r="G55" s="225"/>
      <c r="K55" s="225"/>
      <c r="L55" s="225"/>
      <c r="V55" s="226"/>
    </row>
    <row r="56" spans="1:22" s="460" customFormat="1" ht="17.25" customHeight="1">
      <c r="A56" s="457" t="s">
        <v>594</v>
      </c>
      <c r="B56" s="457"/>
      <c r="C56" s="460" t="s">
        <v>597</v>
      </c>
      <c r="D56" s="461"/>
      <c r="F56" s="225"/>
      <c r="G56" s="225"/>
      <c r="K56" s="225"/>
      <c r="L56" s="225"/>
      <c r="V56" s="226"/>
    </row>
    <row r="57" spans="1:22" s="460" customFormat="1" ht="17.25" customHeight="1">
      <c r="A57" s="457" t="s">
        <v>595</v>
      </c>
      <c r="B57" s="457"/>
      <c r="C57" s="460" t="s">
        <v>597</v>
      </c>
      <c r="D57" s="461"/>
      <c r="F57" s="225"/>
      <c r="G57" s="225"/>
      <c r="K57" s="225"/>
      <c r="L57" s="225"/>
      <c r="V57" s="226"/>
    </row>
    <row r="58" spans="1:22" s="460" customFormat="1" ht="17.25" customHeight="1">
      <c r="A58" s="457" t="s">
        <v>596</v>
      </c>
      <c r="B58" s="457"/>
      <c r="C58" s="460" t="s">
        <v>597</v>
      </c>
      <c r="D58" s="461"/>
      <c r="F58" s="225"/>
      <c r="G58" s="225"/>
      <c r="K58" s="225"/>
      <c r="L58" s="225"/>
      <c r="V58" s="226"/>
    </row>
    <row r="60" spans="1:22" ht="14">
      <c r="A60" s="459"/>
      <c r="B60" s="435"/>
      <c r="C60" s="167"/>
      <c r="D60" s="451"/>
    </row>
    <row r="61" spans="1:22" ht="14">
      <c r="A61" s="450"/>
      <c r="B61" s="435"/>
      <c r="C61" s="167"/>
      <c r="D61" s="451"/>
    </row>
    <row r="62" spans="1:22" ht="14">
      <c r="A62" s="452"/>
      <c r="B62" s="435"/>
      <c r="C62" s="167"/>
      <c r="D62" s="451"/>
    </row>
    <row r="63" spans="1:22" ht="14">
      <c r="A63" s="452"/>
      <c r="B63" s="435">
        <v>5091492</v>
      </c>
      <c r="C63" s="167"/>
      <c r="D63" s="451"/>
    </row>
    <row r="64" spans="1:22" ht="14">
      <c r="A64" s="452"/>
      <c r="B64" s="435"/>
      <c r="C64" s="167"/>
      <c r="D64" s="451"/>
    </row>
    <row r="65" spans="1:4" ht="14">
      <c r="A65" s="452"/>
      <c r="B65" s="435"/>
      <c r="C65" s="167"/>
      <c r="D65" s="451"/>
    </row>
    <row r="66" spans="1:4" ht="14">
      <c r="A66" s="452"/>
      <c r="B66" s="435"/>
      <c r="C66" s="167"/>
      <c r="D66" s="451"/>
    </row>
    <row r="67" spans="1:4" ht="14">
      <c r="A67" s="435"/>
      <c r="B67" s="435"/>
      <c r="C67" s="167"/>
      <c r="D67" s="451"/>
    </row>
    <row r="68" spans="1:4" ht="14">
      <c r="A68" s="452"/>
      <c r="B68" s="435"/>
      <c r="C68" s="167"/>
      <c r="D68" s="451"/>
    </row>
    <row r="69" spans="1:4" ht="14">
      <c r="A69" s="452"/>
      <c r="B69" s="435"/>
      <c r="C69" s="167"/>
      <c r="D69" s="451"/>
    </row>
    <row r="70" spans="1:4" ht="14">
      <c r="A70" s="452"/>
      <c r="B70" s="435"/>
      <c r="C70" s="167"/>
      <c r="D70" s="451"/>
    </row>
    <row r="71" spans="1:4" ht="14">
      <c r="A71" s="452"/>
      <c r="B71" s="435"/>
      <c r="C71" s="167"/>
      <c r="D71" s="451"/>
    </row>
    <row r="72" spans="1:4" ht="14">
      <c r="A72" s="452"/>
      <c r="B72" s="435"/>
      <c r="C72" s="167"/>
      <c r="D72" s="451"/>
    </row>
    <row r="73" spans="1:4" ht="14">
      <c r="A73" s="452"/>
      <c r="B73" s="435"/>
      <c r="C73" s="167"/>
      <c r="D73" s="451"/>
    </row>
    <row r="74" spans="1:4" ht="14">
      <c r="A74" s="452"/>
      <c r="B74" s="435"/>
      <c r="C74" s="167"/>
      <c r="D74" s="451"/>
    </row>
    <row r="75" spans="1:4" ht="14">
      <c r="A75" s="452"/>
      <c r="B75" s="435"/>
      <c r="C75" s="167"/>
      <c r="D75" s="451"/>
    </row>
    <row r="76" spans="1:4" ht="14">
      <c r="A76" s="452"/>
      <c r="B76" s="435"/>
      <c r="C76" s="167"/>
      <c r="D76" s="451"/>
    </row>
    <row r="77" spans="1:4" ht="14">
      <c r="A77" s="452"/>
      <c r="B77" s="435"/>
      <c r="C77" s="167"/>
      <c r="D77" s="451"/>
    </row>
    <row r="78" spans="1:4" ht="14">
      <c r="A78" s="452"/>
      <c r="B78" s="435"/>
      <c r="C78" s="167"/>
      <c r="D78" s="451"/>
    </row>
    <row r="79" spans="1:4" ht="14">
      <c r="A79" s="452"/>
      <c r="B79" s="435"/>
      <c r="C79" s="435"/>
      <c r="D79" s="451"/>
    </row>
    <row r="80" spans="1:4" ht="14">
      <c r="A80" s="452"/>
      <c r="B80" s="435"/>
      <c r="C80" s="435"/>
      <c r="D80" s="451"/>
    </row>
    <row r="81" spans="1:4" ht="14">
      <c r="A81" s="435"/>
      <c r="B81" s="435"/>
      <c r="C81" s="435"/>
      <c r="D81" s="451"/>
    </row>
  </sheetData>
  <mergeCells count="8">
    <mergeCell ref="F50:G50"/>
    <mergeCell ref="H50:I50"/>
    <mergeCell ref="L50:V50"/>
    <mergeCell ref="L44:V44"/>
    <mergeCell ref="F45:G45"/>
    <mergeCell ref="F46:G46"/>
    <mergeCell ref="F47:G47"/>
    <mergeCell ref="L49:V49"/>
  </mergeCells>
  <printOptions horizontalCentered="1"/>
  <pageMargins left="0" right="0" top="0.19685039370078741" bottom="0.15748031496062992" header="0.11811023622047245" footer="0.15748031496062992"/>
  <pageSetup paperSize="9" scale="77" firstPageNumber="4294963191" fitToHeight="2" orientation="landscape" horizontalDpi="4294967295" verticalDpi="4294967295" r:id="rId1"/>
  <headerFooter alignWithMargins="0">
    <oddHeader>&amp;R&amp;"Calibri"&amp;10&amp;K000000 Confidential&amp;1#_x000D_</oddHeader>
  </headerFooter>
  <rowBreaks count="1" manualBreakCount="1">
    <brk id="42" max="21"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24">
    <tabColor indexed="10"/>
    <pageSetUpPr fitToPage="1"/>
  </sheetPr>
  <dimension ref="A1:AK136"/>
  <sheetViews>
    <sheetView topLeftCell="A19" zoomScale="85" zoomScaleNormal="85" zoomScaleSheetLayoutView="85" workbookViewId="0">
      <selection activeCell="H37" sqref="H37"/>
    </sheetView>
  </sheetViews>
  <sheetFormatPr defaultColWidth="9.1796875" defaultRowHeight="12.5"/>
  <cols>
    <col min="1" max="1" width="4.81640625" style="4" customWidth="1"/>
    <col min="2" max="2" width="13.81640625" style="4" customWidth="1"/>
    <col min="3" max="3" width="62.1796875" style="4" customWidth="1"/>
    <col min="4" max="4" width="16" style="160" customWidth="1"/>
    <col min="5" max="5" width="11.453125" style="160" customWidth="1"/>
    <col min="6" max="6" width="5.81640625" style="160" hidden="1" customWidth="1"/>
    <col min="7" max="7" width="11.81640625" style="4" customWidth="1"/>
    <col min="8" max="8" width="12.1796875" style="169" customWidth="1"/>
    <col min="9" max="9" width="18" style="169" customWidth="1"/>
    <col min="10" max="10" width="5.81640625" style="4" customWidth="1"/>
    <col min="11" max="11" width="15" style="4" bestFit="1" customWidth="1"/>
    <col min="12" max="12" width="9.1796875" style="4" customWidth="1"/>
    <col min="13" max="13" width="16.1796875" style="169" customWidth="1"/>
    <col min="14" max="14" width="15.453125" style="169" customWidth="1"/>
    <col min="15" max="15" width="0.1796875" style="4" customWidth="1"/>
    <col min="16" max="16" width="4.54296875" style="4" customWidth="1"/>
    <col min="17" max="17" width="2.54296875" style="4" customWidth="1"/>
    <col min="18" max="18" width="4.81640625" style="4" customWidth="1"/>
    <col min="19" max="19" width="5.453125" style="4" customWidth="1"/>
    <col min="20" max="20" width="1.54296875" style="4" customWidth="1"/>
    <col min="21" max="21" width="4.1796875" style="4" customWidth="1"/>
    <col min="22" max="22" width="1.81640625" style="4" customWidth="1"/>
    <col min="23" max="23" width="6" style="4" customWidth="1"/>
    <col min="24" max="24" width="13.54296875" style="170" customWidth="1"/>
    <col min="25" max="25" width="9.1796875" style="4" customWidth="1"/>
    <col min="26" max="26" width="2.81640625" style="4" customWidth="1"/>
    <col min="27" max="36" width="9.1796875" style="4" customWidth="1"/>
    <col min="37" max="16384" width="9.1796875" style="4"/>
  </cols>
  <sheetData>
    <row r="1" spans="2:24">
      <c r="B1" s="3"/>
      <c r="C1" s="3"/>
    </row>
    <row r="2" spans="2:24" ht="15" customHeight="1">
      <c r="P2" s="159"/>
      <c r="Q2" s="254"/>
      <c r="R2" s="254"/>
      <c r="S2" s="254"/>
      <c r="T2" s="254"/>
      <c r="U2" s="254"/>
      <c r="V2" s="254"/>
    </row>
    <row r="3" spans="2:24" ht="20">
      <c r="B3" s="6" t="s">
        <v>42</v>
      </c>
      <c r="C3" s="6"/>
      <c r="D3" s="188"/>
      <c r="E3" s="188"/>
      <c r="F3" s="188"/>
      <c r="G3" s="6"/>
      <c r="H3" s="66"/>
      <c r="I3" s="66"/>
      <c r="J3" s="6"/>
      <c r="K3" s="6"/>
      <c r="L3" s="6"/>
      <c r="M3" s="66"/>
      <c r="N3" s="66"/>
      <c r="O3" s="6"/>
      <c r="P3" s="6"/>
      <c r="Q3" s="6"/>
      <c r="R3" s="6"/>
      <c r="S3" s="6"/>
      <c r="T3" s="6"/>
      <c r="U3" s="6"/>
      <c r="V3" s="6"/>
      <c r="W3" s="6"/>
      <c r="X3" s="7"/>
    </row>
    <row r="4" spans="2:24" ht="3.75" customHeight="1"/>
    <row r="5" spans="2:24">
      <c r="B5" s="4" t="s">
        <v>506</v>
      </c>
      <c r="J5" s="8" t="s">
        <v>44</v>
      </c>
      <c r="K5" s="9">
        <f ca="1">TODAY()</f>
        <v>44827</v>
      </c>
      <c r="L5" s="9"/>
      <c r="M5" s="171"/>
      <c r="N5" s="172"/>
      <c r="O5" s="8"/>
      <c r="P5" s="8"/>
      <c r="Q5" s="8"/>
      <c r="R5" s="8"/>
      <c r="S5" s="8"/>
      <c r="T5" s="8"/>
      <c r="U5" s="8"/>
      <c r="V5" s="8"/>
      <c r="W5" s="8"/>
    </row>
    <row r="6" spans="2:24" ht="13">
      <c r="B6" s="10" t="s">
        <v>45</v>
      </c>
      <c r="C6" s="11"/>
      <c r="D6" s="315"/>
      <c r="E6" s="189"/>
      <c r="F6" s="257"/>
      <c r="G6" s="11"/>
      <c r="H6" s="80" t="s">
        <v>46</v>
      </c>
      <c r="I6" s="73"/>
      <c r="J6" s="13" t="s">
        <v>47</v>
      </c>
      <c r="K6" s="14"/>
      <c r="L6" s="15"/>
      <c r="M6" s="80" t="s">
        <v>48</v>
      </c>
      <c r="N6" s="73"/>
      <c r="O6" s="15"/>
      <c r="P6" s="15"/>
      <c r="Q6" s="16"/>
      <c r="R6" s="15"/>
      <c r="S6" s="15"/>
      <c r="T6" s="15"/>
      <c r="U6" s="15"/>
      <c r="V6" s="17"/>
      <c r="W6" s="17"/>
      <c r="X6" s="162"/>
    </row>
    <row r="7" spans="2:24" ht="13">
      <c r="B7" s="201" t="s">
        <v>631</v>
      </c>
      <c r="C7" s="20"/>
      <c r="D7" s="316"/>
      <c r="E7" s="190" t="s">
        <v>49</v>
      </c>
      <c r="F7" s="258"/>
      <c r="G7" s="23"/>
      <c r="H7" s="81" t="s">
        <v>50</v>
      </c>
      <c r="I7" s="67"/>
      <c r="J7" s="22" t="s">
        <v>51</v>
      </c>
      <c r="K7" s="24"/>
      <c r="L7" s="23"/>
      <c r="M7" s="81" t="s">
        <v>52</v>
      </c>
      <c r="N7" s="67"/>
      <c r="O7" s="23"/>
      <c r="P7" s="23"/>
      <c r="Q7" s="22" t="s">
        <v>53</v>
      </c>
      <c r="R7" s="23"/>
      <c r="S7" s="23"/>
      <c r="T7" s="23"/>
      <c r="U7" s="23"/>
      <c r="V7" s="23"/>
      <c r="W7" s="23"/>
      <c r="X7" s="25"/>
    </row>
    <row r="8" spans="2:24">
      <c r="B8" s="26" t="s">
        <v>400</v>
      </c>
      <c r="C8" s="20"/>
      <c r="D8" s="316"/>
      <c r="E8" s="191"/>
      <c r="F8" s="196"/>
      <c r="G8" s="20"/>
      <c r="H8" s="173"/>
      <c r="I8" s="174"/>
      <c r="J8" s="19"/>
      <c r="K8" s="20"/>
      <c r="L8" s="12"/>
      <c r="M8" s="173"/>
      <c r="N8" s="175"/>
      <c r="O8" s="20"/>
      <c r="P8" s="12"/>
      <c r="Q8" s="20"/>
      <c r="R8" s="20"/>
      <c r="S8" s="20"/>
      <c r="T8" s="20"/>
      <c r="U8" s="20"/>
      <c r="V8" s="27"/>
      <c r="W8" s="27"/>
      <c r="X8" s="176"/>
    </row>
    <row r="9" spans="2:24">
      <c r="B9" s="26">
        <v>4380192</v>
      </c>
      <c r="C9" s="20"/>
      <c r="D9" s="316"/>
      <c r="E9" s="200" t="s">
        <v>352</v>
      </c>
      <c r="F9" s="292"/>
      <c r="G9" s="20"/>
      <c r="H9" s="173" t="s">
        <v>55</v>
      </c>
      <c r="I9" s="174"/>
      <c r="J9" s="19" t="s">
        <v>56</v>
      </c>
      <c r="K9" s="20"/>
      <c r="L9" s="21"/>
      <c r="M9" s="173" t="s">
        <v>57</v>
      </c>
      <c r="N9" s="177"/>
      <c r="O9" s="20"/>
      <c r="P9" s="21"/>
      <c r="Q9" s="20" t="s">
        <v>58</v>
      </c>
      <c r="R9" s="20"/>
      <c r="S9" s="20"/>
      <c r="T9" s="20"/>
      <c r="U9" s="20"/>
      <c r="V9" s="20"/>
      <c r="W9" s="20"/>
      <c r="X9" s="178"/>
    </row>
    <row r="10" spans="2:24" ht="13">
      <c r="B10" s="26" t="s">
        <v>547</v>
      </c>
      <c r="C10" s="20"/>
      <c r="D10" s="223" t="s">
        <v>568</v>
      </c>
      <c r="E10" s="191" t="s">
        <v>59</v>
      </c>
      <c r="F10" s="196"/>
      <c r="G10" s="20"/>
      <c r="H10" s="173"/>
      <c r="I10" s="174"/>
      <c r="J10" s="492"/>
      <c r="K10" s="493"/>
      <c r="L10" s="31"/>
      <c r="M10" s="173"/>
      <c r="N10" s="177"/>
      <c r="O10" s="20"/>
      <c r="P10" s="21"/>
      <c r="Q10" s="20"/>
      <c r="R10" s="20"/>
      <c r="S10" s="20"/>
      <c r="T10" s="20"/>
      <c r="U10" s="20"/>
      <c r="V10" s="20"/>
      <c r="W10" s="20"/>
      <c r="X10" s="178"/>
    </row>
    <row r="11" spans="2:24" ht="13">
      <c r="B11" s="26"/>
      <c r="C11" s="20"/>
      <c r="D11" s="316"/>
      <c r="E11" s="192"/>
      <c r="F11" s="199"/>
      <c r="G11" s="33"/>
      <c r="H11" s="173" t="s">
        <v>60</v>
      </c>
      <c r="I11" s="174"/>
      <c r="J11" s="19" t="s">
        <v>61</v>
      </c>
      <c r="K11" s="20"/>
      <c r="L11" s="21"/>
      <c r="M11" s="173" t="s">
        <v>507</v>
      </c>
      <c r="N11" s="177"/>
      <c r="O11" s="20"/>
      <c r="P11" s="21"/>
      <c r="Q11" s="20" t="s">
        <v>63</v>
      </c>
      <c r="R11" s="20"/>
      <c r="S11" s="20"/>
      <c r="T11" s="20"/>
      <c r="U11" s="20"/>
      <c r="V11" s="20"/>
      <c r="W11" s="20"/>
      <c r="X11" s="178"/>
    </row>
    <row r="12" spans="2:24">
      <c r="B12" s="34" t="s">
        <v>64</v>
      </c>
      <c r="C12" s="20"/>
      <c r="D12" s="316"/>
      <c r="E12" s="191" t="s">
        <v>65</v>
      </c>
      <c r="F12" s="196"/>
      <c r="G12" s="20"/>
      <c r="H12" s="173"/>
      <c r="I12" s="174"/>
      <c r="J12" s="19"/>
      <c r="K12" s="20"/>
      <c r="L12" s="21"/>
      <c r="M12" s="173"/>
      <c r="N12" s="177"/>
      <c r="O12" s="20"/>
      <c r="P12" s="21"/>
      <c r="Q12" s="20"/>
      <c r="R12" s="20"/>
      <c r="S12" s="20"/>
      <c r="T12" s="20"/>
      <c r="U12" s="20"/>
      <c r="V12" s="20"/>
      <c r="W12" s="20"/>
      <c r="X12" s="178"/>
    </row>
    <row r="13" spans="2:24">
      <c r="B13" s="34"/>
      <c r="C13" s="35"/>
      <c r="D13" s="317"/>
      <c r="E13" s="191" t="s">
        <v>66</v>
      </c>
      <c r="F13" s="196"/>
      <c r="G13" s="20"/>
      <c r="H13" s="179"/>
      <c r="I13" s="180"/>
      <c r="J13" s="34"/>
      <c r="K13" s="35"/>
      <c r="L13" s="36"/>
      <c r="M13" s="179"/>
      <c r="N13" s="181"/>
      <c r="O13" s="35"/>
      <c r="P13" s="36"/>
      <c r="Q13" s="35"/>
      <c r="R13" s="35"/>
      <c r="S13" s="35"/>
      <c r="T13" s="35"/>
      <c r="U13" s="35"/>
      <c r="V13" s="35"/>
      <c r="W13" s="35"/>
      <c r="X13" s="182"/>
    </row>
    <row r="14" spans="2:24">
      <c r="B14" s="38" t="s">
        <v>508</v>
      </c>
      <c r="C14" s="39" t="s">
        <v>509</v>
      </c>
      <c r="D14" s="318"/>
      <c r="E14" s="193" t="s">
        <v>510</v>
      </c>
      <c r="F14" s="194"/>
      <c r="G14" s="41" t="s">
        <v>511</v>
      </c>
      <c r="H14" s="70" t="s">
        <v>512</v>
      </c>
      <c r="I14" s="70" t="s">
        <v>72</v>
      </c>
      <c r="J14" s="40" t="s">
        <v>513</v>
      </c>
      <c r="K14" s="40" t="s">
        <v>514</v>
      </c>
      <c r="L14" s="161" t="s">
        <v>515</v>
      </c>
      <c r="M14" s="77" t="s">
        <v>516</v>
      </c>
      <c r="N14" s="77" t="s">
        <v>517</v>
      </c>
      <c r="O14" s="42"/>
      <c r="P14" s="42" t="s">
        <v>518</v>
      </c>
      <c r="Q14" s="38"/>
      <c r="R14" s="38"/>
      <c r="S14" s="38"/>
      <c r="T14" s="38"/>
      <c r="U14" s="38"/>
      <c r="V14" s="38"/>
      <c r="W14" s="38"/>
      <c r="X14" s="43" t="s">
        <v>519</v>
      </c>
    </row>
    <row r="15" spans="2:24" ht="12.75" customHeight="1">
      <c r="B15" s="44"/>
      <c r="C15" s="45"/>
      <c r="D15" s="319"/>
      <c r="E15" s="194" t="s">
        <v>520</v>
      </c>
      <c r="F15" s="259"/>
      <c r="G15" s="46" t="s">
        <v>523</v>
      </c>
      <c r="H15" s="71" t="s">
        <v>524</v>
      </c>
      <c r="I15" s="71" t="s">
        <v>524</v>
      </c>
      <c r="J15" s="41"/>
      <c r="K15" s="41"/>
      <c r="L15" s="105"/>
      <c r="M15" s="71" t="s">
        <v>525</v>
      </c>
      <c r="N15" s="78" t="s">
        <v>525</v>
      </c>
      <c r="O15" s="47"/>
      <c r="P15" s="48" t="s">
        <v>526</v>
      </c>
      <c r="Q15" s="49"/>
      <c r="R15" s="49"/>
      <c r="S15" s="49"/>
      <c r="T15" s="49"/>
      <c r="U15" s="49"/>
      <c r="V15" s="50"/>
      <c r="W15" s="50"/>
      <c r="X15" s="51" t="s">
        <v>76</v>
      </c>
    </row>
    <row r="16" spans="2:24" ht="13.5" customHeight="1">
      <c r="B16" s="105"/>
      <c r="C16" s="116" t="s">
        <v>605</v>
      </c>
      <c r="D16" s="320"/>
      <c r="E16" s="195"/>
      <c r="F16" s="195"/>
      <c r="G16" s="112"/>
      <c r="H16" s="164"/>
      <c r="I16" s="164"/>
      <c r="J16" s="105"/>
      <c r="K16" s="105"/>
      <c r="M16" s="164"/>
      <c r="N16" s="165"/>
      <c r="O16" s="104"/>
      <c r="P16" s="117"/>
      <c r="Q16" s="117"/>
      <c r="R16" s="117"/>
      <c r="S16" s="117"/>
      <c r="T16" s="117"/>
      <c r="U16" s="117"/>
      <c r="V16" s="104"/>
      <c r="W16" s="104"/>
      <c r="X16" s="166"/>
    </row>
    <row r="17" spans="1:27" ht="4.5" customHeight="1">
      <c r="B17" s="105"/>
      <c r="C17" s="116"/>
      <c r="D17" s="320"/>
      <c r="E17" s="195"/>
      <c r="F17" s="195"/>
      <c r="G17" s="155"/>
      <c r="H17" s="164"/>
      <c r="I17" s="164"/>
      <c r="J17" s="105"/>
      <c r="K17" s="105"/>
      <c r="L17" s="105"/>
      <c r="M17" s="164"/>
      <c r="N17" s="165"/>
      <c r="O17" s="104"/>
      <c r="P17" s="117"/>
      <c r="Q17" s="117"/>
      <c r="R17" s="117"/>
      <c r="S17" s="117"/>
      <c r="T17" s="117"/>
      <c r="U17" s="117"/>
      <c r="V17" s="104"/>
      <c r="W17" s="104"/>
      <c r="X17" s="166"/>
    </row>
    <row r="18" spans="1:27" s="224" customFormat="1" ht="20" customHeight="1">
      <c r="A18" s="379"/>
      <c r="B18" s="338"/>
      <c r="C18" s="363" t="s">
        <v>901</v>
      </c>
      <c r="D18" s="339" t="str">
        <f>IF(E18="","",VLOOKUP(C18,Data!$B$5:$L$506,2,FALSE))</f>
        <v/>
      </c>
      <c r="E18" s="373"/>
      <c r="F18" s="382"/>
      <c r="G18" s="312"/>
      <c r="H18" s="339" t="str">
        <f>IF(E18="","",VLOOKUP(C18,Data!$B$5:$L$506,11,FALSE))</f>
        <v/>
      </c>
      <c r="I18" s="496" t="str">
        <f t="shared" ref="I18:I47" si="0">IF(E18&gt;0,E18*H18,"-")</f>
        <v>-</v>
      </c>
      <c r="J18" s="340" t="str">
        <f>IF(E18="","",VLOOKUP(C18,Data!$B$5:$D$506,3,FALSE))</f>
        <v/>
      </c>
      <c r="K18" s="340" t="str">
        <f>IF(E18="","",VLOOKUP(C18,Data!$B$5:$M$506,12,FALSE))</f>
        <v/>
      </c>
      <c r="L18" s="341"/>
      <c r="M18" s="342" t="str">
        <f>IF(E18="","",VLOOKUP(C18,Data!$B$5:$E$506,4,FALSE)*E18)</f>
        <v/>
      </c>
      <c r="N18" s="342" t="str">
        <f>IF(E18="","",VLOOKUP(C18,Data!$B$5:$F$506,5,FALSE)*E18)</f>
        <v/>
      </c>
      <c r="O18" s="495" t="e">
        <f>IF(C18=Data!#REF!,Data!#REF!,(IF(C18=Data!#REF!,Data!#REF!,(IF(C18=Data!#REF!,Data!#REF!,(IF(C18=Data!B246,Data!G246,(IF(C18=Data!B249,Data!G249,(IF(C18=Data!#REF!,Data!#REF!,(IF(C18=Data!#REF!,Data!#REF!,(IF(C18=Data!#REF!,Data!#REF!,Data!#REF!)))))))))))))))&amp;IF(C18=Data!#REF!,Data!#REF!,(IF(C18=Data!#REF!,Data!#REF!,(IF(C18=Data!#REF!,Data!#REF!,(IF(C18=Data!#REF!,Data!#REF!,(IF(C18=Data!#REF!,Data!#REF!,(IF(C18=Data!#REF!,Data!G941,(IF(C18=Data!#REF!,Data!#REF!,(IF(C18=Data!#REF!,Data!#REF!,Data!#REF!)))))))))))))))&amp;IF(C18=Data!B277,Data!G277,(IF(C18=Data!#REF!,Data!#REF!,(IF(C18=Data!#REF!,Data!#REF!,(IF(C18=Data!#REF!,Data!#REF!,(IF(C18=Data!#REF!,Data!#REF!,Data!#REF!)))))))))</f>
        <v>#REF!</v>
      </c>
      <c r="P18" s="343"/>
      <c r="Q18" s="337"/>
      <c r="R18" s="494" t="s">
        <v>534</v>
      </c>
      <c r="S18" s="337"/>
      <c r="T18" s="337"/>
      <c r="U18" s="494"/>
      <c r="V18" s="344"/>
      <c r="W18" s="494"/>
      <c r="X18" s="345" t="str">
        <f>IF(E18="","",VLOOKUP(C18,Data!$B$5:$J$506,9,FALSE)*E18)</f>
        <v/>
      </c>
      <c r="Y18" s="313" t="s">
        <v>487</v>
      </c>
      <c r="AA18" s="224" t="s">
        <v>157</v>
      </c>
    </row>
    <row r="19" spans="1:27" s="224" customFormat="1" ht="20" customHeight="1">
      <c r="A19" s="379">
        <v>3</v>
      </c>
      <c r="B19" s="338">
        <v>1</v>
      </c>
      <c r="C19" s="370" t="s">
        <v>132</v>
      </c>
      <c r="D19" s="339" t="str">
        <f>IF(E19="","",VLOOKUP(C19,Data!$B$5:$L$506,2,FALSE))</f>
        <v>ZV88210</v>
      </c>
      <c r="E19" s="371">
        <v>60</v>
      </c>
      <c r="F19" s="382">
        <v>1</v>
      </c>
      <c r="G19" s="384" t="s">
        <v>528</v>
      </c>
      <c r="H19" s="339">
        <f>IF(E19="","",VLOOKUP(C19,Data!$B$5:$L$506,11,FALSE))</f>
        <v>44.02</v>
      </c>
      <c r="I19" s="496">
        <f t="shared" si="0"/>
        <v>2641.2000000000003</v>
      </c>
      <c r="J19" s="340" t="str">
        <f>IF(E19="","",VLOOKUP(C19,Data!$B$5:$D$506,3,FALSE))</f>
        <v>C/T</v>
      </c>
      <c r="K19" s="340" t="str">
        <f>IF(E19="","",VLOOKUP(C19,Data!$B$5:$M$506,12,FALSE))</f>
        <v>Indonesia</v>
      </c>
      <c r="L19" s="341"/>
      <c r="M19" s="342">
        <f>IF(E19="","",VLOOKUP(C19,Data!$B$5:$E$506,4,FALSE)*E19)</f>
        <v>429</v>
      </c>
      <c r="N19" s="342">
        <f>IF(E19="","",VLOOKUP(C19,Data!$B$5:$F$506,5,FALSE)*E19)</f>
        <v>408</v>
      </c>
      <c r="O19" s="495" t="e">
        <f>IF(C19=Data!#REF!,Data!#REF!,(IF(C19=Data!#REF!,Data!#REF!,(IF(C19=Data!#REF!,Data!#REF!,(IF(C19=Data!B222,Data!G222,(IF(C19=Data!B225,Data!G225,(IF(C19=Data!#REF!,Data!#REF!,(IF(C19=Data!#REF!,Data!#REF!,(IF(C19=Data!#REF!,Data!#REF!,Data!#REF!)))))))))))))))&amp;IF(C19=Data!#REF!,Data!#REF!,(IF(C19=Data!#REF!,Data!#REF!,(IF(C19=Data!#REF!,Data!#REF!,(IF(C19=Data!#REF!,Data!#REF!,(IF(C19=Data!#REF!,Data!#REF!,(IF(C19=Data!#REF!,Data!G917,(IF(C19=Data!#REF!,Data!#REF!,(IF(C19=Data!#REF!,Data!#REF!,Data!#REF!)))))))))))))))&amp;IF(C19=Data!B253,Data!G253,(IF(C19=Data!#REF!,Data!#REF!,(IF(C19=Data!#REF!,Data!#REF!,(IF(C19=Data!#REF!,Data!#REF!,(IF(C19=Data!#REF!,Data!#REF!,Data!#REF!)))))))))</f>
        <v>#REF!</v>
      </c>
      <c r="P19" s="343"/>
      <c r="Q19" s="337"/>
      <c r="R19" s="494" t="s">
        <v>534</v>
      </c>
      <c r="S19" s="337"/>
      <c r="T19" s="337"/>
      <c r="U19" s="494"/>
      <c r="V19" s="344"/>
      <c r="W19" s="494"/>
      <c r="X19" s="345">
        <f>IF(E19="","",VLOOKUP(C19,Data!$B$5:$J$506,9,FALSE)*E19)</f>
        <v>1.296</v>
      </c>
      <c r="Y19" s="313">
        <v>0.17</v>
      </c>
      <c r="AA19" s="224" t="s">
        <v>157</v>
      </c>
    </row>
    <row r="20" spans="1:27" s="224" customFormat="1" ht="20" customHeight="1">
      <c r="A20" s="379"/>
      <c r="B20" s="338"/>
      <c r="C20" s="363" t="s">
        <v>905</v>
      </c>
      <c r="D20" s="339" t="str">
        <f>IF(E20="","",VLOOKUP(C20,Data!$B$5:$L$506,2,FALSE))</f>
        <v/>
      </c>
      <c r="E20" s="373"/>
      <c r="F20" s="382"/>
      <c r="G20" s="312"/>
      <c r="H20" s="339" t="str">
        <f>IF(E20="","",VLOOKUP(C20,Data!$B$5:$L$506,11,FALSE))</f>
        <v/>
      </c>
      <c r="I20" s="496" t="str">
        <f t="shared" si="0"/>
        <v>-</v>
      </c>
      <c r="J20" s="340" t="str">
        <f>IF(E20="","",VLOOKUP(C20,Data!$B$5:$D$506,3,FALSE))</f>
        <v/>
      </c>
      <c r="K20" s="340" t="str">
        <f>IF(E20="","",VLOOKUP(C20,Data!$B$5:$M$506,12,FALSE))</f>
        <v/>
      </c>
      <c r="L20" s="341"/>
      <c r="M20" s="342" t="str">
        <f>IF(E20="","",VLOOKUP(C20,Data!$B$5:$E$506,4,FALSE)*E20)</f>
        <v/>
      </c>
      <c r="N20" s="342" t="str">
        <f>IF(E20="","",VLOOKUP(C20,Data!$B$5:$F$506,5,FALSE)*E20)</f>
        <v/>
      </c>
      <c r="O20" s="495" t="e">
        <f>IF(C20=Data!#REF!,Data!#REF!,(IF(C20=Data!#REF!,Data!#REF!,(IF(C20=Data!#REF!,Data!#REF!,(IF(C20=Data!B248,Data!G248,(IF(C20=Data!B251,Data!G251,(IF(C20=Data!#REF!,Data!#REF!,(IF(C20=Data!#REF!,Data!#REF!,(IF(C20=Data!#REF!,Data!#REF!,Data!#REF!)))))))))))))))&amp;IF(C20=Data!#REF!,Data!#REF!,(IF(C20=Data!#REF!,Data!#REF!,(IF(C20=Data!#REF!,Data!#REF!,(IF(C20=Data!#REF!,Data!#REF!,(IF(C20=Data!#REF!,Data!#REF!,(IF(C20=Data!#REF!,Data!G943,(IF(C20=Data!#REF!,Data!#REF!,(IF(C20=Data!#REF!,Data!#REF!,Data!#REF!)))))))))))))))&amp;IF(C20=Data!B279,Data!G279,(IF(C20=Data!#REF!,Data!#REF!,(IF(C20=Data!#REF!,Data!#REF!,(IF(C20=Data!#REF!,Data!#REF!,(IF(C20=Data!#REF!,Data!#REF!,Data!#REF!)))))))))</f>
        <v>#REF!</v>
      </c>
      <c r="P20" s="343"/>
      <c r="Q20" s="337"/>
      <c r="R20" s="494" t="s">
        <v>534</v>
      </c>
      <c r="S20" s="337"/>
      <c r="T20" s="337"/>
      <c r="U20" s="494"/>
      <c r="V20" s="344"/>
      <c r="W20" s="494"/>
      <c r="X20" s="345" t="str">
        <f>IF(E20="","",VLOOKUP(C20,Data!$B$5:$J$506,9,FALSE)*E20)</f>
        <v/>
      </c>
      <c r="Y20" s="313" t="s">
        <v>487</v>
      </c>
      <c r="AA20" s="224" t="s">
        <v>157</v>
      </c>
    </row>
    <row r="21" spans="1:27" s="224" customFormat="1" ht="20" customHeight="1">
      <c r="A21" s="379">
        <v>3</v>
      </c>
      <c r="B21" s="338">
        <v>2</v>
      </c>
      <c r="C21" s="370" t="s">
        <v>132</v>
      </c>
      <c r="D21" s="339" t="str">
        <f>IF(E21="","",VLOOKUP(C21,Data!$B$5:$L$506,2,FALSE))</f>
        <v>ZV88210</v>
      </c>
      <c r="E21" s="371">
        <v>60</v>
      </c>
      <c r="F21" s="382">
        <v>1</v>
      </c>
      <c r="G21" s="481" t="s">
        <v>529</v>
      </c>
      <c r="H21" s="339">
        <f>IF(E21="","",VLOOKUP(C21,Data!$B$5:$L$506,11,FALSE))</f>
        <v>44.02</v>
      </c>
      <c r="I21" s="496">
        <f t="shared" si="0"/>
        <v>2641.2000000000003</v>
      </c>
      <c r="J21" s="340" t="str">
        <f>IF(E21="","",VLOOKUP(C21,Data!$B$5:$D$506,3,FALSE))</f>
        <v>C/T</v>
      </c>
      <c r="K21" s="340" t="str">
        <f>IF(E21="","",VLOOKUP(C21,Data!$B$5:$M$506,12,FALSE))</f>
        <v>Indonesia</v>
      </c>
      <c r="L21" s="341"/>
      <c r="M21" s="342">
        <f>IF(E21="","",VLOOKUP(C21,Data!$B$5:$E$506,4,FALSE)*E21)</f>
        <v>429</v>
      </c>
      <c r="N21" s="342">
        <f>IF(E21="","",VLOOKUP(C21,Data!$B$5:$F$506,5,FALSE)*E21)</f>
        <v>408</v>
      </c>
      <c r="O21" s="495" t="e">
        <f>IF(C21=Data!#REF!,Data!#REF!,(IF(C21=Data!#REF!,Data!#REF!,(IF(C21=Data!#REF!,Data!#REF!,(IF(C21=Data!B224,Data!G224,(IF(C21=Data!B227,Data!G227,(IF(C21=Data!#REF!,Data!#REF!,(IF(C21=Data!#REF!,Data!#REF!,(IF(C21=Data!#REF!,Data!#REF!,Data!#REF!)))))))))))))))&amp;IF(C21=Data!#REF!,Data!#REF!,(IF(C21=Data!#REF!,Data!#REF!,(IF(C21=Data!#REF!,Data!#REF!,(IF(C21=Data!#REF!,Data!#REF!,(IF(C21=Data!#REF!,Data!#REF!,(IF(C21=Data!#REF!,Data!G919,(IF(C21=Data!#REF!,Data!#REF!,(IF(C21=Data!#REF!,Data!#REF!,Data!#REF!)))))))))))))))&amp;IF(C21=Data!B255,Data!G255,(IF(C21=Data!#REF!,Data!#REF!,(IF(C21=Data!#REF!,Data!#REF!,(IF(C21=Data!#REF!,Data!#REF!,(IF(C21=Data!#REF!,Data!#REF!,Data!#REF!)))))))))</f>
        <v>#REF!</v>
      </c>
      <c r="P21" s="343"/>
      <c r="Q21" s="337"/>
      <c r="R21" s="494" t="s">
        <v>534</v>
      </c>
      <c r="S21" s="337"/>
      <c r="T21" s="337"/>
      <c r="U21" s="494"/>
      <c r="V21" s="344"/>
      <c r="W21" s="494"/>
      <c r="X21" s="345">
        <f>IF(E21="","",VLOOKUP(C21,Data!$B$5:$J$506,9,FALSE)*E21)</f>
        <v>1.296</v>
      </c>
      <c r="Y21" s="313">
        <v>0.17</v>
      </c>
      <c r="AA21" s="224" t="s">
        <v>157</v>
      </c>
    </row>
    <row r="22" spans="1:27" s="224" customFormat="1" ht="20" customHeight="1">
      <c r="A22" s="379"/>
      <c r="B22" s="338"/>
      <c r="C22" s="363" t="s">
        <v>916</v>
      </c>
      <c r="D22" s="339" t="str">
        <f>IF(E22="","",VLOOKUP(C22,Data!$B$5:$L$506,2,FALSE))</f>
        <v/>
      </c>
      <c r="E22" s="373"/>
      <c r="F22" s="382"/>
      <c r="G22" s="312"/>
      <c r="H22" s="339" t="str">
        <f>IF(E22="","",VLOOKUP(C22,Data!$B$5:$L$506,11,FALSE))</f>
        <v/>
      </c>
      <c r="I22" s="496" t="str">
        <f>IF(E22&gt;0,E22*H22,"-")</f>
        <v>-</v>
      </c>
      <c r="J22" s="340" t="str">
        <f>IF(E22="","",VLOOKUP(C22,Data!$B$5:$D$506,3,FALSE))</f>
        <v/>
      </c>
      <c r="K22" s="340" t="str">
        <f>IF(E22="","",VLOOKUP(C22,Data!$B$5:$M$506,12,FALSE))</f>
        <v/>
      </c>
      <c r="L22" s="341"/>
      <c r="M22" s="342" t="str">
        <f>IF(E22="","",VLOOKUP(C22,Data!$B$5:$E$506,4,FALSE)*E22)</f>
        <v/>
      </c>
      <c r="N22" s="342" t="str">
        <f>IF(E22="","",VLOOKUP(C22,Data!$B$5:$F$506,5,FALSE)*E22)</f>
        <v/>
      </c>
      <c r="O22" s="495" t="e">
        <f>IF(C22=Data!#REF!,Data!#REF!,(IF(C22=Data!#REF!,Data!#REF!,(IF(C22=Data!#REF!,Data!#REF!,(IF(C22=Data!B248,Data!G248,(IF(C22=Data!B251,Data!G251,(IF(C22=Data!#REF!,Data!#REF!,(IF(C22=Data!#REF!,Data!#REF!,(IF(C22=Data!#REF!,Data!#REF!,Data!#REF!)))))))))))))))&amp;IF(C22=Data!#REF!,Data!#REF!,(IF(C22=Data!#REF!,Data!#REF!,(IF(C22=Data!#REF!,Data!#REF!,(IF(C22=Data!#REF!,Data!#REF!,(IF(C22=Data!#REF!,Data!#REF!,(IF(C22=Data!#REF!,Data!G943,(IF(C22=Data!#REF!,Data!#REF!,(IF(C22=Data!#REF!,Data!#REF!,Data!#REF!)))))))))))))))&amp;IF(C22=Data!B279,Data!G279,(IF(C22=Data!#REF!,Data!#REF!,(IF(C22=Data!#REF!,Data!#REF!,(IF(C22=Data!#REF!,Data!#REF!,(IF(C22=Data!#REF!,Data!#REF!,Data!#REF!)))))))))</f>
        <v>#REF!</v>
      </c>
      <c r="P22" s="343"/>
      <c r="Q22" s="337"/>
      <c r="R22" s="494" t="s">
        <v>534</v>
      </c>
      <c r="S22" s="337"/>
      <c r="T22" s="337"/>
      <c r="U22" s="494"/>
      <c r="V22" s="344"/>
      <c r="W22" s="494"/>
      <c r="X22" s="345" t="str">
        <f>IF(E22="","",VLOOKUP(C22,Data!$B$5:$J$506,9,FALSE)*E22)</f>
        <v/>
      </c>
      <c r="Y22" s="313" t="s">
        <v>487</v>
      </c>
      <c r="AA22" s="224" t="s">
        <v>157</v>
      </c>
    </row>
    <row r="23" spans="1:27" s="224" customFormat="1" ht="20" customHeight="1">
      <c r="A23" s="379">
        <v>3</v>
      </c>
      <c r="B23" s="338" t="s">
        <v>913</v>
      </c>
      <c r="C23" s="370" t="s">
        <v>133</v>
      </c>
      <c r="D23" s="339" t="str">
        <f>IF(E23="","",VLOOKUP(C23,Data!$B$5:$L$506,2,FALSE))</f>
        <v>ZV88230</v>
      </c>
      <c r="E23" s="374">
        <v>63</v>
      </c>
      <c r="F23" s="382"/>
      <c r="G23" s="481" t="s">
        <v>536</v>
      </c>
      <c r="H23" s="339">
        <f>IF(E23="","",VLOOKUP(C23,Data!$B$5:$L$506,11,FALSE))</f>
        <v>38.19</v>
      </c>
      <c r="I23" s="496">
        <f>IF(E23&gt;0,E23*H23,"-")</f>
        <v>2405.9699999999998</v>
      </c>
      <c r="J23" s="340" t="str">
        <f>IF(E23="","",VLOOKUP(C23,Data!$B$5:$D$506,3,FALSE))</f>
        <v>C/T</v>
      </c>
      <c r="K23" s="340" t="str">
        <f>IF(E23="","",VLOOKUP(C23,Data!$B$5:$M$506,12,FALSE))</f>
        <v>Indonesia</v>
      </c>
      <c r="L23" s="341"/>
      <c r="M23" s="342">
        <f>IF(E23="","",VLOOKUP(C23,Data!$B$5:$E$506,4,FALSE)*E23)</f>
        <v>303.02999999999997</v>
      </c>
      <c r="N23" s="342">
        <f>IF(E23="","",VLOOKUP(C23,Data!$B$5:$F$506,5,FALSE)*E23)</f>
        <v>277.20000000000005</v>
      </c>
      <c r="O23" s="495" t="e">
        <f>IF(C23=Data!#REF!,Data!#REF!,(IF(C23=Data!#REF!,Data!#REF!,(IF(C23=Data!#REF!,Data!#REF!,(IF(C23=Data!B224,Data!G224,(IF(C23=Data!B227,Data!G227,(IF(C23=Data!#REF!,Data!#REF!,(IF(C23=Data!#REF!,Data!#REF!,(IF(C23=Data!#REF!,Data!#REF!,Data!#REF!)))))))))))))))&amp;IF(C23=Data!#REF!,Data!#REF!,(IF(C23=Data!#REF!,Data!#REF!,(IF(C23=Data!#REF!,Data!#REF!,(IF(C23=Data!#REF!,Data!#REF!,(IF(C23=Data!#REF!,Data!#REF!,(IF(C23=Data!#REF!,Data!G919,(IF(C23=Data!#REF!,Data!#REF!,(IF(C23=Data!#REF!,Data!#REF!,Data!#REF!)))))))))))))))&amp;IF(C23=Data!B255,Data!G255,(IF(C23=Data!#REF!,Data!#REF!,(IF(C23=Data!#REF!,Data!#REF!,(IF(C23=Data!#REF!,Data!#REF!,(IF(C23=Data!#REF!,Data!#REF!,Data!#REF!)))))))))</f>
        <v>#REF!</v>
      </c>
      <c r="P23" s="343"/>
      <c r="Q23" s="337"/>
      <c r="R23" s="494" t="s">
        <v>534</v>
      </c>
      <c r="S23" s="337"/>
      <c r="T23" s="337"/>
      <c r="U23" s="494"/>
      <c r="V23" s="344"/>
      <c r="W23" s="494"/>
      <c r="X23" s="345">
        <f>IF(E23="","",VLOOKUP(C23,Data!$B$5:$J$506,9,FALSE)*E23)</f>
        <v>0.73709999999999998</v>
      </c>
      <c r="Y23" s="313">
        <v>0.17</v>
      </c>
      <c r="AA23" s="224" t="s">
        <v>157</v>
      </c>
    </row>
    <row r="24" spans="1:27" s="224" customFormat="1" ht="20" customHeight="1">
      <c r="A24" s="379"/>
      <c r="B24" s="338"/>
      <c r="C24" s="363" t="s">
        <v>910</v>
      </c>
      <c r="D24" s="339" t="str">
        <f>IF(E24="","",VLOOKUP(C24,Data!$B$5:$L$506,2,FALSE))</f>
        <v/>
      </c>
      <c r="E24" s="374"/>
      <c r="F24" s="382"/>
      <c r="G24" s="312"/>
      <c r="H24" s="339" t="str">
        <f>IF(E24="","",VLOOKUP(C24,Data!$B$5:$L$506,11,FALSE))</f>
        <v/>
      </c>
      <c r="I24" s="496" t="str">
        <f t="shared" si="0"/>
        <v>-</v>
      </c>
      <c r="J24" s="340" t="str">
        <f>IF(E24="","",VLOOKUP(C24,Data!$B$5:$D$506,3,FALSE))</f>
        <v/>
      </c>
      <c r="K24" s="340" t="str">
        <f>IF(E24="","",VLOOKUP(C24,Data!$B$5:$M$506,12,FALSE))</f>
        <v/>
      </c>
      <c r="L24" s="341"/>
      <c r="M24" s="342" t="str">
        <f>IF(E24="","",VLOOKUP(C24,Data!$B$5:$E$506,4,FALSE)*E24)</f>
        <v/>
      </c>
      <c r="N24" s="342" t="str">
        <f>IF(E24="","",VLOOKUP(C24,Data!$B$5:$F$506,5,FALSE)*E24)</f>
        <v/>
      </c>
      <c r="O24" s="495" t="e">
        <f>IF(C24=Data!#REF!,Data!#REF!,(IF(C24=Data!#REF!,Data!#REF!,(IF(C24=Data!#REF!,Data!#REF!,(IF(C24=Data!B248,Data!G248,(IF(C24=Data!B251,Data!G251,(IF(C24=Data!#REF!,Data!#REF!,(IF(C24=Data!#REF!,Data!#REF!,(IF(C24=Data!#REF!,Data!#REF!,Data!#REF!)))))))))))))))&amp;IF(C24=Data!#REF!,Data!#REF!,(IF(C24=Data!#REF!,Data!#REF!,(IF(C24=Data!#REF!,Data!#REF!,(IF(C24=Data!#REF!,Data!#REF!,(IF(C24=Data!#REF!,Data!#REF!,(IF(C24=Data!#REF!,Data!G943,(IF(C24=Data!#REF!,Data!#REF!,(IF(C24=Data!#REF!,Data!#REF!,Data!#REF!)))))))))))))))&amp;IF(C24=Data!B279,Data!G279,(IF(C24=Data!#REF!,Data!#REF!,(IF(C24=Data!#REF!,Data!#REF!,(IF(C24=Data!#REF!,Data!#REF!,(IF(C24=Data!#REF!,Data!#REF!,Data!#REF!)))))))))</f>
        <v>#REF!</v>
      </c>
      <c r="P24" s="343"/>
      <c r="Q24" s="337"/>
      <c r="R24" s="494" t="s">
        <v>534</v>
      </c>
      <c r="S24" s="337"/>
      <c r="T24" s="337"/>
      <c r="U24" s="494"/>
      <c r="V24" s="344"/>
      <c r="W24" s="494"/>
      <c r="X24" s="345" t="str">
        <f>IF(E24="","",VLOOKUP(C24,Data!$B$5:$J$506,9,FALSE)*E24)</f>
        <v/>
      </c>
      <c r="Y24" s="313" t="s">
        <v>487</v>
      </c>
      <c r="AA24" s="224" t="s">
        <v>157</v>
      </c>
    </row>
    <row r="25" spans="1:27" s="224" customFormat="1" ht="20" customHeight="1">
      <c r="A25" s="379"/>
      <c r="B25" s="338">
        <v>5</v>
      </c>
      <c r="C25" s="370" t="s">
        <v>645</v>
      </c>
      <c r="D25" s="339" t="str">
        <f>IF(E25="","",VLOOKUP(C25,Data!$B$5:$L$506,2,FALSE))</f>
        <v>ZX39170</v>
      </c>
      <c r="E25" s="373">
        <v>5</v>
      </c>
      <c r="F25" s="382">
        <v>1</v>
      </c>
      <c r="G25" s="312"/>
      <c r="H25" s="339">
        <f>IF(E25="","",VLOOKUP(C25,Data!$B$5:$L$506,11,FALSE))</f>
        <v>128.04</v>
      </c>
      <c r="I25" s="496">
        <f t="shared" si="0"/>
        <v>640.19999999999993</v>
      </c>
      <c r="J25" s="340" t="str">
        <f>IF(E25="","",VLOOKUP(C25,Data!$B$5:$D$506,3,FALSE))</f>
        <v>C/T</v>
      </c>
      <c r="K25" s="340" t="str">
        <f>IF(E25="","",VLOOKUP(C25,Data!$B$5:$M$506,12,FALSE))</f>
        <v>Indonesia</v>
      </c>
      <c r="L25" s="341"/>
      <c r="M25" s="342">
        <f>IF(E25="","",VLOOKUP(C25,Data!$B$5:$E$506,4,FALSE)*E25)</f>
        <v>15</v>
      </c>
      <c r="N25" s="342">
        <f>IF(E25="","",VLOOKUP(C25,Data!$B$5:$F$506,5,FALSE)*E25)</f>
        <v>10</v>
      </c>
      <c r="O25" s="495" t="e">
        <f>IF(C25=Data!#REF!,Data!#REF!,(IF(C25=Data!#REF!,Data!#REF!,(IF(C25=Data!#REF!,Data!#REF!,(IF(C25=Data!B246,Data!G246,(IF(C25=Data!B249,Data!G249,(IF(C25=Data!#REF!,Data!#REF!,(IF(C25=Data!#REF!,Data!#REF!,(IF(C25=Data!#REF!,Data!#REF!,Data!#REF!)))))))))))))))&amp;IF(C25=Data!#REF!,Data!#REF!,(IF(C25=Data!#REF!,Data!#REF!,(IF(C25=Data!#REF!,Data!#REF!,(IF(C25=Data!#REF!,Data!#REF!,(IF(C25=Data!#REF!,Data!#REF!,(IF(C25=Data!#REF!,Data!G941,(IF(C25=Data!#REF!,Data!#REF!,(IF(C25=Data!#REF!,Data!#REF!,Data!#REF!)))))))))))))))&amp;IF(C25=Data!B277,Data!G277,(IF(C25=Data!#REF!,Data!#REF!,(IF(C25=Data!#REF!,Data!#REF!,(IF(C25=Data!#REF!,Data!#REF!,(IF(C25=Data!#REF!,Data!#REF!,Data!#REF!)))))))))</f>
        <v>#REF!</v>
      </c>
      <c r="P25" s="343"/>
      <c r="Q25" s="337"/>
      <c r="R25" s="494" t="s">
        <v>534</v>
      </c>
      <c r="S25" s="337"/>
      <c r="T25" s="337"/>
      <c r="U25" s="494"/>
      <c r="V25" s="344"/>
      <c r="W25" s="494"/>
      <c r="X25" s="345">
        <f>IF(E25="","",VLOOKUP(C25,Data!$B$5:$J$506,9,FALSE)*E25)</f>
        <v>0.155</v>
      </c>
      <c r="Y25" s="313" t="s">
        <v>487</v>
      </c>
      <c r="AA25" s="224" t="s">
        <v>157</v>
      </c>
    </row>
    <row r="26" spans="1:27" s="224" customFormat="1" ht="20" customHeight="1">
      <c r="A26" s="204"/>
      <c r="B26" s="338"/>
      <c r="C26" s="366" t="s">
        <v>918</v>
      </c>
      <c r="D26" s="339" t="str">
        <f>IF(E26="","",VLOOKUP(C26,Data!$B$5:$L$506,2,FALSE))</f>
        <v/>
      </c>
      <c r="E26" s="371"/>
      <c r="F26" s="382"/>
      <c r="G26" s="481"/>
      <c r="H26" s="339" t="str">
        <f>IF(E26="","",VLOOKUP(C26,Data!$B$5:$L$506,11,FALSE))</f>
        <v/>
      </c>
      <c r="I26" s="496" t="str">
        <f t="shared" si="0"/>
        <v>-</v>
      </c>
      <c r="J26" s="340" t="str">
        <f>IF(E26="","",VLOOKUP(C26,Data!$B$5:$D$506,3,FALSE))</f>
        <v/>
      </c>
      <c r="K26" s="340" t="str">
        <f>IF(E26="","",VLOOKUP(C26,Data!$B$5:$M$506,12,FALSE))</f>
        <v/>
      </c>
      <c r="L26" s="341"/>
      <c r="M26" s="342" t="str">
        <f>IF(E26="","",VLOOKUP(C26,Data!$B$5:$E$506,4,FALSE)*E26)</f>
        <v/>
      </c>
      <c r="N26" s="342" t="str">
        <f>IF(E26="","",VLOOKUP(C26,Data!$B$5:$F$506,5,FALSE)*E26)</f>
        <v/>
      </c>
      <c r="O26" s="495" t="e">
        <f>IF(C26=Data!#REF!,Data!#REF!,(IF(C26=Data!#REF!,Data!#REF!,(IF(C26=Data!#REF!,Data!#REF!,(IF(C26=Data!B191,Data!G191,(IF(C26=Data!B194,Data!G194,(IF(C26=Data!#REF!,Data!#REF!,(IF(C26=Data!#REF!,Data!#REF!,(IF(C26=Data!#REF!,Data!#REF!,Data!#REF!)))))))))))))))&amp;IF(C26=Data!#REF!,Data!#REF!,(IF(C26=Data!#REF!,Data!#REF!,(IF(C26=Data!#REF!,Data!#REF!,(IF(C26=Data!#REF!,Data!#REF!,(IF(C26=Data!#REF!,Data!#REF!,(IF(C26=Data!#REF!,Data!G886,(IF(C26=Data!#REF!,Data!#REF!,(IF(C26=Data!#REF!,Data!#REF!,Data!#REF!)))))))))))))))&amp;IF(C26=Data!B222,Data!G222,(IF(C26=Data!#REF!,Data!#REF!,(IF(C26=Data!#REF!,Data!#REF!,(IF(C26=Data!#REF!,Data!#REF!,(IF(C26=Data!#REF!,Data!#REF!,Data!#REF!)))))))))</f>
        <v>#REF!</v>
      </c>
      <c r="P26" s="343"/>
      <c r="Q26" s="337"/>
      <c r="R26" s="494" t="s">
        <v>534</v>
      </c>
      <c r="S26" s="337"/>
      <c r="T26" s="337"/>
      <c r="U26" s="494"/>
      <c r="V26" s="344"/>
      <c r="W26" s="494"/>
      <c r="X26" s="345" t="str">
        <f>IF(E26="","",VLOOKUP(C26,Data!$B$5:$J$506,9,FALSE)*E26)</f>
        <v/>
      </c>
      <c r="Y26" s="313">
        <v>0.17</v>
      </c>
      <c r="AA26" s="224" t="s">
        <v>157</v>
      </c>
    </row>
    <row r="27" spans="1:27" s="224" customFormat="1" ht="20" customHeight="1">
      <c r="A27" s="204"/>
      <c r="B27" s="369">
        <v>6</v>
      </c>
      <c r="C27" s="365" t="s">
        <v>612</v>
      </c>
      <c r="D27" s="339" t="str">
        <f>IF(E27="","",VLOOKUP(C27,Data!$B$5:$L$506,2,FALSE))</f>
        <v>WW08990</v>
      </c>
      <c r="E27" s="371">
        <v>50</v>
      </c>
      <c r="F27" s="382"/>
      <c r="G27" s="481"/>
      <c r="H27" s="339">
        <f>IF(E27="","",VLOOKUP(C27,Data!$B$5:$L$506,11,FALSE))</f>
        <v>24.65</v>
      </c>
      <c r="I27" s="496">
        <f t="shared" si="0"/>
        <v>1232.5</v>
      </c>
      <c r="J27" s="340" t="str">
        <f>IF(E27="","",VLOOKUP(C27,Data!$B$5:$D$506,3,FALSE))</f>
        <v>C/T</v>
      </c>
      <c r="K27" s="340" t="str">
        <f>IF(E27="","",VLOOKUP(C27,Data!$B$5:$M$506,12,FALSE))</f>
        <v>Indonesia</v>
      </c>
      <c r="L27" s="341"/>
      <c r="M27" s="342">
        <f>IF(E27="","",VLOOKUP(C27,Data!$B$5:$E$506,4,FALSE)*E27)</f>
        <v>110.00000000000001</v>
      </c>
      <c r="N27" s="342">
        <f>IF(E27="","",VLOOKUP(C27,Data!$B$5:$F$506,5,FALSE)*E27)</f>
        <v>50</v>
      </c>
      <c r="O27" s="495" t="e">
        <f>IF(C27=Data!#REF!,Data!#REF!,(IF(C27=Data!#REF!,Data!#REF!,(IF(C27=Data!#REF!,Data!#REF!,(IF(C27=Data!B156,Data!G156,(IF(C27=Data!B159,Data!G159,(IF(C27=Data!#REF!,Data!#REF!,(IF(C27=Data!#REF!,Data!#REF!,(IF(C27=Data!#REF!,Data!#REF!,Data!#REF!)))))))))))))))&amp;IF(C27=Data!#REF!,Data!#REF!,(IF(C27=Data!#REF!,Data!#REF!,(IF(C27=Data!#REF!,Data!#REF!,(IF(C27=Data!#REF!,Data!#REF!,(IF(C27=Data!#REF!,Data!#REF!,(IF(C27=Data!#REF!,Data!G851,(IF(C27=Data!#REF!,Data!#REF!,(IF(C27=Data!#REF!,Data!#REF!,Data!#REF!)))))))))))))))&amp;IF(C27=Data!B187,Data!G187,(IF(C27=Data!#REF!,Data!#REF!,(IF(C27=Data!#REF!,Data!#REF!,(IF(C27=Data!#REF!,Data!#REF!,(IF(C27=Data!#REF!,Data!#REF!,Data!#REF!)))))))))</f>
        <v>#REF!</v>
      </c>
      <c r="P27" s="343"/>
      <c r="Q27" s="337"/>
      <c r="R27" s="494" t="s">
        <v>534</v>
      </c>
      <c r="S27" s="337"/>
      <c r="T27" s="337"/>
      <c r="U27" s="494"/>
      <c r="V27" s="344"/>
      <c r="W27" s="494"/>
      <c r="X27" s="345">
        <f>IF(E27="","",VLOOKUP(C27,Data!$B$5:$J$506,9,FALSE)*E27)</f>
        <v>0.17</v>
      </c>
      <c r="Y27" s="313">
        <v>0.17</v>
      </c>
      <c r="AA27" s="224" t="s">
        <v>157</v>
      </c>
    </row>
    <row r="28" spans="1:27" s="224" customFormat="1" ht="20" customHeight="1">
      <c r="A28" s="204"/>
      <c r="B28" s="369"/>
      <c r="C28" s="365" t="s">
        <v>611</v>
      </c>
      <c r="D28" s="339" t="str">
        <f>IF(E28="","",VLOOKUP(C28,Data!$B$5:$L$506,2,FALSE))</f>
        <v>WW08970</v>
      </c>
      <c r="E28" s="371">
        <v>50</v>
      </c>
      <c r="F28" s="382"/>
      <c r="G28" s="481"/>
      <c r="H28" s="339">
        <f>IF(E28="","",VLOOKUP(C28,Data!$B$5:$L$506,11,FALSE))</f>
        <v>24.65</v>
      </c>
      <c r="I28" s="496">
        <f t="shared" si="0"/>
        <v>1232.5</v>
      </c>
      <c r="J28" s="340" t="str">
        <f>IF(E28="","",VLOOKUP(C28,Data!$B$5:$D$506,3,FALSE))</f>
        <v>C/T</v>
      </c>
      <c r="K28" s="340" t="str">
        <f>IF(E28="","",VLOOKUP(C28,Data!$B$5:$M$506,12,FALSE))</f>
        <v>Indonesia</v>
      </c>
      <c r="L28" s="341"/>
      <c r="M28" s="342">
        <f>IF(E28="","",VLOOKUP(C28,Data!$B$5:$E$506,4,FALSE)*E28)</f>
        <v>0</v>
      </c>
      <c r="N28" s="342">
        <f>IF(E28="","",VLOOKUP(C28,Data!$B$5:$F$506,5,FALSE)*E28)</f>
        <v>50</v>
      </c>
      <c r="O28" s="495" t="e">
        <f>IF(C28=Data!#REF!,Data!#REF!,(IF(C28=Data!#REF!,Data!#REF!,(IF(C28=Data!#REF!,Data!#REF!,(IF(C28=Data!B157,Data!G157,(IF(C28=Data!B160,Data!G160,(IF(C28=Data!#REF!,Data!#REF!,(IF(C28=Data!#REF!,Data!#REF!,(IF(C28=Data!#REF!,Data!#REF!,Data!#REF!)))))))))))))))&amp;IF(C28=Data!#REF!,Data!#REF!,(IF(C28=Data!#REF!,Data!#REF!,(IF(C28=Data!#REF!,Data!#REF!,(IF(C28=Data!#REF!,Data!#REF!,(IF(C28=Data!#REF!,Data!#REF!,(IF(C28=Data!#REF!,Data!G852,(IF(C28=Data!#REF!,Data!#REF!,(IF(C28=Data!#REF!,Data!#REF!,Data!#REF!)))))))))))))))&amp;IF(C28=Data!B188,Data!G188,(IF(C28=Data!#REF!,Data!#REF!,(IF(C28=Data!#REF!,Data!#REF!,(IF(C28=Data!#REF!,Data!#REF!,(IF(C28=Data!#REF!,Data!#REF!,Data!#REF!)))))))))</f>
        <v>#REF!</v>
      </c>
      <c r="P28" s="343"/>
      <c r="Q28" s="337"/>
      <c r="R28" s="494" t="s">
        <v>534</v>
      </c>
      <c r="S28" s="337"/>
      <c r="T28" s="337"/>
      <c r="U28" s="494"/>
      <c r="V28" s="344"/>
      <c r="W28" s="494"/>
      <c r="X28" s="345">
        <f>IF(E28="","",VLOOKUP(C28,Data!$B$5:$J$506,9,FALSE)*E28)</f>
        <v>0.17</v>
      </c>
      <c r="Y28" s="313">
        <v>0.17</v>
      </c>
      <c r="AA28" s="224" t="s">
        <v>157</v>
      </c>
    </row>
    <row r="29" spans="1:27" s="224" customFormat="1" ht="20" customHeight="1">
      <c r="A29" s="204"/>
      <c r="B29" s="369" t="s">
        <v>907</v>
      </c>
      <c r="C29" s="365" t="s">
        <v>613</v>
      </c>
      <c r="D29" s="339" t="str">
        <f>IF(E29="","",VLOOKUP(C29,Data!$B$5:$L$506,2,FALSE))</f>
        <v>WW09120</v>
      </c>
      <c r="E29" s="371">
        <v>100</v>
      </c>
      <c r="F29" s="382"/>
      <c r="G29" s="481"/>
      <c r="H29" s="339">
        <f>IF(E29="","",VLOOKUP(C29,Data!$B$5:$L$506,11,FALSE))</f>
        <v>25.11</v>
      </c>
      <c r="I29" s="496">
        <f t="shared" si="0"/>
        <v>2511</v>
      </c>
      <c r="J29" s="340" t="str">
        <f>IF(E29="","",VLOOKUP(C29,Data!$B$5:$D$506,3,FALSE))</f>
        <v>C/T</v>
      </c>
      <c r="K29" s="340" t="str">
        <f>IF(E29="","",VLOOKUP(C29,Data!$B$5:$M$506,12,FALSE))</f>
        <v>Indonesia</v>
      </c>
      <c r="L29" s="341"/>
      <c r="M29" s="342">
        <f>IF(E29="","",VLOOKUP(C29,Data!$B$5:$E$506,4,FALSE)*E29)</f>
        <v>150</v>
      </c>
      <c r="N29" s="342">
        <f>IF(E29="","",VLOOKUP(C29,Data!$B$5:$F$506,5,FALSE)*E29)</f>
        <v>65</v>
      </c>
      <c r="O29" s="495" t="e">
        <f>IF(C29=Data!#REF!,Data!#REF!,(IF(C29=Data!#REF!,Data!#REF!,(IF(C29=Data!#REF!,Data!#REF!,(IF(C29=Data!B158,Data!G158,(IF(C29=Data!B161,Data!G161,(IF(C29=Data!#REF!,Data!#REF!,(IF(C29=Data!#REF!,Data!#REF!,(IF(C29=Data!#REF!,Data!#REF!,Data!#REF!)))))))))))))))&amp;IF(C29=Data!#REF!,Data!#REF!,(IF(C29=Data!#REF!,Data!#REF!,(IF(C29=Data!#REF!,Data!#REF!,(IF(C29=Data!#REF!,Data!#REF!,(IF(C29=Data!#REF!,Data!#REF!,(IF(C29=Data!#REF!,Data!G853,(IF(C29=Data!#REF!,Data!#REF!,(IF(C29=Data!#REF!,Data!#REF!,Data!#REF!)))))))))))))))&amp;IF(C29=Data!B189,Data!G189,(IF(C29=Data!#REF!,Data!#REF!,(IF(C29=Data!#REF!,Data!#REF!,(IF(C29=Data!#REF!,Data!#REF!,(IF(C29=Data!#REF!,Data!#REF!,Data!#REF!)))))))))</f>
        <v>#REF!</v>
      </c>
      <c r="P29" s="343"/>
      <c r="Q29" s="337"/>
      <c r="R29" s="494" t="s">
        <v>534</v>
      </c>
      <c r="S29" s="337"/>
      <c r="T29" s="337"/>
      <c r="U29" s="494"/>
      <c r="V29" s="344"/>
      <c r="W29" s="494"/>
      <c r="X29" s="345">
        <f>IF(E29="","",VLOOKUP(C29,Data!$B$5:$J$506,9,FALSE)*E29)</f>
        <v>0.39400000000000002</v>
      </c>
      <c r="Y29" s="313">
        <v>0.17</v>
      </c>
      <c r="AA29" s="224" t="s">
        <v>157</v>
      </c>
    </row>
    <row r="30" spans="1:27" s="224" customFormat="1" ht="20" customHeight="1">
      <c r="A30" s="204"/>
      <c r="B30" s="369"/>
      <c r="C30" s="365" t="s">
        <v>614</v>
      </c>
      <c r="D30" s="339" t="str">
        <f>IF(E30="","",VLOOKUP(C30,Data!$B$5:$L$506,2,FALSE))</f>
        <v>WW09130</v>
      </c>
      <c r="E30" s="371">
        <v>100</v>
      </c>
      <c r="F30" s="382"/>
      <c r="G30" s="481"/>
      <c r="H30" s="339">
        <f>IF(E30="","",VLOOKUP(C30,Data!$B$5:$L$506,11,FALSE))</f>
        <v>25.11</v>
      </c>
      <c r="I30" s="496">
        <f t="shared" si="0"/>
        <v>2511</v>
      </c>
      <c r="J30" s="340" t="str">
        <f>IF(E30="","",VLOOKUP(C30,Data!$B$5:$D$506,3,FALSE))</f>
        <v>C/T</v>
      </c>
      <c r="K30" s="340" t="str">
        <f>IF(E30="","",VLOOKUP(C30,Data!$B$5:$M$506,12,FALSE))</f>
        <v>Indonesia</v>
      </c>
      <c r="L30" s="341"/>
      <c r="M30" s="342">
        <f>IF(E30="","",VLOOKUP(C30,Data!$B$5:$E$506,4,FALSE)*E30)</f>
        <v>0</v>
      </c>
      <c r="N30" s="342">
        <f>IF(E30="","",VLOOKUP(C30,Data!$B$5:$F$506,5,FALSE)*E30)</f>
        <v>65</v>
      </c>
      <c r="O30" s="495" t="e">
        <f>IF(C30=Data!#REF!,Data!#REF!,(IF(C30=Data!#REF!,Data!#REF!,(IF(C30=Data!#REF!,Data!#REF!,(IF(C30=Data!B159,Data!G159,(IF(C30=Data!B162,Data!G162,(IF(C30=Data!#REF!,Data!#REF!,(IF(C30=Data!#REF!,Data!#REF!,(IF(C30=Data!#REF!,Data!#REF!,Data!#REF!)))))))))))))))&amp;IF(C30=Data!#REF!,Data!#REF!,(IF(C30=Data!#REF!,Data!#REF!,(IF(C30=Data!#REF!,Data!#REF!,(IF(C30=Data!#REF!,Data!#REF!,(IF(C30=Data!#REF!,Data!#REF!,(IF(C30=Data!#REF!,Data!G854,(IF(C30=Data!#REF!,Data!#REF!,(IF(C30=Data!#REF!,Data!#REF!,Data!#REF!)))))))))))))))&amp;IF(C30=Data!B190,Data!G190,(IF(C30=Data!#REF!,Data!#REF!,(IF(C30=Data!#REF!,Data!#REF!,(IF(C30=Data!#REF!,Data!#REF!,(IF(C30=Data!#REF!,Data!#REF!,Data!#REF!)))))))))</f>
        <v>#REF!</v>
      </c>
      <c r="P30" s="343"/>
      <c r="Q30" s="337"/>
      <c r="R30" s="494" t="s">
        <v>534</v>
      </c>
      <c r="S30" s="337"/>
      <c r="T30" s="337"/>
      <c r="U30" s="494"/>
      <c r="V30" s="344"/>
      <c r="W30" s="494"/>
      <c r="X30" s="345">
        <f>IF(E30="","",VLOOKUP(C30,Data!$B$5:$J$506,9,FALSE)*E30)</f>
        <v>0.39400000000000002</v>
      </c>
      <c r="Y30" s="313">
        <v>0.17</v>
      </c>
      <c r="AA30" s="224" t="s">
        <v>157</v>
      </c>
    </row>
    <row r="31" spans="1:27" s="224" customFormat="1" ht="20" customHeight="1">
      <c r="A31" s="204"/>
      <c r="B31" s="369" t="s">
        <v>923</v>
      </c>
      <c r="C31" s="365" t="s">
        <v>339</v>
      </c>
      <c r="D31" s="339" t="str">
        <f>IF(E31="","",VLOOKUP(C31,Data!$B$5:$L$506,2,FALSE))</f>
        <v>WY71980</v>
      </c>
      <c r="E31" s="371">
        <v>120</v>
      </c>
      <c r="F31" s="382">
        <v>6</v>
      </c>
      <c r="G31" s="481"/>
      <c r="H31" s="339">
        <f>IF(E31="","",VLOOKUP(C31,Data!$B$5:$L$506,11,FALSE))</f>
        <v>128.6</v>
      </c>
      <c r="I31" s="496">
        <f t="shared" si="0"/>
        <v>15432</v>
      </c>
      <c r="J31" s="340" t="str">
        <f>IF(E31="","",VLOOKUP(C31,Data!$B$5:$D$506,3,FALSE))</f>
        <v>C/T</v>
      </c>
      <c r="K31" s="340" t="str">
        <f>IF(E31="","",VLOOKUP(C31,Data!$B$5:$M$506,12,FALSE))</f>
        <v>Indonesia</v>
      </c>
      <c r="L31" s="341"/>
      <c r="M31" s="342">
        <f>IF(E31="","",VLOOKUP(C31,Data!$B$5:$E$506,4,FALSE)*E31)</f>
        <v>792</v>
      </c>
      <c r="N31" s="342">
        <f>IF(E31="","",VLOOKUP(C31,Data!$B$5:$F$506,5,FALSE)*E31)</f>
        <v>780</v>
      </c>
      <c r="O31" s="495" t="e">
        <f>IF(C31=Data!#REF!,Data!#REF!,(IF(C31=Data!#REF!,Data!#REF!,(IF(C31=Data!#REF!,Data!#REF!,(IF(C31=Data!B159,Data!G159,(IF(C31=Data!B162,Data!G162,(IF(C31=Data!#REF!,Data!#REF!,(IF(C31=Data!#REF!,Data!#REF!,(IF(C31=Data!#REF!,Data!#REF!,Data!#REF!)))))))))))))))&amp;IF(C31=Data!#REF!,Data!#REF!,(IF(C31=Data!#REF!,Data!#REF!,(IF(C31=Data!#REF!,Data!#REF!,(IF(C31=Data!#REF!,Data!#REF!,(IF(C31=Data!#REF!,Data!#REF!,(IF(C31=Data!#REF!,Data!G854,(IF(C31=Data!#REF!,Data!#REF!,(IF(C31=Data!#REF!,Data!#REF!,Data!#REF!)))))))))))))))&amp;IF(C31=Data!B190,Data!G190,(IF(C31=Data!#REF!,Data!#REF!,(IF(C31=Data!#REF!,Data!#REF!,(IF(C31=Data!#REF!,Data!#REF!,(IF(C31=Data!#REF!,Data!#REF!,Data!#REF!)))))))))</f>
        <v>#REF!</v>
      </c>
      <c r="P31" s="343"/>
      <c r="Q31" s="337"/>
      <c r="R31" s="494" t="s">
        <v>534</v>
      </c>
      <c r="S31" s="337"/>
      <c r="T31" s="337"/>
      <c r="U31" s="494"/>
      <c r="V31" s="344"/>
      <c r="W31" s="494"/>
      <c r="X31" s="345">
        <f>IF(E31="","",VLOOKUP(C31,Data!$B$5:$J$506,9,FALSE)*E31)</f>
        <v>1.6102799999999999</v>
      </c>
      <c r="Y31" s="313">
        <v>0.17</v>
      </c>
      <c r="AA31" s="224" t="s">
        <v>157</v>
      </c>
    </row>
    <row r="32" spans="1:27" s="224" customFormat="1" ht="20" customHeight="1">
      <c r="A32" s="204"/>
      <c r="B32" s="369" t="s">
        <v>898</v>
      </c>
      <c r="C32" s="365" t="s">
        <v>14</v>
      </c>
      <c r="D32" s="339" t="str">
        <f>IF(E32="","",VLOOKUP(C32,Data!$B$5:$L$506,2,FALSE))</f>
        <v>ZA34830</v>
      </c>
      <c r="E32" s="371">
        <v>20</v>
      </c>
      <c r="F32" s="382"/>
      <c r="G32" s="481"/>
      <c r="H32" s="339">
        <f>IF(E32="","",VLOOKUP(C32,Data!$B$5:$L$506,11,FALSE))</f>
        <v>117.38</v>
      </c>
      <c r="I32" s="496">
        <f t="shared" si="0"/>
        <v>2347.6</v>
      </c>
      <c r="J32" s="340" t="str">
        <f>IF(E32="","",VLOOKUP(C32,Data!$B$5:$D$506,3,FALSE))</f>
        <v>C/T</v>
      </c>
      <c r="K32" s="340" t="str">
        <f>IF(E32="","",VLOOKUP(C32,Data!$B$5:$M$506,12,FALSE))</f>
        <v>Indonesia</v>
      </c>
      <c r="L32" s="341"/>
      <c r="M32" s="342">
        <f>IF(E32="","",VLOOKUP(C32,Data!$B$5:$E$506,4,FALSE)*E32)</f>
        <v>102</v>
      </c>
      <c r="N32" s="342">
        <f>IF(E32="","",VLOOKUP(C32,Data!$B$5:$F$506,5,FALSE)*E32)</f>
        <v>90</v>
      </c>
      <c r="O32" s="495" t="e">
        <f>IF(C32=Data!#REF!,Data!#REF!,(IF(C32=Data!#REF!,Data!#REF!,(IF(C32=Data!#REF!,Data!#REF!,(IF(C32=Data!B160,Data!G160,(IF(C32=Data!B163,Data!G163,(IF(C32=Data!#REF!,Data!#REF!,(IF(C32=Data!#REF!,Data!#REF!,(IF(C32=Data!#REF!,Data!#REF!,Data!#REF!)))))))))))))))&amp;IF(C32=Data!#REF!,Data!#REF!,(IF(C32=Data!#REF!,Data!#REF!,(IF(C32=Data!#REF!,Data!#REF!,(IF(C32=Data!#REF!,Data!#REF!,(IF(C32=Data!#REF!,Data!#REF!,(IF(C32=Data!#REF!,Data!G855,(IF(C32=Data!#REF!,Data!#REF!,(IF(C32=Data!#REF!,Data!#REF!,Data!#REF!)))))))))))))))&amp;IF(C32=Data!B191,Data!G191,(IF(C32=Data!#REF!,Data!#REF!,(IF(C32=Data!#REF!,Data!#REF!,(IF(C32=Data!#REF!,Data!#REF!,(IF(C32=Data!#REF!,Data!#REF!,Data!#REF!)))))))))</f>
        <v>#REF!</v>
      </c>
      <c r="P32" s="343"/>
      <c r="Q32" s="337"/>
      <c r="R32" s="494" t="s">
        <v>534</v>
      </c>
      <c r="S32" s="337"/>
      <c r="T32" s="337"/>
      <c r="U32" s="494"/>
      <c r="V32" s="344"/>
      <c r="W32" s="494"/>
      <c r="X32" s="345">
        <f>IF(E32="","",VLOOKUP(C32,Data!$B$5:$J$506,9,FALSE)*E32)</f>
        <v>1.1619999999999999</v>
      </c>
      <c r="Y32" s="313">
        <v>0.17</v>
      </c>
      <c r="AA32" s="224" t="s">
        <v>157</v>
      </c>
    </row>
    <row r="33" spans="1:27" s="224" customFormat="1" ht="20" customHeight="1">
      <c r="A33" s="204"/>
      <c r="B33" s="369">
        <v>17</v>
      </c>
      <c r="C33" s="365" t="s">
        <v>11</v>
      </c>
      <c r="D33" s="339" t="str">
        <f>IF(E33="","",VLOOKUP(C33,Data!$B$5:$L$506,2,FALSE))</f>
        <v>ZG74800</v>
      </c>
      <c r="E33" s="371">
        <v>150</v>
      </c>
      <c r="F33" s="382">
        <v>1</v>
      </c>
      <c r="G33" s="481"/>
      <c r="H33" s="339">
        <f>IF(E33="","",VLOOKUP(C33,Data!$B$5:$L$506,11,FALSE))</f>
        <v>13.71</v>
      </c>
      <c r="I33" s="496">
        <f t="shared" si="0"/>
        <v>2056.5</v>
      </c>
      <c r="J33" s="340" t="str">
        <f>IF(E33="","",VLOOKUP(C33,Data!$B$5:$D$506,3,FALSE))</f>
        <v>C/T</v>
      </c>
      <c r="K33" s="340" t="str">
        <f>IF(E33="","",VLOOKUP(C33,Data!$B$5:$M$506,12,FALSE))</f>
        <v>Indonesia</v>
      </c>
      <c r="L33" s="341"/>
      <c r="M33" s="342">
        <f>IF(E33="","",VLOOKUP(C33,Data!$B$5:$E$506,4,FALSE)*E33)</f>
        <v>325</v>
      </c>
      <c r="N33" s="342">
        <f>IF(E33="","",VLOOKUP(C33,Data!$B$5:$F$506,5,FALSE)*E33)</f>
        <v>300</v>
      </c>
      <c r="O33" s="495" t="e">
        <f>IF(C33=Data!#REF!,Data!#REF!,(IF(C33=Data!#REF!,Data!#REF!,(IF(C33=Data!#REF!,Data!#REF!,(IF(C33=Data!B161,Data!G161,(IF(C33=Data!B164,Data!G164,(IF(C33=Data!#REF!,Data!#REF!,(IF(C33=Data!#REF!,Data!#REF!,(IF(C33=Data!#REF!,Data!#REF!,Data!#REF!)))))))))))))))&amp;IF(C33=Data!#REF!,Data!#REF!,(IF(C33=Data!#REF!,Data!#REF!,(IF(C33=Data!#REF!,Data!#REF!,(IF(C33=Data!#REF!,Data!#REF!,(IF(C33=Data!#REF!,Data!#REF!,(IF(C33=Data!#REF!,Data!G856,(IF(C33=Data!#REF!,Data!#REF!,(IF(C33=Data!#REF!,Data!#REF!,Data!#REF!)))))))))))))))&amp;IF(C33=Data!B192,Data!G192,(IF(C33=Data!#REF!,Data!#REF!,(IF(C33=Data!#REF!,Data!#REF!,(IF(C33=Data!#REF!,Data!#REF!,(IF(C33=Data!#REF!,Data!#REF!,Data!#REF!)))))))))</f>
        <v>#REF!</v>
      </c>
      <c r="P33" s="343"/>
      <c r="Q33" s="337"/>
      <c r="R33" s="494" t="s">
        <v>534</v>
      </c>
      <c r="S33" s="337"/>
      <c r="T33" s="337"/>
      <c r="U33" s="494"/>
      <c r="V33" s="344"/>
      <c r="W33" s="494"/>
      <c r="X33" s="345">
        <f>IF(E33="","",VLOOKUP(C33,Data!$B$5:$J$506,9,FALSE)*E33)</f>
        <v>1.2</v>
      </c>
      <c r="Y33" s="313">
        <v>0.17</v>
      </c>
      <c r="AA33" s="224" t="s">
        <v>157</v>
      </c>
    </row>
    <row r="34" spans="1:27" s="224" customFormat="1" ht="20" customHeight="1">
      <c r="A34" s="204"/>
      <c r="B34" s="369" t="s">
        <v>917</v>
      </c>
      <c r="C34" s="365" t="s">
        <v>135</v>
      </c>
      <c r="D34" s="339" t="str">
        <f>IF(E34="","",VLOOKUP(C34,Data!$B$5:$L$506,2,FALSE))</f>
        <v>ZV88250</v>
      </c>
      <c r="E34" s="371">
        <v>192</v>
      </c>
      <c r="F34" s="382">
        <v>3</v>
      </c>
      <c r="G34" s="376"/>
      <c r="H34" s="339">
        <f>IF(E34="","",VLOOKUP(C34,Data!$B$5:$L$506,11,FALSE))</f>
        <v>96.46</v>
      </c>
      <c r="I34" s="496">
        <f t="shared" si="0"/>
        <v>18520.32</v>
      </c>
      <c r="J34" s="340" t="str">
        <f>IF(E34="","",VLOOKUP(C34,Data!$B$5:$D$506,3,FALSE))</f>
        <v>C/T</v>
      </c>
      <c r="K34" s="340" t="str">
        <f>IF(E34="","",VLOOKUP(C34,Data!$B$5:$M$506,12,FALSE))</f>
        <v>Indonesia</v>
      </c>
      <c r="L34" s="341"/>
      <c r="M34" s="342">
        <f>IF(E34="","",VLOOKUP(C34,Data!$B$5:$E$506,4,FALSE)*E34)</f>
        <v>871.68000000000006</v>
      </c>
      <c r="N34" s="342">
        <f>IF(E34="","",VLOOKUP(C34,Data!$B$5:$F$506,5,FALSE)*E34)</f>
        <v>806.40000000000009</v>
      </c>
      <c r="O34" s="495" t="e">
        <f>IF(C34=Data!#REF!,Data!#REF!,(IF(C34=Data!#REF!,Data!#REF!,(IF(C34=Data!#REF!,Data!#REF!,(IF(C34=Data!B164,Data!G164,(IF(C34=Data!B167,Data!G167,(IF(C34=Data!#REF!,Data!#REF!,(IF(C34=Data!#REF!,Data!#REF!,(IF(C34=Data!#REF!,Data!#REF!,Data!#REF!)))))))))))))))&amp;IF(C34=Data!#REF!,Data!#REF!,(IF(C34=Data!#REF!,Data!#REF!,(IF(C34=Data!#REF!,Data!#REF!,(IF(C34=Data!#REF!,Data!#REF!,(IF(C34=Data!#REF!,Data!#REF!,(IF(C34=Data!#REF!,Data!G859,(IF(C34=Data!#REF!,Data!#REF!,(IF(C34=Data!#REF!,Data!#REF!,Data!#REF!)))))))))))))))&amp;IF(C34=Data!B195,Data!G195,(IF(C34=Data!#REF!,Data!#REF!,(IF(C34=Data!#REF!,Data!#REF!,(IF(C34=Data!#REF!,Data!#REF!,(IF(C34=Data!#REF!,Data!#REF!,Data!#REF!)))))))))</f>
        <v>#REF!</v>
      </c>
      <c r="P34" s="343"/>
      <c r="Q34" s="337"/>
      <c r="R34" s="494" t="s">
        <v>534</v>
      </c>
      <c r="S34" s="337"/>
      <c r="T34" s="337"/>
      <c r="U34" s="494"/>
      <c r="V34" s="344"/>
      <c r="W34" s="494"/>
      <c r="X34" s="345">
        <f>IF(E34="","",VLOOKUP(C34,Data!$B$5:$J$506,9,FALSE)*E34)</f>
        <v>2.496</v>
      </c>
      <c r="Y34" s="313">
        <v>0.17</v>
      </c>
      <c r="AA34" s="224" t="s">
        <v>157</v>
      </c>
    </row>
    <row r="35" spans="1:27" s="224" customFormat="1" ht="20" customHeight="1">
      <c r="A35" s="204"/>
      <c r="B35" s="338" t="s">
        <v>924</v>
      </c>
      <c r="C35" s="370" t="s">
        <v>629</v>
      </c>
      <c r="D35" s="339" t="str">
        <f>IF(E35="","",VLOOKUP(C35,Data!$B$5:$L$506,2,FALSE))</f>
        <v>ZX16730</v>
      </c>
      <c r="E35" s="364">
        <v>90</v>
      </c>
      <c r="F35" s="382">
        <v>1</v>
      </c>
      <c r="G35" s="376"/>
      <c r="H35" s="339">
        <f>IF(E35="","",VLOOKUP(C35,Data!$B$5:$L$506,11,FALSE))</f>
        <v>73.209999999999994</v>
      </c>
      <c r="I35" s="496">
        <f t="shared" si="0"/>
        <v>6588.9</v>
      </c>
      <c r="J35" s="340" t="str">
        <f>IF(E35="","",VLOOKUP(C35,Data!$B$5:$D$506,3,FALSE))</f>
        <v>C/T</v>
      </c>
      <c r="K35" s="340" t="str">
        <f>IF(E35="","",VLOOKUP(C35,Data!$B$5:$M$506,12,FALSE))</f>
        <v>Indonesia</v>
      </c>
      <c r="L35" s="341"/>
      <c r="M35" s="342">
        <f>IF(E35="","",VLOOKUP(C35,Data!$B$5:$E$506,4,FALSE)*E35)</f>
        <v>135</v>
      </c>
      <c r="N35" s="342">
        <f>IF(E35="","",VLOOKUP(C35,Data!$B$5:$F$506,5,FALSE)*E35)</f>
        <v>90</v>
      </c>
      <c r="O35" s="495" t="e">
        <f>IF(C35=Data!#REF!,Data!#REF!,(IF(C35=Data!#REF!,Data!#REF!,(IF(C35=Data!#REF!,Data!#REF!,(IF(C35=Data!B161,Data!G161,(IF(C35=Data!B164,Data!G164,(IF(C35=Data!#REF!,Data!#REF!,(IF(C35=Data!#REF!,Data!#REF!,(IF(C35=Data!#REF!,Data!#REF!,Data!#REF!)))))))))))))))&amp;IF(C35=Data!#REF!,Data!#REF!,(IF(C35=Data!#REF!,Data!#REF!,(IF(C35=Data!#REF!,Data!#REF!,(IF(C35=Data!#REF!,Data!#REF!,(IF(C35=Data!#REF!,Data!#REF!,(IF(C35=Data!#REF!,Data!G856,(IF(C35=Data!#REF!,Data!#REF!,(IF(C35=Data!#REF!,Data!#REF!,Data!#REF!)))))))))))))))&amp;IF(C35=Data!B192,Data!G192,(IF(C35=Data!#REF!,Data!#REF!,(IF(C35=Data!#REF!,Data!#REF!,(IF(C35=Data!#REF!,Data!#REF!,(IF(C35=Data!#REF!,Data!#REF!,Data!#REF!)))))))))</f>
        <v>#REF!</v>
      </c>
      <c r="P35" s="343"/>
      <c r="Q35" s="337"/>
      <c r="R35" s="494" t="s">
        <v>534</v>
      </c>
      <c r="S35" s="337"/>
      <c r="T35" s="337"/>
      <c r="U35" s="494"/>
      <c r="V35" s="344"/>
      <c r="W35" s="494"/>
      <c r="X35" s="345">
        <f>IF(E35="","",VLOOKUP(C35,Data!$B$5:$J$506,9,FALSE)*E35)</f>
        <v>0.84600000000000009</v>
      </c>
      <c r="Y35" s="313">
        <v>0.17</v>
      </c>
      <c r="AA35" s="224" t="s">
        <v>157</v>
      </c>
    </row>
    <row r="36" spans="1:27" s="224" customFormat="1" ht="20" customHeight="1">
      <c r="A36" s="204"/>
      <c r="B36" s="338"/>
      <c r="C36" s="366" t="s">
        <v>919</v>
      </c>
      <c r="D36" s="339" t="str">
        <f>IF(E36="","",VLOOKUP(C36,Data!$B$5:$L$506,2,FALSE))</f>
        <v/>
      </c>
      <c r="E36" s="371"/>
      <c r="F36" s="382"/>
      <c r="G36" s="376"/>
      <c r="H36" s="339" t="str">
        <f>IF(E36="","",VLOOKUP(C36,Data!$B$5:$L$506,11,FALSE))</f>
        <v/>
      </c>
      <c r="I36" s="496" t="str">
        <f t="shared" si="0"/>
        <v>-</v>
      </c>
      <c r="J36" s="340" t="str">
        <f>IF(E36="","",VLOOKUP(C36,Data!$B$5:$D$506,3,FALSE))</f>
        <v/>
      </c>
      <c r="K36" s="340" t="str">
        <f>IF(E36="","",VLOOKUP(C36,Data!$B$5:$M$506,12,FALSE))</f>
        <v/>
      </c>
      <c r="L36" s="341"/>
      <c r="M36" s="342" t="str">
        <f>IF(E36="","",VLOOKUP(C36,Data!$B$5:$E$506,4,FALSE)*E36)</f>
        <v/>
      </c>
      <c r="N36" s="342" t="str">
        <f>IF(E36="","",VLOOKUP(C36,Data!$B$5:$F$506,5,FALSE)*E36)</f>
        <v/>
      </c>
      <c r="O36" s="495" t="e">
        <f>IF(C36=Data!#REF!,Data!#REF!,(IF(C36=Data!#REF!,Data!#REF!,(IF(C36=Data!#REF!,Data!#REF!,(IF(C36=Data!B199,Data!G199,(IF(C36=Data!B202,Data!G202,(IF(C36=Data!#REF!,Data!#REF!,(IF(C36=Data!#REF!,Data!#REF!,(IF(C36=Data!#REF!,Data!#REF!,Data!#REF!)))))))))))))))&amp;IF(C36=Data!#REF!,Data!#REF!,(IF(C36=Data!#REF!,Data!#REF!,(IF(C36=Data!#REF!,Data!#REF!,(IF(C36=Data!#REF!,Data!#REF!,(IF(C36=Data!#REF!,Data!#REF!,(IF(C36=Data!#REF!,Data!G894,(IF(C36=Data!#REF!,Data!#REF!,(IF(C36=Data!#REF!,Data!#REF!,Data!#REF!)))))))))))))))&amp;IF(C36=Data!B230,Data!G230,(IF(C36=Data!#REF!,Data!#REF!,(IF(C36=Data!#REF!,Data!#REF!,(IF(C36=Data!#REF!,Data!#REF!,(IF(C36=Data!#REF!,Data!#REF!,Data!#REF!)))))))))</f>
        <v>#REF!</v>
      </c>
      <c r="P36" s="343"/>
      <c r="Q36" s="337"/>
      <c r="R36" s="494" t="s">
        <v>534</v>
      </c>
      <c r="S36" s="337"/>
      <c r="T36" s="337"/>
      <c r="U36" s="494"/>
      <c r="V36" s="344"/>
      <c r="W36" s="494"/>
      <c r="X36" s="345" t="str">
        <f>IF(E36="","",VLOOKUP(C36,Data!$B$5:$J$506,9,FALSE)*E36)</f>
        <v/>
      </c>
      <c r="Y36" s="313">
        <v>0.17</v>
      </c>
      <c r="AA36" s="224" t="s">
        <v>157</v>
      </c>
    </row>
    <row r="37" spans="1:27" s="224" customFormat="1" ht="20" customHeight="1">
      <c r="A37" s="204"/>
      <c r="B37" s="369" t="s">
        <v>925</v>
      </c>
      <c r="C37" s="365" t="s">
        <v>609</v>
      </c>
      <c r="D37" s="339" t="str">
        <f>IF(E37="","",VLOOKUP(C37,Data!$B$5:$L$506,2,FALSE))</f>
        <v>WW08930</v>
      </c>
      <c r="E37" s="371">
        <v>100</v>
      </c>
      <c r="F37" s="382"/>
      <c r="G37" s="376"/>
      <c r="H37" s="339">
        <f>IF(E37="","",VLOOKUP(C37,Data!$B$5:$L$506,11,FALSE))</f>
        <v>24.7</v>
      </c>
      <c r="I37" s="496">
        <f t="shared" si="0"/>
        <v>2470</v>
      </c>
      <c r="J37" s="340" t="str">
        <f>IF(E37="","",VLOOKUP(C37,Data!$B$5:$D$506,3,FALSE))</f>
        <v>C/T</v>
      </c>
      <c r="K37" s="340" t="str">
        <f>IF(E37="","",VLOOKUP(C37,Data!$B$5:$M$506,12,FALSE))</f>
        <v>Indonesia</v>
      </c>
      <c r="L37" s="341"/>
      <c r="M37" s="342">
        <f>IF(E37="","",VLOOKUP(C37,Data!$B$5:$E$506,4,FALSE)*E37)</f>
        <v>220.00000000000003</v>
      </c>
      <c r="N37" s="342">
        <f>IF(E37="","",VLOOKUP(C37,Data!$B$5:$F$506,5,FALSE)*E37)</f>
        <v>100</v>
      </c>
      <c r="O37" s="495" t="e">
        <f>IF(C37=Data!#REF!,Data!#REF!,(IF(C37=Data!#REF!,Data!#REF!,(IF(C37=Data!#REF!,Data!#REF!,(IF(C37=Data!B170,Data!G170,(IF(C37=Data!B173,Data!G173,(IF(C37=Data!#REF!,Data!#REF!,(IF(C37=Data!#REF!,Data!#REF!,(IF(C37=Data!#REF!,Data!#REF!,Data!#REF!)))))))))))))))&amp;IF(C37=Data!#REF!,Data!#REF!,(IF(C37=Data!#REF!,Data!#REF!,(IF(C37=Data!#REF!,Data!#REF!,(IF(C37=Data!#REF!,Data!#REF!,(IF(C37=Data!#REF!,Data!#REF!,(IF(C37=Data!#REF!,Data!G865,(IF(C37=Data!#REF!,Data!#REF!,(IF(C37=Data!#REF!,Data!#REF!,Data!#REF!)))))))))))))))&amp;IF(C37=Data!B201,Data!G201,(IF(C37=Data!#REF!,Data!#REF!,(IF(C37=Data!#REF!,Data!#REF!,(IF(C37=Data!#REF!,Data!#REF!,(IF(C37=Data!#REF!,Data!#REF!,Data!#REF!)))))))))</f>
        <v>#REF!</v>
      </c>
      <c r="P37" s="343"/>
      <c r="Q37" s="337"/>
      <c r="R37" s="494" t="s">
        <v>534</v>
      </c>
      <c r="S37" s="337"/>
      <c r="T37" s="337"/>
      <c r="U37" s="494"/>
      <c r="V37" s="344"/>
      <c r="W37" s="494"/>
      <c r="X37" s="345">
        <f>IF(E37="","",VLOOKUP(C37,Data!$B$5:$J$506,9,FALSE)*E37)</f>
        <v>0.34</v>
      </c>
      <c r="Y37" s="313">
        <v>0.17</v>
      </c>
      <c r="AA37" s="224" t="s">
        <v>157</v>
      </c>
    </row>
    <row r="38" spans="1:27" s="224" customFormat="1" ht="20" customHeight="1">
      <c r="A38" s="204"/>
      <c r="B38" s="369"/>
      <c r="C38" s="365" t="s">
        <v>610</v>
      </c>
      <c r="D38" s="339" t="str">
        <f>IF(E38="","",VLOOKUP(C38,Data!$B$5:$L$506,2,FALSE))</f>
        <v>WW08960</v>
      </c>
      <c r="E38" s="371">
        <v>100</v>
      </c>
      <c r="F38" s="382"/>
      <c r="G38" s="376"/>
      <c r="H38" s="339">
        <f>IF(E38="","",VLOOKUP(C38,Data!$B$5:$L$506,11,FALSE))</f>
        <v>24.7</v>
      </c>
      <c r="I38" s="496">
        <f t="shared" si="0"/>
        <v>2470</v>
      </c>
      <c r="J38" s="340" t="str">
        <f>IF(E38="","",VLOOKUP(C38,Data!$B$5:$D$506,3,FALSE))</f>
        <v>C/T</v>
      </c>
      <c r="K38" s="340" t="str">
        <f>IF(E38="","",VLOOKUP(C38,Data!$B$5:$M$506,12,FALSE))</f>
        <v>Indonesia</v>
      </c>
      <c r="L38" s="341"/>
      <c r="M38" s="342">
        <f>IF(E38="","",VLOOKUP(C38,Data!$B$5:$E$506,4,FALSE)*E38)</f>
        <v>0</v>
      </c>
      <c r="N38" s="342">
        <f>IF(E38="","",VLOOKUP(C38,Data!$B$5:$F$506,5,FALSE)*E38)</f>
        <v>100</v>
      </c>
      <c r="O38" s="495" t="e">
        <f>IF(C38=Data!#REF!,Data!#REF!,(IF(C38=Data!#REF!,Data!#REF!,(IF(C38=Data!#REF!,Data!#REF!,(IF(C38=Data!B160,Data!G160,(IF(C38=Data!B163,Data!G163,(IF(C38=Data!#REF!,Data!#REF!,(IF(C38=Data!#REF!,Data!#REF!,(IF(C38=Data!#REF!,Data!#REF!,Data!#REF!)))))))))))))))&amp;IF(C38=Data!#REF!,Data!#REF!,(IF(C38=Data!#REF!,Data!#REF!,(IF(C38=Data!#REF!,Data!#REF!,(IF(C38=Data!#REF!,Data!#REF!,(IF(C38=Data!#REF!,Data!#REF!,(IF(C38=Data!#REF!,Data!G855,(IF(C38=Data!#REF!,Data!#REF!,(IF(C38=Data!#REF!,Data!#REF!,Data!#REF!)))))))))))))))&amp;IF(C38=Data!B191,Data!G191,(IF(C38=Data!#REF!,Data!#REF!,(IF(C38=Data!#REF!,Data!#REF!,(IF(C38=Data!#REF!,Data!#REF!,(IF(C38=Data!#REF!,Data!#REF!,Data!#REF!)))))))))</f>
        <v>#REF!</v>
      </c>
      <c r="P38" s="343"/>
      <c r="Q38" s="337"/>
      <c r="R38" s="494" t="s">
        <v>534</v>
      </c>
      <c r="S38" s="337"/>
      <c r="T38" s="337"/>
      <c r="U38" s="494"/>
      <c r="V38" s="344"/>
      <c r="W38" s="494"/>
      <c r="X38" s="345">
        <f>IF(E38="","",VLOOKUP(C38,Data!$B$5:$J$506,9,FALSE)*E38)</f>
        <v>0.34</v>
      </c>
      <c r="Y38" s="313">
        <v>0.17</v>
      </c>
      <c r="AA38" s="224" t="s">
        <v>157</v>
      </c>
    </row>
    <row r="39" spans="1:27" s="224" customFormat="1" ht="20" customHeight="1">
      <c r="A39" s="204"/>
      <c r="B39" s="369">
        <v>32</v>
      </c>
      <c r="C39" s="365" t="s">
        <v>563</v>
      </c>
      <c r="D39" s="339" t="str">
        <f>IF(E39="","",VLOOKUP(C39,Data!$B$5:$L$506,2,FALSE))</f>
        <v>ZG74810</v>
      </c>
      <c r="E39" s="371">
        <v>150</v>
      </c>
      <c r="F39" s="382">
        <v>1</v>
      </c>
      <c r="G39" s="376"/>
      <c r="H39" s="339">
        <f>IF(E39="","",VLOOKUP(C39,Data!$B$5:$L$506,11,FALSE))</f>
        <v>13.22</v>
      </c>
      <c r="I39" s="496">
        <f>IF(E39&gt;0,E39*H39,"-")</f>
        <v>1983</v>
      </c>
      <c r="J39" s="340" t="str">
        <f>IF(E39="","",VLOOKUP(C39,Data!$B$5:$D$506,3,FALSE))</f>
        <v>C/T</v>
      </c>
      <c r="K39" s="340" t="str">
        <f>IF(E39="","",VLOOKUP(C39,Data!$B$5:$M$506,12,FALSE))</f>
        <v>Indonesia</v>
      </c>
      <c r="L39" s="341"/>
      <c r="M39" s="342">
        <f>IF(E39="","",VLOOKUP(C39,Data!$B$5:$E$506,4,FALSE)*E39)</f>
        <v>325</v>
      </c>
      <c r="N39" s="342">
        <f>IF(E39="","",VLOOKUP(C39,Data!$B$5:$F$506,5,FALSE)*E39)</f>
        <v>300</v>
      </c>
      <c r="O39" s="495" t="e">
        <f>IF(C39=Data!#REF!,Data!#REF!,(IF(C39=Data!#REF!,Data!#REF!,(IF(C39=Data!#REF!,Data!#REF!,(IF(C39=Data!B162,Data!G162,(IF(C39=Data!B165,Data!G165,(IF(C39=Data!#REF!,Data!#REF!,(IF(C39=Data!#REF!,Data!#REF!,(IF(C39=Data!#REF!,Data!#REF!,Data!#REF!)))))))))))))))&amp;IF(C39=Data!#REF!,Data!#REF!,(IF(C39=Data!#REF!,Data!#REF!,(IF(C39=Data!#REF!,Data!#REF!,(IF(C39=Data!#REF!,Data!#REF!,(IF(C39=Data!#REF!,Data!#REF!,(IF(C39=Data!#REF!,Data!G857,(IF(C39=Data!#REF!,Data!#REF!,(IF(C39=Data!#REF!,Data!#REF!,Data!#REF!)))))))))))))))&amp;IF(C39=Data!B193,Data!G193,(IF(C39=Data!#REF!,Data!#REF!,(IF(C39=Data!#REF!,Data!#REF!,(IF(C39=Data!#REF!,Data!#REF!,(IF(C39=Data!#REF!,Data!#REF!,Data!#REF!)))))))))</f>
        <v>#REF!</v>
      </c>
      <c r="P39" s="343"/>
      <c r="Q39" s="337"/>
      <c r="R39" s="494" t="s">
        <v>534</v>
      </c>
      <c r="S39" s="337"/>
      <c r="T39" s="337"/>
      <c r="U39" s="494"/>
      <c r="V39" s="344"/>
      <c r="W39" s="494"/>
      <c r="X39" s="345">
        <f>IF(E39="","",VLOOKUP(C39,Data!$B$5:$J$506,9,FALSE)*E39)</f>
        <v>1.2</v>
      </c>
      <c r="Y39" s="313">
        <v>0.17</v>
      </c>
      <c r="AA39" s="224" t="s">
        <v>157</v>
      </c>
    </row>
    <row r="40" spans="1:27" s="224" customFormat="1" ht="20" customHeight="1">
      <c r="A40" s="204"/>
      <c r="B40" s="369">
        <v>33</v>
      </c>
      <c r="C40" s="365" t="s">
        <v>127</v>
      </c>
      <c r="D40" s="339" t="str">
        <f>IF(E40="","",VLOOKUP(C40,Data!$B$5:$L$506,2,FALSE))</f>
        <v>ZV88160</v>
      </c>
      <c r="E40" s="371">
        <v>2</v>
      </c>
      <c r="F40" s="382"/>
      <c r="G40" s="376"/>
      <c r="H40" s="339">
        <f>IF(E40="","",VLOOKUP(C40,Data!$B$5:$L$506,11,FALSE))</f>
        <v>57.4</v>
      </c>
      <c r="I40" s="496">
        <f>IF(E40&gt;0,E40*H40,"-")</f>
        <v>114.8</v>
      </c>
      <c r="J40" s="340" t="str">
        <f>IF(E40="","",VLOOKUP(C40,Data!$B$5:$D$506,3,FALSE))</f>
        <v>C/T</v>
      </c>
      <c r="K40" s="340" t="str">
        <f>IF(E40="","",VLOOKUP(C40,Data!$B$5:$M$506,12,FALSE))</f>
        <v>Indonesia</v>
      </c>
      <c r="L40" s="341"/>
      <c r="M40" s="342">
        <f>IF(E40="","",VLOOKUP(C40,Data!$B$5:$E$506,4,FALSE)*E40)</f>
        <v>14.919999999999998</v>
      </c>
      <c r="N40" s="342">
        <f>IF(E40="","",VLOOKUP(C40,Data!$B$5:$F$506,5,FALSE)*E40)</f>
        <v>9.1999999999999993</v>
      </c>
      <c r="O40" s="495" t="e">
        <f>IF(C40=Data!#REF!,Data!#REF!,(IF(C40=Data!#REF!,Data!#REF!,(IF(C40=Data!#REF!,Data!#REF!,(IF(C40=Data!B162,Data!G162,(IF(C40=Data!B165,Data!G165,(IF(C40=Data!#REF!,Data!#REF!,(IF(C40=Data!#REF!,Data!#REF!,(IF(C40=Data!#REF!,Data!#REF!,Data!#REF!)))))))))))))))&amp;IF(C40=Data!#REF!,Data!#REF!,(IF(C40=Data!#REF!,Data!#REF!,(IF(C40=Data!#REF!,Data!#REF!,(IF(C40=Data!#REF!,Data!#REF!,(IF(C40=Data!#REF!,Data!#REF!,(IF(C40=Data!#REF!,Data!G857,(IF(C40=Data!#REF!,Data!#REF!,(IF(C40=Data!#REF!,Data!#REF!,Data!#REF!)))))))))))))))&amp;IF(C40=Data!B193,Data!G193,(IF(C40=Data!#REF!,Data!#REF!,(IF(C40=Data!#REF!,Data!#REF!,(IF(C40=Data!#REF!,Data!#REF!,(IF(C40=Data!#REF!,Data!#REF!,Data!#REF!)))))))))</f>
        <v>#REF!</v>
      </c>
      <c r="P40" s="343"/>
      <c r="Q40" s="337"/>
      <c r="R40" s="494" t="s">
        <v>534</v>
      </c>
      <c r="S40" s="337"/>
      <c r="T40" s="337"/>
      <c r="U40" s="494"/>
      <c r="V40" s="344"/>
      <c r="W40" s="494"/>
      <c r="X40" s="345">
        <f>IF(E40="","",VLOOKUP(C40,Data!$B$5:$J$506,9,FALSE)*E40)</f>
        <v>2.3400000000000001E-2</v>
      </c>
      <c r="Y40" s="313">
        <v>0.17</v>
      </c>
      <c r="AA40" s="224" t="s">
        <v>157</v>
      </c>
    </row>
    <row r="41" spans="1:27" s="224" customFormat="1" ht="20" customHeight="1">
      <c r="A41" s="204"/>
      <c r="B41" s="369" t="s">
        <v>926</v>
      </c>
      <c r="C41" s="365" t="s">
        <v>129</v>
      </c>
      <c r="D41" s="339" t="str">
        <f>IF(E41="","",VLOOKUP(C41,Data!$B$5:$L$506,2,FALSE))</f>
        <v>ZV88180</v>
      </c>
      <c r="E41" s="371">
        <v>280</v>
      </c>
      <c r="F41" s="382">
        <v>7</v>
      </c>
      <c r="G41" s="376"/>
      <c r="H41" s="339">
        <f>IF(E41="","",VLOOKUP(C41,Data!$B$5:$L$506,11,FALSE))</f>
        <v>44.63</v>
      </c>
      <c r="I41" s="496">
        <f>IF(E41&gt;0,E41*H41,"-")</f>
        <v>12496.400000000001</v>
      </c>
      <c r="J41" s="340" t="str">
        <f>IF(E41="","",VLOOKUP(C41,Data!$B$5:$D$506,3,FALSE))</f>
        <v>C/T</v>
      </c>
      <c r="K41" s="340" t="str">
        <f>IF(E41="","",VLOOKUP(C41,Data!$B$5:$M$506,12,FALSE))</f>
        <v>Indonesia</v>
      </c>
      <c r="L41" s="341"/>
      <c r="M41" s="342">
        <f>IF(E41="","",VLOOKUP(C41,Data!$B$5:$E$506,4,FALSE)*E41)</f>
        <v>2559.2000000000003</v>
      </c>
      <c r="N41" s="342">
        <f>IF(E41="","",VLOOKUP(C41,Data!$B$5:$F$506,5,FALSE)*E41)</f>
        <v>2464</v>
      </c>
      <c r="O41" s="495" t="e">
        <f>IF(C41=Data!#REF!,Data!#REF!,(IF(C41=Data!#REF!,Data!#REF!,(IF(C41=Data!#REF!,Data!#REF!,(IF(C41=Data!B163,Data!G163,(IF(C41=Data!B166,Data!G166,(IF(C41=Data!#REF!,Data!#REF!,(IF(C41=Data!#REF!,Data!#REF!,(IF(C41=Data!#REF!,Data!#REF!,Data!#REF!)))))))))))))))&amp;IF(C41=Data!#REF!,Data!#REF!,(IF(C41=Data!#REF!,Data!#REF!,(IF(C41=Data!#REF!,Data!#REF!,(IF(C41=Data!#REF!,Data!#REF!,(IF(C41=Data!#REF!,Data!#REF!,(IF(C41=Data!#REF!,Data!G858,(IF(C41=Data!#REF!,Data!#REF!,(IF(C41=Data!#REF!,Data!#REF!,Data!#REF!)))))))))))))))&amp;IF(C41=Data!B194,Data!G194,(IF(C41=Data!#REF!,Data!#REF!,(IF(C41=Data!#REF!,Data!#REF!,(IF(C41=Data!#REF!,Data!#REF!,(IF(C41=Data!#REF!,Data!#REF!,Data!#REF!)))))))))</f>
        <v>#REF!</v>
      </c>
      <c r="P41" s="343"/>
      <c r="Q41" s="337"/>
      <c r="R41" s="494" t="s">
        <v>534</v>
      </c>
      <c r="S41" s="337"/>
      <c r="T41" s="337"/>
      <c r="U41" s="494"/>
      <c r="V41" s="344"/>
      <c r="W41" s="494"/>
      <c r="X41" s="345">
        <f>IF(E41="","",VLOOKUP(C41,Data!$B$5:$J$506,9,FALSE)*E41)</f>
        <v>6.048</v>
      </c>
      <c r="Y41" s="313">
        <v>0.17</v>
      </c>
      <c r="AA41" s="224" t="s">
        <v>157</v>
      </c>
    </row>
    <row r="42" spans="1:27" s="224" customFormat="1" ht="20" customHeight="1">
      <c r="A42" s="379"/>
      <c r="B42" s="338" t="s">
        <v>904</v>
      </c>
      <c r="C42" s="370" t="s">
        <v>645</v>
      </c>
      <c r="D42" s="339" t="str">
        <f>IF(E42="","",VLOOKUP(C42,Data!$B$5:$L$506,2,FALSE))</f>
        <v>ZX39170</v>
      </c>
      <c r="E42" s="373">
        <v>10</v>
      </c>
      <c r="F42" s="382"/>
      <c r="G42" s="312"/>
      <c r="H42" s="339">
        <f>IF(E42="","",VLOOKUP(C42,Data!$B$5:$L$506,11,FALSE))</f>
        <v>128.04</v>
      </c>
      <c r="I42" s="496">
        <f>IF(E42&gt;0,E42*H42,"-")</f>
        <v>1280.3999999999999</v>
      </c>
      <c r="J42" s="340" t="str">
        <f>IF(E42="","",VLOOKUP(C42,Data!$B$5:$D$506,3,FALSE))</f>
        <v>C/T</v>
      </c>
      <c r="K42" s="340" t="str">
        <f>IF(E42="","",VLOOKUP(C42,Data!$B$5:$M$506,12,FALSE))</f>
        <v>Indonesia</v>
      </c>
      <c r="L42" s="341"/>
      <c r="M42" s="342">
        <f>IF(E42="","",VLOOKUP(C42,Data!$B$5:$E$506,4,FALSE)*E42)</f>
        <v>30</v>
      </c>
      <c r="N42" s="342">
        <f>IF(E42="","",VLOOKUP(C42,Data!$B$5:$F$506,5,FALSE)*E42)</f>
        <v>20</v>
      </c>
      <c r="O42" s="495" t="e">
        <f>IF(C42=Data!#REF!,Data!#REF!,(IF(C42=Data!#REF!,Data!#REF!,(IF(C42=Data!#REF!,Data!#REF!,(IF(C42=Data!B266,Data!G266,(IF(C42=Data!B269,Data!G269,(IF(C42=Data!#REF!,Data!#REF!,(IF(C42=Data!#REF!,Data!#REF!,(IF(C42=Data!#REF!,Data!#REF!,Data!#REF!)))))))))))))))&amp;IF(C42=Data!#REF!,Data!#REF!,(IF(C42=Data!#REF!,Data!#REF!,(IF(C42=Data!#REF!,Data!#REF!,(IF(C42=Data!#REF!,Data!#REF!,(IF(C42=Data!#REF!,Data!#REF!,(IF(C42=Data!#REF!,Data!G961,(IF(C42=Data!#REF!,Data!#REF!,(IF(C42=Data!#REF!,Data!#REF!,Data!#REF!)))))))))))))))&amp;IF(C42=Data!B297,Data!G297,(IF(C42=Data!#REF!,Data!#REF!,(IF(C42=Data!#REF!,Data!#REF!,(IF(C42=Data!#REF!,Data!#REF!,(IF(C42=Data!#REF!,Data!#REF!,Data!#REF!)))))))))</f>
        <v>#REF!</v>
      </c>
      <c r="P42" s="343"/>
      <c r="Q42" s="337"/>
      <c r="R42" s="494" t="s">
        <v>534</v>
      </c>
      <c r="S42" s="337"/>
      <c r="T42" s="337"/>
      <c r="U42" s="494"/>
      <c r="V42" s="344"/>
      <c r="W42" s="494"/>
      <c r="X42" s="345">
        <f>IF(E42="","",VLOOKUP(C42,Data!$B$5:$J$506,9,FALSE)*E42)</f>
        <v>0.31</v>
      </c>
      <c r="Y42" s="313" t="s">
        <v>487</v>
      </c>
      <c r="AA42" s="224" t="s">
        <v>157</v>
      </c>
    </row>
    <row r="43" spans="1:27" s="224" customFormat="1" ht="20" customHeight="1">
      <c r="A43" s="204"/>
      <c r="B43" s="338"/>
      <c r="C43" s="366" t="s">
        <v>922</v>
      </c>
      <c r="D43" s="339" t="str">
        <f>IF(E43="","",VLOOKUP(C43,Data!$B$5:$L$506,2,FALSE))</f>
        <v/>
      </c>
      <c r="E43" s="371"/>
      <c r="F43" s="382"/>
      <c r="G43" s="376"/>
      <c r="H43" s="339" t="str">
        <f>IF(E43="","",VLOOKUP(C43,Data!$B$5:$L$506,11,FALSE))</f>
        <v/>
      </c>
      <c r="I43" s="496" t="str">
        <f>IF(E43&gt;0,E43*H43,"-")</f>
        <v>-</v>
      </c>
      <c r="J43" s="340" t="str">
        <f>IF(E43="","",VLOOKUP(C43,Data!$B$5:$D$506,3,FALSE))</f>
        <v/>
      </c>
      <c r="K43" s="340" t="str">
        <f>IF(E43="","",VLOOKUP(C43,Data!$B$5:$M$506,12,FALSE))</f>
        <v/>
      </c>
      <c r="L43" s="341"/>
      <c r="M43" s="342" t="str">
        <f>IF(E43="","",VLOOKUP(C43,Data!$B$5:$E$506,4,FALSE)*E43)</f>
        <v/>
      </c>
      <c r="N43" s="342" t="str">
        <f>IF(E43="","",VLOOKUP(C43,Data!$B$5:$F$506,5,FALSE)*E43)</f>
        <v/>
      </c>
      <c r="O43" s="495" t="e">
        <f>IF(C43=Data!#REF!,Data!#REF!,(IF(C43=Data!#REF!,Data!#REF!,(IF(C43=Data!#REF!,Data!#REF!,(IF(C43=Data!B166,Data!G166,(IF(C43=Data!B169,Data!G169,(IF(C43=Data!#REF!,Data!#REF!,(IF(C43=Data!#REF!,Data!#REF!,(IF(C43=Data!#REF!,Data!#REF!,Data!#REF!)))))))))))))))&amp;IF(C43=Data!#REF!,Data!#REF!,(IF(C43=Data!#REF!,Data!#REF!,(IF(C43=Data!#REF!,Data!#REF!,(IF(C43=Data!#REF!,Data!#REF!,(IF(C43=Data!#REF!,Data!#REF!,(IF(C43=Data!#REF!,Data!G861,(IF(C43=Data!#REF!,Data!#REF!,(IF(C43=Data!#REF!,Data!#REF!,Data!#REF!)))))))))))))))&amp;IF(C43=Data!B197,Data!G197,(IF(C43=Data!#REF!,Data!#REF!,(IF(C43=Data!#REF!,Data!#REF!,(IF(C43=Data!#REF!,Data!#REF!,(IF(C43=Data!#REF!,Data!#REF!,Data!#REF!)))))))))</f>
        <v>#REF!</v>
      </c>
      <c r="P43" s="343"/>
      <c r="Q43" s="337"/>
      <c r="R43" s="494" t="s">
        <v>534</v>
      </c>
      <c r="S43" s="337"/>
      <c r="T43" s="337"/>
      <c r="U43" s="494"/>
      <c r="V43" s="344"/>
      <c r="W43" s="494"/>
      <c r="X43" s="345" t="str">
        <f>IF(E43="","",VLOOKUP(C43,Data!$B$5:$J$506,9,FALSE)*E43)</f>
        <v/>
      </c>
      <c r="Y43" s="313">
        <v>0.17</v>
      </c>
      <c r="AA43" s="224" t="s">
        <v>157</v>
      </c>
    </row>
    <row r="44" spans="1:27" s="224" customFormat="1" ht="20" customHeight="1">
      <c r="A44" s="204"/>
      <c r="B44" s="369" t="s">
        <v>908</v>
      </c>
      <c r="C44" s="365" t="s">
        <v>130</v>
      </c>
      <c r="D44" s="339" t="str">
        <f>IF(E44="","",VLOOKUP(C44,Data!$B$5:$L$506,2,FALSE))</f>
        <v>ZV88190</v>
      </c>
      <c r="E44" s="371">
        <v>80</v>
      </c>
      <c r="F44" s="382">
        <v>2</v>
      </c>
      <c r="G44" s="376"/>
      <c r="H44" s="339">
        <f>IF(E44="","",VLOOKUP(C44,Data!$B$5:$L$506,11,FALSE))</f>
        <v>42.63</v>
      </c>
      <c r="I44" s="496">
        <f t="shared" si="0"/>
        <v>3410.4</v>
      </c>
      <c r="J44" s="340" t="str">
        <f>IF(E44="","",VLOOKUP(C44,Data!$B$5:$D$506,3,FALSE))</f>
        <v>C/T</v>
      </c>
      <c r="K44" s="340" t="str">
        <f>IF(E44="","",VLOOKUP(C44,Data!$B$5:$M$506,12,FALSE))</f>
        <v>Indonesia</v>
      </c>
      <c r="L44" s="341"/>
      <c r="M44" s="342">
        <f>IF(E44="","",VLOOKUP(C44,Data!$B$5:$E$506,4,FALSE)*E44)</f>
        <v>731.2</v>
      </c>
      <c r="N44" s="342">
        <f>IF(E44="","",VLOOKUP(C44,Data!$B$5:$F$506,5,FALSE)*E44)</f>
        <v>688</v>
      </c>
      <c r="O44" s="495" t="e">
        <f>IF(C44=Data!#REF!,Data!#REF!,(IF(C44=Data!#REF!,Data!#REF!,(IF(C44=Data!#REF!,Data!#REF!,(IF(C44=Data!B165,Data!G165,(IF(C44=Data!B168,Data!G168,(IF(C44=Data!#REF!,Data!#REF!,(IF(C44=Data!#REF!,Data!#REF!,(IF(C44=Data!#REF!,Data!#REF!,Data!#REF!)))))))))))))))&amp;IF(C44=Data!#REF!,Data!#REF!,(IF(C44=Data!#REF!,Data!#REF!,(IF(C44=Data!#REF!,Data!#REF!,(IF(C44=Data!#REF!,Data!#REF!,(IF(C44=Data!#REF!,Data!#REF!,(IF(C44=Data!#REF!,Data!G860,(IF(C44=Data!#REF!,Data!#REF!,(IF(C44=Data!#REF!,Data!#REF!,Data!#REF!)))))))))))))))&amp;IF(C44=Data!B196,Data!G196,(IF(C44=Data!#REF!,Data!#REF!,(IF(C44=Data!#REF!,Data!#REF!,(IF(C44=Data!#REF!,Data!#REF!,(IF(C44=Data!#REF!,Data!#REF!,Data!#REF!)))))))))</f>
        <v>#REF!</v>
      </c>
      <c r="P44" s="343"/>
      <c r="Q44" s="337"/>
      <c r="R44" s="494" t="s">
        <v>534</v>
      </c>
      <c r="S44" s="337"/>
      <c r="T44" s="337"/>
      <c r="U44" s="494"/>
      <c r="V44" s="344"/>
      <c r="W44" s="494"/>
      <c r="X44" s="345">
        <f>IF(E44="","",VLOOKUP(C44,Data!$B$5:$J$506,9,FALSE)*E44)</f>
        <v>1.7280000000000002</v>
      </c>
      <c r="Y44" s="313">
        <v>0.17</v>
      </c>
      <c r="AA44" s="224" t="s">
        <v>157</v>
      </c>
    </row>
    <row r="45" spans="1:27" s="224" customFormat="1" ht="20" customHeight="1">
      <c r="A45" s="204"/>
      <c r="B45" s="378"/>
      <c r="C45" s="366"/>
      <c r="D45" s="339" t="str">
        <f>IF(E45="","",VLOOKUP(C45,Data!$B$5:$L$506,2,FALSE))</f>
        <v/>
      </c>
      <c r="E45" s="371"/>
      <c r="F45" s="382"/>
      <c r="G45" s="376"/>
      <c r="H45" s="339" t="str">
        <f>IF(E45="","",VLOOKUP(C45,Data!$B$5:$L$506,11,FALSE))</f>
        <v/>
      </c>
      <c r="I45" s="496" t="str">
        <f t="shared" si="0"/>
        <v>-</v>
      </c>
      <c r="J45" s="340" t="str">
        <f>IF(E45="","",VLOOKUP(C45,Data!$B$5:$D$506,3,FALSE))</f>
        <v/>
      </c>
      <c r="K45" s="340" t="str">
        <f>IF(E45="","",VLOOKUP(C45,Data!$B$5:$M$506,12,FALSE))</f>
        <v/>
      </c>
      <c r="L45" s="341"/>
      <c r="M45" s="342" t="str">
        <f>IF(E45="","",VLOOKUP(C45,Data!$B$5:$E$506,4,FALSE)*E45)</f>
        <v/>
      </c>
      <c r="N45" s="342" t="str">
        <f>IF(E45="","",VLOOKUP(C45,Data!$B$5:$F$506,5,FALSE)*E45)</f>
        <v/>
      </c>
      <c r="O45" s="495" t="e">
        <f>IF(C45=Data!#REF!,Data!#REF!,(IF(C45=Data!#REF!,Data!#REF!,(IF(C45=Data!#REF!,Data!#REF!,(IF(C45=Data!B169,Data!G169,(IF(C45=Data!B172,Data!G172,(IF(C45=Data!#REF!,Data!#REF!,(IF(C45=Data!#REF!,Data!#REF!,(IF(C45=Data!#REF!,Data!#REF!,Data!#REF!)))))))))))))))&amp;IF(C45=Data!#REF!,Data!#REF!,(IF(C45=Data!#REF!,Data!#REF!,(IF(C45=Data!#REF!,Data!#REF!,(IF(C45=Data!#REF!,Data!#REF!,(IF(C45=Data!#REF!,Data!#REF!,(IF(C45=Data!#REF!,Data!G864,(IF(C45=Data!#REF!,Data!#REF!,(IF(C45=Data!#REF!,Data!#REF!,Data!#REF!)))))))))))))))&amp;IF(C45=Data!B200,Data!G200,(IF(C45=Data!#REF!,Data!#REF!,(IF(C45=Data!#REF!,Data!#REF!,(IF(C45=Data!#REF!,Data!#REF!,(IF(C45=Data!#REF!,Data!#REF!,Data!#REF!)))))))))</f>
        <v>#REF!</v>
      </c>
      <c r="P45" s="343"/>
      <c r="Q45" s="337"/>
      <c r="R45" s="494" t="s">
        <v>534</v>
      </c>
      <c r="S45" s="337"/>
      <c r="T45" s="337"/>
      <c r="U45" s="494"/>
      <c r="V45" s="344"/>
      <c r="W45" s="494"/>
      <c r="X45" s="345" t="str">
        <f>IF(E45="","",VLOOKUP(C45,Data!$B$5:$J$506,9,FALSE)*E45)</f>
        <v/>
      </c>
      <c r="Y45" s="313">
        <v>0.17</v>
      </c>
      <c r="AA45" s="224" t="s">
        <v>157</v>
      </c>
    </row>
    <row r="46" spans="1:27" s="224" customFormat="1" ht="20" customHeight="1">
      <c r="A46" s="204"/>
      <c r="B46" s="338"/>
      <c r="C46" s="370"/>
      <c r="D46" s="339" t="str">
        <f>IF(E46="","",VLOOKUP(C46,Data!$B$5:$L$506,2,FALSE))</f>
        <v/>
      </c>
      <c r="E46" s="364"/>
      <c r="F46" s="382"/>
      <c r="G46" s="376"/>
      <c r="H46" s="339" t="str">
        <f>IF(E46="","",VLOOKUP(C46,Data!$B$5:$L$506,11,FALSE))</f>
        <v/>
      </c>
      <c r="I46" s="496" t="str">
        <f t="shared" si="0"/>
        <v>-</v>
      </c>
      <c r="J46" s="340" t="str">
        <f>IF(E46="","",VLOOKUP(C46,Data!$B$5:$D$506,3,FALSE))</f>
        <v/>
      </c>
      <c r="K46" s="340" t="str">
        <f>IF(E46="","",VLOOKUP(C46,Data!$B$5:$M$506,12,FALSE))</f>
        <v/>
      </c>
      <c r="L46" s="341"/>
      <c r="M46" s="342" t="str">
        <f>IF(E46="","",VLOOKUP(C46,Data!$B$5:$E$506,4,FALSE)*E46)</f>
        <v/>
      </c>
      <c r="N46" s="342" t="str">
        <f>IF(E46="","",VLOOKUP(C46,Data!$B$5:$F$506,5,FALSE)*E46)</f>
        <v/>
      </c>
      <c r="O46" s="495" t="e">
        <f>IF(C46=Data!#REF!,Data!#REF!,(IF(C46=Data!#REF!,Data!#REF!,(IF(C46=Data!#REF!,Data!#REF!,(IF(C46=Data!B177,Data!G177,(IF(C46=Data!B180,Data!G180,(IF(C46=Data!#REF!,Data!#REF!,(IF(C46=Data!#REF!,Data!#REF!,(IF(C46=Data!#REF!,Data!#REF!,Data!#REF!)))))))))))))))&amp;IF(C46=Data!#REF!,Data!#REF!,(IF(C46=Data!#REF!,Data!#REF!,(IF(C46=Data!#REF!,Data!#REF!,(IF(C46=Data!#REF!,Data!#REF!,(IF(C46=Data!#REF!,Data!#REF!,(IF(C46=Data!#REF!,Data!G872,(IF(C46=Data!#REF!,Data!#REF!,(IF(C46=Data!#REF!,Data!#REF!,Data!#REF!)))))))))))))))&amp;IF(C46=Data!B208,Data!G208,(IF(C46=Data!#REF!,Data!#REF!,(IF(C46=Data!#REF!,Data!#REF!,(IF(C46=Data!#REF!,Data!#REF!,(IF(C46=Data!#REF!,Data!#REF!,Data!#REF!)))))))))</f>
        <v>#REF!</v>
      </c>
      <c r="P46" s="343"/>
      <c r="Q46" s="337"/>
      <c r="R46" s="494" t="s">
        <v>534</v>
      </c>
      <c r="S46" s="337"/>
      <c r="T46" s="337"/>
      <c r="U46" s="494"/>
      <c r="V46" s="344"/>
      <c r="W46" s="494"/>
      <c r="X46" s="345" t="str">
        <f>IF(E46="","",VLOOKUP(C46,Data!$B$5:$J$506,9,FALSE)*E46)</f>
        <v/>
      </c>
      <c r="Y46" s="313">
        <v>0.17</v>
      </c>
      <c r="AA46" s="224" t="s">
        <v>157</v>
      </c>
    </row>
    <row r="47" spans="1:27" s="224" customFormat="1" ht="20" customHeight="1">
      <c r="A47" s="204"/>
      <c r="B47" s="378"/>
      <c r="C47" s="454"/>
      <c r="D47" s="339" t="str">
        <f>IF(E47="","",VLOOKUP(C47,Data!$B$5:$L$506,2,FALSE))</f>
        <v/>
      </c>
      <c r="E47" s="364"/>
      <c r="F47" s="382"/>
      <c r="G47" s="376"/>
      <c r="H47" s="339" t="str">
        <f>IF(E47="","",VLOOKUP(C47,Data!$B$5:$L$506,11,FALSE))</f>
        <v/>
      </c>
      <c r="I47" s="496" t="str">
        <f t="shared" si="0"/>
        <v>-</v>
      </c>
      <c r="J47" s="340" t="str">
        <f>IF(E47="","",VLOOKUP(C47,Data!$B$5:$D$506,3,FALSE))</f>
        <v/>
      </c>
      <c r="K47" s="340" t="str">
        <f>IF(E47="","",VLOOKUP(C47,Data!$B$5:$M$506,12,FALSE))</f>
        <v/>
      </c>
      <c r="L47" s="341"/>
      <c r="M47" s="342" t="str">
        <f>IF(E47="","",VLOOKUP(C47,Data!$B$5:$E$506,4,FALSE)*E47)</f>
        <v/>
      </c>
      <c r="N47" s="342" t="str">
        <f>IF(E47="","",VLOOKUP(C47,Data!$B$5:$F$506,5,FALSE)*E47)</f>
        <v/>
      </c>
      <c r="O47" s="495" t="e">
        <f>IF(C47=Data!#REF!,Data!#REF!,(IF(C47=Data!#REF!,Data!#REF!,(IF(C47=Data!#REF!,Data!#REF!,(IF(C47=Data!B178,Data!G178,(IF(C47=Data!B181,Data!G181,(IF(C47=Data!#REF!,Data!#REF!,(IF(C47=Data!#REF!,Data!#REF!,(IF(C47=Data!#REF!,Data!#REF!,Data!#REF!)))))))))))))))&amp;IF(C47=Data!#REF!,Data!#REF!,(IF(C47=Data!#REF!,Data!#REF!,(IF(C47=Data!#REF!,Data!#REF!,(IF(C47=Data!#REF!,Data!#REF!,(IF(C47=Data!#REF!,Data!#REF!,(IF(C47=Data!#REF!,Data!G873,(IF(C47=Data!#REF!,Data!#REF!,(IF(C47=Data!#REF!,Data!#REF!,Data!#REF!)))))))))))))))&amp;IF(C47=Data!B209,Data!G209,(IF(C47=Data!#REF!,Data!#REF!,(IF(C47=Data!#REF!,Data!#REF!,(IF(C47=Data!#REF!,Data!#REF!,(IF(C47=Data!#REF!,Data!#REF!,Data!#REF!)))))))))</f>
        <v>#REF!</v>
      </c>
      <c r="P47" s="343"/>
      <c r="Q47" s="337"/>
      <c r="R47" s="494" t="s">
        <v>534</v>
      </c>
      <c r="S47" s="337"/>
      <c r="T47" s="337"/>
      <c r="U47" s="494"/>
      <c r="V47" s="344"/>
      <c r="W47" s="494"/>
      <c r="X47" s="345" t="str">
        <f>IF(E47="","",VLOOKUP(C47,Data!$B$5:$J$506,9,FALSE)*E47)</f>
        <v/>
      </c>
      <c r="Y47" s="313">
        <v>0.17</v>
      </c>
      <c r="AA47" s="224" t="s">
        <v>157</v>
      </c>
    </row>
    <row r="48" spans="1:27" ht="18">
      <c r="B48" s="453"/>
      <c r="C48" s="455"/>
      <c r="D48" s="367"/>
      <c r="E48" s="368">
        <f>SUM(E18:E47)</f>
        <v>1782</v>
      </c>
      <c r="F48" s="368">
        <f>SUM(F18:F47)</f>
        <v>24</v>
      </c>
      <c r="G48" s="456"/>
      <c r="H48" s="375"/>
      <c r="I48" s="383">
        <f>SUM(I18:I47)</f>
        <v>84985.889999999985</v>
      </c>
      <c r="J48" s="375"/>
      <c r="K48" s="375"/>
      <c r="L48" s="375"/>
      <c r="M48" s="352">
        <f>SUM(M18:M47)</f>
        <v>7542.03</v>
      </c>
      <c r="N48" s="352">
        <f>SUM(N18:N47)</f>
        <v>7080.7999999999993</v>
      </c>
      <c r="O48" s="351" t="e">
        <f>SUM(O16:O47)</f>
        <v>#REF!</v>
      </c>
      <c r="P48" s="353"/>
      <c r="Q48" s="351">
        <f>SUM(Q16:Q47)</f>
        <v>0</v>
      </c>
      <c r="R48" s="351">
        <f>SUM(R16:R47)</f>
        <v>0</v>
      </c>
      <c r="S48" s="353"/>
      <c r="T48" s="351">
        <f>SUM(T16:T47)</f>
        <v>0</v>
      </c>
      <c r="U48" s="351">
        <f>SUM(U16:U47)</f>
        <v>0</v>
      </c>
      <c r="V48" s="353" t="e">
        <f>SUM(#REF!)</f>
        <v>#REF!</v>
      </c>
      <c r="W48" s="351">
        <f>SUM(W16:W47)</f>
        <v>0</v>
      </c>
      <c r="X48" s="354">
        <f>SUM(X18:X47)</f>
        <v>21.915780000000002</v>
      </c>
      <c r="Y48" s="163">
        <f>SUM(Y18:Y47)</f>
        <v>4.0799999999999992</v>
      </c>
      <c r="AA48" s="4" t="s">
        <v>629</v>
      </c>
    </row>
    <row r="49" spans="2:28" ht="16.5">
      <c r="B49" s="253"/>
      <c r="C49" s="336"/>
      <c r="D49" s="316"/>
      <c r="E49" s="198"/>
      <c r="F49" s="260"/>
      <c r="G49" s="34"/>
      <c r="H49" s="183" t="s">
        <v>537</v>
      </c>
      <c r="I49" s="180"/>
      <c r="J49" s="54"/>
      <c r="K49" s="54"/>
      <c r="L49" s="54"/>
      <c r="M49" s="184"/>
      <c r="N49" s="180"/>
      <c r="O49" s="36"/>
      <c r="P49" s="35"/>
      <c r="Q49" s="35"/>
      <c r="R49" s="35"/>
      <c r="S49" s="35"/>
      <c r="T49" s="35"/>
      <c r="U49" s="35"/>
      <c r="V49" s="36"/>
      <c r="W49" s="36"/>
      <c r="X49" s="182"/>
    </row>
    <row r="50" spans="2:28" ht="13">
      <c r="B50" s="16" t="s">
        <v>530</v>
      </c>
      <c r="C50" s="17"/>
      <c r="D50" s="321"/>
      <c r="E50" s="314" t="s">
        <v>538</v>
      </c>
      <c r="F50" s="314"/>
      <c r="G50" s="27"/>
      <c r="H50" s="80" t="s">
        <v>83</v>
      </c>
      <c r="I50" s="84"/>
      <c r="J50" s="32" t="s">
        <v>84</v>
      </c>
      <c r="K50" s="55"/>
      <c r="L50" s="175" t="s">
        <v>85</v>
      </c>
      <c r="M50" s="175"/>
      <c r="N50" s="773" t="s">
        <v>86</v>
      </c>
      <c r="O50" s="774"/>
      <c r="P50" s="774"/>
      <c r="Q50" s="774"/>
      <c r="R50" s="774"/>
      <c r="S50" s="774"/>
      <c r="T50" s="774"/>
      <c r="U50" s="774"/>
      <c r="V50" s="774"/>
      <c r="W50" s="774"/>
      <c r="X50" s="775"/>
    </row>
    <row r="51" spans="2:28" ht="13">
      <c r="B51" s="26" t="s">
        <v>559</v>
      </c>
      <c r="C51" s="20"/>
      <c r="D51" s="322"/>
      <c r="E51" s="196" t="s">
        <v>88</v>
      </c>
      <c r="F51" s="196"/>
      <c r="G51" s="20"/>
      <c r="H51" s="185"/>
      <c r="I51" s="186" t="s">
        <v>12</v>
      </c>
      <c r="J51" s="19" t="s">
        <v>89</v>
      </c>
      <c r="K51" s="60"/>
      <c r="L51" s="177" t="s">
        <v>90</v>
      </c>
      <c r="M51" s="177"/>
      <c r="N51" s="173"/>
      <c r="O51" s="20"/>
      <c r="P51" s="20"/>
      <c r="Q51" s="20"/>
      <c r="R51" s="20"/>
      <c r="S51" s="20"/>
      <c r="T51" s="20"/>
      <c r="U51" s="20"/>
      <c r="V51" s="20"/>
      <c r="W51" s="20"/>
      <c r="X51" s="178"/>
      <c r="AB51" s="4">
        <f>857-873</f>
        <v>-16</v>
      </c>
    </row>
    <row r="52" spans="2:28">
      <c r="B52" s="26" t="s">
        <v>574</v>
      </c>
      <c r="C52" s="20"/>
      <c r="D52" s="316"/>
      <c r="E52" s="196"/>
      <c r="F52" s="196"/>
      <c r="G52" s="20"/>
      <c r="H52" s="768"/>
      <c r="I52" s="769"/>
      <c r="J52" s="19"/>
      <c r="K52" s="60"/>
      <c r="L52" s="177" t="s">
        <v>94</v>
      </c>
      <c r="M52" s="177"/>
      <c r="N52" s="173"/>
      <c r="O52" s="20"/>
      <c r="P52" s="20"/>
      <c r="Q52" s="20"/>
      <c r="R52" s="20"/>
      <c r="S52" s="20"/>
      <c r="T52" s="20"/>
      <c r="U52" s="20"/>
      <c r="V52" s="20"/>
      <c r="W52" s="20"/>
      <c r="X52" s="178"/>
    </row>
    <row r="53" spans="2:28">
      <c r="B53" s="34"/>
      <c r="C53" s="35"/>
      <c r="D53" s="323"/>
      <c r="E53" s="196" t="s">
        <v>95</v>
      </c>
      <c r="F53" s="196"/>
      <c r="G53" s="20"/>
      <c r="H53" s="185"/>
      <c r="I53" s="186"/>
      <c r="J53" s="19" t="s">
        <v>96</v>
      </c>
      <c r="K53" s="60"/>
      <c r="L53" s="177"/>
      <c r="M53" s="177"/>
      <c r="N53" s="173"/>
      <c r="O53" s="20"/>
      <c r="P53" s="20"/>
      <c r="Q53" s="20"/>
      <c r="R53" s="20"/>
      <c r="S53" s="20"/>
      <c r="T53" s="20"/>
      <c r="U53" s="20"/>
      <c r="V53" s="20"/>
      <c r="W53" s="20"/>
      <c r="X53" s="178"/>
    </row>
    <row r="54" spans="2:28" ht="13">
      <c r="B54" s="16" t="s">
        <v>97</v>
      </c>
      <c r="C54" s="27"/>
      <c r="D54" s="315"/>
      <c r="E54" s="196" t="s">
        <v>98</v>
      </c>
      <c r="F54" s="196"/>
      <c r="G54" s="20"/>
      <c r="H54" s="88" t="s">
        <v>99</v>
      </c>
      <c r="I54" s="85"/>
      <c r="J54" s="19" t="s">
        <v>89</v>
      </c>
      <c r="K54" s="60"/>
      <c r="L54" s="177" t="s">
        <v>100</v>
      </c>
      <c r="M54" s="177"/>
      <c r="N54" s="173"/>
      <c r="O54" s="20"/>
      <c r="P54" s="20"/>
      <c r="Q54" s="20"/>
      <c r="R54" s="20"/>
      <c r="S54" s="20"/>
      <c r="T54" s="20"/>
      <c r="U54" s="20"/>
      <c r="V54" s="20"/>
      <c r="W54" s="20"/>
      <c r="X54" s="178"/>
    </row>
    <row r="55" spans="2:28" ht="13">
      <c r="B55" s="19" t="s">
        <v>548</v>
      </c>
      <c r="C55" s="20"/>
      <c r="D55" s="316"/>
      <c r="E55" s="196" t="s">
        <v>101</v>
      </c>
      <c r="F55" s="196"/>
      <c r="G55" s="20"/>
      <c r="H55" s="89"/>
      <c r="I55" s="187"/>
      <c r="J55" s="19" t="s">
        <v>102</v>
      </c>
      <c r="K55" s="60"/>
      <c r="L55" s="177" t="s">
        <v>533</v>
      </c>
      <c r="M55" s="177"/>
      <c r="N55" s="776" t="s">
        <v>104</v>
      </c>
      <c r="O55" s="777"/>
      <c r="P55" s="777"/>
      <c r="Q55" s="777"/>
      <c r="R55" s="777"/>
      <c r="S55" s="777"/>
      <c r="T55" s="777"/>
      <c r="U55" s="777"/>
      <c r="V55" s="777"/>
      <c r="W55" s="777"/>
      <c r="X55" s="772"/>
    </row>
    <row r="56" spans="2:28">
      <c r="B56" s="34"/>
      <c r="C56" s="35"/>
      <c r="D56" s="317"/>
      <c r="E56" s="197"/>
      <c r="F56" s="197"/>
      <c r="G56" s="35"/>
      <c r="H56" s="778" t="s">
        <v>920</v>
      </c>
      <c r="I56" s="779"/>
      <c r="J56" s="778" t="s">
        <v>921</v>
      </c>
      <c r="K56" s="779"/>
      <c r="L56" s="129"/>
      <c r="M56" s="181"/>
      <c r="N56" s="780" t="s">
        <v>106</v>
      </c>
      <c r="O56" s="781"/>
      <c r="P56" s="781"/>
      <c r="Q56" s="781"/>
      <c r="R56" s="781"/>
      <c r="S56" s="781"/>
      <c r="T56" s="781"/>
      <c r="U56" s="781"/>
      <c r="V56" s="781"/>
      <c r="W56" s="781"/>
      <c r="X56" s="764"/>
    </row>
    <row r="59" spans="2:28" ht="27.75" customHeight="1"/>
    <row r="60" spans="2:28" ht="27.75" customHeight="1"/>
    <row r="61" spans="2:28" ht="22.5" customHeight="1">
      <c r="B61" s="203" t="s">
        <v>617</v>
      </c>
      <c r="C61" s="203"/>
      <c r="E61" s="290"/>
      <c r="F61" s="290"/>
      <c r="H61" s="4"/>
      <c r="I61" s="169" t="s">
        <v>534</v>
      </c>
    </row>
    <row r="62" spans="2:28" s="169" customFormat="1" ht="22.5" customHeight="1">
      <c r="B62" s="203" t="s">
        <v>632</v>
      </c>
      <c r="C62" s="203"/>
      <c r="D62" s="160"/>
      <c r="E62" s="291"/>
      <c r="F62" s="291"/>
      <c r="G62" s="4"/>
      <c r="H62" s="4"/>
      <c r="J62" s="4"/>
      <c r="K62" s="4"/>
      <c r="L62" s="4"/>
      <c r="O62" s="4"/>
      <c r="P62" s="4"/>
      <c r="Q62" s="4"/>
      <c r="R62" s="4"/>
      <c r="S62" s="4"/>
      <c r="T62" s="4"/>
      <c r="U62" s="4"/>
      <c r="V62" s="4"/>
      <c r="W62" s="4"/>
      <c r="X62" s="170"/>
      <c r="Y62" s="4"/>
      <c r="Z62" s="4"/>
      <c r="AA62" s="4"/>
    </row>
    <row r="63" spans="2:28" s="169" customFormat="1" ht="22.5" customHeight="1">
      <c r="B63" s="203" t="s">
        <v>561</v>
      </c>
      <c r="C63" s="203"/>
      <c r="D63" s="160"/>
      <c r="E63" s="160"/>
      <c r="F63" s="160"/>
      <c r="G63" s="4"/>
      <c r="J63" s="4"/>
      <c r="K63" s="4"/>
      <c r="L63" s="4"/>
      <c r="O63" s="4"/>
      <c r="P63" s="4"/>
      <c r="Q63" s="4"/>
      <c r="R63" s="4"/>
      <c r="S63" s="4"/>
      <c r="T63" s="4"/>
      <c r="U63" s="4"/>
      <c r="V63" s="4"/>
      <c r="W63" s="4"/>
      <c r="X63" s="170"/>
      <c r="Y63" s="4"/>
      <c r="Z63" s="4"/>
      <c r="AA63" s="4"/>
    </row>
    <row r="64" spans="2:28" s="169" customFormat="1" ht="22.5" customHeight="1">
      <c r="B64" s="203" t="s">
        <v>557</v>
      </c>
      <c r="C64" s="203"/>
      <c r="D64" s="160"/>
      <c r="E64" s="160"/>
      <c r="F64" s="160"/>
      <c r="G64" s="4"/>
      <c r="J64" s="4"/>
      <c r="K64" s="4"/>
      <c r="L64" s="4"/>
      <c r="O64" s="4"/>
      <c r="P64" s="4"/>
      <c r="Q64" s="4"/>
      <c r="R64" s="4"/>
      <c r="S64" s="4"/>
      <c r="T64" s="4"/>
      <c r="U64" s="4"/>
      <c r="V64" s="4"/>
      <c r="W64" s="4"/>
      <c r="X64" s="170"/>
      <c r="Y64" s="4"/>
      <c r="Z64" s="4"/>
      <c r="AA64" s="4"/>
    </row>
    <row r="65" spans="2:27" s="169" customFormat="1" ht="22.5" customHeight="1">
      <c r="B65" s="203" t="s">
        <v>558</v>
      </c>
      <c r="C65" s="203"/>
      <c r="D65" s="160"/>
      <c r="E65" s="160"/>
      <c r="F65" s="160"/>
      <c r="G65" s="4"/>
      <c r="J65" s="4"/>
      <c r="K65" s="4"/>
      <c r="L65" s="4"/>
      <c r="O65" s="4"/>
      <c r="P65" s="4"/>
      <c r="Q65" s="4"/>
      <c r="R65" s="4"/>
      <c r="S65" s="4"/>
      <c r="T65" s="4"/>
      <c r="U65" s="4"/>
      <c r="V65" s="4"/>
      <c r="W65" s="4"/>
      <c r="X65" s="170"/>
      <c r="Y65" s="4"/>
      <c r="Z65" s="4"/>
      <c r="AA65" s="4"/>
    </row>
    <row r="67" spans="2:27" s="169" customFormat="1" ht="15.5">
      <c r="B67" s="4"/>
      <c r="C67" s="2" t="s">
        <v>191</v>
      </c>
      <c r="D67" s="160"/>
      <c r="E67" s="160"/>
      <c r="F67" s="160"/>
      <c r="G67" s="4"/>
      <c r="J67" s="4"/>
      <c r="K67" s="4"/>
      <c r="L67" s="4"/>
      <c r="O67" s="4"/>
      <c r="P67" s="4"/>
      <c r="Q67" s="4"/>
      <c r="R67" s="4"/>
      <c r="S67" s="4"/>
      <c r="T67" s="4"/>
      <c r="U67" s="4"/>
      <c r="V67" s="4"/>
      <c r="W67" s="4"/>
      <c r="X67" s="170"/>
      <c r="Y67" s="4"/>
      <c r="Z67" s="4"/>
      <c r="AA67" s="4"/>
    </row>
    <row r="68" spans="2:27" s="169" customFormat="1" ht="15.5">
      <c r="B68" s="4"/>
      <c r="C68" s="125" t="s">
        <v>609</v>
      </c>
      <c r="D68" s="160"/>
      <c r="E68" s="160"/>
      <c r="F68" s="160"/>
      <c r="G68" s="4"/>
      <c r="J68" s="4"/>
      <c r="K68" s="4"/>
      <c r="L68" s="4"/>
      <c r="O68" s="4"/>
      <c r="P68" s="4"/>
      <c r="Q68" s="4"/>
      <c r="R68" s="4"/>
      <c r="S68" s="4"/>
      <c r="T68" s="4"/>
      <c r="U68" s="4"/>
      <c r="V68" s="4"/>
      <c r="W68" s="4"/>
      <c r="X68" s="170"/>
      <c r="Y68" s="4"/>
      <c r="Z68" s="4"/>
      <c r="AA68" s="4"/>
    </row>
    <row r="69" spans="2:27" s="169" customFormat="1" ht="15.5">
      <c r="B69" s="4"/>
      <c r="C69" s="125" t="s">
        <v>610</v>
      </c>
      <c r="D69" s="160"/>
      <c r="E69" s="160"/>
      <c r="F69" s="160"/>
      <c r="G69" s="4"/>
      <c r="J69" s="4"/>
      <c r="K69" s="4"/>
      <c r="L69" s="4"/>
      <c r="O69" s="4"/>
      <c r="P69" s="4"/>
      <c r="Q69" s="4"/>
      <c r="R69" s="4"/>
      <c r="S69" s="4"/>
      <c r="T69" s="4"/>
      <c r="U69" s="4"/>
      <c r="V69" s="4"/>
      <c r="W69" s="4"/>
      <c r="X69" s="170"/>
      <c r="Y69" s="4"/>
      <c r="Z69" s="4"/>
      <c r="AA69" s="4"/>
    </row>
    <row r="70" spans="2:27" s="169" customFormat="1" ht="15.5">
      <c r="B70" s="4"/>
      <c r="C70" s="125" t="s">
        <v>612</v>
      </c>
      <c r="D70" s="160"/>
      <c r="E70" s="160"/>
      <c r="F70" s="160"/>
      <c r="G70" s="4"/>
      <c r="J70" s="4"/>
      <c r="K70" s="4"/>
      <c r="L70" s="4"/>
      <c r="O70" s="4"/>
      <c r="P70" s="4"/>
      <c r="Q70" s="4"/>
      <c r="R70" s="4"/>
      <c r="S70" s="4"/>
      <c r="T70" s="4"/>
      <c r="U70" s="4"/>
      <c r="V70" s="4"/>
      <c r="W70" s="4"/>
      <c r="X70" s="170"/>
      <c r="Y70" s="4"/>
      <c r="Z70" s="4"/>
      <c r="AA70" s="4"/>
    </row>
    <row r="71" spans="2:27" s="169" customFormat="1" ht="15.5">
      <c r="B71" s="4"/>
      <c r="C71" s="125" t="s">
        <v>611</v>
      </c>
      <c r="D71" s="160"/>
      <c r="E71" s="160"/>
      <c r="F71" s="160"/>
      <c r="G71" s="4"/>
      <c r="J71" s="4"/>
      <c r="K71" s="4"/>
      <c r="L71" s="4"/>
      <c r="O71" s="4"/>
      <c r="P71" s="4"/>
      <c r="Q71" s="4"/>
      <c r="R71" s="4"/>
      <c r="S71" s="4"/>
      <c r="T71" s="4"/>
      <c r="U71" s="4"/>
      <c r="V71" s="4"/>
      <c r="W71" s="4"/>
      <c r="X71" s="170"/>
      <c r="Y71" s="4"/>
      <c r="Z71" s="4"/>
      <c r="AA71" s="4"/>
    </row>
    <row r="72" spans="2:27" s="169" customFormat="1" ht="15.5">
      <c r="B72" s="4"/>
      <c r="C72" s="125" t="s">
        <v>624</v>
      </c>
      <c r="D72" s="160"/>
      <c r="E72" s="160"/>
      <c r="F72" s="160"/>
      <c r="G72" s="4"/>
      <c r="J72" s="4"/>
      <c r="K72" s="4"/>
      <c r="L72" s="4"/>
      <c r="O72" s="4"/>
      <c r="P72" s="4"/>
      <c r="Q72" s="4"/>
      <c r="R72" s="4"/>
      <c r="S72" s="4"/>
      <c r="T72" s="4"/>
      <c r="U72" s="4"/>
      <c r="V72" s="4"/>
      <c r="W72" s="4"/>
      <c r="X72" s="170"/>
      <c r="Y72" s="4"/>
      <c r="Z72" s="4"/>
      <c r="AA72" s="4"/>
    </row>
    <row r="73" spans="2:27" s="169" customFormat="1" ht="15.5">
      <c r="B73" s="4"/>
      <c r="C73" s="125" t="s">
        <v>623</v>
      </c>
      <c r="D73" s="160"/>
      <c r="E73" s="160"/>
      <c r="F73" s="160"/>
      <c r="G73" s="4"/>
      <c r="J73" s="4"/>
      <c r="K73" s="4"/>
      <c r="L73" s="4"/>
      <c r="O73" s="4"/>
      <c r="P73" s="4"/>
      <c r="Q73" s="4"/>
      <c r="R73" s="4"/>
      <c r="S73" s="4"/>
      <c r="T73" s="4"/>
      <c r="U73" s="4"/>
      <c r="V73" s="4"/>
      <c r="W73" s="4"/>
      <c r="X73" s="170"/>
      <c r="Y73" s="4"/>
      <c r="Z73" s="4"/>
      <c r="AA73" s="4"/>
    </row>
    <row r="74" spans="2:27" s="169" customFormat="1" ht="15.5">
      <c r="B74" s="4"/>
      <c r="C74" s="125" t="s">
        <v>613</v>
      </c>
      <c r="D74" s="160"/>
      <c r="E74" s="160"/>
      <c r="F74" s="160"/>
      <c r="G74" s="4"/>
      <c r="J74" s="4"/>
      <c r="K74" s="4"/>
      <c r="L74" s="4"/>
      <c r="O74" s="4"/>
      <c r="P74" s="4"/>
      <c r="Q74" s="4"/>
      <c r="R74" s="4"/>
      <c r="S74" s="4"/>
      <c r="T74" s="4"/>
      <c r="U74" s="4"/>
      <c r="V74" s="4"/>
      <c r="W74" s="4"/>
      <c r="X74" s="170"/>
      <c r="Y74" s="4"/>
      <c r="Z74" s="4"/>
      <c r="AA74" s="4"/>
    </row>
    <row r="75" spans="2:27" s="169" customFormat="1" ht="15.5">
      <c r="B75" s="4"/>
      <c r="C75" s="125" t="s">
        <v>614</v>
      </c>
      <c r="D75" s="160"/>
      <c r="E75" s="160"/>
      <c r="F75" s="160"/>
      <c r="G75" s="4"/>
      <c r="J75" s="4"/>
      <c r="K75" s="4"/>
      <c r="L75" s="4"/>
      <c r="O75" s="4"/>
      <c r="P75" s="4"/>
      <c r="Q75" s="4"/>
      <c r="R75" s="4"/>
      <c r="S75" s="4"/>
      <c r="T75" s="4"/>
      <c r="U75" s="4"/>
      <c r="V75" s="4"/>
      <c r="W75" s="4"/>
      <c r="X75" s="170"/>
      <c r="Y75" s="4"/>
      <c r="Z75" s="4"/>
      <c r="AA75" s="4"/>
    </row>
    <row r="76" spans="2:27" s="169" customFormat="1" ht="15.5">
      <c r="B76" s="4"/>
      <c r="C76" s="125" t="s">
        <v>615</v>
      </c>
      <c r="D76" s="160"/>
      <c r="E76" s="160"/>
      <c r="F76" s="160"/>
      <c r="G76" s="4"/>
      <c r="J76" s="4"/>
      <c r="K76" s="4"/>
      <c r="L76" s="4"/>
      <c r="O76" s="4"/>
      <c r="P76" s="4"/>
      <c r="Q76" s="4"/>
      <c r="R76" s="4"/>
      <c r="S76" s="4"/>
      <c r="T76" s="4"/>
      <c r="U76" s="4"/>
      <c r="V76" s="4"/>
      <c r="W76" s="4"/>
      <c r="X76" s="170"/>
      <c r="Y76" s="4"/>
      <c r="Z76" s="4"/>
      <c r="AA76" s="4"/>
    </row>
    <row r="77" spans="2:27" s="169" customFormat="1" ht="15.5">
      <c r="B77" s="4"/>
      <c r="C77" s="125" t="s">
        <v>616</v>
      </c>
      <c r="D77" s="160"/>
      <c r="E77" s="160"/>
      <c r="F77" s="160"/>
      <c r="G77" s="4"/>
      <c r="J77" s="4"/>
      <c r="K77" s="4"/>
      <c r="L77" s="4"/>
      <c r="O77" s="4"/>
      <c r="P77" s="4"/>
      <c r="Q77" s="4"/>
      <c r="R77" s="4"/>
      <c r="S77" s="4"/>
      <c r="T77" s="4"/>
      <c r="U77" s="4"/>
      <c r="V77" s="4"/>
      <c r="W77" s="4"/>
      <c r="X77" s="170"/>
      <c r="Y77" s="4"/>
      <c r="Z77" s="4"/>
      <c r="AA77" s="4"/>
    </row>
    <row r="78" spans="2:27" ht="15.5">
      <c r="C78" s="125" t="s">
        <v>339</v>
      </c>
    </row>
    <row r="79" spans="2:27" s="255" customFormat="1" ht="15.5">
      <c r="B79" s="4"/>
      <c r="C79" s="237" t="s">
        <v>351</v>
      </c>
      <c r="D79" s="2" t="s">
        <v>583</v>
      </c>
      <c r="E79" s="160"/>
      <c r="F79" s="160"/>
      <c r="G79" s="4"/>
      <c r="H79" s="169"/>
      <c r="I79" s="169"/>
      <c r="J79" s="4"/>
      <c r="K79" s="4"/>
      <c r="L79" s="4"/>
      <c r="M79" s="169"/>
      <c r="N79" s="169"/>
      <c r="O79" s="4"/>
      <c r="P79" s="4"/>
      <c r="Q79" s="4"/>
      <c r="R79" s="4"/>
      <c r="S79" s="4"/>
      <c r="T79" s="4"/>
      <c r="U79" s="4"/>
      <c r="V79" s="4"/>
      <c r="W79" s="4"/>
      <c r="X79" s="170"/>
      <c r="Y79" s="4"/>
      <c r="Z79" s="4"/>
      <c r="AA79" s="4"/>
    </row>
    <row r="80" spans="2:27" s="255" customFormat="1" ht="15.5">
      <c r="B80" s="4"/>
      <c r="C80" s="125" t="s">
        <v>14</v>
      </c>
      <c r="D80" s="160" t="s">
        <v>584</v>
      </c>
      <c r="E80" s="160"/>
      <c r="F80" s="160"/>
      <c r="G80" s="4"/>
      <c r="H80" s="169"/>
      <c r="I80" s="169"/>
      <c r="J80" s="4"/>
      <c r="K80" s="4"/>
      <c r="L80" s="4"/>
      <c r="M80" s="169"/>
      <c r="N80" s="169"/>
      <c r="O80" s="4"/>
      <c r="P80" s="4"/>
      <c r="Q80" s="4"/>
      <c r="R80" s="4"/>
      <c r="S80" s="4"/>
      <c r="T80" s="4"/>
      <c r="U80" s="4"/>
      <c r="V80" s="4"/>
      <c r="W80" s="4"/>
      <c r="X80" s="170"/>
      <c r="Y80" s="4"/>
      <c r="Z80" s="4"/>
      <c r="AA80" s="4"/>
    </row>
    <row r="81" spans="2:27" s="255" customFormat="1" ht="15.5">
      <c r="B81" s="4"/>
      <c r="C81" s="125" t="s">
        <v>10</v>
      </c>
      <c r="D81" s="160"/>
      <c r="E81" s="160"/>
      <c r="F81" s="160"/>
      <c r="G81" s="4"/>
      <c r="H81" s="169"/>
      <c r="I81" s="169"/>
      <c r="J81" s="4"/>
      <c r="K81" s="4"/>
      <c r="L81" s="4"/>
      <c r="M81" s="169"/>
      <c r="N81" s="169"/>
      <c r="O81" s="4"/>
      <c r="P81" s="4"/>
      <c r="Q81" s="4"/>
      <c r="R81" s="4"/>
      <c r="S81" s="4"/>
      <c r="T81" s="4"/>
      <c r="U81" s="4"/>
      <c r="V81" s="4"/>
      <c r="W81" s="4"/>
      <c r="X81" s="170"/>
      <c r="Y81" s="4"/>
      <c r="Z81" s="4"/>
      <c r="AA81" s="4"/>
    </row>
    <row r="82" spans="2:27" s="255" customFormat="1" ht="15.5">
      <c r="B82" s="4"/>
      <c r="C82" s="125" t="s">
        <v>619</v>
      </c>
      <c r="D82" s="335" t="s">
        <v>20</v>
      </c>
      <c r="E82" s="160"/>
      <c r="F82" s="160"/>
      <c r="G82" s="4"/>
      <c r="H82" s="169"/>
      <c r="I82" s="169"/>
      <c r="J82" s="4"/>
      <c r="K82" s="4"/>
      <c r="L82" s="4"/>
      <c r="M82" s="169"/>
      <c r="N82" s="169"/>
      <c r="O82" s="4"/>
      <c r="P82" s="4"/>
      <c r="Q82" s="4"/>
      <c r="R82" s="4"/>
      <c r="S82" s="4"/>
      <c r="T82" s="4"/>
      <c r="U82" s="4"/>
      <c r="V82" s="4"/>
      <c r="W82" s="4"/>
      <c r="X82" s="170"/>
      <c r="Y82" s="4"/>
      <c r="Z82" s="4"/>
      <c r="AA82" s="4"/>
    </row>
    <row r="83" spans="2:27" s="255" customFormat="1" ht="15.5">
      <c r="B83" s="4"/>
      <c r="C83" s="125" t="s">
        <v>11</v>
      </c>
      <c r="D83" s="160"/>
      <c r="E83" s="160"/>
      <c r="F83" s="160"/>
      <c r="G83" s="4"/>
      <c r="H83" s="169"/>
      <c r="I83" s="169"/>
      <c r="J83" s="4"/>
      <c r="K83" s="4"/>
      <c r="L83" s="4"/>
      <c r="M83" s="169"/>
      <c r="N83" s="169"/>
      <c r="O83" s="4"/>
      <c r="P83" s="4"/>
      <c r="Q83" s="4"/>
      <c r="R83" s="4"/>
      <c r="S83" s="4"/>
      <c r="T83" s="4"/>
      <c r="U83" s="4"/>
      <c r="V83" s="4"/>
      <c r="W83" s="4"/>
      <c r="X83" s="170"/>
      <c r="Y83" s="4"/>
      <c r="Z83" s="4"/>
      <c r="AA83" s="4"/>
    </row>
    <row r="84" spans="2:27" s="255" customFormat="1" ht="15.5">
      <c r="B84" s="4"/>
      <c r="C84" s="125" t="s">
        <v>563</v>
      </c>
      <c r="D84" s="160"/>
      <c r="E84" s="160"/>
      <c r="F84" s="160"/>
      <c r="G84" s="4"/>
      <c r="H84" s="169"/>
      <c r="I84" s="169"/>
      <c r="J84" s="4"/>
      <c r="K84" s="4"/>
      <c r="L84" s="4"/>
      <c r="M84" s="169"/>
      <c r="N84" s="169"/>
      <c r="O84" s="4"/>
      <c r="P84" s="4"/>
      <c r="Q84" s="4"/>
      <c r="R84" s="4"/>
      <c r="S84" s="4"/>
      <c r="T84" s="4"/>
      <c r="U84" s="4"/>
      <c r="V84" s="4"/>
      <c r="W84" s="4"/>
      <c r="X84" s="170"/>
      <c r="Y84" s="4"/>
      <c r="Z84" s="4"/>
      <c r="AA84" s="4"/>
    </row>
    <row r="85" spans="2:27" s="255" customFormat="1" ht="15.5">
      <c r="B85" s="4"/>
      <c r="C85" s="125" t="s">
        <v>621</v>
      </c>
      <c r="D85" s="160"/>
      <c r="E85" s="160"/>
      <c r="F85" s="160"/>
      <c r="G85" s="4"/>
      <c r="H85" s="169"/>
      <c r="I85" s="169"/>
      <c r="J85" s="4"/>
      <c r="K85" s="4"/>
      <c r="L85" s="4"/>
      <c r="M85" s="169"/>
      <c r="N85" s="169"/>
      <c r="O85" s="4"/>
      <c r="P85" s="4"/>
      <c r="Q85" s="4"/>
      <c r="R85" s="4"/>
      <c r="S85" s="4"/>
      <c r="T85" s="4"/>
      <c r="U85" s="4"/>
      <c r="V85" s="4"/>
      <c r="W85" s="4"/>
      <c r="X85" s="170"/>
      <c r="Y85" s="4"/>
      <c r="Z85" s="4"/>
      <c r="AA85" s="4"/>
    </row>
    <row r="86" spans="2:27" s="255" customFormat="1" ht="15.5">
      <c r="B86" s="4"/>
      <c r="C86" s="125" t="s">
        <v>553</v>
      </c>
      <c r="D86" s="160"/>
      <c r="E86" s="160"/>
      <c r="F86" s="160"/>
      <c r="G86" s="4"/>
      <c r="H86" s="169"/>
      <c r="I86" s="169"/>
      <c r="J86" s="4"/>
      <c r="K86" s="4"/>
      <c r="L86" s="4"/>
      <c r="M86" s="169"/>
      <c r="N86" s="169"/>
      <c r="O86" s="4"/>
      <c r="P86" s="4"/>
      <c r="Q86" s="4"/>
      <c r="R86" s="4"/>
      <c r="S86" s="4"/>
      <c r="T86" s="4"/>
      <c r="U86" s="4"/>
      <c r="V86" s="4"/>
      <c r="W86" s="4"/>
      <c r="X86" s="170"/>
      <c r="Y86" s="4"/>
      <c r="Z86" s="4"/>
      <c r="AA86" s="4"/>
    </row>
    <row r="87" spans="2:27" s="255" customFormat="1" ht="15.5">
      <c r="B87" s="4"/>
      <c r="C87" s="125" t="s">
        <v>554</v>
      </c>
      <c r="D87" s="160"/>
      <c r="E87" s="160"/>
      <c r="F87" s="160"/>
      <c r="G87" s="4"/>
      <c r="H87" s="169"/>
      <c r="I87" s="169"/>
      <c r="J87" s="4"/>
      <c r="K87" s="4"/>
      <c r="L87" s="4"/>
      <c r="M87" s="169"/>
      <c r="N87" s="169"/>
      <c r="O87" s="4"/>
      <c r="P87" s="4"/>
      <c r="Q87" s="4"/>
      <c r="R87" s="4"/>
      <c r="S87" s="4"/>
      <c r="T87" s="4"/>
      <c r="U87" s="4"/>
      <c r="V87" s="4"/>
      <c r="W87" s="4"/>
      <c r="X87" s="170"/>
      <c r="Y87" s="4"/>
      <c r="Z87" s="4"/>
      <c r="AA87" s="4"/>
    </row>
    <row r="88" spans="2:27" s="255" customFormat="1" ht="15.5">
      <c r="B88" s="4"/>
      <c r="C88" s="237" t="s">
        <v>638</v>
      </c>
      <c r="D88" s="205" t="s">
        <v>168</v>
      </c>
      <c r="E88" s="160"/>
      <c r="F88" s="160"/>
      <c r="G88" s="4"/>
      <c r="H88" s="169"/>
      <c r="I88" s="169"/>
      <c r="J88" s="4"/>
      <c r="K88" s="4"/>
      <c r="L88" s="4"/>
      <c r="M88" s="169"/>
      <c r="N88" s="169"/>
      <c r="O88" s="4"/>
      <c r="P88" s="4"/>
      <c r="Q88" s="4"/>
      <c r="R88" s="4"/>
      <c r="S88" s="4"/>
      <c r="T88" s="4"/>
      <c r="U88" s="4"/>
      <c r="V88" s="4"/>
      <c r="W88" s="4"/>
      <c r="X88" s="170"/>
      <c r="Y88" s="4"/>
      <c r="Z88" s="4"/>
      <c r="AA88" s="4"/>
    </row>
    <row r="89" spans="2:27" s="255" customFormat="1" ht="15.5">
      <c r="B89" s="4"/>
      <c r="C89" s="237" t="s">
        <v>639</v>
      </c>
      <c r="D89" s="205" t="s">
        <v>169</v>
      </c>
      <c r="E89" s="160"/>
      <c r="F89" s="160"/>
      <c r="G89" s="4"/>
      <c r="H89" s="169"/>
      <c r="I89" s="169"/>
      <c r="J89" s="4"/>
      <c r="K89" s="4"/>
      <c r="L89" s="4"/>
      <c r="M89" s="169"/>
      <c r="N89" s="169"/>
      <c r="O89" s="4"/>
      <c r="P89" s="4"/>
      <c r="Q89" s="4"/>
      <c r="R89" s="4"/>
      <c r="S89" s="4"/>
      <c r="T89" s="4"/>
      <c r="U89" s="4"/>
      <c r="V89" s="4"/>
      <c r="W89" s="4"/>
      <c r="X89" s="170"/>
      <c r="Y89" s="4"/>
      <c r="Z89" s="4"/>
      <c r="AA89" s="4"/>
    </row>
    <row r="90" spans="2:27" s="255" customFormat="1" ht="15.5">
      <c r="B90" s="4"/>
      <c r="C90" s="237" t="s">
        <v>640</v>
      </c>
      <c r="D90" s="2" t="s">
        <v>170</v>
      </c>
      <c r="E90" s="160"/>
      <c r="F90" s="160"/>
      <c r="G90" s="4"/>
      <c r="H90" s="169"/>
      <c r="I90" s="169"/>
      <c r="J90" s="4"/>
      <c r="K90" s="4"/>
      <c r="L90" s="4"/>
      <c r="M90" s="169"/>
      <c r="N90" s="169"/>
      <c r="O90" s="4"/>
      <c r="P90" s="4"/>
      <c r="Q90" s="4"/>
      <c r="R90" s="4"/>
      <c r="S90" s="4"/>
      <c r="T90" s="4"/>
      <c r="U90" s="4"/>
      <c r="V90" s="4"/>
      <c r="W90" s="4"/>
      <c r="X90" s="170"/>
      <c r="Y90" s="4"/>
      <c r="Z90" s="4"/>
      <c r="AA90" s="4"/>
    </row>
    <row r="91" spans="2:27" s="255" customFormat="1" ht="15.5">
      <c r="B91" s="4"/>
      <c r="C91" s="237" t="s">
        <v>641</v>
      </c>
      <c r="D91" s="2" t="s">
        <v>171</v>
      </c>
      <c r="E91" s="160"/>
      <c r="F91" s="160"/>
      <c r="G91" s="4"/>
      <c r="H91" s="169"/>
      <c r="I91" s="169"/>
      <c r="J91" s="4"/>
      <c r="K91" s="4"/>
      <c r="L91" s="4"/>
      <c r="M91" s="169"/>
      <c r="N91" s="169"/>
      <c r="O91" s="4"/>
      <c r="P91" s="4"/>
      <c r="Q91" s="4"/>
      <c r="R91" s="4"/>
      <c r="S91" s="4"/>
      <c r="T91" s="4"/>
      <c r="U91" s="4"/>
      <c r="V91" s="4"/>
      <c r="W91" s="4"/>
      <c r="X91" s="170"/>
      <c r="Y91" s="4"/>
      <c r="Z91" s="4"/>
      <c r="AA91" s="4"/>
    </row>
    <row r="92" spans="2:27" s="255" customFormat="1" ht="15.5">
      <c r="B92" s="4"/>
      <c r="C92" s="237" t="s">
        <v>635</v>
      </c>
      <c r="D92" s="205" t="s">
        <v>172</v>
      </c>
      <c r="E92" s="160"/>
      <c r="F92" s="160"/>
      <c r="G92" s="4"/>
      <c r="H92" s="169"/>
      <c r="I92" s="169"/>
      <c r="J92" s="4"/>
      <c r="K92" s="4"/>
      <c r="L92" s="4"/>
      <c r="M92" s="169"/>
      <c r="N92" s="169"/>
      <c r="O92" s="4"/>
      <c r="P92" s="4"/>
      <c r="Q92" s="4"/>
      <c r="R92" s="4"/>
      <c r="S92" s="4"/>
      <c r="T92" s="4"/>
      <c r="U92" s="4"/>
      <c r="V92" s="4"/>
      <c r="W92" s="4"/>
      <c r="X92" s="170"/>
      <c r="Y92" s="4"/>
      <c r="Z92" s="4"/>
      <c r="AA92" s="4"/>
    </row>
    <row r="93" spans="2:27" s="255" customFormat="1" ht="15.5">
      <c r="B93" s="4"/>
      <c r="C93" s="205" t="s">
        <v>158</v>
      </c>
      <c r="D93" s="205" t="s">
        <v>173</v>
      </c>
      <c r="E93" s="160"/>
      <c r="F93" s="160"/>
      <c r="G93" s="4"/>
      <c r="H93" s="169"/>
      <c r="I93" s="169"/>
      <c r="J93" s="4"/>
      <c r="K93" s="4"/>
      <c r="L93" s="4"/>
      <c r="M93" s="169"/>
      <c r="N93" s="169"/>
      <c r="O93" s="4"/>
      <c r="P93" s="4"/>
      <c r="Q93" s="4"/>
      <c r="R93" s="4"/>
      <c r="S93" s="4"/>
      <c r="T93" s="4"/>
      <c r="U93" s="4"/>
      <c r="V93" s="4"/>
      <c r="W93" s="4"/>
      <c r="X93" s="170"/>
      <c r="Y93" s="4"/>
      <c r="Z93" s="4"/>
      <c r="AA93" s="4"/>
    </row>
    <row r="94" spans="2:27" s="255" customFormat="1" ht="15.5">
      <c r="B94" s="4"/>
      <c r="C94" s="205" t="s">
        <v>159</v>
      </c>
      <c r="D94" s="205" t="s">
        <v>174</v>
      </c>
      <c r="E94" s="160"/>
      <c r="F94" s="160"/>
      <c r="G94" s="4"/>
      <c r="H94" s="169"/>
      <c r="I94" s="169"/>
      <c r="J94" s="4"/>
      <c r="K94" s="4"/>
      <c r="L94" s="4"/>
      <c r="M94" s="169"/>
      <c r="N94" s="169"/>
      <c r="O94" s="4"/>
      <c r="P94" s="4"/>
      <c r="Q94" s="4"/>
      <c r="R94" s="4"/>
      <c r="S94" s="4"/>
      <c r="T94" s="4"/>
      <c r="U94" s="4"/>
      <c r="V94" s="4"/>
      <c r="W94" s="4"/>
      <c r="X94" s="170"/>
      <c r="Y94" s="4"/>
      <c r="Z94" s="4"/>
      <c r="AA94" s="4"/>
    </row>
    <row r="95" spans="2:27" s="255" customFormat="1" ht="15.5">
      <c r="B95" s="4"/>
      <c r="C95" s="205" t="s">
        <v>160</v>
      </c>
      <c r="D95" s="205" t="s">
        <v>175</v>
      </c>
      <c r="E95" s="160"/>
      <c r="F95" s="160"/>
      <c r="G95" s="4"/>
      <c r="H95" s="169"/>
      <c r="I95" s="169"/>
      <c r="J95" s="4"/>
      <c r="K95" s="4"/>
      <c r="L95" s="4"/>
      <c r="M95" s="169"/>
      <c r="N95" s="169"/>
      <c r="O95" s="4"/>
      <c r="P95" s="4"/>
      <c r="Q95" s="4"/>
      <c r="R95" s="4"/>
      <c r="S95" s="4"/>
      <c r="T95" s="4"/>
      <c r="U95" s="4"/>
      <c r="V95" s="4"/>
      <c r="W95" s="4"/>
      <c r="X95" s="170"/>
      <c r="Y95" s="4"/>
      <c r="Z95" s="4"/>
      <c r="AA95" s="4"/>
    </row>
    <row r="96" spans="2:27" s="255" customFormat="1" ht="15.5">
      <c r="B96" s="4"/>
      <c r="C96" s="205" t="s">
        <v>161</v>
      </c>
      <c r="D96" s="205" t="s">
        <v>176</v>
      </c>
      <c r="E96" s="160"/>
      <c r="F96" s="160"/>
      <c r="G96" s="4"/>
      <c r="H96" s="169"/>
      <c r="I96" s="169"/>
      <c r="J96" s="4"/>
      <c r="K96" s="4"/>
      <c r="L96" s="4"/>
      <c r="M96" s="169"/>
      <c r="N96" s="169"/>
      <c r="O96" s="4"/>
      <c r="P96" s="4"/>
      <c r="Q96" s="4"/>
      <c r="R96" s="4"/>
      <c r="S96" s="4"/>
      <c r="T96" s="4"/>
      <c r="U96" s="4"/>
      <c r="V96" s="4"/>
      <c r="W96" s="4"/>
      <c r="X96" s="170"/>
      <c r="Y96" s="4"/>
      <c r="Z96" s="4"/>
      <c r="AA96" s="4"/>
    </row>
    <row r="97" spans="2:27" s="255" customFormat="1" ht="15.5">
      <c r="B97" s="4"/>
      <c r="C97" s="205" t="s">
        <v>162</v>
      </c>
      <c r="D97" s="205" t="s">
        <v>177</v>
      </c>
      <c r="E97" s="160"/>
      <c r="F97" s="160"/>
      <c r="G97" s="4"/>
      <c r="H97" s="169"/>
      <c r="I97" s="169"/>
      <c r="J97" s="4"/>
      <c r="K97" s="4"/>
      <c r="L97" s="4"/>
      <c r="M97" s="169"/>
      <c r="N97" s="169"/>
      <c r="O97" s="4"/>
      <c r="P97" s="4"/>
      <c r="Q97" s="4"/>
      <c r="R97" s="4"/>
      <c r="S97" s="4"/>
      <c r="T97" s="4"/>
      <c r="U97" s="4"/>
      <c r="V97" s="4"/>
      <c r="W97" s="4"/>
      <c r="X97" s="170"/>
      <c r="Y97" s="4"/>
      <c r="Z97" s="4"/>
      <c r="AA97" s="4"/>
    </row>
    <row r="98" spans="2:27" s="255" customFormat="1" ht="15.5">
      <c r="B98" s="4"/>
      <c r="C98" s="205" t="s">
        <v>163</v>
      </c>
      <c r="D98" s="205" t="s">
        <v>178</v>
      </c>
      <c r="E98" s="160"/>
      <c r="F98" s="160"/>
      <c r="G98" s="4"/>
      <c r="H98" s="169"/>
      <c r="I98" s="169"/>
      <c r="J98" s="4"/>
      <c r="K98" s="4"/>
      <c r="L98" s="4"/>
      <c r="M98" s="169"/>
      <c r="N98" s="169"/>
      <c r="O98" s="4"/>
      <c r="P98" s="4"/>
      <c r="Q98" s="4"/>
      <c r="R98" s="4"/>
      <c r="S98" s="4"/>
      <c r="T98" s="4"/>
      <c r="U98" s="4"/>
      <c r="V98" s="4"/>
      <c r="W98" s="4"/>
      <c r="X98" s="170"/>
      <c r="Y98" s="4"/>
      <c r="Z98" s="4"/>
      <c r="AA98" s="4"/>
    </row>
    <row r="99" spans="2:27" s="255" customFormat="1" ht="15.5">
      <c r="B99" s="4"/>
      <c r="C99" s="205" t="s">
        <v>164</v>
      </c>
      <c r="D99" s="205" t="s">
        <v>179</v>
      </c>
      <c r="E99" s="160"/>
      <c r="F99" s="160"/>
      <c r="G99" s="4"/>
      <c r="H99" s="169"/>
      <c r="I99" s="169"/>
      <c r="J99" s="4"/>
      <c r="K99" s="4"/>
      <c r="L99" s="4"/>
      <c r="M99" s="169"/>
      <c r="N99" s="169"/>
      <c r="O99" s="4"/>
      <c r="P99" s="4"/>
      <c r="Q99" s="4"/>
      <c r="R99" s="4"/>
      <c r="S99" s="4"/>
      <c r="T99" s="4"/>
      <c r="U99" s="4"/>
      <c r="V99" s="4"/>
      <c r="W99" s="4"/>
      <c r="X99" s="170"/>
      <c r="Y99" s="4"/>
      <c r="Z99" s="4"/>
      <c r="AA99" s="4"/>
    </row>
    <row r="100" spans="2:27" s="255" customFormat="1" ht="15.5">
      <c r="B100" s="4"/>
      <c r="C100" s="205" t="s">
        <v>165</v>
      </c>
      <c r="D100" s="205" t="s">
        <v>180</v>
      </c>
      <c r="E100" s="160"/>
      <c r="F100" s="160"/>
      <c r="G100" s="4"/>
      <c r="H100" s="169"/>
      <c r="I100" s="169"/>
      <c r="J100" s="4"/>
      <c r="K100" s="4"/>
      <c r="L100" s="4"/>
      <c r="M100" s="169"/>
      <c r="N100" s="169"/>
      <c r="O100" s="4"/>
      <c r="P100" s="4"/>
      <c r="Q100" s="4"/>
      <c r="R100" s="4"/>
      <c r="S100" s="4"/>
      <c r="T100" s="4"/>
      <c r="U100" s="4"/>
      <c r="V100" s="4"/>
      <c r="W100" s="4"/>
      <c r="X100" s="170"/>
      <c r="Y100" s="4"/>
      <c r="Z100" s="4"/>
      <c r="AA100" s="4"/>
    </row>
    <row r="101" spans="2:27" s="255" customFormat="1" ht="15.5">
      <c r="B101" s="4"/>
      <c r="C101" s="205" t="s">
        <v>166</v>
      </c>
      <c r="D101" s="205" t="s">
        <v>181</v>
      </c>
      <c r="E101" s="160"/>
      <c r="F101" s="160"/>
      <c r="G101" s="4"/>
      <c r="H101" s="169"/>
      <c r="I101" s="169"/>
      <c r="J101" s="4"/>
      <c r="K101" s="4"/>
      <c r="L101" s="4"/>
      <c r="M101" s="169"/>
      <c r="N101" s="169"/>
      <c r="O101" s="4"/>
      <c r="P101" s="4"/>
      <c r="Q101" s="4"/>
      <c r="R101" s="4"/>
      <c r="S101" s="4"/>
      <c r="T101" s="4"/>
      <c r="U101" s="4"/>
      <c r="V101" s="4"/>
      <c r="W101" s="4"/>
      <c r="X101" s="170"/>
      <c r="Y101" s="4"/>
      <c r="Z101" s="4"/>
      <c r="AA101" s="4"/>
    </row>
    <row r="102" spans="2:27" s="255" customFormat="1" ht="15.5">
      <c r="B102" s="4"/>
      <c r="C102" s="205" t="s">
        <v>167</v>
      </c>
      <c r="D102" s="205" t="s">
        <v>182</v>
      </c>
      <c r="E102" s="160"/>
      <c r="F102" s="160"/>
      <c r="G102" s="4"/>
      <c r="H102" s="169"/>
      <c r="I102" s="169"/>
      <c r="J102" s="4"/>
      <c r="K102" s="4"/>
      <c r="L102" s="4"/>
      <c r="M102" s="169"/>
      <c r="N102" s="169"/>
      <c r="O102" s="4"/>
      <c r="P102" s="4"/>
      <c r="Q102" s="4"/>
      <c r="R102" s="4"/>
      <c r="S102" s="4"/>
      <c r="T102" s="4"/>
      <c r="U102" s="4"/>
      <c r="V102" s="4"/>
      <c r="W102" s="4"/>
      <c r="X102" s="170"/>
      <c r="Y102" s="4"/>
      <c r="Z102" s="4"/>
      <c r="AA102" s="4"/>
    </row>
    <row r="103" spans="2:27" s="255" customFormat="1" ht="15.5">
      <c r="B103" s="4"/>
      <c r="C103" s="205" t="s">
        <v>127</v>
      </c>
      <c r="D103" s="205" t="s">
        <v>142</v>
      </c>
      <c r="E103" s="160"/>
      <c r="F103" s="160"/>
      <c r="G103" s="4"/>
      <c r="H103" s="169"/>
      <c r="I103" s="169"/>
      <c r="J103" s="4"/>
      <c r="K103" s="4"/>
      <c r="L103" s="4"/>
      <c r="M103" s="169"/>
      <c r="N103" s="169"/>
      <c r="O103" s="4"/>
      <c r="P103" s="4"/>
      <c r="Q103" s="4"/>
      <c r="R103" s="4"/>
      <c r="S103" s="4"/>
      <c r="T103" s="4"/>
      <c r="U103" s="4"/>
      <c r="V103" s="4"/>
      <c r="W103" s="4"/>
      <c r="X103" s="170"/>
      <c r="Y103" s="4"/>
      <c r="Z103" s="4"/>
      <c r="AA103" s="4"/>
    </row>
    <row r="104" spans="2:27" s="255" customFormat="1" ht="15.5">
      <c r="B104" s="4"/>
      <c r="C104" s="205" t="s">
        <v>128</v>
      </c>
      <c r="D104" s="205" t="s">
        <v>143</v>
      </c>
      <c r="E104" s="160"/>
      <c r="F104" s="160"/>
      <c r="G104" s="4"/>
      <c r="H104" s="169"/>
      <c r="I104" s="169"/>
      <c r="J104" s="4"/>
      <c r="K104" s="4"/>
      <c r="L104" s="4"/>
      <c r="M104" s="169"/>
      <c r="N104" s="169"/>
      <c r="O104" s="4"/>
      <c r="P104" s="4"/>
      <c r="Q104" s="4"/>
      <c r="R104" s="4"/>
      <c r="S104" s="4"/>
      <c r="T104" s="4"/>
      <c r="U104" s="4"/>
      <c r="V104" s="4"/>
      <c r="W104" s="4"/>
      <c r="X104" s="170"/>
      <c r="Y104" s="4"/>
      <c r="Z104" s="4"/>
      <c r="AA104" s="4"/>
    </row>
    <row r="105" spans="2:27" s="255" customFormat="1" ht="15.5">
      <c r="B105" s="4"/>
      <c r="C105" s="158" t="s">
        <v>129</v>
      </c>
      <c r="D105" s="205" t="s">
        <v>144</v>
      </c>
      <c r="E105" s="160"/>
      <c r="F105" s="160"/>
      <c r="G105" s="4"/>
      <c r="H105" s="169"/>
      <c r="I105" s="169"/>
      <c r="J105" s="4"/>
      <c r="K105" s="4"/>
      <c r="L105" s="4"/>
      <c r="M105" s="169"/>
      <c r="N105" s="169"/>
      <c r="O105" s="4"/>
      <c r="P105" s="4"/>
      <c r="Q105" s="4"/>
      <c r="R105" s="4"/>
      <c r="S105" s="4"/>
      <c r="T105" s="4"/>
      <c r="U105" s="4"/>
      <c r="V105" s="4"/>
      <c r="W105" s="4"/>
      <c r="X105" s="170"/>
      <c r="Y105" s="4"/>
      <c r="Z105" s="4"/>
      <c r="AA105" s="4"/>
    </row>
    <row r="106" spans="2:27" s="255" customFormat="1" ht="15.5">
      <c r="B106" s="4"/>
      <c r="C106" s="205" t="s">
        <v>130</v>
      </c>
      <c r="D106" s="205" t="s">
        <v>145</v>
      </c>
      <c r="E106" s="160"/>
      <c r="F106" s="160"/>
      <c r="G106" s="4"/>
      <c r="H106" s="169"/>
      <c r="I106" s="169"/>
      <c r="J106" s="4"/>
      <c r="K106" s="4"/>
      <c r="L106" s="4"/>
      <c r="M106" s="169"/>
      <c r="N106" s="169"/>
      <c r="O106" s="4"/>
      <c r="P106" s="4"/>
      <c r="Q106" s="4"/>
      <c r="R106" s="4"/>
      <c r="S106" s="4"/>
      <c r="T106" s="4"/>
      <c r="U106" s="4"/>
      <c r="V106" s="4"/>
      <c r="W106" s="4"/>
      <c r="X106" s="170"/>
      <c r="Y106" s="4"/>
      <c r="Z106" s="4"/>
      <c r="AA106" s="4"/>
    </row>
    <row r="107" spans="2:27" s="255" customFormat="1" ht="15.5">
      <c r="B107" s="4"/>
      <c r="C107" s="205" t="s">
        <v>131</v>
      </c>
      <c r="D107" s="205" t="s">
        <v>146</v>
      </c>
      <c r="E107" s="160"/>
      <c r="F107" s="160"/>
      <c r="G107" s="4"/>
      <c r="H107" s="169"/>
      <c r="I107" s="169"/>
      <c r="J107" s="4"/>
      <c r="K107" s="4"/>
      <c r="L107" s="4"/>
      <c r="M107" s="169"/>
      <c r="N107" s="169"/>
      <c r="O107" s="4"/>
      <c r="P107" s="4"/>
      <c r="Q107" s="4"/>
      <c r="R107" s="4"/>
      <c r="S107" s="4"/>
      <c r="T107" s="4"/>
      <c r="U107" s="4"/>
      <c r="V107" s="4"/>
      <c r="W107" s="4"/>
      <c r="X107" s="170"/>
      <c r="Y107" s="4"/>
      <c r="Z107" s="4"/>
      <c r="AA107" s="4"/>
    </row>
    <row r="108" spans="2:27" s="255" customFormat="1" ht="15.5">
      <c r="B108" s="4"/>
      <c r="C108" s="205" t="s">
        <v>132</v>
      </c>
      <c r="D108" s="205" t="s">
        <v>147</v>
      </c>
      <c r="E108" s="160"/>
      <c r="F108" s="160"/>
      <c r="G108" s="4"/>
      <c r="H108" s="169"/>
      <c r="I108" s="169"/>
      <c r="J108" s="4"/>
      <c r="K108" s="4"/>
      <c r="L108" s="4"/>
      <c r="M108" s="169"/>
      <c r="N108" s="169"/>
      <c r="O108" s="4"/>
      <c r="P108" s="4"/>
      <c r="Q108" s="4"/>
      <c r="R108" s="4"/>
      <c r="S108" s="4"/>
      <c r="T108" s="4"/>
      <c r="U108" s="4"/>
      <c r="V108" s="4"/>
      <c r="W108" s="4"/>
      <c r="X108" s="170"/>
      <c r="Y108" s="4"/>
      <c r="Z108" s="4"/>
      <c r="AA108" s="4"/>
    </row>
    <row r="109" spans="2:27" s="255" customFormat="1" ht="15.5">
      <c r="B109" s="4"/>
      <c r="C109" s="205" t="s">
        <v>133</v>
      </c>
      <c r="D109" s="205" t="s">
        <v>148</v>
      </c>
      <c r="E109" s="160"/>
      <c r="F109" s="160"/>
      <c r="G109" s="4"/>
      <c r="H109" s="169"/>
      <c r="I109" s="169"/>
      <c r="J109" s="4"/>
      <c r="K109" s="4"/>
      <c r="L109" s="4"/>
      <c r="M109" s="169"/>
      <c r="N109" s="169"/>
      <c r="O109" s="4"/>
      <c r="P109" s="4"/>
      <c r="Q109" s="4"/>
      <c r="R109" s="4"/>
      <c r="S109" s="4"/>
      <c r="T109" s="4"/>
      <c r="U109" s="4"/>
      <c r="V109" s="4"/>
      <c r="W109" s="4"/>
      <c r="X109" s="170"/>
      <c r="Y109" s="4"/>
      <c r="Z109" s="4"/>
      <c r="AA109" s="4"/>
    </row>
    <row r="110" spans="2:27" s="255" customFormat="1" ht="15.5">
      <c r="B110" s="4"/>
      <c r="C110" s="205" t="s">
        <v>134</v>
      </c>
      <c r="D110" s="205" t="s">
        <v>149</v>
      </c>
      <c r="E110" s="160"/>
      <c r="F110" s="160"/>
      <c r="G110" s="4"/>
      <c r="H110" s="169"/>
      <c r="I110" s="169"/>
      <c r="J110" s="4"/>
      <c r="K110" s="4"/>
      <c r="L110" s="4"/>
      <c r="M110" s="169"/>
      <c r="N110" s="169"/>
      <c r="O110" s="4"/>
      <c r="P110" s="4"/>
      <c r="Q110" s="4"/>
      <c r="R110" s="4"/>
      <c r="S110" s="4"/>
      <c r="T110" s="4"/>
      <c r="U110" s="4"/>
      <c r="V110" s="4"/>
      <c r="W110" s="4"/>
      <c r="X110" s="170"/>
      <c r="Y110" s="4"/>
      <c r="Z110" s="4"/>
      <c r="AA110" s="4"/>
    </row>
    <row r="111" spans="2:27" s="255" customFormat="1" ht="15.5">
      <c r="B111" s="4"/>
      <c r="C111" s="158" t="s">
        <v>135</v>
      </c>
      <c r="D111" s="205" t="s">
        <v>150</v>
      </c>
      <c r="E111" s="160"/>
      <c r="F111" s="160"/>
      <c r="G111" s="4"/>
      <c r="H111" s="169"/>
      <c r="I111" s="169"/>
      <c r="J111" s="4"/>
      <c r="K111" s="4"/>
      <c r="L111" s="4"/>
      <c r="M111" s="169"/>
      <c r="N111" s="169"/>
      <c r="O111" s="4"/>
      <c r="P111" s="4"/>
      <c r="Q111" s="4"/>
      <c r="R111" s="4"/>
      <c r="S111" s="4"/>
      <c r="T111" s="4"/>
      <c r="U111" s="4"/>
      <c r="V111" s="4"/>
      <c r="W111" s="4"/>
      <c r="X111" s="170"/>
      <c r="Y111" s="4"/>
      <c r="Z111" s="4"/>
      <c r="AA111" s="4"/>
    </row>
    <row r="112" spans="2:27" s="255" customFormat="1" ht="15.5">
      <c r="B112" s="4"/>
      <c r="C112" s="205" t="s">
        <v>136</v>
      </c>
      <c r="D112" s="205" t="s">
        <v>151</v>
      </c>
      <c r="E112" s="160"/>
      <c r="F112" s="160"/>
      <c r="G112" s="4"/>
      <c r="H112" s="169"/>
      <c r="I112" s="169"/>
      <c r="J112" s="4"/>
      <c r="K112" s="4"/>
      <c r="L112" s="4"/>
      <c r="M112" s="169"/>
      <c r="N112" s="169"/>
      <c r="O112" s="4"/>
      <c r="P112" s="4"/>
      <c r="Q112" s="4"/>
      <c r="R112" s="4"/>
      <c r="S112" s="4"/>
      <c r="T112" s="4"/>
      <c r="U112" s="4"/>
      <c r="V112" s="4"/>
      <c r="W112" s="4"/>
      <c r="X112" s="170"/>
      <c r="Y112" s="4"/>
      <c r="Z112" s="4"/>
      <c r="AA112" s="4"/>
    </row>
    <row r="113" spans="1:37" s="255" customFormat="1" ht="15.5">
      <c r="B113" s="4"/>
      <c r="C113" s="205" t="s">
        <v>137</v>
      </c>
      <c r="D113" s="205" t="s">
        <v>152</v>
      </c>
      <c r="E113" s="160"/>
      <c r="F113" s="160"/>
      <c r="G113" s="4"/>
      <c r="H113" s="169"/>
      <c r="I113" s="169"/>
      <c r="J113" s="4"/>
      <c r="K113" s="4"/>
      <c r="L113" s="4"/>
      <c r="M113" s="169"/>
      <c r="N113" s="169"/>
      <c r="O113" s="4"/>
      <c r="P113" s="4"/>
      <c r="Q113" s="4"/>
      <c r="R113" s="4"/>
      <c r="S113" s="4"/>
      <c r="T113" s="4"/>
      <c r="U113" s="4"/>
      <c r="V113" s="4"/>
      <c r="W113" s="4"/>
      <c r="X113" s="170"/>
      <c r="Y113" s="4"/>
      <c r="Z113" s="4"/>
      <c r="AA113" s="4"/>
    </row>
    <row r="114" spans="1:37" s="255" customFormat="1" ht="15.5">
      <c r="B114" s="4"/>
      <c r="C114" s="158" t="s">
        <v>138</v>
      </c>
      <c r="D114" s="205" t="s">
        <v>153</v>
      </c>
      <c r="E114" s="160"/>
      <c r="F114" s="160"/>
      <c r="G114" s="4"/>
      <c r="H114" s="169"/>
      <c r="I114" s="169"/>
      <c r="J114" s="4"/>
      <c r="K114" s="4"/>
      <c r="L114" s="4"/>
      <c r="M114" s="169"/>
      <c r="N114" s="169"/>
      <c r="O114" s="4"/>
      <c r="P114" s="4"/>
      <c r="Q114" s="4"/>
      <c r="R114" s="4"/>
      <c r="S114" s="4"/>
      <c r="T114" s="4"/>
      <c r="U114" s="4"/>
      <c r="V114" s="4"/>
      <c r="W114" s="4"/>
      <c r="X114" s="170"/>
      <c r="Y114" s="4"/>
      <c r="Z114" s="4"/>
      <c r="AA114" s="4"/>
    </row>
    <row r="115" spans="1:37" s="255" customFormat="1" ht="15.5">
      <c r="B115" s="4"/>
      <c r="C115" s="205" t="s">
        <v>139</v>
      </c>
      <c r="D115" s="205" t="s">
        <v>154</v>
      </c>
      <c r="E115" s="160"/>
      <c r="F115" s="160"/>
      <c r="G115" s="4"/>
      <c r="H115" s="169"/>
      <c r="I115" s="169"/>
      <c r="J115" s="4"/>
      <c r="K115" s="4"/>
      <c r="L115" s="4"/>
      <c r="M115" s="169"/>
      <c r="N115" s="169"/>
      <c r="O115" s="4"/>
      <c r="P115" s="4"/>
      <c r="Q115" s="4"/>
      <c r="R115" s="4"/>
      <c r="S115" s="4"/>
      <c r="T115" s="4"/>
      <c r="U115" s="4"/>
      <c r="V115" s="4"/>
      <c r="W115" s="4"/>
      <c r="X115" s="170"/>
      <c r="Y115" s="4"/>
      <c r="Z115" s="4"/>
      <c r="AA115" s="4"/>
    </row>
    <row r="116" spans="1:37" s="255" customFormat="1" ht="15.5">
      <c r="B116" s="4"/>
      <c r="C116" s="205" t="s">
        <v>140</v>
      </c>
      <c r="D116" s="205" t="s">
        <v>155</v>
      </c>
      <c r="E116" s="160"/>
      <c r="F116" s="160"/>
      <c r="G116" s="4"/>
      <c r="H116" s="169"/>
      <c r="I116" s="169"/>
      <c r="J116" s="4"/>
      <c r="K116" s="4"/>
      <c r="L116" s="4"/>
      <c r="M116" s="169"/>
      <c r="N116" s="169"/>
      <c r="O116" s="4"/>
      <c r="P116" s="4"/>
      <c r="Q116" s="4"/>
      <c r="R116" s="4"/>
      <c r="S116" s="4"/>
      <c r="T116" s="4"/>
      <c r="U116" s="4"/>
      <c r="V116" s="4"/>
      <c r="W116" s="4"/>
      <c r="X116" s="170"/>
      <c r="Y116" s="4"/>
      <c r="Z116" s="4"/>
      <c r="AA116" s="4"/>
    </row>
    <row r="117" spans="1:37" s="255" customFormat="1" ht="15.5">
      <c r="B117" s="4"/>
      <c r="C117" s="205" t="s">
        <v>141</v>
      </c>
      <c r="D117" s="205" t="s">
        <v>156</v>
      </c>
      <c r="E117" s="160"/>
      <c r="F117" s="160"/>
      <c r="G117" s="4"/>
      <c r="H117" s="169"/>
      <c r="I117" s="169"/>
      <c r="J117" s="4"/>
      <c r="K117" s="4"/>
      <c r="L117" s="4"/>
      <c r="M117" s="169"/>
      <c r="N117" s="169"/>
      <c r="O117" s="4"/>
      <c r="P117" s="4"/>
      <c r="Q117" s="4"/>
      <c r="R117" s="4"/>
      <c r="S117" s="4"/>
      <c r="T117" s="4"/>
      <c r="U117" s="4"/>
      <c r="V117" s="4"/>
      <c r="W117" s="4"/>
      <c r="X117" s="170"/>
      <c r="Y117" s="4"/>
      <c r="Z117" s="4"/>
      <c r="AA117" s="4"/>
    </row>
    <row r="118" spans="1:37" s="255" customFormat="1" ht="15.5">
      <c r="B118" s="4"/>
      <c r="C118" s="205" t="s">
        <v>348</v>
      </c>
      <c r="D118" s="205" t="s">
        <v>349</v>
      </c>
      <c r="E118" s="160"/>
      <c r="F118" s="160"/>
      <c r="G118" s="4"/>
      <c r="H118" s="169"/>
      <c r="I118" s="169"/>
      <c r="J118" s="4"/>
      <c r="K118" s="4"/>
      <c r="L118" s="4"/>
      <c r="M118" s="169"/>
      <c r="N118" s="169"/>
      <c r="O118" s="4"/>
      <c r="P118" s="4"/>
      <c r="Q118" s="4"/>
      <c r="R118" s="4"/>
      <c r="S118" s="4"/>
      <c r="T118" s="4"/>
      <c r="U118" s="4"/>
      <c r="V118" s="4"/>
      <c r="W118" s="4"/>
      <c r="X118" s="170"/>
      <c r="Y118" s="4"/>
      <c r="Z118" s="4"/>
      <c r="AA118" s="4"/>
    </row>
    <row r="119" spans="1:37" ht="15.5">
      <c r="C119" s="237" t="s">
        <v>575</v>
      </c>
      <c r="D119" s="2" t="s">
        <v>603</v>
      </c>
    </row>
    <row r="120" spans="1:37" s="160" customFormat="1" ht="15.5">
      <c r="B120" s="4"/>
      <c r="C120" s="237" t="s">
        <v>11</v>
      </c>
      <c r="D120" s="2" t="s">
        <v>591</v>
      </c>
      <c r="G120" s="4"/>
      <c r="H120" s="169"/>
      <c r="I120" s="169"/>
      <c r="J120" s="4"/>
      <c r="K120" s="4"/>
      <c r="L120" s="4"/>
      <c r="M120" s="169"/>
      <c r="N120" s="169"/>
      <c r="O120" s="4"/>
      <c r="P120" s="4"/>
      <c r="Q120" s="4"/>
      <c r="R120" s="4"/>
      <c r="S120" s="4"/>
      <c r="T120" s="4"/>
      <c r="U120" s="4"/>
      <c r="V120" s="4"/>
      <c r="W120" s="4"/>
      <c r="X120" s="170"/>
      <c r="Y120" s="4"/>
      <c r="Z120" s="4"/>
      <c r="AA120" s="4"/>
      <c r="AB120" s="4"/>
    </row>
    <row r="121" spans="1:37" s="160" customFormat="1" ht="15.5">
      <c r="B121" s="4"/>
      <c r="C121" s="237" t="s">
        <v>563</v>
      </c>
      <c r="D121" s="2" t="s">
        <v>620</v>
      </c>
      <c r="G121" s="4"/>
      <c r="H121" s="169"/>
      <c r="I121" s="169"/>
      <c r="J121" s="4"/>
      <c r="K121" s="4"/>
      <c r="L121" s="4"/>
      <c r="M121" s="169"/>
      <c r="N121" s="169"/>
      <c r="O121" s="4"/>
      <c r="P121" s="4"/>
      <c r="Q121" s="4"/>
      <c r="R121" s="4"/>
      <c r="S121" s="4"/>
      <c r="T121" s="4"/>
      <c r="U121" s="4"/>
      <c r="V121" s="4"/>
      <c r="W121" s="4"/>
      <c r="X121" s="170"/>
      <c r="Y121" s="4"/>
      <c r="Z121" s="4"/>
      <c r="AA121" s="4"/>
      <c r="AB121" s="4"/>
    </row>
    <row r="122" spans="1:37" s="160" customFormat="1" ht="15.5">
      <c r="B122" s="4"/>
      <c r="C122" s="237" t="s">
        <v>643</v>
      </c>
      <c r="D122" s="2" t="s">
        <v>646</v>
      </c>
      <c r="G122" s="4"/>
      <c r="H122" s="169"/>
      <c r="I122" s="169"/>
      <c r="J122" s="4"/>
      <c r="K122" s="4"/>
      <c r="L122" s="4"/>
      <c r="M122" s="169"/>
      <c r="N122" s="169"/>
      <c r="O122" s="4"/>
      <c r="P122" s="4"/>
      <c r="Q122" s="4"/>
      <c r="R122" s="4"/>
      <c r="S122" s="4"/>
      <c r="T122" s="4"/>
      <c r="U122" s="4"/>
      <c r="V122" s="4"/>
      <c r="W122" s="4"/>
      <c r="X122" s="170"/>
      <c r="Y122" s="4"/>
      <c r="Z122" s="4"/>
      <c r="AA122" s="4"/>
      <c r="AB122" s="4"/>
      <c r="AC122" s="4"/>
      <c r="AD122" s="4"/>
      <c r="AE122" s="4"/>
      <c r="AF122" s="4"/>
      <c r="AG122" s="4"/>
      <c r="AH122" s="4"/>
      <c r="AI122" s="4"/>
      <c r="AJ122" s="4"/>
      <c r="AK122" s="4"/>
    </row>
    <row r="123" spans="1:37" s="160" customFormat="1" ht="15.5">
      <c r="B123" s="4"/>
      <c r="C123" s="237" t="s">
        <v>644</v>
      </c>
      <c r="D123" s="2" t="s">
        <v>647</v>
      </c>
      <c r="G123" s="4"/>
      <c r="H123" s="169"/>
      <c r="I123" s="169"/>
      <c r="J123" s="4"/>
      <c r="K123" s="4"/>
      <c r="L123" s="4"/>
      <c r="M123" s="169"/>
      <c r="N123" s="169"/>
      <c r="O123" s="4"/>
      <c r="P123" s="4"/>
      <c r="Q123" s="4"/>
      <c r="R123" s="4"/>
      <c r="S123" s="4"/>
      <c r="T123" s="4"/>
      <c r="U123" s="4"/>
      <c r="V123" s="4"/>
      <c r="W123" s="4"/>
      <c r="X123" s="170"/>
      <c r="Y123" s="4"/>
      <c r="Z123" s="4"/>
      <c r="AA123" s="4"/>
      <c r="AB123" s="4"/>
      <c r="AC123" s="4"/>
      <c r="AD123" s="4"/>
      <c r="AE123" s="4"/>
      <c r="AF123" s="4"/>
      <c r="AG123" s="4"/>
      <c r="AH123" s="4"/>
      <c r="AI123" s="4"/>
      <c r="AJ123" s="4"/>
      <c r="AK123" s="4"/>
    </row>
    <row r="124" spans="1:37" s="160" customFormat="1" ht="15.5">
      <c r="B124" s="4"/>
      <c r="C124" s="237" t="s">
        <v>645</v>
      </c>
      <c r="D124" s="2" t="s">
        <v>648</v>
      </c>
      <c r="G124" s="4"/>
      <c r="H124" s="169"/>
      <c r="I124" s="169"/>
      <c r="J124" s="4"/>
      <c r="K124" s="4"/>
      <c r="L124" s="4"/>
      <c r="M124" s="169"/>
      <c r="N124" s="169"/>
      <c r="O124" s="4"/>
      <c r="P124" s="4"/>
      <c r="Q124" s="4"/>
      <c r="R124" s="4"/>
      <c r="S124" s="4"/>
      <c r="T124" s="4"/>
      <c r="U124" s="4"/>
      <c r="V124" s="4"/>
      <c r="W124" s="4"/>
      <c r="X124" s="170"/>
      <c r="Y124" s="4"/>
      <c r="Z124" s="4"/>
      <c r="AA124" s="4"/>
      <c r="AB124" s="4"/>
      <c r="AC124" s="4"/>
      <c r="AD124" s="4"/>
      <c r="AE124" s="4"/>
      <c r="AF124" s="4"/>
      <c r="AG124" s="4"/>
      <c r="AH124" s="4"/>
      <c r="AI124" s="4"/>
      <c r="AJ124" s="4"/>
      <c r="AK124" s="4"/>
    </row>
    <row r="125" spans="1:37" s="160" customFormat="1" ht="15.5">
      <c r="B125" s="4"/>
      <c r="C125" s="237" t="s">
        <v>629</v>
      </c>
      <c r="D125" s="2" t="s">
        <v>630</v>
      </c>
      <c r="G125" s="4"/>
      <c r="H125" s="169"/>
      <c r="I125" s="169"/>
      <c r="J125" s="4"/>
      <c r="K125" s="4"/>
      <c r="L125" s="4"/>
      <c r="M125" s="169"/>
      <c r="N125" s="169"/>
      <c r="O125" s="4"/>
      <c r="P125" s="4"/>
      <c r="Q125" s="4"/>
      <c r="R125" s="4"/>
      <c r="S125" s="4"/>
      <c r="T125" s="4"/>
      <c r="U125" s="4"/>
      <c r="V125" s="4"/>
      <c r="W125" s="4"/>
      <c r="X125" s="170"/>
      <c r="Y125" s="4"/>
      <c r="Z125" s="4"/>
      <c r="AA125" s="4"/>
      <c r="AB125" s="4"/>
      <c r="AC125" s="4"/>
      <c r="AD125" s="4"/>
      <c r="AE125" s="4"/>
      <c r="AF125" s="4"/>
      <c r="AG125" s="4"/>
      <c r="AH125" s="4"/>
      <c r="AI125" s="4"/>
      <c r="AJ125" s="4"/>
      <c r="AK125" s="4"/>
    </row>
    <row r="126" spans="1:37" s="160" customFormat="1" ht="15.5">
      <c r="A126" s="4"/>
      <c r="B126" s="4"/>
      <c r="C126" s="239" t="s">
        <v>867</v>
      </c>
      <c r="D126" s="239" t="s">
        <v>874</v>
      </c>
      <c r="G126" s="4"/>
      <c r="H126" s="169"/>
      <c r="I126" s="169"/>
      <c r="J126" s="4"/>
      <c r="K126" s="4"/>
      <c r="L126" s="4"/>
      <c r="M126" s="169"/>
      <c r="N126" s="169"/>
      <c r="O126" s="4"/>
      <c r="P126" s="4"/>
      <c r="Q126" s="4"/>
      <c r="R126" s="4"/>
      <c r="S126" s="4"/>
      <c r="T126" s="4"/>
      <c r="U126" s="4"/>
      <c r="V126" s="4"/>
      <c r="W126" s="4"/>
      <c r="X126" s="170"/>
      <c r="Y126" s="4"/>
      <c r="Z126" s="4"/>
      <c r="AA126" s="4"/>
      <c r="AB126" s="4"/>
      <c r="AC126" s="4"/>
      <c r="AD126" s="4"/>
      <c r="AE126" s="4"/>
      <c r="AF126" s="4"/>
      <c r="AG126" s="4"/>
      <c r="AH126" s="4"/>
      <c r="AI126" s="4"/>
      <c r="AJ126" s="4"/>
      <c r="AK126" s="4"/>
    </row>
    <row r="127" spans="1:37" s="160" customFormat="1" ht="15.5">
      <c r="A127" s="4"/>
      <c r="B127" s="4"/>
      <c r="C127" s="238" t="s">
        <v>868</v>
      </c>
      <c r="D127" s="238" t="s">
        <v>875</v>
      </c>
      <c r="G127" s="4"/>
      <c r="H127" s="169"/>
      <c r="I127" s="169"/>
      <c r="J127" s="4"/>
      <c r="K127" s="4"/>
      <c r="L127" s="4"/>
      <c r="M127" s="169"/>
      <c r="N127" s="169"/>
      <c r="O127" s="4"/>
      <c r="P127" s="4"/>
      <c r="Q127" s="4"/>
      <c r="R127" s="4"/>
      <c r="S127" s="4"/>
      <c r="T127" s="4"/>
      <c r="U127" s="4"/>
      <c r="V127" s="4"/>
      <c r="W127" s="4"/>
      <c r="X127" s="170"/>
      <c r="Y127" s="4"/>
      <c r="Z127" s="4"/>
      <c r="AA127" s="4"/>
      <c r="AB127" s="4"/>
      <c r="AC127" s="4"/>
      <c r="AD127" s="4"/>
      <c r="AE127" s="4"/>
      <c r="AF127" s="4"/>
      <c r="AG127" s="4"/>
      <c r="AH127" s="4"/>
      <c r="AI127" s="4"/>
      <c r="AJ127" s="4"/>
      <c r="AK127" s="4"/>
    </row>
    <row r="128" spans="1:37" s="160" customFormat="1" ht="15.5">
      <c r="A128" s="4"/>
      <c r="B128" s="4"/>
      <c r="C128" s="238" t="s">
        <v>869</v>
      </c>
      <c r="D128" s="238" t="s">
        <v>876</v>
      </c>
      <c r="G128" s="4"/>
      <c r="H128" s="169"/>
      <c r="I128" s="169"/>
      <c r="J128" s="4"/>
      <c r="K128" s="4"/>
      <c r="L128" s="4"/>
      <c r="M128" s="169"/>
      <c r="N128" s="169"/>
      <c r="O128" s="4"/>
      <c r="P128" s="4"/>
      <c r="Q128" s="4"/>
      <c r="R128" s="4"/>
      <c r="S128" s="4"/>
      <c r="T128" s="4"/>
      <c r="U128" s="4"/>
      <c r="V128" s="4"/>
      <c r="W128" s="4"/>
      <c r="X128" s="170"/>
      <c r="Y128" s="4"/>
      <c r="Z128" s="4"/>
      <c r="AA128" s="4"/>
      <c r="AB128" s="4"/>
      <c r="AC128" s="4"/>
      <c r="AD128" s="4"/>
      <c r="AE128" s="4"/>
      <c r="AF128" s="4"/>
      <c r="AG128" s="4"/>
      <c r="AH128" s="4"/>
      <c r="AI128" s="4"/>
      <c r="AJ128" s="4"/>
      <c r="AK128" s="4"/>
    </row>
    <row r="129" spans="1:37" s="160" customFormat="1" ht="15.5">
      <c r="A129" s="4"/>
      <c r="B129" s="4"/>
      <c r="C129" s="238" t="s">
        <v>870</v>
      </c>
      <c r="D129" s="238" t="s">
        <v>877</v>
      </c>
      <c r="G129" s="4"/>
      <c r="H129" s="169"/>
      <c r="I129" s="169"/>
      <c r="J129" s="4"/>
      <c r="K129" s="4"/>
      <c r="L129" s="4"/>
      <c r="M129" s="169"/>
      <c r="N129" s="169"/>
      <c r="O129" s="4"/>
      <c r="P129" s="4"/>
      <c r="Q129" s="4"/>
      <c r="R129" s="4"/>
      <c r="S129" s="4"/>
      <c r="T129" s="4"/>
      <c r="U129" s="4"/>
      <c r="V129" s="4"/>
      <c r="W129" s="4"/>
      <c r="X129" s="170"/>
      <c r="Y129" s="4"/>
      <c r="Z129" s="4"/>
      <c r="AA129" s="4"/>
      <c r="AB129" s="4"/>
      <c r="AC129" s="4"/>
      <c r="AD129" s="4"/>
      <c r="AE129" s="4"/>
      <c r="AF129" s="4"/>
      <c r="AG129" s="4"/>
      <c r="AH129" s="4"/>
      <c r="AI129" s="4"/>
      <c r="AJ129" s="4"/>
      <c r="AK129" s="4"/>
    </row>
    <row r="130" spans="1:37" s="160" customFormat="1" ht="15.5">
      <c r="A130" s="4"/>
      <c r="B130" s="4"/>
      <c r="C130" s="238" t="s">
        <v>871</v>
      </c>
      <c r="D130" s="239" t="s">
        <v>878</v>
      </c>
      <c r="G130" s="4"/>
      <c r="H130" s="169"/>
      <c r="I130" s="169"/>
      <c r="J130" s="4"/>
      <c r="K130" s="4"/>
      <c r="L130" s="4"/>
      <c r="M130" s="169"/>
      <c r="N130" s="169"/>
      <c r="O130" s="4"/>
      <c r="P130" s="4"/>
      <c r="Q130" s="4"/>
      <c r="R130" s="4"/>
      <c r="S130" s="4"/>
      <c r="T130" s="4"/>
      <c r="U130" s="4"/>
      <c r="V130" s="4"/>
      <c r="W130" s="4"/>
      <c r="X130" s="170"/>
      <c r="Y130" s="4"/>
      <c r="Z130" s="4"/>
      <c r="AA130" s="4"/>
      <c r="AB130" s="4"/>
      <c r="AC130" s="4"/>
      <c r="AD130" s="4"/>
      <c r="AE130" s="4"/>
      <c r="AF130" s="4"/>
      <c r="AG130" s="4"/>
      <c r="AH130" s="4"/>
      <c r="AI130" s="4"/>
      <c r="AJ130" s="4"/>
      <c r="AK130" s="4"/>
    </row>
    <row r="131" spans="1:37" s="160" customFormat="1" ht="15.5">
      <c r="A131" s="4"/>
      <c r="B131" s="4"/>
      <c r="C131" s="239" t="s">
        <v>872</v>
      </c>
      <c r="D131" s="239" t="s">
        <v>879</v>
      </c>
      <c r="G131" s="4"/>
      <c r="H131" s="169"/>
      <c r="I131" s="169"/>
      <c r="J131" s="4"/>
      <c r="K131" s="4"/>
      <c r="L131" s="4"/>
      <c r="M131" s="169"/>
      <c r="N131" s="169"/>
      <c r="O131" s="4"/>
      <c r="P131" s="4"/>
      <c r="Q131" s="4"/>
      <c r="R131" s="4"/>
      <c r="S131" s="4"/>
      <c r="T131" s="4"/>
      <c r="U131" s="4"/>
      <c r="V131" s="4"/>
      <c r="W131" s="4"/>
      <c r="X131" s="170"/>
      <c r="Y131" s="4"/>
      <c r="Z131" s="4"/>
      <c r="AA131" s="4"/>
      <c r="AB131" s="4"/>
      <c r="AC131" s="4"/>
      <c r="AD131" s="4"/>
      <c r="AE131" s="4"/>
      <c r="AF131" s="4"/>
      <c r="AG131" s="4"/>
      <c r="AH131" s="4"/>
      <c r="AI131" s="4"/>
      <c r="AJ131" s="4"/>
      <c r="AK131" s="4"/>
    </row>
    <row r="132" spans="1:37" s="160" customFormat="1" ht="15.5">
      <c r="A132" s="4"/>
      <c r="B132" s="4"/>
      <c r="C132" s="239" t="s">
        <v>873</v>
      </c>
      <c r="D132" s="239" t="s">
        <v>880</v>
      </c>
      <c r="G132" s="4"/>
      <c r="H132" s="169"/>
      <c r="I132" s="169"/>
      <c r="J132" s="4"/>
      <c r="K132" s="4"/>
      <c r="L132" s="4"/>
      <c r="M132" s="169"/>
      <c r="N132" s="169"/>
      <c r="O132" s="4"/>
      <c r="P132" s="4"/>
      <c r="Q132" s="4"/>
      <c r="R132" s="4"/>
      <c r="S132" s="4"/>
      <c r="T132" s="4"/>
      <c r="U132" s="4"/>
      <c r="V132" s="4"/>
      <c r="W132" s="4"/>
      <c r="X132" s="170"/>
      <c r="Y132" s="4"/>
      <c r="Z132" s="4"/>
      <c r="AA132" s="4"/>
      <c r="AB132" s="4"/>
      <c r="AC132" s="4"/>
      <c r="AD132" s="4"/>
      <c r="AE132" s="4"/>
      <c r="AF132" s="4"/>
      <c r="AG132" s="4"/>
      <c r="AH132" s="4"/>
      <c r="AI132" s="4"/>
      <c r="AJ132" s="4"/>
      <c r="AK132" s="4"/>
    </row>
    <row r="133" spans="1:37" s="160" customFormat="1" ht="15.5">
      <c r="A133" s="4"/>
      <c r="B133" s="4"/>
      <c r="C133" s="238" t="s">
        <v>881</v>
      </c>
      <c r="D133" s="238" t="s">
        <v>882</v>
      </c>
      <c r="G133" s="4"/>
      <c r="H133" s="169"/>
      <c r="I133" s="169"/>
      <c r="J133" s="4"/>
      <c r="K133" s="4"/>
      <c r="L133" s="4"/>
      <c r="M133" s="169"/>
      <c r="N133" s="169"/>
      <c r="O133" s="4"/>
      <c r="P133" s="4"/>
      <c r="Q133" s="4"/>
      <c r="R133" s="4"/>
      <c r="S133" s="4"/>
      <c r="T133" s="4"/>
      <c r="U133" s="4"/>
      <c r="V133" s="4"/>
      <c r="W133" s="4"/>
      <c r="X133" s="170"/>
      <c r="Y133" s="4"/>
      <c r="Z133" s="4"/>
      <c r="AA133" s="4"/>
      <c r="AB133" s="4"/>
      <c r="AC133" s="4"/>
      <c r="AD133" s="4"/>
      <c r="AE133" s="4"/>
      <c r="AF133" s="4"/>
      <c r="AG133" s="4"/>
      <c r="AH133" s="4"/>
      <c r="AI133" s="4"/>
      <c r="AJ133" s="4"/>
      <c r="AK133" s="4"/>
    </row>
    <row r="134" spans="1:37" s="160" customFormat="1" ht="15.5">
      <c r="A134" s="4"/>
      <c r="B134" s="4"/>
      <c r="C134" s="237" t="s">
        <v>652</v>
      </c>
      <c r="D134" s="238" t="s">
        <v>653</v>
      </c>
      <c r="G134" s="4"/>
      <c r="H134" s="169"/>
      <c r="I134" s="169"/>
      <c r="J134" s="4"/>
      <c r="K134" s="4"/>
      <c r="L134" s="4"/>
      <c r="M134" s="169"/>
      <c r="N134" s="169"/>
      <c r="O134" s="4"/>
      <c r="P134" s="4"/>
      <c r="Q134" s="4"/>
      <c r="R134" s="4"/>
      <c r="S134" s="4"/>
      <c r="T134" s="4"/>
      <c r="U134" s="4"/>
      <c r="V134" s="4"/>
      <c r="W134" s="4"/>
      <c r="X134" s="170"/>
      <c r="Y134" s="4"/>
      <c r="Z134" s="4"/>
      <c r="AA134" s="4"/>
      <c r="AB134" s="4"/>
      <c r="AC134" s="4"/>
      <c r="AD134" s="4"/>
      <c r="AE134" s="4"/>
      <c r="AF134" s="4"/>
      <c r="AG134" s="4"/>
      <c r="AH134" s="4"/>
      <c r="AI134" s="4"/>
      <c r="AJ134" s="4"/>
      <c r="AK134" s="4"/>
    </row>
    <row r="135" spans="1:37" s="160" customFormat="1" ht="15.5">
      <c r="A135" s="4"/>
      <c r="B135" s="4"/>
      <c r="C135" s="299" t="s">
        <v>553</v>
      </c>
      <c r="D135" s="300" t="s">
        <v>585</v>
      </c>
      <c r="E135" s="4"/>
      <c r="G135" s="4"/>
      <c r="H135" s="169"/>
      <c r="I135" s="169"/>
      <c r="J135" s="4"/>
      <c r="K135" s="4"/>
      <c r="L135" s="4"/>
      <c r="M135" s="169"/>
      <c r="N135" s="169"/>
      <c r="O135" s="4"/>
      <c r="P135" s="4"/>
      <c r="Q135" s="4"/>
      <c r="R135" s="4"/>
      <c r="S135" s="4"/>
      <c r="T135" s="4"/>
      <c r="U135" s="4"/>
      <c r="V135" s="4"/>
      <c r="W135" s="4"/>
      <c r="X135" s="170"/>
      <c r="Y135" s="4"/>
      <c r="Z135" s="4"/>
      <c r="AA135" s="4"/>
      <c r="AB135" s="4"/>
      <c r="AC135" s="4"/>
      <c r="AD135" s="4"/>
      <c r="AE135" s="4"/>
      <c r="AF135" s="4"/>
      <c r="AG135" s="4"/>
      <c r="AH135" s="4"/>
      <c r="AI135" s="4"/>
      <c r="AJ135" s="4"/>
      <c r="AK135" s="4"/>
    </row>
    <row r="136" spans="1:37" s="160" customFormat="1" ht="15.5">
      <c r="A136" s="4"/>
      <c r="B136" s="4"/>
      <c r="C136" s="299" t="s">
        <v>159</v>
      </c>
      <c r="D136" s="300" t="s">
        <v>174</v>
      </c>
      <c r="E136" s="4"/>
      <c r="G136" s="4"/>
      <c r="H136" s="169"/>
      <c r="I136" s="169"/>
      <c r="J136" s="4"/>
      <c r="K136" s="4"/>
      <c r="L136" s="4"/>
      <c r="M136" s="169"/>
      <c r="N136" s="169"/>
      <c r="O136" s="4"/>
      <c r="P136" s="4"/>
      <c r="Q136" s="4"/>
      <c r="R136" s="4"/>
      <c r="S136" s="4"/>
      <c r="T136" s="4"/>
      <c r="U136" s="4"/>
      <c r="V136" s="4"/>
      <c r="W136" s="4"/>
      <c r="X136" s="170"/>
      <c r="Y136" s="4"/>
      <c r="Z136" s="4"/>
      <c r="AA136" s="4"/>
      <c r="AB136" s="4"/>
      <c r="AC136" s="4"/>
      <c r="AD136" s="4"/>
      <c r="AE136" s="4"/>
      <c r="AF136" s="4"/>
      <c r="AG136" s="4"/>
      <c r="AH136" s="4"/>
      <c r="AI136" s="4"/>
      <c r="AJ136" s="4"/>
      <c r="AK136" s="4"/>
    </row>
  </sheetData>
  <mergeCells count="6">
    <mergeCell ref="N50:X50"/>
    <mergeCell ref="H52:I52"/>
    <mergeCell ref="N55:X55"/>
    <mergeCell ref="H56:I56"/>
    <mergeCell ref="J56:K56"/>
    <mergeCell ref="N56:X56"/>
  </mergeCells>
  <printOptions horizontalCentered="1"/>
  <pageMargins left="0.19685039370078741" right="0" top="0.15748031496062992" bottom="0.15748031496062992" header="0.15748031496062992" footer="0.15748031496062992"/>
  <pageSetup paperSize="9" scale="58" firstPageNumber="4294963191" fitToHeight="2" orientation="landscape" horizontalDpi="4294967295" verticalDpi="4294967295" r:id="rId1"/>
  <headerFooter alignWithMargins="0">
    <oddHeader>&amp;R&amp;"Calibri"&amp;10&amp;K000000 Confidential&amp;1#_x000D_</oddHeader>
  </headerFooter>
  <rowBreaks count="1" manualBreakCount="1">
    <brk id="62"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77"/>
  <sheetViews>
    <sheetView zoomScale="70" zoomScaleNormal="70" zoomScaleSheetLayoutView="85" workbookViewId="0">
      <selection activeCell="P31" sqref="P31"/>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hidden="1" customWidth="1"/>
    <col min="14" max="14" width="1.453125" style="386" customWidth="1"/>
    <col min="15" max="15" width="2.54296875" style="386" customWidth="1"/>
    <col min="16" max="16" width="4.81640625" style="386" hidden="1" customWidth="1"/>
    <col min="17" max="17" width="3.54296875" style="386" customWidth="1"/>
    <col min="18" max="18" width="0.54296875" style="386" hidden="1" customWidth="1"/>
    <col min="19" max="19" width="5.81640625" style="386" hidden="1" customWidth="1"/>
    <col min="20" max="20" width="2.81640625" style="386" customWidth="1"/>
    <col min="21" max="21" width="0.1796875" style="386" hidden="1" customWidth="1"/>
    <col min="22" max="22" width="12.81640625" style="170" customWidth="1"/>
    <col min="23" max="23" width="9.1796875" style="386"/>
    <col min="24" max="24" width="9.1796875" style="386"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18"/>
      <c r="I10" s="51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475" t="s">
        <v>950</v>
      </c>
      <c r="C18" s="261" t="str">
        <f>IF(D18="","",VLOOKUP(B18,Data!$B$5:$L$502,2,FALSE))</f>
        <v/>
      </c>
      <c r="D18" s="381"/>
      <c r="E18" s="498"/>
      <c r="F18" s="325" t="str">
        <f>IF(D18="","",VLOOKUP(B18,Data!$B$5:$L$502,11,FALSE))</f>
        <v/>
      </c>
      <c r="G18" s="326" t="str">
        <f t="shared" ref="G18:G24"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v>1</v>
      </c>
      <c r="B19" s="499" t="s">
        <v>25</v>
      </c>
      <c r="C19" s="324" t="str">
        <f>IF(D19="","",VLOOKUP(B19,Data!$B$5:$L$502,2,FALSE))</f>
        <v>ZJ73720</v>
      </c>
      <c r="D19" s="485">
        <v>1</v>
      </c>
      <c r="E19" s="498" t="s">
        <v>528</v>
      </c>
      <c r="F19" s="325">
        <f>IF(D19="","",VLOOKUP(B19,Data!$B$5:$L$502,11,FALSE))</f>
        <v>2445.35</v>
      </c>
      <c r="G19" s="326">
        <f t="shared" si="0"/>
        <v>2445.35</v>
      </c>
      <c r="H19" s="327" t="str">
        <f>IF(D19="","",VLOOKUP(B19,Data!$B$5:$D$502,3,FALSE))</f>
        <v>C/T</v>
      </c>
      <c r="I19" s="327" t="str">
        <f>IF(D19="","",VLOOKUP(B19,Data!$B$5:$M$502,12,FALSE))</f>
        <v>Indonesia</v>
      </c>
      <c r="J19" s="356" t="s">
        <v>949</v>
      </c>
      <c r="K19" s="325">
        <f>IF(D19="","",VLOOKUP(B19,Data!$B$5:$E$502,4,FALSE)*D19)</f>
        <v>220</v>
      </c>
      <c r="L19" s="325">
        <f>IF(D19="","",VLOOKUP(B19,Data!$B$5:$F$502,5,FALSE)*D19)</f>
        <v>199</v>
      </c>
      <c r="M19" s="357"/>
      <c r="N19" s="358"/>
      <c r="O19" s="359"/>
      <c r="P19" s="360"/>
      <c r="Q19" s="359"/>
      <c r="R19" s="359"/>
      <c r="S19" s="360"/>
      <c r="T19" s="361"/>
      <c r="U19" s="360"/>
      <c r="V19" s="334">
        <f>IF(D19="","",VLOOKUP(B19,Data!$B$5:$J$502,9,FALSE)*D19)</f>
        <v>1.1850000000000001</v>
      </c>
      <c r="X19" s="386"/>
      <c r="Y19" s="386"/>
      <c r="Z19" s="386"/>
      <c r="AA19" s="386"/>
      <c r="AB19" s="386"/>
    </row>
    <row r="20" spans="1:28" s="468" customFormat="1" ht="19.25" customHeight="1">
      <c r="A20" s="476">
        <v>2</v>
      </c>
      <c r="B20" s="499" t="s">
        <v>26</v>
      </c>
      <c r="C20" s="324" t="str">
        <f>IF(D20="","",VLOOKUP(B20,Data!$B$5:$L$502,2,FALSE))</f>
        <v>ZJ73730</v>
      </c>
      <c r="D20" s="485">
        <v>1</v>
      </c>
      <c r="E20" s="498"/>
      <c r="F20" s="325">
        <f>IF(D20="","",VLOOKUP(B20,Data!$B$5:$L$502,11,FALSE))</f>
        <v>2456.2800000000002</v>
      </c>
      <c r="G20" s="326">
        <f t="shared" si="0"/>
        <v>2456.2800000000002</v>
      </c>
      <c r="H20" s="327" t="str">
        <f>IF(D20="","",VLOOKUP(B20,Data!$B$5:$D$502,3,FALSE))</f>
        <v>C/T</v>
      </c>
      <c r="I20" s="327" t="str">
        <f>IF(D20="","",VLOOKUP(B20,Data!$B$5:$M$502,12,FALSE))</f>
        <v>Indonesia</v>
      </c>
      <c r="J20" s="356" t="s">
        <v>949</v>
      </c>
      <c r="K20" s="325">
        <f>IF(D20="","",VLOOKUP(B20,Data!$B$5:$E$502,4,FALSE)*D20)</f>
        <v>220</v>
      </c>
      <c r="L20" s="325">
        <f>IF(D20="","",VLOOKUP(B20,Data!$B$5:$F$502,5,FALSE)*D20)</f>
        <v>199</v>
      </c>
      <c r="M20" s="357"/>
      <c r="N20" s="358"/>
      <c r="O20" s="359"/>
      <c r="P20" s="360"/>
      <c r="Q20" s="359"/>
      <c r="R20" s="359"/>
      <c r="S20" s="360"/>
      <c r="T20" s="361"/>
      <c r="U20" s="360"/>
      <c r="V20" s="334">
        <f>IF(D20="","",VLOOKUP(B20,Data!$B$5:$J$502,9,FALSE)*D20)</f>
        <v>1.1850000000000001</v>
      </c>
      <c r="X20" s="386"/>
      <c r="Y20" s="386"/>
      <c r="Z20" s="386"/>
      <c r="AA20" s="386"/>
      <c r="AB20" s="386"/>
    </row>
    <row r="21" spans="1:28" s="468" customFormat="1" ht="19.25" customHeight="1">
      <c r="A21" s="476">
        <v>3</v>
      </c>
      <c r="B21" s="499" t="s">
        <v>27</v>
      </c>
      <c r="C21" s="324" t="str">
        <f>IF(D21="","",VLOOKUP(B21,Data!$B$5:$L$502,2,FALSE))</f>
        <v>ZJ73750</v>
      </c>
      <c r="D21" s="485">
        <v>1</v>
      </c>
      <c r="E21" s="498" t="s">
        <v>529</v>
      </c>
      <c r="F21" s="325">
        <f>IF(D21="","",VLOOKUP(B21,Data!$B$5:$L$502,11,FALSE))</f>
        <v>2662.91</v>
      </c>
      <c r="G21" s="326">
        <f t="shared" si="0"/>
        <v>2662.91</v>
      </c>
      <c r="H21" s="327" t="str">
        <f>IF(D21="","",VLOOKUP(B21,Data!$B$5:$D$502,3,FALSE))</f>
        <v>C/T</v>
      </c>
      <c r="I21" s="327" t="str">
        <f>IF(D21="","",VLOOKUP(B21,Data!$B$5:$M$502,12,FALSE))</f>
        <v>Indonesia</v>
      </c>
      <c r="J21" s="356" t="s">
        <v>949</v>
      </c>
      <c r="K21" s="325">
        <f>IF(D21="","",VLOOKUP(B21,Data!$B$5:$E$502,4,FALSE)*D21)</f>
        <v>267</v>
      </c>
      <c r="L21" s="325">
        <f>IF(D21="","",VLOOKUP(B21,Data!$B$5:$F$502,5,FALSE)*D21)</f>
        <v>242</v>
      </c>
      <c r="M21" s="357"/>
      <c r="N21" s="358"/>
      <c r="O21" s="359"/>
      <c r="P21" s="360"/>
      <c r="Q21" s="359"/>
      <c r="R21" s="359"/>
      <c r="S21" s="360"/>
      <c r="T21" s="361"/>
      <c r="U21" s="360"/>
      <c r="V21" s="334">
        <f>IF(D21="","",VLOOKUP(B21,Data!$B$5:$J$502,9,FALSE)*D21)</f>
        <v>1.488</v>
      </c>
      <c r="X21" s="386"/>
      <c r="Y21" s="386"/>
      <c r="Z21" s="386"/>
      <c r="AA21" s="386"/>
      <c r="AB21" s="386"/>
    </row>
    <row r="22" spans="1:28" s="468" customFormat="1" ht="19.25" customHeight="1">
      <c r="A22" s="476">
        <v>4</v>
      </c>
      <c r="B22" s="499" t="s">
        <v>889</v>
      </c>
      <c r="C22" s="324" t="str">
        <f>IF(D22="","",VLOOKUP(B22,Data!$B$5:$L$502,2,FALSE))</f>
        <v>VCM7820</v>
      </c>
      <c r="D22" s="485">
        <v>2</v>
      </c>
      <c r="E22" s="498"/>
      <c r="F22" s="325">
        <f>IF(D22="","",VLOOKUP(B22,Data!$B$5:$L$502,11,FALSE))</f>
        <v>2650.46</v>
      </c>
      <c r="G22" s="326">
        <f t="shared" si="0"/>
        <v>5300.92</v>
      </c>
      <c r="H22" s="327" t="str">
        <f>IF(D22="","",VLOOKUP(B22,Data!$B$5:$D$502,3,FALSE))</f>
        <v>C/T</v>
      </c>
      <c r="I22" s="327" t="str">
        <f>IF(D22="","",VLOOKUP(B22,Data!$B$5:$M$502,12,FALSE))</f>
        <v>Indonesia</v>
      </c>
      <c r="J22" s="356" t="s">
        <v>949</v>
      </c>
      <c r="K22" s="325">
        <f>IF(D22="","",VLOOKUP(B22,Data!$B$5:$E$502,4,FALSE)*D22)</f>
        <v>540</v>
      </c>
      <c r="L22" s="325">
        <f>IF(D22="","",VLOOKUP(B22,Data!$B$5:$F$502,5,FALSE)*D22)</f>
        <v>460</v>
      </c>
      <c r="M22" s="357"/>
      <c r="N22" s="358"/>
      <c r="O22" s="359"/>
      <c r="P22" s="360"/>
      <c r="Q22" s="359"/>
      <c r="R22" s="359"/>
      <c r="S22" s="360"/>
      <c r="T22" s="361"/>
      <c r="U22" s="360"/>
      <c r="V22" s="334">
        <f>IF(D22="","",VLOOKUP(B22,Data!$B$5:$J$502,9,FALSE)*D22)</f>
        <v>2.8079999999999998</v>
      </c>
      <c r="X22" s="386"/>
      <c r="Y22" s="386"/>
      <c r="Z22" s="386"/>
      <c r="AA22" s="386"/>
      <c r="AB22" s="386"/>
    </row>
    <row r="23" spans="1:28" s="468" customFormat="1" ht="19.25" customHeight="1">
      <c r="A23" s="476">
        <v>5</v>
      </c>
      <c r="B23" s="499" t="s">
        <v>892</v>
      </c>
      <c r="C23" s="324" t="str">
        <f>IF(D23="","",VLOOKUP(B23,Data!$B$5:$L$502,2,FALSE))</f>
        <v>VCM7890</v>
      </c>
      <c r="D23" s="485">
        <v>9</v>
      </c>
      <c r="E23" s="380" t="s">
        <v>909</v>
      </c>
      <c r="F23" s="325">
        <f>IF(D23="","",VLOOKUP(B23,Data!$B$5:$L$502,11,FALSE))</f>
        <v>2253.08</v>
      </c>
      <c r="G23" s="326">
        <f t="shared" si="0"/>
        <v>20277.72</v>
      </c>
      <c r="H23" s="327" t="str">
        <f>IF(D23="","",VLOOKUP(B23,Data!$B$5:$D$502,3,FALSE))</f>
        <v>C/T</v>
      </c>
      <c r="I23" s="327" t="str">
        <f>IF(D23="","",VLOOKUP(B23,Data!$B$5:$M$502,12,FALSE))</f>
        <v>Indonesia</v>
      </c>
      <c r="J23" s="356" t="s">
        <v>949</v>
      </c>
      <c r="K23" s="325">
        <f>IF(D23="","",VLOOKUP(B23,Data!$B$5:$E$502,4,FALSE)*D23)</f>
        <v>2340</v>
      </c>
      <c r="L23" s="325">
        <f>IF(D23="","",VLOOKUP(B23,Data!$B$5:$F$502,5,FALSE)*D23)</f>
        <v>2115</v>
      </c>
      <c r="M23" s="357"/>
      <c r="N23" s="358"/>
      <c r="O23" s="359"/>
      <c r="P23" s="360"/>
      <c r="Q23" s="359"/>
      <c r="R23" s="359"/>
      <c r="S23" s="360"/>
      <c r="T23" s="361"/>
      <c r="U23" s="360"/>
      <c r="V23" s="334">
        <f>IF(D23="","",VLOOKUP(B23,Data!$B$5:$J$502,9,FALSE)*D23)</f>
        <v>12.663</v>
      </c>
      <c r="X23" s="386"/>
      <c r="Y23" s="386"/>
      <c r="Z23" s="386"/>
      <c r="AA23" s="386"/>
      <c r="AB23" s="386"/>
    </row>
    <row r="24" spans="1:28" s="468" customFormat="1" ht="19.25" customHeight="1">
      <c r="A24" s="476"/>
      <c r="B24" s="475" t="s">
        <v>953</v>
      </c>
      <c r="C24" s="261" t="str">
        <f>IF(D24="","",VLOOKUP(B24,Data!$B$5:$L$502,2,FALSE))</f>
        <v/>
      </c>
      <c r="D24" s="381"/>
      <c r="E24" s="498"/>
      <c r="F24" s="325" t="str">
        <f>IF(D24="","",VLOOKUP(B24,Data!$B$5:$L$502,11,FALSE))</f>
        <v/>
      </c>
      <c r="G24" s="326" t="str">
        <f t="shared" si="0"/>
        <v>-</v>
      </c>
      <c r="H24" s="327" t="str">
        <f>IF(D24="","",VLOOKUP(B24,Data!$B$5:$D$502,3,FALSE))</f>
        <v/>
      </c>
      <c r="I24" s="327" t="str">
        <f>IF(D24="","",VLOOKUP(B24,Data!$B$5:$M$502,12,FALSE))</f>
        <v/>
      </c>
      <c r="J24" s="227"/>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386"/>
      <c r="Y24" s="386"/>
      <c r="Z24" s="386"/>
      <c r="AA24" s="386"/>
      <c r="AB24" s="386"/>
    </row>
    <row r="25" spans="1:28" s="468" customFormat="1" ht="19.25" customHeight="1">
      <c r="A25" s="476">
        <v>6</v>
      </c>
      <c r="B25" s="499" t="s">
        <v>361</v>
      </c>
      <c r="C25" s="324" t="str">
        <f>IF(D25="","",VLOOKUP(B25,Data!$B$5:$L$502,2,FALSE))</f>
        <v>WQ78290</v>
      </c>
      <c r="D25" s="485">
        <v>28</v>
      </c>
      <c r="E25" s="498"/>
      <c r="F25" s="325">
        <f>IF(D25="","",VLOOKUP(B25,Data!$B$5:$L$502,11,FALSE))</f>
        <v>4283.7299999999996</v>
      </c>
      <c r="G25" s="326">
        <f t="shared" ref="G25:G37" si="1">IF(D25&gt;0,D25*F25,"-")</f>
        <v>119944.43999999999</v>
      </c>
      <c r="H25" s="327" t="str">
        <f>IF(D25="","",VLOOKUP(B25,Data!$B$5:$D$502,3,FALSE))</f>
        <v>C/T</v>
      </c>
      <c r="I25" s="327" t="str">
        <f>IF(D25="","",VLOOKUP(B25,Data!$B$5:$M$502,12,FALSE))</f>
        <v>Indonesia</v>
      </c>
      <c r="J25" s="356" t="s">
        <v>954</v>
      </c>
      <c r="K25" s="325">
        <f>IF(D25="","",VLOOKUP(B25,Data!$B$5:$E$502,4,FALSE)*D25)</f>
        <v>8540</v>
      </c>
      <c r="L25" s="325">
        <f>IF(D25="","",VLOOKUP(B25,Data!$B$5:$F$502,5,FALSE)*D25)</f>
        <v>7532</v>
      </c>
      <c r="M25" s="357"/>
      <c r="N25" s="358"/>
      <c r="O25" s="359"/>
      <c r="P25" s="360"/>
      <c r="Q25" s="359"/>
      <c r="R25" s="359"/>
      <c r="S25" s="360"/>
      <c r="T25" s="361"/>
      <c r="U25" s="360"/>
      <c r="V25" s="334">
        <f>IF(D25="","",VLOOKUP(B25,Data!$B$5:$J$502,9,FALSE)*D25)</f>
        <v>42.951999999999998</v>
      </c>
      <c r="X25" s="386"/>
      <c r="Y25" s="386"/>
      <c r="Z25" s="386"/>
      <c r="AA25" s="386"/>
      <c r="AB25" s="386"/>
    </row>
    <row r="26" spans="1:28" s="468" customFormat="1" ht="19.25" customHeight="1">
      <c r="A26" s="476">
        <v>7</v>
      </c>
      <c r="B26" s="499" t="s">
        <v>340</v>
      </c>
      <c r="C26" s="324" t="str">
        <f>IF(D26="","",VLOOKUP(B26,Data!$B$5:$L$502,2,FALSE))</f>
        <v>ZE62400</v>
      </c>
      <c r="D26" s="485">
        <v>10</v>
      </c>
      <c r="E26" s="498"/>
      <c r="F26" s="325">
        <f>IF(D26="","",VLOOKUP(B26,Data!$B$5:$L$502,11,FALSE))</f>
        <v>1704.47</v>
      </c>
      <c r="G26" s="326">
        <f t="shared" si="1"/>
        <v>17044.7</v>
      </c>
      <c r="H26" s="327" t="str">
        <f>IF(D26="","",VLOOKUP(B26,Data!$B$5:$D$502,3,FALSE))</f>
        <v>C/T</v>
      </c>
      <c r="I26" s="327" t="str">
        <f>IF(D26="","",VLOOKUP(B26,Data!$B$5:$M$502,12,FALSE))</f>
        <v>Indonesia</v>
      </c>
      <c r="J26" s="356" t="s">
        <v>954</v>
      </c>
      <c r="K26" s="325">
        <f>IF(D26="","",VLOOKUP(B26,Data!$B$5:$E$502,4,FALSE)*D26)</f>
        <v>2010</v>
      </c>
      <c r="L26" s="325">
        <f>IF(D26="","",VLOOKUP(B26,Data!$B$5:$F$502,5,FALSE)*D26)</f>
        <v>1810</v>
      </c>
      <c r="M26" s="357"/>
      <c r="N26" s="358"/>
      <c r="O26" s="359"/>
      <c r="P26" s="360"/>
      <c r="Q26" s="359"/>
      <c r="R26" s="359"/>
      <c r="S26" s="360"/>
      <c r="T26" s="361"/>
      <c r="U26" s="360"/>
      <c r="V26" s="334">
        <f>IF(D26="","",VLOOKUP(B26,Data!$B$5:$J$502,9,FALSE)*D26)</f>
        <v>11.5</v>
      </c>
      <c r="X26" s="386"/>
      <c r="Y26" s="386"/>
      <c r="Z26" s="386"/>
      <c r="AA26" s="386"/>
      <c r="AB26" s="386"/>
    </row>
    <row r="27" spans="1:28" s="468" customFormat="1" ht="19.25" customHeight="1">
      <c r="A27" s="476">
        <v>8</v>
      </c>
      <c r="B27" s="499" t="s">
        <v>32</v>
      </c>
      <c r="C27" s="324" t="str">
        <f>IF(D27="","",VLOOKUP(B27,Data!$B$5:$L$502,2,FALSE))</f>
        <v>ZQ21280</v>
      </c>
      <c r="D27" s="485">
        <v>1</v>
      </c>
      <c r="E27" s="498"/>
      <c r="F27" s="325">
        <f>IF(D27="","",VLOOKUP(B27,Data!$B$5:$L$502,11,FALSE))</f>
        <v>1748.05</v>
      </c>
      <c r="G27" s="326">
        <f t="shared" si="1"/>
        <v>1748.05</v>
      </c>
      <c r="H27" s="327" t="str">
        <f>IF(D27="","",VLOOKUP(B27,Data!$B$5:$D$502,3,FALSE))</f>
        <v>C/T</v>
      </c>
      <c r="I27" s="327" t="str">
        <f>IF(D27="","",VLOOKUP(B27,Data!$B$5:$M$502,12,FALSE))</f>
        <v>Indonesia</v>
      </c>
      <c r="J27" s="356" t="s">
        <v>954</v>
      </c>
      <c r="K27" s="325">
        <f>IF(D27="","",VLOOKUP(B27,Data!$B$5:$E$502,4,FALSE)*D27)</f>
        <v>201</v>
      </c>
      <c r="L27" s="325">
        <f>IF(D27="","",VLOOKUP(B27,Data!$B$5:$F$502,5,FALSE)*D27)</f>
        <v>181</v>
      </c>
      <c r="M27" s="357"/>
      <c r="N27" s="358"/>
      <c r="O27" s="359"/>
      <c r="P27" s="360"/>
      <c r="Q27" s="359"/>
      <c r="R27" s="359"/>
      <c r="S27" s="360"/>
      <c r="T27" s="361"/>
      <c r="U27" s="360"/>
      <c r="V27" s="334">
        <f>IF(D27="","",VLOOKUP(B27,Data!$B$5:$J$502,9,FALSE)*D27)</f>
        <v>1.1499999999999999</v>
      </c>
      <c r="X27" s="386"/>
      <c r="Y27" s="386"/>
      <c r="Z27" s="386"/>
      <c r="AA27" s="386"/>
      <c r="AB27" s="386"/>
    </row>
    <row r="28" spans="1:28" s="468" customFormat="1" ht="19.25" customHeight="1">
      <c r="A28" s="476">
        <v>9</v>
      </c>
      <c r="B28" s="499" t="s">
        <v>394</v>
      </c>
      <c r="C28" s="324" t="str">
        <f>IF(D28="","",VLOOKUP(B28,Data!$B$5:$L$502,2,FALSE))</f>
        <v>ZW44770</v>
      </c>
      <c r="D28" s="485">
        <v>3</v>
      </c>
      <c r="E28" s="498"/>
      <c r="F28" s="325">
        <f>IF(D28="","",VLOOKUP(B28,Data!$B$5:$L$502,11,FALSE))</f>
        <v>1857.02</v>
      </c>
      <c r="G28" s="326">
        <f t="shared" si="1"/>
        <v>5571.0599999999995</v>
      </c>
      <c r="H28" s="327" t="str">
        <f>IF(D28="","",VLOOKUP(B28,Data!$B$5:$D$502,3,FALSE))</f>
        <v>C/T</v>
      </c>
      <c r="I28" s="327" t="str">
        <f>IF(D28="","",VLOOKUP(B28,Data!$B$5:$M$502,12,FALSE))</f>
        <v>Indonesia</v>
      </c>
      <c r="J28" s="356" t="s">
        <v>954</v>
      </c>
      <c r="K28" s="325">
        <f>IF(D28="","",VLOOKUP(B28,Data!$B$5:$E$502,4,FALSE)*D28)</f>
        <v>603</v>
      </c>
      <c r="L28" s="325">
        <f>IF(D28="","",VLOOKUP(B28,Data!$B$5:$F$502,5,FALSE)*D28)</f>
        <v>543</v>
      </c>
      <c r="M28" s="357"/>
      <c r="N28" s="358"/>
      <c r="O28" s="359"/>
      <c r="P28" s="360"/>
      <c r="Q28" s="359"/>
      <c r="R28" s="359"/>
      <c r="S28" s="360"/>
      <c r="T28" s="361"/>
      <c r="U28" s="360"/>
      <c r="V28" s="334">
        <f>IF(D28="","",VLOOKUP(B28,Data!$B$5:$J$502,9,FALSE)*D28)</f>
        <v>3.4499999999999997</v>
      </c>
      <c r="X28" s="386"/>
      <c r="Y28" s="386"/>
      <c r="Z28" s="386"/>
      <c r="AA28" s="386"/>
      <c r="AB28" s="386"/>
    </row>
    <row r="29" spans="1:28" s="468" customFormat="1" ht="19.25" customHeight="1">
      <c r="A29" s="476">
        <v>10</v>
      </c>
      <c r="B29" s="499" t="s">
        <v>26</v>
      </c>
      <c r="C29" s="324" t="str">
        <f>IF(D29="","",VLOOKUP(B29,Data!$B$5:$L$502,2,FALSE))</f>
        <v>ZJ73730</v>
      </c>
      <c r="D29" s="485">
        <v>2</v>
      </c>
      <c r="E29" s="498"/>
      <c r="F29" s="325">
        <f>IF(D29="","",VLOOKUP(B29,Data!$B$5:$L$502,11,FALSE))</f>
        <v>2456.2800000000002</v>
      </c>
      <c r="G29" s="326">
        <f t="shared" si="1"/>
        <v>4912.5600000000004</v>
      </c>
      <c r="H29" s="327" t="str">
        <f>IF(D29="","",VLOOKUP(B29,Data!$B$5:$D$502,3,FALSE))</f>
        <v>C/T</v>
      </c>
      <c r="I29" s="327" t="str">
        <f>IF(D29="","",VLOOKUP(B29,Data!$B$5:$M$502,12,FALSE))</f>
        <v>Indonesia</v>
      </c>
      <c r="J29" s="356" t="s">
        <v>954</v>
      </c>
      <c r="K29" s="325">
        <f>IF(D29="","",VLOOKUP(B29,Data!$B$5:$E$502,4,FALSE)*D29)</f>
        <v>440</v>
      </c>
      <c r="L29" s="325">
        <f>IF(D29="","",VLOOKUP(B29,Data!$B$5:$F$502,5,FALSE)*D29)</f>
        <v>398</v>
      </c>
      <c r="M29" s="357"/>
      <c r="N29" s="358"/>
      <c r="O29" s="359"/>
      <c r="P29" s="360"/>
      <c r="Q29" s="359"/>
      <c r="R29" s="359"/>
      <c r="S29" s="360"/>
      <c r="T29" s="361"/>
      <c r="U29" s="360"/>
      <c r="V29" s="334">
        <f>IF(D29="","",VLOOKUP(B29,Data!$B$5:$J$502,9,FALSE)*D29)</f>
        <v>2.37</v>
      </c>
      <c r="X29" s="386"/>
      <c r="Y29" s="386"/>
      <c r="Z29" s="386"/>
      <c r="AA29" s="386"/>
      <c r="AB29" s="386"/>
    </row>
    <row r="30" spans="1:28" s="468" customFormat="1" ht="19.25" customHeight="1">
      <c r="A30" s="476">
        <v>11</v>
      </c>
      <c r="B30" s="499" t="s">
        <v>396</v>
      </c>
      <c r="C30" s="324" t="str">
        <f>IF(D30="","",VLOOKUP(B30,Data!$B$5:$L$502,2,FALSE))</f>
        <v>ZW44780</v>
      </c>
      <c r="D30" s="485">
        <v>6</v>
      </c>
      <c r="E30" s="498"/>
      <c r="F30" s="325">
        <f>IF(D30="","",VLOOKUP(B30,Data!$B$5:$L$502,11,FALSE))</f>
        <v>2167.13</v>
      </c>
      <c r="G30" s="326">
        <f t="shared" si="1"/>
        <v>13002.78</v>
      </c>
      <c r="H30" s="327" t="str">
        <f>IF(D30="","",VLOOKUP(B30,Data!$B$5:$D$502,3,FALSE))</f>
        <v>C/T</v>
      </c>
      <c r="I30" s="327" t="str">
        <f>IF(D30="","",VLOOKUP(B30,Data!$B$5:$M$502,12,FALSE))</f>
        <v>Indonesia</v>
      </c>
      <c r="J30" s="356" t="s">
        <v>954</v>
      </c>
      <c r="K30" s="325">
        <f>IF(D30="","",VLOOKUP(B30,Data!$B$5:$E$502,4,FALSE)*D30)</f>
        <v>1320</v>
      </c>
      <c r="L30" s="325">
        <f>IF(D30="","",VLOOKUP(B30,Data!$B$5:$F$502,5,FALSE)*D30)</f>
        <v>1194</v>
      </c>
      <c r="M30" s="357"/>
      <c r="N30" s="358"/>
      <c r="O30" s="359"/>
      <c r="P30" s="360"/>
      <c r="Q30" s="359"/>
      <c r="R30" s="359"/>
      <c r="S30" s="360"/>
      <c r="T30" s="361"/>
      <c r="U30" s="360"/>
      <c r="V30" s="334">
        <f>IF(D30="","",VLOOKUP(B30,Data!$B$5:$J$502,9,FALSE)*D30)</f>
        <v>7.11</v>
      </c>
      <c r="X30" s="386"/>
      <c r="Y30" s="386"/>
      <c r="Z30" s="386"/>
      <c r="AA30" s="386"/>
      <c r="AB30" s="386"/>
    </row>
    <row r="31" spans="1:28" s="468" customFormat="1" ht="19.25" customHeight="1">
      <c r="A31" s="476">
        <v>12</v>
      </c>
      <c r="B31" s="499" t="s">
        <v>720</v>
      </c>
      <c r="C31" s="324" t="str">
        <f>IF(D31="","",VLOOKUP(B31,Data!$B$5:$L$502,2,FALSE))</f>
        <v>VAC9540</v>
      </c>
      <c r="D31" s="485">
        <v>6</v>
      </c>
      <c r="E31" s="498"/>
      <c r="F31" s="325">
        <f>IF(D31="","",VLOOKUP(B31,Data!$B$5:$L$502,11,FALSE))</f>
        <v>2343</v>
      </c>
      <c r="G31" s="326">
        <f t="shared" si="1"/>
        <v>14058</v>
      </c>
      <c r="H31" s="327" t="str">
        <f>IF(D31="","",VLOOKUP(B31,Data!$B$5:$D$502,3,FALSE))</f>
        <v>C/T</v>
      </c>
      <c r="I31" s="327" t="str">
        <f>IF(D31="","",VLOOKUP(B31,Data!$B$5:$M$502,12,FALSE))</f>
        <v>Indonesia</v>
      </c>
      <c r="J31" s="356" t="s">
        <v>954</v>
      </c>
      <c r="K31" s="325">
        <f>IF(D31="","",VLOOKUP(B31,Data!$B$5:$E$502,4,FALSE)*D31)</f>
        <v>1350</v>
      </c>
      <c r="L31" s="325">
        <f>IF(D31="","",VLOOKUP(B31,Data!$B$5:$F$502,5,FALSE)*D31)</f>
        <v>1224</v>
      </c>
      <c r="M31" s="357"/>
      <c r="N31" s="358"/>
      <c r="O31" s="359"/>
      <c r="P31" s="360"/>
      <c r="Q31" s="359"/>
      <c r="R31" s="359"/>
      <c r="S31" s="360"/>
      <c r="T31" s="361"/>
      <c r="U31" s="360"/>
      <c r="V31" s="334">
        <f>IF(D31="","",VLOOKUP(B31,Data!$B$5:$J$502,9,FALSE)*D31)</f>
        <v>7.11</v>
      </c>
      <c r="X31" s="386"/>
      <c r="Y31" s="386"/>
      <c r="Z31" s="386"/>
      <c r="AA31" s="386"/>
      <c r="AB31" s="386"/>
    </row>
    <row r="32" spans="1:28" s="468" customFormat="1" ht="19.25" customHeight="1">
      <c r="A32" s="476">
        <v>13</v>
      </c>
      <c r="B32" s="499" t="s">
        <v>34</v>
      </c>
      <c r="C32" s="324" t="str">
        <f>IF(D32="","",VLOOKUP(B32,Data!$B$5:$L$502,2,FALSE))</f>
        <v>ZQ21310</v>
      </c>
      <c r="D32" s="485">
        <v>4</v>
      </c>
      <c r="E32" s="498"/>
      <c r="F32" s="325">
        <f>IF(D32="","",VLOOKUP(B32,Data!$B$5:$L$502,11,FALSE))</f>
        <v>2344.4699999999998</v>
      </c>
      <c r="G32" s="326">
        <f t="shared" si="1"/>
        <v>9377.8799999999992</v>
      </c>
      <c r="H32" s="327" t="str">
        <f>IF(D32="","",VLOOKUP(B32,Data!$B$5:$D$502,3,FALSE))</f>
        <v>C/T</v>
      </c>
      <c r="I32" s="327" t="str">
        <f>IF(D32="","",VLOOKUP(B32,Data!$B$5:$M$502,12,FALSE))</f>
        <v>Indonesia</v>
      </c>
      <c r="J32" s="356" t="s">
        <v>954</v>
      </c>
      <c r="K32" s="325">
        <f>IF(D32="","",VLOOKUP(B32,Data!$B$5:$E$502,4,FALSE)*D32)</f>
        <v>1068</v>
      </c>
      <c r="L32" s="325">
        <f>IF(D32="","",VLOOKUP(B32,Data!$B$5:$F$502,5,FALSE)*D32)</f>
        <v>968</v>
      </c>
      <c r="M32" s="357"/>
      <c r="N32" s="358"/>
      <c r="O32" s="359"/>
      <c r="P32" s="360"/>
      <c r="Q32" s="359"/>
      <c r="R32" s="359"/>
      <c r="S32" s="360"/>
      <c r="T32" s="361"/>
      <c r="U32" s="360"/>
      <c r="V32" s="334">
        <f>IF(D32="","",VLOOKUP(B32,Data!$B$5:$J$502,9,FALSE)*D32)</f>
        <v>5.952</v>
      </c>
      <c r="X32" s="386"/>
      <c r="Y32" s="386"/>
      <c r="Z32" s="386"/>
      <c r="AA32" s="386"/>
      <c r="AB32" s="386"/>
    </row>
    <row r="33" spans="1:28" s="468" customFormat="1" ht="19.25" customHeight="1">
      <c r="A33" s="476">
        <v>14</v>
      </c>
      <c r="B33" s="499" t="s">
        <v>27</v>
      </c>
      <c r="C33" s="324" t="str">
        <f>IF(D33="","",VLOOKUP(B33,Data!$B$5:$L$502,2,FALSE))</f>
        <v>ZJ73750</v>
      </c>
      <c r="D33" s="485">
        <v>1</v>
      </c>
      <c r="E33" s="498"/>
      <c r="F33" s="325">
        <f>IF(D33="","",VLOOKUP(B33,Data!$B$5:$L$502,11,FALSE))</f>
        <v>2662.91</v>
      </c>
      <c r="G33" s="326">
        <f t="shared" si="1"/>
        <v>2662.91</v>
      </c>
      <c r="H33" s="327" t="str">
        <f>IF(D33="","",VLOOKUP(B33,Data!$B$5:$D$502,3,FALSE))</f>
        <v>C/T</v>
      </c>
      <c r="I33" s="327" t="str">
        <f>IF(D33="","",VLOOKUP(B33,Data!$B$5:$M$502,12,FALSE))</f>
        <v>Indonesia</v>
      </c>
      <c r="J33" s="356" t="s">
        <v>954</v>
      </c>
      <c r="K33" s="325">
        <f>IF(D33="","",VLOOKUP(B33,Data!$B$5:$E$502,4,FALSE)*D33)</f>
        <v>267</v>
      </c>
      <c r="L33" s="325">
        <f>IF(D33="","",VLOOKUP(B33,Data!$B$5:$F$502,5,FALSE)*D33)</f>
        <v>242</v>
      </c>
      <c r="M33" s="357"/>
      <c r="N33" s="358"/>
      <c r="O33" s="359"/>
      <c r="P33" s="360"/>
      <c r="Q33" s="359"/>
      <c r="R33" s="359"/>
      <c r="S33" s="360"/>
      <c r="T33" s="361"/>
      <c r="U33" s="360"/>
      <c r="V33" s="334">
        <f>IF(D33="","",VLOOKUP(B33,Data!$B$5:$J$502,9,FALSE)*D33)</f>
        <v>1.488</v>
      </c>
      <c r="X33" s="386"/>
      <c r="Y33" s="386"/>
      <c r="Z33" s="386"/>
      <c r="AA33" s="386"/>
      <c r="AB33" s="386"/>
    </row>
    <row r="34" spans="1:28" s="468" customFormat="1" ht="19.25" customHeight="1">
      <c r="A34" s="476">
        <v>15</v>
      </c>
      <c r="B34" s="499" t="s">
        <v>28</v>
      </c>
      <c r="C34" s="324" t="str">
        <f>IF(D34="","",VLOOKUP(B34,Data!$B$5:$L$502,2,FALSE))</f>
        <v>ZJ73760</v>
      </c>
      <c r="D34" s="485">
        <v>2</v>
      </c>
      <c r="E34" s="498"/>
      <c r="F34" s="325">
        <f>IF(D34="","",VLOOKUP(B34,Data!$B$5:$L$502,11,FALSE))</f>
        <v>2671.97</v>
      </c>
      <c r="G34" s="326">
        <f t="shared" si="1"/>
        <v>5343.94</v>
      </c>
      <c r="H34" s="327" t="str">
        <f>IF(D34="","",VLOOKUP(B34,Data!$B$5:$D$502,3,FALSE))</f>
        <v>C/T</v>
      </c>
      <c r="I34" s="327" t="str">
        <f>IF(D34="","",VLOOKUP(B34,Data!$B$5:$M$502,12,FALSE))</f>
        <v>Indonesia</v>
      </c>
      <c r="J34" s="356" t="s">
        <v>954</v>
      </c>
      <c r="K34" s="325">
        <f>IF(D34="","",VLOOKUP(B34,Data!$B$5:$E$502,4,FALSE)*D34)</f>
        <v>534</v>
      </c>
      <c r="L34" s="325">
        <f>IF(D34="","",VLOOKUP(B34,Data!$B$5:$F$502,5,FALSE)*D34)</f>
        <v>484</v>
      </c>
      <c r="M34" s="357"/>
      <c r="N34" s="358"/>
      <c r="O34" s="359"/>
      <c r="P34" s="360"/>
      <c r="Q34" s="359"/>
      <c r="R34" s="359"/>
      <c r="S34" s="360"/>
      <c r="T34" s="361"/>
      <c r="U34" s="360"/>
      <c r="V34" s="334">
        <f>IF(D34="","",VLOOKUP(B34,Data!$B$5:$J$502,9,FALSE)*D34)</f>
        <v>2.976</v>
      </c>
      <c r="X34" s="386"/>
      <c r="Y34" s="386"/>
      <c r="Z34" s="386"/>
      <c r="AA34" s="386"/>
      <c r="AB34" s="386"/>
    </row>
    <row r="35" spans="1:28" s="468" customFormat="1" ht="19.25" customHeight="1">
      <c r="A35" s="476">
        <v>16</v>
      </c>
      <c r="B35" s="499" t="s">
        <v>398</v>
      </c>
      <c r="C35" s="324" t="str">
        <f>IF(D35="","",VLOOKUP(B35,Data!$B$5:$L$502,2,FALSE))</f>
        <v>ZW44790</v>
      </c>
      <c r="D35" s="485">
        <v>3</v>
      </c>
      <c r="E35" s="498"/>
      <c r="F35" s="325">
        <f>IF(D35="","",VLOOKUP(B35,Data!$B$5:$L$502,11,FALSE))</f>
        <v>2531</v>
      </c>
      <c r="G35" s="326">
        <f t="shared" si="1"/>
        <v>7593</v>
      </c>
      <c r="H35" s="327" t="str">
        <f>IF(D35="","",VLOOKUP(B35,Data!$B$5:$D$502,3,FALSE))</f>
        <v>C/T</v>
      </c>
      <c r="I35" s="327" t="str">
        <f>IF(D35="","",VLOOKUP(B35,Data!$B$5:$M$502,12,FALSE))</f>
        <v>Indonesia</v>
      </c>
      <c r="J35" s="356" t="s">
        <v>954</v>
      </c>
      <c r="K35" s="325">
        <f>IF(D35="","",VLOOKUP(B35,Data!$B$5:$E$502,4,FALSE)*D35)</f>
        <v>801</v>
      </c>
      <c r="L35" s="325">
        <f>IF(D35="","",VLOOKUP(B35,Data!$B$5:$F$502,5,FALSE)*D35)</f>
        <v>726</v>
      </c>
      <c r="M35" s="357"/>
      <c r="N35" s="358"/>
      <c r="O35" s="359"/>
      <c r="P35" s="360"/>
      <c r="Q35" s="359"/>
      <c r="R35" s="359"/>
      <c r="S35" s="360"/>
      <c r="T35" s="361"/>
      <c r="U35" s="360"/>
      <c r="V35" s="334">
        <f>IF(D35="","",VLOOKUP(B35,Data!$B$5:$J$502,9,FALSE)*D35)</f>
        <v>4.4640000000000004</v>
      </c>
      <c r="X35" s="386"/>
      <c r="Y35" s="386"/>
      <c r="Z35" s="386"/>
      <c r="AA35" s="386"/>
      <c r="AB35" s="386"/>
    </row>
    <row r="36" spans="1:28" s="468" customFormat="1" ht="19.25" customHeight="1">
      <c r="A36" s="476">
        <v>17</v>
      </c>
      <c r="B36" s="499" t="s">
        <v>894</v>
      </c>
      <c r="C36" s="324" t="str">
        <f>IF(D36="","",VLOOKUP(B36,Data!$B$5:$L$502,2,FALSE))</f>
        <v>VCM7910</v>
      </c>
      <c r="D36" s="485">
        <v>2</v>
      </c>
      <c r="E36" s="498"/>
      <c r="F36" s="325">
        <f>IF(D36="","",VLOOKUP(B36,Data!$B$5:$L$502,11,FALSE))</f>
        <v>2518.09</v>
      </c>
      <c r="G36" s="326">
        <f t="shared" si="1"/>
        <v>5036.18</v>
      </c>
      <c r="H36" s="327" t="str">
        <f>IF(D36="","",VLOOKUP(B36,Data!$B$5:$D$502,3,FALSE))</f>
        <v>C/T</v>
      </c>
      <c r="I36" s="327" t="str">
        <f>IF(D36="","",VLOOKUP(B36,Data!$B$5:$M$502,12,FALSE))</f>
        <v>Indonesia</v>
      </c>
      <c r="J36" s="356" t="s">
        <v>954</v>
      </c>
      <c r="K36" s="325">
        <f>IF(D36="","",VLOOKUP(B36,Data!$B$5:$E$502,4,FALSE)*D36)</f>
        <v>520</v>
      </c>
      <c r="L36" s="325">
        <f>IF(D36="","",VLOOKUP(B36,Data!$B$5:$F$502,5,FALSE)*D36)</f>
        <v>470</v>
      </c>
      <c r="M36" s="357"/>
      <c r="N36" s="358"/>
      <c r="O36" s="359"/>
      <c r="P36" s="360"/>
      <c r="Q36" s="359"/>
      <c r="R36" s="359"/>
      <c r="S36" s="360"/>
      <c r="T36" s="361"/>
      <c r="U36" s="360"/>
      <c r="V36" s="334">
        <f>IF(D36="","",VLOOKUP(B36,Data!$B$5:$J$502,9,FALSE)*D36)</f>
        <v>2.8140000000000001</v>
      </c>
      <c r="X36" s="386"/>
      <c r="Y36" s="386"/>
      <c r="Z36" s="386"/>
      <c r="AA36" s="386"/>
      <c r="AB36" s="386"/>
    </row>
    <row r="37" spans="1:28" s="468" customFormat="1" ht="19.25" customHeight="1">
      <c r="A37" s="476">
        <v>18</v>
      </c>
      <c r="B37" s="499" t="s">
        <v>892</v>
      </c>
      <c r="C37" s="324" t="str">
        <f>IF(D37="","",VLOOKUP(B37,Data!$B$5:$L$502,2,FALSE))</f>
        <v>VCM7890</v>
      </c>
      <c r="D37" s="485">
        <v>16</v>
      </c>
      <c r="E37" s="498"/>
      <c r="F37" s="325">
        <f>IF(D37="","",VLOOKUP(B37,Data!$B$5:$L$502,11,FALSE))</f>
        <v>2253.08</v>
      </c>
      <c r="G37" s="326">
        <f t="shared" si="1"/>
        <v>36049.279999999999</v>
      </c>
      <c r="H37" s="327" t="str">
        <f>IF(D37="","",VLOOKUP(B37,Data!$B$5:$D$502,3,FALSE))</f>
        <v>C/T</v>
      </c>
      <c r="I37" s="327" t="str">
        <f>IF(D37="","",VLOOKUP(B37,Data!$B$5:$M$502,12,FALSE))</f>
        <v>Indonesia</v>
      </c>
      <c r="J37" s="356" t="s">
        <v>954</v>
      </c>
      <c r="K37" s="325">
        <f>IF(D37="","",VLOOKUP(B37,Data!$B$5:$E$502,4,FALSE)*D37)</f>
        <v>4160</v>
      </c>
      <c r="L37" s="325">
        <f>IF(D37="","",VLOOKUP(B37,Data!$B$5:$F$502,5,FALSE)*D37)</f>
        <v>3760</v>
      </c>
      <c r="M37" s="357"/>
      <c r="N37" s="358"/>
      <c r="O37" s="359"/>
      <c r="P37" s="360"/>
      <c r="Q37" s="359"/>
      <c r="R37" s="359"/>
      <c r="S37" s="360"/>
      <c r="T37" s="361"/>
      <c r="U37" s="360"/>
      <c r="V37" s="334">
        <f>IF(D37="","",VLOOKUP(B37,Data!$B$5:$J$502,9,FALSE)*D37)</f>
        <v>22.512</v>
      </c>
      <c r="X37" s="386"/>
      <c r="Y37" s="386"/>
      <c r="Z37" s="386"/>
      <c r="AA37" s="386"/>
      <c r="AB37" s="386"/>
    </row>
    <row r="38" spans="1:28" s="468" customFormat="1" ht="19.25" customHeight="1">
      <c r="A38" s="476">
        <v>19</v>
      </c>
      <c r="B38" s="499" t="s">
        <v>893</v>
      </c>
      <c r="C38" s="324" t="str">
        <f>IF(D38="","",VLOOKUP(B38,Data!$B$5:$L$502,2,FALSE))</f>
        <v>VCM7900</v>
      </c>
      <c r="D38" s="485">
        <v>13</v>
      </c>
      <c r="E38" s="498"/>
      <c r="F38" s="325">
        <f>IF(D38="","",VLOOKUP(B38,Data!$B$5:$L$502,11,FALSE))</f>
        <v>2696.84</v>
      </c>
      <c r="G38" s="326">
        <f>IF(D38&gt;0,D38*F38,"-")</f>
        <v>35058.92</v>
      </c>
      <c r="H38" s="327" t="str">
        <f>IF(D38="","",VLOOKUP(B38,Data!$B$5:$D$502,3,FALSE))</f>
        <v>C/T</v>
      </c>
      <c r="I38" s="327" t="str">
        <f>IF(D38="","",VLOOKUP(B38,Data!$B$5:$M$502,12,FALSE))</f>
        <v>Indonesia</v>
      </c>
      <c r="J38" s="356"/>
      <c r="K38" s="325">
        <f>IF(D38="","",VLOOKUP(B38,Data!$B$5:$E$502,4,FALSE)*D38)</f>
        <v>3380</v>
      </c>
      <c r="L38" s="325">
        <f>IF(D38="","",VLOOKUP(B38,Data!$B$5:$F$502,5,FALSE)*D38)</f>
        <v>3055</v>
      </c>
      <c r="M38" s="357"/>
      <c r="N38" s="358"/>
      <c r="O38" s="359"/>
      <c r="P38" s="360"/>
      <c r="Q38" s="359"/>
      <c r="R38" s="359"/>
      <c r="S38" s="360"/>
      <c r="T38" s="361"/>
      <c r="U38" s="360"/>
      <c r="V38" s="334">
        <f>IF(D38="","",VLOOKUP(B38,Data!$B$5:$J$502,9,FALSE)*D38)</f>
        <v>18.291</v>
      </c>
      <c r="X38" s="386"/>
      <c r="Y38" s="386"/>
      <c r="Z38" s="386"/>
      <c r="AA38" s="386"/>
      <c r="AB38" s="386"/>
    </row>
    <row r="39" spans="1:28" s="440" customFormat="1" ht="17.5">
      <c r="A39" s="476"/>
      <c r="B39" s="784" t="s">
        <v>960</v>
      </c>
      <c r="C39" s="785"/>
      <c r="D39" s="510">
        <f>SUM(D17:D38)</f>
        <v>111</v>
      </c>
      <c r="E39" s="463"/>
      <c r="F39" s="351"/>
      <c r="G39" s="351">
        <f>SUM(G17:G38)</f>
        <v>310546.87999999995</v>
      </c>
      <c r="H39" s="462"/>
      <c r="I39" s="462"/>
      <c r="J39" s="462"/>
      <c r="K39" s="351">
        <f>SUM(K17:K38)</f>
        <v>28781</v>
      </c>
      <c r="L39" s="351">
        <f>SUM(L17:L38)</f>
        <v>25802</v>
      </c>
      <c r="M39" s="351">
        <f>SUM(M18:M38)</f>
        <v>0</v>
      </c>
      <c r="N39" s="351" t="e">
        <f>SUM(#REF!)</f>
        <v>#REF!</v>
      </c>
      <c r="O39" s="351">
        <f>SUM(O18:O38)</f>
        <v>0</v>
      </c>
      <c r="P39" s="351">
        <f>SUM(P18:P38)</f>
        <v>0</v>
      </c>
      <c r="Q39" s="351" t="e">
        <f>SUM(#REF!)</f>
        <v>#REF!</v>
      </c>
      <c r="R39" s="351">
        <f>SUM(R18:R38)</f>
        <v>0</v>
      </c>
      <c r="S39" s="351">
        <f>SUM(S18:S38)</f>
        <v>0</v>
      </c>
      <c r="T39" s="351"/>
      <c r="U39" s="351">
        <f>SUM(U18:U38)</f>
        <v>0</v>
      </c>
      <c r="V39" s="354">
        <f>SUM(V17:V38)</f>
        <v>153.46800000000002</v>
      </c>
    </row>
    <row r="40" spans="1:28" ht="16.5">
      <c r="A40" s="476"/>
      <c r="B40" s="786"/>
      <c r="C40" s="787"/>
      <c r="D40" s="511"/>
      <c r="E40" s="412"/>
      <c r="F40" s="183" t="s">
        <v>821</v>
      </c>
      <c r="G40" s="180"/>
      <c r="H40" s="442"/>
      <c r="I40" s="442"/>
      <c r="J40" s="442"/>
      <c r="K40" s="184"/>
      <c r="L40" s="180"/>
      <c r="M40" s="414"/>
      <c r="N40" s="413"/>
      <c r="O40" s="413"/>
      <c r="P40" s="413"/>
      <c r="Q40" s="413"/>
      <c r="R40" s="413"/>
      <c r="S40" s="413"/>
      <c r="T40" s="414"/>
      <c r="U40" s="414"/>
      <c r="V40" s="182"/>
    </row>
    <row r="41" spans="1:28" ht="13">
      <c r="A41" s="393" t="s">
        <v>530</v>
      </c>
      <c r="B41" s="394"/>
      <c r="C41" s="444"/>
      <c r="D41" s="512" t="s">
        <v>538</v>
      </c>
      <c r="E41" s="407"/>
      <c r="F41" s="80" t="s">
        <v>83</v>
      </c>
      <c r="G41" s="84"/>
      <c r="H41" s="423" t="s">
        <v>84</v>
      </c>
      <c r="I41" s="446"/>
      <c r="J41" s="175" t="s">
        <v>85</v>
      </c>
      <c r="K41" s="175"/>
      <c r="L41" s="765" t="s">
        <v>86</v>
      </c>
      <c r="M41" s="766"/>
      <c r="N41" s="766"/>
      <c r="O41" s="766"/>
      <c r="P41" s="766"/>
      <c r="Q41" s="766"/>
      <c r="R41" s="766"/>
      <c r="S41" s="766"/>
      <c r="T41" s="766"/>
      <c r="U41" s="766"/>
      <c r="V41" s="767"/>
    </row>
    <row r="42" spans="1:28" ht="13">
      <c r="A42" s="400" t="s">
        <v>531</v>
      </c>
      <c r="C42" s="409"/>
      <c r="D42" s="501" t="s">
        <v>88</v>
      </c>
      <c r="F42" s="768"/>
      <c r="G42" s="769"/>
      <c r="H42" s="400" t="s">
        <v>89</v>
      </c>
      <c r="I42" s="447"/>
      <c r="J42" s="177" t="s">
        <v>90</v>
      </c>
      <c r="K42" s="177"/>
      <c r="L42" s="173"/>
      <c r="V42" s="178"/>
    </row>
    <row r="43" spans="1:28">
      <c r="A43" s="400" t="s">
        <v>532</v>
      </c>
      <c r="C43" s="401"/>
      <c r="F43" s="768"/>
      <c r="G43" s="769"/>
      <c r="H43" s="400"/>
      <c r="I43" s="447"/>
      <c r="J43" s="177" t="s">
        <v>94</v>
      </c>
      <c r="K43" s="177"/>
      <c r="L43" s="173"/>
      <c r="V43" s="178"/>
    </row>
    <row r="44" spans="1:28" ht="12" customHeight="1">
      <c r="A44" s="412"/>
      <c r="B44" s="413"/>
      <c r="C44" s="448"/>
      <c r="D44" s="501" t="s">
        <v>95</v>
      </c>
      <c r="F44" s="768"/>
      <c r="G44" s="769"/>
      <c r="H44" s="400" t="s">
        <v>96</v>
      </c>
      <c r="I44" s="447"/>
      <c r="J44" s="177"/>
      <c r="K44" s="177"/>
      <c r="L44" s="173"/>
      <c r="V44" s="178"/>
    </row>
    <row r="45" spans="1:28" ht="13">
      <c r="A45" s="393" t="s">
        <v>97</v>
      </c>
      <c r="B45" s="407"/>
      <c r="C45" s="395"/>
      <c r="D45" s="501" t="s">
        <v>98</v>
      </c>
      <c r="F45" s="88" t="s">
        <v>99</v>
      </c>
      <c r="G45" s="85"/>
      <c r="H45" s="400" t="s">
        <v>89</v>
      </c>
      <c r="I45" s="447"/>
      <c r="J45" s="177" t="s">
        <v>100</v>
      </c>
      <c r="K45" s="177"/>
      <c r="L45" s="173"/>
      <c r="V45" s="178"/>
    </row>
    <row r="46" spans="1:28" ht="14.25" customHeight="1">
      <c r="A46" s="400" t="s">
        <v>546</v>
      </c>
      <c r="C46" s="401"/>
      <c r="D46" s="501" t="s">
        <v>101</v>
      </c>
      <c r="F46" s="89"/>
      <c r="G46" s="187"/>
      <c r="H46" s="400" t="s">
        <v>102</v>
      </c>
      <c r="I46" s="447"/>
      <c r="J46" s="177" t="s">
        <v>533</v>
      </c>
      <c r="K46" s="177"/>
      <c r="L46" s="770" t="s">
        <v>104</v>
      </c>
      <c r="M46" s="771"/>
      <c r="N46" s="771"/>
      <c r="O46" s="771"/>
      <c r="P46" s="771"/>
      <c r="Q46" s="771"/>
      <c r="R46" s="771"/>
      <c r="S46" s="771"/>
      <c r="T46" s="771"/>
      <c r="U46" s="771"/>
      <c r="V46" s="772"/>
    </row>
    <row r="47" spans="1:28" ht="16.25" customHeight="1">
      <c r="A47" s="412"/>
      <c r="B47" s="413"/>
      <c r="C47" s="414"/>
      <c r="D47" s="513"/>
      <c r="E47" s="413"/>
      <c r="F47" s="778" t="s">
        <v>958</v>
      </c>
      <c r="G47" s="782"/>
      <c r="H47" s="778" t="s">
        <v>959</v>
      </c>
      <c r="I47" s="783"/>
      <c r="J47" s="181" t="s">
        <v>105</v>
      </c>
      <c r="K47" s="181"/>
      <c r="L47" s="762" t="s">
        <v>106</v>
      </c>
      <c r="M47" s="763"/>
      <c r="N47" s="763"/>
      <c r="O47" s="763"/>
      <c r="P47" s="763"/>
      <c r="Q47" s="763"/>
      <c r="R47" s="763"/>
      <c r="S47" s="763"/>
      <c r="T47" s="763"/>
      <c r="U47" s="763"/>
      <c r="V47" s="764"/>
    </row>
    <row r="48" spans="1:28" ht="18" customHeight="1"/>
    <row r="49" spans="1:22" ht="44.5" customHeight="1"/>
    <row r="50" spans="1:22" s="460" customFormat="1" ht="17.25" customHeight="1">
      <c r="A50" s="203" t="s">
        <v>942</v>
      </c>
      <c r="B50" s="169"/>
      <c r="C50" s="203" t="s">
        <v>597</v>
      </c>
      <c r="D50" s="500"/>
      <c r="E50" s="168"/>
      <c r="F50" s="203" t="s">
        <v>936</v>
      </c>
      <c r="G50" s="169"/>
      <c r="H50" s="203" t="s">
        <v>597</v>
      </c>
      <c r="K50" s="225"/>
      <c r="L50" s="225"/>
      <c r="V50" s="226"/>
    </row>
    <row r="51" spans="1:22" s="460" customFormat="1" ht="17.25" customHeight="1">
      <c r="A51" s="203" t="s">
        <v>943</v>
      </c>
      <c r="B51" s="169"/>
      <c r="C51" s="203" t="s">
        <v>948</v>
      </c>
      <c r="D51" s="500"/>
      <c r="E51" s="168"/>
      <c r="F51" s="203" t="s">
        <v>937</v>
      </c>
      <c r="G51" s="169"/>
      <c r="H51" s="203" t="s">
        <v>947</v>
      </c>
      <c r="K51" s="225"/>
      <c r="L51" s="225"/>
      <c r="V51" s="226"/>
    </row>
    <row r="52" spans="1:22" s="460" customFormat="1" ht="17.25" customHeight="1">
      <c r="A52" s="203" t="s">
        <v>944</v>
      </c>
      <c r="B52" s="169"/>
      <c r="C52" s="203" t="s">
        <v>947</v>
      </c>
      <c r="D52" s="500"/>
      <c r="E52" s="168"/>
      <c r="F52" s="203" t="s">
        <v>938</v>
      </c>
      <c r="G52" s="169"/>
      <c r="H52" s="203" t="s">
        <v>597</v>
      </c>
      <c r="K52" s="225"/>
      <c r="L52" s="225"/>
      <c r="V52" s="226"/>
    </row>
    <row r="53" spans="1:22" s="460" customFormat="1" ht="17.25" customHeight="1">
      <c r="A53" s="203" t="s">
        <v>945</v>
      </c>
      <c r="B53" s="169"/>
      <c r="C53" s="203" t="s">
        <v>597</v>
      </c>
      <c r="D53" s="500"/>
      <c r="E53" s="168"/>
      <c r="F53" s="203" t="s">
        <v>939</v>
      </c>
      <c r="G53" s="169"/>
      <c r="H53" s="203" t="s">
        <v>597</v>
      </c>
      <c r="K53" s="225"/>
      <c r="L53" s="225"/>
      <c r="V53" s="226"/>
    </row>
    <row r="54" spans="1:22" s="460" customFormat="1" ht="17.25" customHeight="1">
      <c r="A54" s="203" t="s">
        <v>946</v>
      </c>
      <c r="B54" s="169"/>
      <c r="C54" s="203" t="s">
        <v>597</v>
      </c>
      <c r="D54" s="500"/>
      <c r="E54" s="168"/>
      <c r="F54" s="203" t="s">
        <v>941</v>
      </c>
      <c r="G54" s="169"/>
      <c r="H54" s="203" t="s">
        <v>597</v>
      </c>
      <c r="K54" s="225"/>
      <c r="L54" s="225"/>
      <c r="V54" s="226"/>
    </row>
    <row r="55" spans="1:22" ht="20">
      <c r="A55" s="168"/>
      <c r="B55" s="168"/>
      <c r="C55" s="168"/>
      <c r="D55" s="500"/>
      <c r="E55" s="168"/>
      <c r="F55" s="203" t="s">
        <v>940</v>
      </c>
      <c r="H55" s="203" t="s">
        <v>597</v>
      </c>
    </row>
    <row r="56" spans="1:22" ht="14">
      <c r="A56" s="459"/>
      <c r="B56" s="435"/>
      <c r="C56" s="167"/>
      <c r="D56" s="514"/>
    </row>
    <row r="57" spans="1:22" ht="14">
      <c r="A57" s="450"/>
      <c r="B57" s="435"/>
      <c r="C57" s="167"/>
      <c r="D57" s="514"/>
    </row>
    <row r="58" spans="1:22" ht="14">
      <c r="A58" s="452"/>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35"/>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435"/>
      <c r="D75" s="514"/>
    </row>
    <row r="76" spans="1:4" ht="14">
      <c r="A76" s="452"/>
      <c r="B76" s="435"/>
      <c r="C76" s="435"/>
      <c r="D76" s="514"/>
    </row>
    <row r="77" spans="1:4" ht="14">
      <c r="A77" s="435"/>
      <c r="B77" s="435"/>
      <c r="C77" s="435"/>
      <c r="D77" s="514"/>
    </row>
  </sheetData>
  <mergeCells count="9">
    <mergeCell ref="F47:G47"/>
    <mergeCell ref="H47:I47"/>
    <mergeCell ref="L47:V47"/>
    <mergeCell ref="B39:C40"/>
    <mergeCell ref="L41:V41"/>
    <mergeCell ref="F42:G42"/>
    <mergeCell ref="F43:G43"/>
    <mergeCell ref="F44:G44"/>
    <mergeCell ref="L46:V46"/>
  </mergeCells>
  <printOptions horizontalCentered="1"/>
  <pageMargins left="0.19685039370078741" right="0" top="0.17" bottom="0.15748031496062992" header="0.11811023622047245" footer="0.15748031496062992"/>
  <pageSetup paperSize="9" scale="75" firstPageNumber="4294963191" orientation="landscape" horizontalDpi="4294967295" verticalDpi="4294967295" r:id="rId1"/>
  <headerFooter alignWithMargins="0">
    <oddHeader>&amp;R&amp;"Calibri"&amp;10&amp;K000000 Confidential&amp;1#_x000D_</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68"/>
  <sheetViews>
    <sheetView view="pageBreakPreview" zoomScale="85" zoomScaleNormal="70" zoomScaleSheetLayoutView="85" workbookViewId="0">
      <selection activeCell="P31" sqref="P31"/>
    </sheetView>
  </sheetViews>
  <sheetFormatPr defaultColWidth="9.1796875" defaultRowHeight="12.5"/>
  <cols>
    <col min="1" max="1" width="5.6328125" style="386" customWidth="1"/>
    <col min="2" max="2" width="41.6328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2" width="11.7265625" style="169" customWidth="1"/>
    <col min="13" max="13" width="0.1796875" style="386" hidden="1" customWidth="1"/>
    <col min="14" max="14" width="1.453125" style="386" customWidth="1"/>
    <col min="15" max="15" width="2.54296875" style="386" customWidth="1"/>
    <col min="16" max="16" width="4.81640625" style="386" hidden="1" customWidth="1"/>
    <col min="17" max="17" width="3.54296875" style="386" customWidth="1"/>
    <col min="18" max="18" width="0.54296875" style="386" hidden="1" customWidth="1"/>
    <col min="19" max="19" width="5.81640625" style="386" hidden="1" customWidth="1"/>
    <col min="20" max="20" width="2.81640625" style="386" customWidth="1"/>
    <col min="21" max="21" width="0.1796875" style="386" hidden="1" customWidth="1"/>
    <col min="22" max="22" width="12.81640625" style="170" customWidth="1"/>
    <col min="23" max="23" width="9.1796875" style="386"/>
    <col min="24" max="24" width="9.1796875" style="386"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15"/>
      <c r="I10" s="51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3.5" customHeight="1">
      <c r="A18" s="479"/>
      <c r="B18" s="478"/>
      <c r="C18" s="261" t="str">
        <f>IF(D18="","",VLOOKUP(B18,Data!$B$5:$L$502,2,FALSE))</f>
        <v/>
      </c>
      <c r="D18" s="381"/>
      <c r="E18" s="476"/>
      <c r="F18" s="325" t="str">
        <f>IF(D18="","",VLOOKUP(B18,Data!$B$5:$L$502,11,FALSE))</f>
        <v/>
      </c>
      <c r="G18" s="326" t="str">
        <f>IF(D18&gt;0,D18*F18,"-")</f>
        <v>-</v>
      </c>
      <c r="H18" s="327" t="str">
        <f>IF(D18="","",VLOOKUP(B18,Data!$B$5:$D$502,3,FALSE))</f>
        <v/>
      </c>
      <c r="I18" s="327" t="str">
        <f>IF(D18="","",VLOOKUP(B18,Data!$B$5:$M$502,12,FALSE))</f>
        <v/>
      </c>
      <c r="J18" s="328"/>
      <c r="K18" s="325" t="str">
        <f>IF(D18="","",VLOOKUP(B18,Data!$B$5:$E$502,4,FALSE)*D18)</f>
        <v/>
      </c>
      <c r="L18" s="325" t="str">
        <f>IF(D18="","",VLOOKUP(B18,Data!$B$5:$F$502,5,FALSE)*D18)</f>
        <v/>
      </c>
      <c r="M18" s="329" t="e">
        <f>IF(A18=Data!A289,Data!F289,(IF(A18=Data!A291,Data!F291,(IF(A18=Data!A293,Data!F293,(IF(A18=Data!#REF!,Data!#REF!,(IF(A18=Data!A298,Data!F298,(IF(A18=Data!#REF!,Data!#REF!,(IF(A18=Data!#REF!,Data!#REF!,(IF(A18=Data!#REF!,Data!#REF!,Data!#REF!)))))))))))))))&amp;IF(A18=Data!A366,Data!F366,(IF(A18=Data!#REF!,Data!#REF!,(IF(A18=Data!#REF!,Data!#REF!,(IF(A18=Data!#REF!,Data!#REF!,(IF(A18=Data!#REF!,Data!#REF!,(IF(A18=Data!#REF!,Data!F1106,(IF(A18=Data!#REF!,Data!#REF!,(IF(A18=Data!#REF!,Data!#REF!,Data!#REF!)))))))))))))))&amp;IF(A18=Data!#REF!,Data!#REF!,(IF(A18=Data!#REF!,Data!#REF!,(IF(A18=Data!#REF!,Data!#REF!,(IF(A18=Data!#REF!,Data!#REF!,(IF(A18=Data!#REF!,Data!#REF!,Data!#REF!)))))))))</f>
        <v>#REF!</v>
      </c>
      <c r="N18" s="330"/>
      <c r="O18" s="331"/>
      <c r="P18" s="332" t="e">
        <f>IF(A18=Data!A289,Data!G289,(IF(A18=Data!A291,Data!G291,(IF(A18=Data!A293,Data!G293,(IF(A18=Data!#REF!,Data!#REF!,(IF(A18=Data!A298,Data!G298,(IF(A18=Data!#REF!,Data!#REF!,(IF(A18=Data!#REF!,Data!#REF!,(IF(A18=Data!#REF!,Data!#REF!,Data!#REF!)))))))))))))))&amp;IF(A18=Data!A366,Data!G366,(IF(A18=Data!#REF!,Data!#REF!,(IF(A18=Data!#REF!,Data!#REF!,(IF(A18=Data!#REF!,Data!#REF!,(IF(A18=Data!#REF!,Data!#REF!,(IF(A18=Data!#REF!,Data!G1106,(IF(A18=Data!#REF!,Data!#REF!,(IF(A18=Data!#REF!,Data!#REF!,Data!#REF!)))))))))))))))&amp;IF(A18=Data!#REF!,Data!#REF!,(IF(A18=Data!#REF!,Data!#REF!,(IF(A18=Data!#REF!,Data!#REF!,(IF(A18=Data!#REF!,Data!#REF!,(IF(A18=Data!#REF!,Data!#REF!,Data!#REF!)))))))))</f>
        <v>#REF!</v>
      </c>
      <c r="Q18" s="331"/>
      <c r="R18" s="331"/>
      <c r="S18" s="332" t="e">
        <f>IF(A18=Data!A289,Data!H289,(IF(A18=Data!A291,Data!H291,(IF(A18=Data!A293,Data!H293,(IF(A18=Data!#REF!,Data!#REF!,(IF(A18=Data!A298,Data!H298,(IF(A18=Data!#REF!,Data!#REF!,(IF(A18=Data!#REF!,Data!#REF!,(IF(A18=Data!#REF!,Data!#REF!,Data!#REF!)))))))))))))))&amp;IF(A18=Data!A366,Data!H366,(IF(A18=Data!#REF!,Data!#REF!,(IF(A18=Data!#REF!,Data!#REF!,(IF(A18=Data!#REF!,Data!#REF!,(IF(A18=Data!#REF!,Data!#REF!,(IF(A18=Data!#REF!,Data!H1106,(IF(A18=Data!#REF!,Data!#REF!,(IF(A18=Data!#REF!,Data!#REF!,Data!#REF!)))))))))))))))&amp;IF(A18=Data!#REF!,Data!#REF!,(IF(A18=Data!#REF!,Data!#REF!,(IF(A18=Data!#REF!,Data!#REF!,(IF(A18=Data!#REF!,Data!#REF!,(IF(A18=Data!#REF!,Data!#REF!,Data!#REF!)))))))))</f>
        <v>#REF!</v>
      </c>
      <c r="T18" s="333"/>
      <c r="U18" s="332" t="e">
        <f>IF(A18=Data!A289,Data!I289,(IF(A18=Data!A291,Data!I291,(IF(A18=Data!A293,Data!I293,(IF(A18=Data!#REF!,Data!#REF!,(IF(A18=Data!A298,Data!I298,(IF(A18=Data!#REF!,Data!#REF!,(IF(A18=Data!#REF!,Data!#REF!,(IF(A18=Data!#REF!,Data!#REF!,Data!#REF!)))))))))))))))&amp;IF(A18=Data!A366,Data!I366,(IF(A18=Data!#REF!,Data!#REF!,(IF(A18=Data!#REF!,Data!#REF!,(IF(A18=Data!#REF!,Data!#REF!,(IF(A18=Data!#REF!,Data!#REF!,(IF(A18=Data!#REF!,Data!I1106,(IF(A18=Data!#REF!,Data!#REF!,(IF(A18=Data!#REF!,Data!#REF!,Data!#REF!)))))))))))))))&amp;IF(A18=Data!#REF!,Data!#REF!,(IF(A18=Data!#REF!,Data!#REF!,(IF(A18=Data!#REF!,Data!#REF!,(IF(A18=Data!#REF!,Data!#REF!,(IF(A18=Data!#REF!,Data!#REF!,Data!#REF!)))))))))</f>
        <v>#REF!</v>
      </c>
      <c r="V18" s="334" t="str">
        <f>IF(D18="","",VLOOKUP(B18,Data!$B$5:$J$502,9,FALSE)*D18)</f>
        <v/>
      </c>
      <c r="X18" s="386"/>
      <c r="Y18" s="386"/>
      <c r="Z18" s="386"/>
      <c r="AA18" s="386"/>
      <c r="AB18" s="386"/>
    </row>
    <row r="19" spans="1:28" s="468" customFormat="1" ht="19.25" customHeight="1">
      <c r="A19" s="476"/>
      <c r="B19" s="475" t="s">
        <v>955</v>
      </c>
      <c r="C19" s="261" t="str">
        <f>IF(D19="","",VLOOKUP(B19,Data!$B$5:$L$502,2,FALSE))</f>
        <v/>
      </c>
      <c r="D19" s="381"/>
      <c r="E19" s="498"/>
      <c r="F19" s="325" t="str">
        <f>IF(D19="","",VLOOKUP(B19,Data!$B$5:$L$502,11,FALSE))</f>
        <v/>
      </c>
      <c r="G19" s="326" t="str">
        <f>IF(D19&gt;0,D19*F19,"-")</f>
        <v>-</v>
      </c>
      <c r="H19" s="327" t="str">
        <f>IF(D19="","",VLOOKUP(B19,Data!$B$5:$D$502,3,FALSE))</f>
        <v/>
      </c>
      <c r="I19" s="327" t="str">
        <f>IF(D19="","",VLOOKUP(B19,Data!$B$5:$M$502,12,FALSE))</f>
        <v/>
      </c>
      <c r="J19" s="227"/>
      <c r="K19" s="325" t="str">
        <f>IF(D19="","",VLOOKUP(B19,Data!$B$5:$E$502,4,FALSE)*D19)</f>
        <v/>
      </c>
      <c r="L19" s="325" t="str">
        <f>IF(D19="","",VLOOKUP(B19,Data!$B$5:$F$502,5,FALSE)*D19)</f>
        <v/>
      </c>
      <c r="M19" s="228"/>
      <c r="N19" s="295"/>
      <c r="O19" s="296"/>
      <c r="P19" s="229"/>
      <c r="Q19" s="296"/>
      <c r="R19" s="296"/>
      <c r="S19" s="229"/>
      <c r="T19" s="297"/>
      <c r="U19" s="229"/>
      <c r="V19" s="334" t="str">
        <f>IF(D19="","",VLOOKUP(B19,Data!$B$5:$J$502,9,FALSE)*D19)</f>
        <v/>
      </c>
      <c r="X19" s="386"/>
      <c r="Y19" s="386"/>
      <c r="Z19" s="386"/>
      <c r="AA19" s="386"/>
      <c r="AB19" s="386"/>
    </row>
    <row r="20" spans="1:28" s="468" customFormat="1" ht="19.25" customHeight="1">
      <c r="A20" s="476"/>
      <c r="B20" s="499" t="s">
        <v>957</v>
      </c>
      <c r="C20" s="324" t="str">
        <f>IF(D20="","",VLOOKUP(B20,Data!$B$5:$L$502,2,FALSE))</f>
        <v>ZX27780</v>
      </c>
      <c r="D20" s="485">
        <v>3</v>
      </c>
      <c r="E20" s="498"/>
      <c r="F20" s="325">
        <f>IF(D20="","",VLOOKUP(B20,Data!$B$5:$L$502,11,FALSE))</f>
        <v>95.79</v>
      </c>
      <c r="G20" s="326">
        <f>IF(D20&gt;0,D20*F20,"-")</f>
        <v>287.37</v>
      </c>
      <c r="H20" s="327" t="str">
        <f>IF(D20="","",VLOOKUP(B20,Data!$B$5:$D$502,3,FALSE))</f>
        <v>C/T</v>
      </c>
      <c r="I20" s="327" t="str">
        <f>IF(D20="","",VLOOKUP(B20,Data!$B$5:$M$502,12,FALSE))</f>
        <v>Indonesia</v>
      </c>
      <c r="J20" s="356" t="s">
        <v>956</v>
      </c>
      <c r="K20" s="325">
        <f>IF(D20="","",VLOOKUP(B20,Data!$B$5:$E$502,4,FALSE)*D20)</f>
        <v>21</v>
      </c>
      <c r="L20" s="325">
        <f>IF(D20="","",VLOOKUP(B20,Data!$B$5:$F$502,5,FALSE)*D20)</f>
        <v>19.200000000000003</v>
      </c>
      <c r="M20" s="357"/>
      <c r="N20" s="358"/>
      <c r="O20" s="359"/>
      <c r="P20" s="360"/>
      <c r="Q20" s="359"/>
      <c r="R20" s="359"/>
      <c r="S20" s="360"/>
      <c r="T20" s="361"/>
      <c r="U20" s="360"/>
      <c r="V20" s="334">
        <f>IF(D20="","",VLOOKUP(B20,Data!$B$5:$J$502,9,FALSE)*D20)</f>
        <v>9.6000000000000002E-2</v>
      </c>
      <c r="X20" s="386"/>
      <c r="Y20" s="386"/>
      <c r="Z20" s="386"/>
      <c r="AA20" s="386"/>
      <c r="AB20" s="386"/>
    </row>
    <row r="21" spans="1:28" s="468" customFormat="1" ht="19.25" customHeight="1">
      <c r="A21" s="476"/>
      <c r="B21" s="499"/>
      <c r="C21" s="324" t="str">
        <f>IF(D21="","",VLOOKUP(B21,Data!$B$5:$L$502,2,FALSE))</f>
        <v/>
      </c>
      <c r="D21" s="485"/>
      <c r="E21" s="498"/>
      <c r="F21" s="325" t="str">
        <f>IF(D21="","",VLOOKUP(B21,Data!$B$5:$L$502,11,FALSE))</f>
        <v/>
      </c>
      <c r="G21" s="326" t="str">
        <f t="shared" ref="G21:G29" si="0">IF(D21&gt;0,D21*F21,"-")</f>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386"/>
      <c r="Y21" s="386"/>
      <c r="Z21" s="386"/>
      <c r="AA21" s="386"/>
      <c r="AB21" s="386"/>
    </row>
    <row r="22" spans="1:28" s="468" customFormat="1" ht="19.25" customHeight="1">
      <c r="A22" s="476"/>
      <c r="B22" s="499"/>
      <c r="C22" s="324" t="str">
        <f>IF(D22="","",VLOOKUP(B22,Data!$B$5:$L$502,2,FALSE))</f>
        <v/>
      </c>
      <c r="D22" s="485"/>
      <c r="E22" s="498"/>
      <c r="F22" s="325" t="str">
        <f>IF(D22="","",VLOOKUP(B22,Data!$B$5:$L$502,11,FALSE))</f>
        <v/>
      </c>
      <c r="G22" s="326" t="str">
        <f t="shared" si="0"/>
        <v>-</v>
      </c>
      <c r="H22" s="327" t="str">
        <f>IF(D22="","",VLOOKUP(B22,Data!$B$5:$D$502,3,FALSE))</f>
        <v/>
      </c>
      <c r="I22" s="327" t="str">
        <f>IF(D22="","",VLOOKUP(B22,Data!$B$5:$M$502,12,FALSE))</f>
        <v/>
      </c>
      <c r="J22" s="356"/>
      <c r="K22" s="325" t="str">
        <f>IF(D22="","",VLOOKUP(B22,Data!$B$5:$E$502,4,FALSE)*D22)</f>
        <v/>
      </c>
      <c r="L22" s="325" t="str">
        <f>IF(D22="","",VLOOKUP(B22,Data!$B$5:$F$502,5,FALSE)*D22)</f>
        <v/>
      </c>
      <c r="M22" s="357"/>
      <c r="N22" s="358"/>
      <c r="O22" s="359"/>
      <c r="P22" s="360"/>
      <c r="Q22" s="359"/>
      <c r="R22" s="359"/>
      <c r="S22" s="360"/>
      <c r="T22" s="361"/>
      <c r="U22" s="360"/>
      <c r="V22" s="334" t="str">
        <f>IF(D22="","",VLOOKUP(B22,Data!$B$5:$J$502,9,FALSE)*D22)</f>
        <v/>
      </c>
      <c r="X22" s="386"/>
      <c r="Y22" s="386"/>
      <c r="Z22" s="386"/>
      <c r="AA22" s="386"/>
      <c r="AB22" s="386"/>
    </row>
    <row r="23" spans="1:28" s="468" customFormat="1" ht="19.25" customHeight="1">
      <c r="A23" s="476"/>
      <c r="B23" s="499"/>
      <c r="C23" s="324" t="str">
        <f>IF(D23="","",VLOOKUP(B23,Data!$B$5:$L$502,2,FALSE))</f>
        <v/>
      </c>
      <c r="D23" s="485"/>
      <c r="E23" s="498"/>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386"/>
      <c r="Y23" s="386"/>
      <c r="Z23" s="386"/>
      <c r="AA23" s="386"/>
      <c r="AB23" s="386"/>
    </row>
    <row r="24" spans="1:28" s="468" customFormat="1" ht="19.25" customHeight="1">
      <c r="A24" s="476"/>
      <c r="B24" s="499"/>
      <c r="C24" s="324" t="str">
        <f>IF(D24="","",VLOOKUP(B24,Data!$B$5:$L$502,2,FALSE))</f>
        <v/>
      </c>
      <c r="D24" s="485"/>
      <c r="E24" s="498"/>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386"/>
      <c r="Y24" s="386"/>
      <c r="Z24" s="386"/>
      <c r="AA24" s="386"/>
      <c r="AB24" s="386"/>
    </row>
    <row r="25" spans="1:28" s="468" customFormat="1" ht="19.25" customHeight="1">
      <c r="A25" s="476"/>
      <c r="B25" s="499"/>
      <c r="C25" s="324" t="str">
        <f>IF(D25="","",VLOOKUP(B25,Data!$B$5:$L$502,2,FALSE))</f>
        <v/>
      </c>
      <c r="D25" s="485"/>
      <c r="E25" s="498"/>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476"/>
      <c r="B26" s="517"/>
      <c r="C26" s="261" t="str">
        <f>IF(D26="","",VLOOKUP(B26,Data!$B$5:$L$502,2,FALSE))</f>
        <v/>
      </c>
      <c r="D26" s="381"/>
      <c r="E26" s="498"/>
      <c r="F26" s="325" t="str">
        <f>IF(D26="","",VLOOKUP(B26,Data!$B$5:$L$502,11,FALSE))</f>
        <v/>
      </c>
      <c r="G26" s="326" t="str">
        <f>IF(D26&gt;0,D26*F26,"-")</f>
        <v>-</v>
      </c>
      <c r="H26" s="327" t="str">
        <f>IF(D26="","",VLOOKUP(B26,Data!$B$5:$D$502,3,FALSE))</f>
        <v/>
      </c>
      <c r="I26" s="327" t="str">
        <f>IF(D26="","",VLOOKUP(B26,Data!$B$5:$M$502,12,FALSE))</f>
        <v/>
      </c>
      <c r="J26" s="227"/>
      <c r="K26" s="325" t="str">
        <f>IF(D26="","",VLOOKUP(B26,Data!$B$5:$E$502,4,FALSE)*D26)</f>
        <v/>
      </c>
      <c r="L26" s="325" t="str">
        <f>IF(D26="","",VLOOKUP(B26,Data!$B$5:$F$502,5,FALSE)*D26)</f>
        <v/>
      </c>
      <c r="M26" s="228"/>
      <c r="N26" s="295"/>
      <c r="O26" s="296"/>
      <c r="P26" s="229"/>
      <c r="Q26" s="296"/>
      <c r="R26" s="296"/>
      <c r="S26" s="229"/>
      <c r="T26" s="297"/>
      <c r="U26" s="229"/>
      <c r="V26" s="334" t="str">
        <f>IF(D26="","",VLOOKUP(B26,Data!$B$5:$J$502,9,FALSE)*D26)</f>
        <v/>
      </c>
      <c r="X26" s="386"/>
      <c r="Y26" s="386"/>
      <c r="Z26" s="386"/>
      <c r="AA26" s="386"/>
      <c r="AB26" s="386"/>
    </row>
    <row r="27" spans="1:28" s="468" customFormat="1" ht="19.25" customHeight="1">
      <c r="A27" s="476"/>
      <c r="B27" s="517" t="s">
        <v>902</v>
      </c>
      <c r="C27" s="324" t="str">
        <f>IF(D27="","",VLOOKUP(B27,Data!$B$5:$L$502,2,FALSE))</f>
        <v/>
      </c>
      <c r="D27" s="485"/>
      <c r="E27" s="498"/>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68" customFormat="1" ht="19.25" customHeight="1">
      <c r="A28" s="476"/>
      <c r="B28" s="517" t="s">
        <v>962</v>
      </c>
      <c r="C28" s="324" t="str">
        <f>IF(D28="","",VLOOKUP(B28,Data!$B$5:$L$502,2,FALSE))</f>
        <v/>
      </c>
      <c r="D28" s="485"/>
      <c r="E28" s="498"/>
      <c r="F28" s="325" t="str">
        <f>IF(D28="","",VLOOKUP(B28,Data!$B$5:$L$502,11,FALSE))</f>
        <v/>
      </c>
      <c r="G28" s="326" t="str">
        <f>IF(D28&gt;0,D28*F28,"-")</f>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386"/>
      <c r="Y28" s="386"/>
      <c r="Z28" s="386"/>
      <c r="AA28" s="386"/>
      <c r="AB28" s="386"/>
    </row>
    <row r="29" spans="1:28" s="468" customFormat="1" ht="19.25" customHeight="1">
      <c r="A29" s="476"/>
      <c r="B29" s="499"/>
      <c r="C29" s="324" t="str">
        <f>IF(D29="","",VLOOKUP(B29,Data!$B$5:$L$502,2,FALSE))</f>
        <v/>
      </c>
      <c r="D29" s="485"/>
      <c r="E29" s="498"/>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386"/>
      <c r="Y29" s="386"/>
      <c r="Z29" s="386"/>
      <c r="AA29" s="386"/>
      <c r="AB29" s="386"/>
    </row>
    <row r="30" spans="1:28" s="440" customFormat="1" ht="17.5">
      <c r="A30" s="476"/>
      <c r="B30" s="784"/>
      <c r="C30" s="785"/>
      <c r="D30" s="510">
        <f>SUM(D17:D29)</f>
        <v>3</v>
      </c>
      <c r="E30" s="463"/>
      <c r="F30" s="351"/>
      <c r="G30" s="351">
        <f>SUM(G17:G29)</f>
        <v>287.37</v>
      </c>
      <c r="H30" s="462"/>
      <c r="I30" s="462"/>
      <c r="J30" s="462"/>
      <c r="K30" s="351">
        <f>SUM(K17:K29)</f>
        <v>21</v>
      </c>
      <c r="L30" s="351">
        <f>SUM(L17:L29)</f>
        <v>19.200000000000003</v>
      </c>
      <c r="M30" s="351" t="e">
        <f>SUM(M18:M29)</f>
        <v>#REF!</v>
      </c>
      <c r="N30" s="351" t="e">
        <f>SUM(#REF!)</f>
        <v>#REF!</v>
      </c>
      <c r="O30" s="351">
        <f>SUM(O18:O29)</f>
        <v>0</v>
      </c>
      <c r="P30" s="351" t="e">
        <f>SUM(P18:P29)</f>
        <v>#REF!</v>
      </c>
      <c r="Q30" s="351" t="e">
        <f>SUM(#REF!)</f>
        <v>#REF!</v>
      </c>
      <c r="R30" s="351">
        <f>SUM(R18:R29)</f>
        <v>0</v>
      </c>
      <c r="S30" s="351" t="e">
        <f>SUM(S18:S29)</f>
        <v>#REF!</v>
      </c>
      <c r="T30" s="351"/>
      <c r="U30" s="351" t="e">
        <f>SUM(U18:U29)</f>
        <v>#REF!</v>
      </c>
      <c r="V30" s="354">
        <f>SUM(V17:V29)</f>
        <v>9.6000000000000002E-2</v>
      </c>
    </row>
    <row r="31" spans="1:28" ht="16.5">
      <c r="A31" s="476"/>
      <c r="B31" s="786"/>
      <c r="C31" s="787"/>
      <c r="D31" s="511"/>
      <c r="E31" s="412"/>
      <c r="F31" s="183" t="s">
        <v>821</v>
      </c>
      <c r="G31" s="180"/>
      <c r="H31" s="442"/>
      <c r="I31" s="442"/>
      <c r="J31" s="442"/>
      <c r="K31" s="184"/>
      <c r="L31" s="180"/>
      <c r="M31" s="414"/>
      <c r="N31" s="413"/>
      <c r="O31" s="413"/>
      <c r="P31" s="413"/>
      <c r="Q31" s="413"/>
      <c r="R31" s="413"/>
      <c r="S31" s="413"/>
      <c r="T31" s="414"/>
      <c r="U31" s="414"/>
      <c r="V31" s="182"/>
    </row>
    <row r="32" spans="1:28" ht="13">
      <c r="A32" s="393" t="s">
        <v>530</v>
      </c>
      <c r="B32" s="394"/>
      <c r="C32" s="444"/>
      <c r="D32" s="512" t="s">
        <v>538</v>
      </c>
      <c r="E32" s="407"/>
      <c r="F32" s="80" t="s">
        <v>83</v>
      </c>
      <c r="G32" s="84"/>
      <c r="H32" s="423" t="s">
        <v>84</v>
      </c>
      <c r="I32" s="446"/>
      <c r="J32" s="175" t="s">
        <v>85</v>
      </c>
      <c r="K32" s="175"/>
      <c r="L32" s="765" t="s">
        <v>86</v>
      </c>
      <c r="M32" s="766"/>
      <c r="N32" s="766"/>
      <c r="O32" s="766"/>
      <c r="P32" s="766"/>
      <c r="Q32" s="766"/>
      <c r="R32" s="766"/>
      <c r="S32" s="766"/>
      <c r="T32" s="766"/>
      <c r="U32" s="766"/>
      <c r="V32" s="767"/>
    </row>
    <row r="33" spans="1:22" ht="13">
      <c r="A33" s="400" t="s">
        <v>934</v>
      </c>
      <c r="C33" s="409"/>
      <c r="D33" s="501" t="s">
        <v>88</v>
      </c>
      <c r="F33" s="768"/>
      <c r="G33" s="769"/>
      <c r="H33" s="400" t="s">
        <v>89</v>
      </c>
      <c r="I33" s="447"/>
      <c r="J33" s="177" t="s">
        <v>90</v>
      </c>
      <c r="K33" s="177"/>
      <c r="L33" s="173"/>
      <c r="V33" s="178"/>
    </row>
    <row r="34" spans="1:22">
      <c r="A34" s="400" t="s">
        <v>931</v>
      </c>
      <c r="C34" s="401"/>
      <c r="F34" s="768"/>
      <c r="G34" s="769"/>
      <c r="H34" s="400"/>
      <c r="I34" s="447"/>
      <c r="J34" s="177" t="s">
        <v>94</v>
      </c>
      <c r="K34" s="177"/>
      <c r="L34" s="173"/>
      <c r="V34" s="178"/>
    </row>
    <row r="35" spans="1:22" ht="12" customHeight="1">
      <c r="A35" s="412"/>
      <c r="B35" s="413"/>
      <c r="C35" s="448"/>
      <c r="D35" s="501" t="s">
        <v>95</v>
      </c>
      <c r="F35" s="768"/>
      <c r="G35" s="769"/>
      <c r="H35" s="400" t="s">
        <v>96</v>
      </c>
      <c r="I35" s="447"/>
      <c r="J35" s="177"/>
      <c r="K35" s="177"/>
      <c r="L35" s="173"/>
      <c r="V35" s="178"/>
    </row>
    <row r="36" spans="1:22" ht="13">
      <c r="A36" s="393" t="s">
        <v>97</v>
      </c>
      <c r="B36" s="407"/>
      <c r="C36" s="395"/>
      <c r="D36" s="501" t="s">
        <v>98</v>
      </c>
      <c r="F36" s="88" t="s">
        <v>99</v>
      </c>
      <c r="G36" s="85"/>
      <c r="H36" s="400" t="s">
        <v>89</v>
      </c>
      <c r="I36" s="447"/>
      <c r="J36" s="177" t="s">
        <v>100</v>
      </c>
      <c r="K36" s="177"/>
      <c r="L36" s="173"/>
      <c r="V36" s="178"/>
    </row>
    <row r="37" spans="1:22" ht="14.25" customHeight="1">
      <c r="A37" s="400" t="s">
        <v>546</v>
      </c>
      <c r="C37" s="401"/>
      <c r="D37" s="501" t="s">
        <v>101</v>
      </c>
      <c r="F37" s="89"/>
      <c r="G37" s="187"/>
      <c r="H37" s="400" t="s">
        <v>102</v>
      </c>
      <c r="I37" s="447"/>
      <c r="J37" s="177" t="s">
        <v>533</v>
      </c>
      <c r="K37" s="177"/>
      <c r="L37" s="770" t="s">
        <v>104</v>
      </c>
      <c r="M37" s="771"/>
      <c r="N37" s="771"/>
      <c r="O37" s="771"/>
      <c r="P37" s="771"/>
      <c r="Q37" s="771"/>
      <c r="R37" s="771"/>
      <c r="S37" s="771"/>
      <c r="T37" s="771"/>
      <c r="U37" s="771"/>
      <c r="V37" s="772"/>
    </row>
    <row r="38" spans="1:22" ht="16.25" customHeight="1">
      <c r="A38" s="412"/>
      <c r="B38" s="413"/>
      <c r="C38" s="414"/>
      <c r="D38" s="513"/>
      <c r="E38" s="413"/>
      <c r="F38" s="778" t="s">
        <v>959</v>
      </c>
      <c r="G38" s="782"/>
      <c r="H38" s="778" t="s">
        <v>959</v>
      </c>
      <c r="I38" s="783"/>
      <c r="J38" s="181" t="s">
        <v>105</v>
      </c>
      <c r="K38" s="181"/>
      <c r="L38" s="762" t="s">
        <v>106</v>
      </c>
      <c r="M38" s="763"/>
      <c r="N38" s="763"/>
      <c r="O38" s="763"/>
      <c r="P38" s="763"/>
      <c r="Q38" s="763"/>
      <c r="R38" s="763"/>
      <c r="S38" s="763"/>
      <c r="T38" s="763"/>
      <c r="U38" s="763"/>
      <c r="V38" s="764"/>
    </row>
    <row r="39" spans="1:22" ht="18" customHeight="1"/>
    <row r="40" spans="1:22" ht="18" customHeight="1"/>
    <row r="41" spans="1:22" s="460" customFormat="1" ht="17.25" customHeight="1">
      <c r="A41" s="203" t="s">
        <v>942</v>
      </c>
      <c r="B41" s="169"/>
      <c r="C41" s="203" t="s">
        <v>597</v>
      </c>
      <c r="D41" s="500"/>
      <c r="E41" s="168"/>
      <c r="F41" s="203" t="s">
        <v>936</v>
      </c>
      <c r="G41" s="169"/>
      <c r="H41" s="203" t="s">
        <v>597</v>
      </c>
      <c r="K41" s="225"/>
      <c r="L41" s="225"/>
      <c r="V41" s="226"/>
    </row>
    <row r="42" spans="1:22" s="460" customFormat="1" ht="17.25" customHeight="1">
      <c r="A42" s="203" t="s">
        <v>943</v>
      </c>
      <c r="B42" s="169"/>
      <c r="C42" s="203" t="s">
        <v>948</v>
      </c>
      <c r="D42" s="500"/>
      <c r="E42" s="168"/>
      <c r="F42" s="203" t="s">
        <v>937</v>
      </c>
      <c r="G42" s="169"/>
      <c r="H42" s="203" t="s">
        <v>947</v>
      </c>
      <c r="K42" s="225"/>
      <c r="L42" s="225"/>
      <c r="V42" s="226"/>
    </row>
    <row r="43" spans="1:22" s="460" customFormat="1" ht="17.25" customHeight="1">
      <c r="A43" s="203" t="s">
        <v>944</v>
      </c>
      <c r="B43" s="169"/>
      <c r="C43" s="203" t="s">
        <v>947</v>
      </c>
      <c r="D43" s="500"/>
      <c r="E43" s="168"/>
      <c r="F43" s="203" t="s">
        <v>938</v>
      </c>
      <c r="G43" s="169"/>
      <c r="H43" s="203" t="s">
        <v>597</v>
      </c>
      <c r="K43" s="225"/>
      <c r="L43" s="225"/>
      <c r="V43" s="226"/>
    </row>
    <row r="44" spans="1:22" s="460" customFormat="1" ht="17.25" customHeight="1">
      <c r="A44" s="203" t="s">
        <v>945</v>
      </c>
      <c r="B44" s="169"/>
      <c r="C44" s="203" t="s">
        <v>597</v>
      </c>
      <c r="D44" s="500"/>
      <c r="E44" s="168"/>
      <c r="F44" s="203" t="s">
        <v>939</v>
      </c>
      <c r="G44" s="169"/>
      <c r="H44" s="203" t="s">
        <v>597</v>
      </c>
      <c r="K44" s="225"/>
      <c r="L44" s="225"/>
      <c r="V44" s="226"/>
    </row>
    <row r="45" spans="1:22" s="460" customFormat="1" ht="17.25" customHeight="1">
      <c r="A45" s="203" t="s">
        <v>946</v>
      </c>
      <c r="B45" s="169"/>
      <c r="C45" s="203" t="s">
        <v>597</v>
      </c>
      <c r="D45" s="500"/>
      <c r="E45" s="168"/>
      <c r="F45" s="203" t="s">
        <v>941</v>
      </c>
      <c r="G45" s="169"/>
      <c r="H45" s="203" t="s">
        <v>597</v>
      </c>
      <c r="K45" s="225"/>
      <c r="L45" s="225"/>
      <c r="V45" s="226"/>
    </row>
    <row r="46" spans="1:22" ht="20">
      <c r="A46" s="168"/>
      <c r="B46" s="168"/>
      <c r="C46" s="168"/>
      <c r="D46" s="500"/>
      <c r="E46" s="168"/>
      <c r="F46" s="203" t="s">
        <v>940</v>
      </c>
      <c r="H46" s="203" t="s">
        <v>597</v>
      </c>
    </row>
    <row r="47" spans="1:22" ht="14">
      <c r="A47" s="459"/>
      <c r="B47" s="435"/>
      <c r="C47" s="167"/>
      <c r="D47" s="514"/>
    </row>
    <row r="48" spans="1:22" ht="14">
      <c r="A48" s="450"/>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35"/>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435"/>
      <c r="D66" s="514"/>
    </row>
    <row r="67" spans="1:4" ht="14">
      <c r="A67" s="452"/>
      <c r="B67" s="435"/>
      <c r="C67" s="435"/>
      <c r="D67" s="514"/>
    </row>
    <row r="68" spans="1:4" ht="14">
      <c r="A68" s="435"/>
      <c r="B68" s="435"/>
      <c r="C68" s="435"/>
      <c r="D68" s="514"/>
    </row>
  </sheetData>
  <mergeCells count="9">
    <mergeCell ref="F38:G38"/>
    <mergeCell ref="H38:I38"/>
    <mergeCell ref="L38:V38"/>
    <mergeCell ref="B30:C31"/>
    <mergeCell ref="L32:V32"/>
    <mergeCell ref="F33:G33"/>
    <mergeCell ref="F34:G34"/>
    <mergeCell ref="F35:G35"/>
    <mergeCell ref="L37:V37"/>
  </mergeCells>
  <printOptions horizontalCentered="1"/>
  <pageMargins left="0.19685039370078741" right="0" top="0.17" bottom="0.15748031496062992" header="0.11811023622047245" footer="0.15748031496062992"/>
  <pageSetup paperSize="9" scale="71" firstPageNumber="4294963191" orientation="landscape" horizontalDpi="4294967295" verticalDpi="4294967295" r:id="rId1"/>
  <headerFooter alignWithMargins="0">
    <oddHeader>&amp;R&amp;"Calibri"&amp;10&amp;K000000 Confidential&amp;1#_x000D_</oddHead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70"/>
  <sheetViews>
    <sheetView topLeftCell="A22" zoomScale="70" zoomScaleNormal="70" zoomScaleSheetLayoutView="85" workbookViewId="0">
      <selection activeCell="P31" sqref="P31"/>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hidden="1" customWidth="1"/>
    <col min="14" max="14" width="1.453125" style="386" customWidth="1"/>
    <col min="15" max="15" width="2.54296875" style="386" customWidth="1"/>
    <col min="16" max="16" width="4.81640625" style="386" hidden="1" customWidth="1"/>
    <col min="17" max="17" width="3.54296875" style="386" customWidth="1"/>
    <col min="18" max="18" width="0.54296875" style="386" hidden="1" customWidth="1"/>
    <col min="19" max="19" width="5.81640625" style="386" hidden="1" customWidth="1"/>
    <col min="20" max="20" width="2.81640625" style="386" customWidth="1"/>
    <col min="21" max="21" width="0.1796875" style="386" hidden="1" customWidth="1"/>
    <col min="22" max="22" width="12.81640625" style="170" customWidth="1"/>
    <col min="23" max="23" width="9.1796875" style="386"/>
    <col min="24" max="24" width="9.1796875" style="386"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18"/>
      <c r="I10" s="51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475" t="s">
        <v>950</v>
      </c>
      <c r="C18" s="261" t="str">
        <f>IF(D18="","",VLOOKUP(B18,Data!$B$5:$L$502,2,FALSE))</f>
        <v/>
      </c>
      <c r="D18" s="381"/>
      <c r="E18" s="498"/>
      <c r="F18" s="325" t="str">
        <f>IF(D18="","",VLOOKUP(B18,Data!$B$5:$L$502,11,FALSE))</f>
        <v/>
      </c>
      <c r="G18" s="326" t="str">
        <f t="shared" ref="G18:G23"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v>1</v>
      </c>
      <c r="B19" s="499" t="s">
        <v>409</v>
      </c>
      <c r="C19" s="324" t="str">
        <f>IF(D19="","",VLOOKUP(B19,Data!$B$5:$L$502,2,FALSE))</f>
        <v>ZU62650</v>
      </c>
      <c r="D19" s="485">
        <v>1</v>
      </c>
      <c r="E19" s="498" t="s">
        <v>528</v>
      </c>
      <c r="F19" s="325">
        <f>IF(D19="","",VLOOKUP(B19,Data!$B$5:$L$502,11,FALSE))</f>
        <v>6876.72</v>
      </c>
      <c r="G19" s="326">
        <f t="shared" si="0"/>
        <v>6876.72</v>
      </c>
      <c r="H19" s="327" t="str">
        <f>IF(D19="","",VLOOKUP(B19,Data!$B$5:$D$502,3,FALSE))</f>
        <v>C/T</v>
      </c>
      <c r="I19" s="327" t="str">
        <f>IF(D19="","",VLOOKUP(B19,Data!$B$5:$M$502,12,FALSE))</f>
        <v>Indonesia</v>
      </c>
      <c r="J19" s="356" t="s">
        <v>949</v>
      </c>
      <c r="K19" s="325">
        <f>IF(D19="","",VLOOKUP(B19,Data!$B$5:$E$502,4,FALSE)*D19)</f>
        <v>338</v>
      </c>
      <c r="L19" s="325">
        <f>IF(D19="","",VLOOKUP(B19,Data!$B$5:$F$502,5,FALSE)*D19)</f>
        <v>304</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476">
        <v>2</v>
      </c>
      <c r="B20" s="499" t="s">
        <v>378</v>
      </c>
      <c r="C20" s="324" t="str">
        <f>IF(D20="","",VLOOKUP(B20,Data!$B$5:$L$502,2,FALSE))</f>
        <v>WQ78270</v>
      </c>
      <c r="D20" s="485">
        <v>2</v>
      </c>
      <c r="E20" s="498"/>
      <c r="F20" s="325">
        <f>IF(D20="","",VLOOKUP(B20,Data!$B$5:$L$502,11,FALSE))</f>
        <v>5429.44</v>
      </c>
      <c r="G20" s="326">
        <f t="shared" si="0"/>
        <v>10858.88</v>
      </c>
      <c r="H20" s="327" t="str">
        <f>IF(D20="","",VLOOKUP(B20,Data!$B$5:$D$502,3,FALSE))</f>
        <v>C/T</v>
      </c>
      <c r="I20" s="327" t="str">
        <f>IF(D20="","",VLOOKUP(B20,Data!$B$5:$M$502,12,FALSE))</f>
        <v>Indonesia</v>
      </c>
      <c r="J20" s="356" t="s">
        <v>949</v>
      </c>
      <c r="K20" s="325">
        <f>IF(D20="","",VLOOKUP(B20,Data!$B$5:$E$502,4,FALSE)*D20)</f>
        <v>610</v>
      </c>
      <c r="L20" s="325">
        <f>IF(D20="","",VLOOKUP(B20,Data!$B$5:$F$502,5,FALSE)*D20)</f>
        <v>538</v>
      </c>
      <c r="M20" s="357"/>
      <c r="N20" s="358"/>
      <c r="O20" s="359"/>
      <c r="P20" s="360"/>
      <c r="Q20" s="359"/>
      <c r="R20" s="359"/>
      <c r="S20" s="360"/>
      <c r="T20" s="361"/>
      <c r="U20" s="360"/>
      <c r="V20" s="334">
        <f>IF(D20="","",VLOOKUP(B20,Data!$B$5:$J$502,9,FALSE)*D20)</f>
        <v>3.0680000000000001</v>
      </c>
      <c r="X20" s="386"/>
      <c r="Y20" s="386"/>
      <c r="Z20" s="386"/>
      <c r="AA20" s="386"/>
      <c r="AB20" s="386"/>
    </row>
    <row r="21" spans="1:28" s="468" customFormat="1" ht="19.25" customHeight="1">
      <c r="A21" s="476">
        <v>3</v>
      </c>
      <c r="B21" s="499" t="s">
        <v>372</v>
      </c>
      <c r="C21" s="324" t="str">
        <f>IF(D21="","",VLOOKUP(B21,Data!$B$5:$L$502,2,FALSE))</f>
        <v>WQ78280</v>
      </c>
      <c r="D21" s="485">
        <v>3</v>
      </c>
      <c r="E21" s="498" t="s">
        <v>529</v>
      </c>
      <c r="F21" s="325">
        <f>IF(D21="","",VLOOKUP(B21,Data!$B$5:$L$502,11,FALSE))</f>
        <v>5431.9</v>
      </c>
      <c r="G21" s="326">
        <f t="shared" si="0"/>
        <v>16295.699999999999</v>
      </c>
      <c r="H21" s="327" t="str">
        <f>IF(D21="","",VLOOKUP(B21,Data!$B$5:$D$502,3,FALSE))</f>
        <v>C/T</v>
      </c>
      <c r="I21" s="327" t="str">
        <f>IF(D21="","",VLOOKUP(B21,Data!$B$5:$M$502,12,FALSE))</f>
        <v>Indonesia</v>
      </c>
      <c r="J21" s="356" t="s">
        <v>949</v>
      </c>
      <c r="K21" s="325">
        <f>IF(D21="","",VLOOKUP(B21,Data!$B$5:$E$502,4,FALSE)*D21)</f>
        <v>915</v>
      </c>
      <c r="L21" s="325">
        <f>IF(D21="","",VLOOKUP(B21,Data!$B$5:$F$502,5,FALSE)*D21)</f>
        <v>807</v>
      </c>
      <c r="M21" s="357"/>
      <c r="N21" s="358"/>
      <c r="O21" s="359"/>
      <c r="P21" s="360"/>
      <c r="Q21" s="359"/>
      <c r="R21" s="359"/>
      <c r="S21" s="360"/>
      <c r="T21" s="361"/>
      <c r="U21" s="360"/>
      <c r="V21" s="334">
        <f>IF(D21="","",VLOOKUP(B21,Data!$B$5:$J$502,9,FALSE)*D21)</f>
        <v>4.6020000000000003</v>
      </c>
      <c r="X21" s="386"/>
      <c r="Y21" s="386"/>
      <c r="Z21" s="386"/>
      <c r="AA21" s="386"/>
      <c r="AB21" s="386"/>
    </row>
    <row r="22" spans="1:28" s="468" customFormat="1" ht="19.25" customHeight="1">
      <c r="A22" s="476">
        <v>4</v>
      </c>
      <c r="B22" s="499" t="s">
        <v>40</v>
      </c>
      <c r="C22" s="324" t="str">
        <f>IF(D22="","",VLOOKUP(B22,Data!$B$5:$L$502,2,FALSE))</f>
        <v>ZJ54410</v>
      </c>
      <c r="D22" s="485">
        <v>3</v>
      </c>
      <c r="E22" s="498"/>
      <c r="F22" s="325">
        <f>IF(D22="","",VLOOKUP(B22,Data!$B$5:$L$502,11,FALSE))</f>
        <v>4657.7700000000004</v>
      </c>
      <c r="G22" s="326">
        <f t="shared" si="0"/>
        <v>13973.310000000001</v>
      </c>
      <c r="H22" s="327" t="str">
        <f>IF(D22="","",VLOOKUP(B22,Data!$B$5:$D$502,3,FALSE))</f>
        <v>C/T</v>
      </c>
      <c r="I22" s="327" t="str">
        <f>IF(D22="","",VLOOKUP(B22,Data!$B$5:$M$502,12,FALSE))</f>
        <v>Indonesia</v>
      </c>
      <c r="J22" s="356" t="s">
        <v>949</v>
      </c>
      <c r="K22" s="325">
        <f>IF(D22="","",VLOOKUP(B22,Data!$B$5:$E$502,4,FALSE)*D22)</f>
        <v>915</v>
      </c>
      <c r="L22" s="325">
        <f>IF(D22="","",VLOOKUP(B22,Data!$B$5:$F$502,5,FALSE)*D22)</f>
        <v>807</v>
      </c>
      <c r="M22" s="357"/>
      <c r="N22" s="358"/>
      <c r="O22" s="359"/>
      <c r="P22" s="360"/>
      <c r="Q22" s="359"/>
      <c r="R22" s="359"/>
      <c r="S22" s="360"/>
      <c r="T22" s="361"/>
      <c r="U22" s="360"/>
      <c r="V22" s="334">
        <f>IF(D22="","",VLOOKUP(B22,Data!$B$5:$J$502,9,FALSE)*D22)</f>
        <v>4.6020000000000003</v>
      </c>
      <c r="X22" s="386"/>
      <c r="Y22" s="386"/>
      <c r="Z22" s="386"/>
      <c r="AA22" s="386"/>
      <c r="AB22" s="386"/>
    </row>
    <row r="23" spans="1:28" s="468" customFormat="1" ht="19.25" customHeight="1">
      <c r="A23" s="476"/>
      <c r="B23" s="475" t="s">
        <v>953</v>
      </c>
      <c r="C23" s="261" t="str">
        <f>IF(D23="","",VLOOKUP(B23,Data!$B$5:$L$502,2,FALSE))</f>
        <v/>
      </c>
      <c r="D23" s="381"/>
      <c r="E23" s="380" t="s">
        <v>909</v>
      </c>
      <c r="F23" s="325" t="str">
        <f>IF(D23="","",VLOOKUP(B23,Data!$B$5:$L$502,11,FALSE))</f>
        <v/>
      </c>
      <c r="G23" s="326" t="str">
        <f t="shared" si="0"/>
        <v>-</v>
      </c>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386"/>
      <c r="Y23" s="386"/>
      <c r="Z23" s="386"/>
      <c r="AA23" s="386"/>
      <c r="AB23" s="386"/>
    </row>
    <row r="24" spans="1:28" s="468" customFormat="1" ht="19.25" customHeight="1">
      <c r="A24" s="476">
        <v>5</v>
      </c>
      <c r="B24" s="499" t="s">
        <v>350</v>
      </c>
      <c r="C24" s="324" t="str">
        <f>IF(D24="","",VLOOKUP(B24,Data!$B$5:$L$502,2,FALSE))</f>
        <v>ZU05460</v>
      </c>
      <c r="D24" s="485">
        <v>2</v>
      </c>
      <c r="E24" s="498"/>
      <c r="F24" s="325">
        <f>IF(D24="","",VLOOKUP(B24,Data!$B$5:$L$502,11,FALSE))</f>
        <v>5913.05</v>
      </c>
      <c r="G24" s="326">
        <f t="shared" ref="G24:G31" si="1">IF(D24&gt;0,D24*F24,"-")</f>
        <v>11826.1</v>
      </c>
      <c r="H24" s="327" t="str">
        <f>IF(D24="","",VLOOKUP(B24,Data!$B$5:$D$502,3,FALSE))</f>
        <v>C/T</v>
      </c>
      <c r="I24" s="327" t="str">
        <f>IF(D24="","",VLOOKUP(B24,Data!$B$5:$M$502,12,FALSE))</f>
        <v>Indonesia</v>
      </c>
      <c r="J24" s="356" t="s">
        <v>954</v>
      </c>
      <c r="K24" s="325">
        <f>IF(D24="","",VLOOKUP(B24,Data!$B$5:$E$502,4,FALSE)*D24)</f>
        <v>676</v>
      </c>
      <c r="L24" s="325">
        <f>IF(D24="","",VLOOKUP(B24,Data!$B$5:$F$502,5,FALSE)*D24)</f>
        <v>594</v>
      </c>
      <c r="M24" s="357"/>
      <c r="N24" s="358"/>
      <c r="O24" s="359"/>
      <c r="P24" s="360"/>
      <c r="Q24" s="359"/>
      <c r="R24" s="359"/>
      <c r="S24" s="360"/>
      <c r="T24" s="361"/>
      <c r="U24" s="360"/>
      <c r="V24" s="334">
        <f>IF(D24="","",VLOOKUP(B24,Data!$B$5:$J$502,9,FALSE)*D24)</f>
        <v>3.6120000000000001</v>
      </c>
      <c r="X24" s="386"/>
      <c r="Y24" s="386"/>
      <c r="Z24" s="386"/>
      <c r="AA24" s="386"/>
      <c r="AB24" s="386"/>
    </row>
    <row r="25" spans="1:28" s="468" customFormat="1" ht="19.25" customHeight="1">
      <c r="A25" s="476">
        <v>6</v>
      </c>
      <c r="B25" s="499" t="s">
        <v>409</v>
      </c>
      <c r="C25" s="324" t="str">
        <f>IF(D25="","",VLOOKUP(B25,Data!$B$5:$L$502,2,FALSE))</f>
        <v>ZU62650</v>
      </c>
      <c r="D25" s="485">
        <v>5</v>
      </c>
      <c r="E25" s="498"/>
      <c r="F25" s="325">
        <f>IF(D25="","",VLOOKUP(B25,Data!$B$5:$L$502,11,FALSE))</f>
        <v>6876.72</v>
      </c>
      <c r="G25" s="326">
        <f t="shared" si="1"/>
        <v>34383.599999999999</v>
      </c>
      <c r="H25" s="327" t="str">
        <f>IF(D25="","",VLOOKUP(B25,Data!$B$5:$D$502,3,FALSE))</f>
        <v>C/T</v>
      </c>
      <c r="I25" s="327" t="str">
        <f>IF(D25="","",VLOOKUP(B25,Data!$B$5:$M$502,12,FALSE))</f>
        <v>Indonesia</v>
      </c>
      <c r="J25" s="356" t="s">
        <v>954</v>
      </c>
      <c r="K25" s="325">
        <f>IF(D25="","",VLOOKUP(B25,Data!$B$5:$E$502,4,FALSE)*D25)</f>
        <v>1690</v>
      </c>
      <c r="L25" s="325">
        <f>IF(D25="","",VLOOKUP(B25,Data!$B$5:$F$502,5,FALSE)*D25)</f>
        <v>1520</v>
      </c>
      <c r="M25" s="357"/>
      <c r="N25" s="358"/>
      <c r="O25" s="359"/>
      <c r="P25" s="360"/>
      <c r="Q25" s="359"/>
      <c r="R25" s="359"/>
      <c r="S25" s="360"/>
      <c r="T25" s="361"/>
      <c r="U25" s="360"/>
      <c r="V25" s="334">
        <f>IF(D25="","",VLOOKUP(B25,Data!$B$5:$J$502,9,FALSE)*D25)</f>
        <v>9.0300000000000011</v>
      </c>
      <c r="X25" s="386"/>
      <c r="Y25" s="386"/>
      <c r="Z25" s="386"/>
      <c r="AA25" s="386"/>
      <c r="AB25" s="386"/>
    </row>
    <row r="26" spans="1:28" s="468" customFormat="1" ht="19.25" customHeight="1">
      <c r="A26" s="476">
        <v>7</v>
      </c>
      <c r="B26" s="499" t="s">
        <v>361</v>
      </c>
      <c r="C26" s="324" t="str">
        <f>IF(D26="","",VLOOKUP(B26,Data!$B$5:$L$502,2,FALSE))</f>
        <v>WQ78290</v>
      </c>
      <c r="D26" s="485">
        <v>33</v>
      </c>
      <c r="E26" s="498"/>
      <c r="F26" s="325">
        <f>IF(D26="","",VLOOKUP(B26,Data!$B$5:$L$502,11,FALSE))</f>
        <v>4283.7299999999996</v>
      </c>
      <c r="G26" s="326">
        <f t="shared" si="1"/>
        <v>141363.09</v>
      </c>
      <c r="H26" s="327" t="str">
        <f>IF(D26="","",VLOOKUP(B26,Data!$B$5:$D$502,3,FALSE))</f>
        <v>C/T</v>
      </c>
      <c r="I26" s="327" t="str">
        <f>IF(D26="","",VLOOKUP(B26,Data!$B$5:$M$502,12,FALSE))</f>
        <v>Indonesia</v>
      </c>
      <c r="J26" s="356" t="s">
        <v>954</v>
      </c>
      <c r="K26" s="325">
        <f>IF(D26="","",VLOOKUP(B26,Data!$B$5:$E$502,4,FALSE)*D26)</f>
        <v>10065</v>
      </c>
      <c r="L26" s="325">
        <f>IF(D26="","",VLOOKUP(B26,Data!$B$5:$F$502,5,FALSE)*D26)</f>
        <v>8877</v>
      </c>
      <c r="M26" s="357"/>
      <c r="N26" s="358"/>
      <c r="O26" s="359"/>
      <c r="P26" s="360"/>
      <c r="Q26" s="359"/>
      <c r="R26" s="359"/>
      <c r="S26" s="360"/>
      <c r="T26" s="361"/>
      <c r="U26" s="360"/>
      <c r="V26" s="334">
        <f>IF(D26="","",VLOOKUP(B26,Data!$B$5:$J$502,9,FALSE)*D26)</f>
        <v>50.622</v>
      </c>
      <c r="X26" s="386"/>
      <c r="Y26" s="386"/>
      <c r="Z26" s="386"/>
      <c r="AA26" s="386"/>
      <c r="AB26" s="386"/>
    </row>
    <row r="27" spans="1:28" s="468" customFormat="1" ht="19.25" customHeight="1">
      <c r="A27" s="476">
        <v>8</v>
      </c>
      <c r="B27" s="499" t="s">
        <v>719</v>
      </c>
      <c r="C27" s="324" t="str">
        <f>IF(D27="","",VLOOKUP(B27,Data!$B$5:$L$502,2,FALSE))</f>
        <v>VAC9530</v>
      </c>
      <c r="D27" s="485">
        <v>1</v>
      </c>
      <c r="E27" s="498"/>
      <c r="F27" s="325">
        <f>IF(D27="","",VLOOKUP(B27,Data!$B$5:$L$502,11,FALSE))</f>
        <v>2053.67</v>
      </c>
      <c r="G27" s="326">
        <f t="shared" si="1"/>
        <v>2053.67</v>
      </c>
      <c r="H27" s="327" t="str">
        <f>IF(D27="","",VLOOKUP(B27,Data!$B$5:$D$502,3,FALSE))</f>
        <v>C/T</v>
      </c>
      <c r="I27" s="327" t="str">
        <f>IF(D27="","",VLOOKUP(B27,Data!$B$5:$M$502,12,FALSE))</f>
        <v>Indonesia</v>
      </c>
      <c r="J27" s="356" t="s">
        <v>954</v>
      </c>
      <c r="K27" s="325">
        <f>IF(D27="","",VLOOKUP(B27,Data!$B$5:$E$502,4,FALSE)*D27)</f>
        <v>204</v>
      </c>
      <c r="L27" s="325">
        <f>IF(D27="","",VLOOKUP(B27,Data!$B$5:$F$502,5,FALSE)*D27)</f>
        <v>184</v>
      </c>
      <c r="M27" s="357"/>
      <c r="N27" s="358"/>
      <c r="O27" s="359"/>
      <c r="P27" s="360"/>
      <c r="Q27" s="359"/>
      <c r="R27" s="359"/>
      <c r="S27" s="360"/>
      <c r="T27" s="361"/>
      <c r="U27" s="360"/>
      <c r="V27" s="334">
        <f>IF(D27="","",VLOOKUP(B27,Data!$B$5:$J$502,9,FALSE)*D27)</f>
        <v>1.129</v>
      </c>
      <c r="X27" s="386"/>
      <c r="Y27" s="386"/>
      <c r="Z27" s="386"/>
      <c r="AA27" s="386"/>
      <c r="AB27" s="386"/>
    </row>
    <row r="28" spans="1:28" s="468" customFormat="1" ht="19.25" customHeight="1">
      <c r="A28" s="476">
        <v>9</v>
      </c>
      <c r="B28" s="499" t="s">
        <v>353</v>
      </c>
      <c r="C28" s="324" t="str">
        <f>IF(D28="","",VLOOKUP(B28,Data!$B$5:$L$502,2,FALSE))</f>
        <v>ZF71250</v>
      </c>
      <c r="D28" s="485">
        <v>31</v>
      </c>
      <c r="E28" s="498"/>
      <c r="F28" s="325">
        <f>IF(D28="","",VLOOKUP(B28,Data!$B$5:$L$502,11,FALSE))</f>
        <v>1991.71</v>
      </c>
      <c r="G28" s="326">
        <f t="shared" si="1"/>
        <v>61743.01</v>
      </c>
      <c r="H28" s="327" t="str">
        <f>IF(D28="","",VLOOKUP(B28,Data!$B$5:$D$502,3,FALSE))</f>
        <v>C/T</v>
      </c>
      <c r="I28" s="327" t="str">
        <f>IF(D28="","",VLOOKUP(B28,Data!$B$5:$M$502,12,FALSE))</f>
        <v>Indonesia</v>
      </c>
      <c r="J28" s="356" t="s">
        <v>954</v>
      </c>
      <c r="K28" s="325">
        <f>IF(D28="","",VLOOKUP(B28,Data!$B$5:$E$502,4,FALSE)*D28)</f>
        <v>6820</v>
      </c>
      <c r="L28" s="325">
        <f>IF(D28="","",VLOOKUP(B28,Data!$B$5:$F$502,5,FALSE)*D28)</f>
        <v>6169</v>
      </c>
      <c r="M28" s="357"/>
      <c r="N28" s="358"/>
      <c r="O28" s="359"/>
      <c r="P28" s="360"/>
      <c r="Q28" s="359"/>
      <c r="R28" s="359"/>
      <c r="S28" s="360"/>
      <c r="T28" s="361"/>
      <c r="U28" s="360"/>
      <c r="V28" s="334">
        <f>IF(D28="","",VLOOKUP(B28,Data!$B$5:$J$502,9,FALSE)*D28)</f>
        <v>36.734999999999999</v>
      </c>
      <c r="X28" s="386"/>
      <c r="Y28" s="386"/>
      <c r="Z28" s="386"/>
      <c r="AA28" s="386"/>
      <c r="AB28" s="386"/>
    </row>
    <row r="29" spans="1:28" s="468" customFormat="1" ht="19.25" customHeight="1">
      <c r="A29" s="476">
        <v>10</v>
      </c>
      <c r="B29" s="499" t="s">
        <v>33</v>
      </c>
      <c r="C29" s="324" t="str">
        <f>IF(D29="","",VLOOKUP(B29,Data!$B$5:$L$502,2,FALSE))</f>
        <v>ZQ21300</v>
      </c>
      <c r="D29" s="485">
        <v>3</v>
      </c>
      <c r="E29" s="498"/>
      <c r="F29" s="325">
        <f>IF(D29="","",VLOOKUP(B29,Data!$B$5:$L$502,11,FALSE))</f>
        <v>2033.63</v>
      </c>
      <c r="G29" s="326">
        <f t="shared" si="1"/>
        <v>6100.89</v>
      </c>
      <c r="H29" s="327" t="str">
        <f>IF(D29="","",VLOOKUP(B29,Data!$B$5:$D$502,3,FALSE))</f>
        <v>C/T</v>
      </c>
      <c r="I29" s="327" t="str">
        <f>IF(D29="","",VLOOKUP(B29,Data!$B$5:$M$502,12,FALSE))</f>
        <v>Indonesia</v>
      </c>
      <c r="J29" s="356" t="s">
        <v>954</v>
      </c>
      <c r="K29" s="325">
        <f>IF(D29="","",VLOOKUP(B29,Data!$B$5:$E$502,4,FALSE)*D29)</f>
        <v>660</v>
      </c>
      <c r="L29" s="325">
        <f>IF(D29="","",VLOOKUP(B29,Data!$B$5:$F$502,5,FALSE)*D29)</f>
        <v>597</v>
      </c>
      <c r="M29" s="357"/>
      <c r="N29" s="358"/>
      <c r="O29" s="359"/>
      <c r="P29" s="360"/>
      <c r="Q29" s="359"/>
      <c r="R29" s="359"/>
      <c r="S29" s="360"/>
      <c r="T29" s="361"/>
      <c r="U29" s="360"/>
      <c r="V29" s="334">
        <f>IF(D29="","",VLOOKUP(B29,Data!$B$5:$J$502,9,FALSE)*D29)</f>
        <v>3.5550000000000002</v>
      </c>
      <c r="X29" s="386"/>
      <c r="Y29" s="386"/>
      <c r="Z29" s="386"/>
      <c r="AA29" s="386"/>
      <c r="AB29" s="386"/>
    </row>
    <row r="30" spans="1:28" s="468" customFormat="1" ht="19.25" customHeight="1">
      <c r="A30" s="476">
        <v>11</v>
      </c>
      <c r="B30" s="499" t="s">
        <v>355</v>
      </c>
      <c r="C30" s="324" t="str">
        <f>IF(D30="","",VLOOKUP(B30,Data!$B$5:$L$502,2,FALSE))</f>
        <v>ZF42500</v>
      </c>
      <c r="D30" s="485">
        <v>10</v>
      </c>
      <c r="E30" s="498"/>
      <c r="F30" s="325">
        <f>IF(D30="","",VLOOKUP(B30,Data!$B$5:$L$502,11,FALSE))</f>
        <v>2302.7199999999998</v>
      </c>
      <c r="G30" s="326">
        <f t="shared" si="1"/>
        <v>23027.199999999997</v>
      </c>
      <c r="H30" s="327" t="str">
        <f>IF(D30="","",VLOOKUP(B30,Data!$B$5:$D$502,3,FALSE))</f>
        <v>C/T</v>
      </c>
      <c r="I30" s="327" t="str">
        <f>IF(D30="","",VLOOKUP(B30,Data!$B$5:$M$502,12,FALSE))</f>
        <v>Indonesia</v>
      </c>
      <c r="J30" s="356" t="s">
        <v>954</v>
      </c>
      <c r="K30" s="325">
        <f>IF(D30="","",VLOOKUP(B30,Data!$B$5:$E$502,4,FALSE)*D30)</f>
        <v>2670</v>
      </c>
      <c r="L30" s="325">
        <f>IF(D30="","",VLOOKUP(B30,Data!$B$5:$F$502,5,FALSE)*D30)</f>
        <v>2420</v>
      </c>
      <c r="M30" s="357"/>
      <c r="N30" s="358"/>
      <c r="O30" s="359"/>
      <c r="P30" s="360"/>
      <c r="Q30" s="359"/>
      <c r="R30" s="359"/>
      <c r="S30" s="360"/>
      <c r="T30" s="361"/>
      <c r="U30" s="360"/>
      <c r="V30" s="334">
        <f>IF(D30="","",VLOOKUP(B30,Data!$B$5:$J$502,9,FALSE)*D30)</f>
        <v>14.879999999999999</v>
      </c>
      <c r="X30" s="386"/>
      <c r="Y30" s="386"/>
      <c r="Z30" s="386"/>
      <c r="AA30" s="386"/>
      <c r="AB30" s="386"/>
    </row>
    <row r="31" spans="1:28" s="468" customFormat="1" ht="19.25" customHeight="1">
      <c r="A31" s="476"/>
      <c r="B31" s="499"/>
      <c r="C31" s="324" t="str">
        <f>IF(D31="","",VLOOKUP(B31,Data!$B$5:$L$502,2,FALSE))</f>
        <v/>
      </c>
      <c r="D31" s="485"/>
      <c r="E31" s="498"/>
      <c r="F31" s="325" t="str">
        <f>IF(D31="","",VLOOKUP(B31,Data!$B$5:$L$502,11,FALSE))</f>
        <v/>
      </c>
      <c r="G31" s="326" t="str">
        <f t="shared" si="1"/>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386"/>
      <c r="Y31" s="386"/>
      <c r="Z31" s="386"/>
      <c r="AA31" s="386"/>
      <c r="AB31" s="386"/>
    </row>
    <row r="32" spans="1:28" s="440" customFormat="1" ht="17.5">
      <c r="A32" s="476"/>
      <c r="B32" s="784" t="s">
        <v>961</v>
      </c>
      <c r="C32" s="785"/>
      <c r="D32" s="510">
        <f>SUM(D17:D31)</f>
        <v>94</v>
      </c>
      <c r="E32" s="463"/>
      <c r="F32" s="351"/>
      <c r="G32" s="351">
        <f>SUM(G17:G31)</f>
        <v>328502.17000000004</v>
      </c>
      <c r="H32" s="462"/>
      <c r="I32" s="462"/>
      <c r="J32" s="462"/>
      <c r="K32" s="351">
        <f>SUM(K17:K31)</f>
        <v>25563</v>
      </c>
      <c r="L32" s="351">
        <f>SUM(L17:L31)</f>
        <v>22817</v>
      </c>
      <c r="M32" s="351">
        <f>SUM(M18:M31)</f>
        <v>0</v>
      </c>
      <c r="N32" s="351" t="e">
        <f>SUM(#REF!)</f>
        <v>#REF!</v>
      </c>
      <c r="O32" s="351">
        <f>SUM(O18:O31)</f>
        <v>0</v>
      </c>
      <c r="P32" s="351">
        <f>SUM(P18:P31)</f>
        <v>0</v>
      </c>
      <c r="Q32" s="351" t="e">
        <f>SUM(#REF!)</f>
        <v>#REF!</v>
      </c>
      <c r="R32" s="351">
        <f>SUM(R18:R31)</f>
        <v>0</v>
      </c>
      <c r="S32" s="351">
        <f>SUM(S18:S31)</f>
        <v>0</v>
      </c>
      <c r="T32" s="351"/>
      <c r="U32" s="351">
        <f>SUM(U18:U31)</f>
        <v>0</v>
      </c>
      <c r="V32" s="354">
        <f>SUM(V17:V31)</f>
        <v>133.64100000000002</v>
      </c>
    </row>
    <row r="33" spans="1:22" ht="16.5">
      <c r="A33" s="476"/>
      <c r="B33" s="786"/>
      <c r="C33" s="787"/>
      <c r="D33" s="511"/>
      <c r="E33" s="412"/>
      <c r="F33" s="183" t="s">
        <v>821</v>
      </c>
      <c r="G33" s="180"/>
      <c r="H33" s="442"/>
      <c r="I33" s="442"/>
      <c r="J33" s="442"/>
      <c r="K33" s="184"/>
      <c r="L33" s="180"/>
      <c r="M33" s="414"/>
      <c r="N33" s="413"/>
      <c r="O33" s="413"/>
      <c r="P33" s="413"/>
      <c r="Q33" s="413"/>
      <c r="R33" s="413"/>
      <c r="S33" s="413"/>
      <c r="T33" s="414"/>
      <c r="U33" s="414"/>
      <c r="V33" s="182"/>
    </row>
    <row r="34" spans="1:22" ht="13">
      <c r="A34" s="393" t="s">
        <v>530</v>
      </c>
      <c r="B34" s="394"/>
      <c r="C34" s="444"/>
      <c r="D34" s="512" t="s">
        <v>538</v>
      </c>
      <c r="E34" s="407"/>
      <c r="F34" s="80" t="s">
        <v>83</v>
      </c>
      <c r="G34" s="84"/>
      <c r="H34" s="423" t="s">
        <v>84</v>
      </c>
      <c r="I34" s="446"/>
      <c r="J34" s="175" t="s">
        <v>85</v>
      </c>
      <c r="K34" s="175"/>
      <c r="L34" s="765" t="s">
        <v>86</v>
      </c>
      <c r="M34" s="766"/>
      <c r="N34" s="766"/>
      <c r="O34" s="766"/>
      <c r="P34" s="766"/>
      <c r="Q34" s="766"/>
      <c r="R34" s="766"/>
      <c r="S34" s="766"/>
      <c r="T34" s="766"/>
      <c r="U34" s="766"/>
      <c r="V34" s="767"/>
    </row>
    <row r="35" spans="1:22" ht="13">
      <c r="A35" s="400" t="s">
        <v>531</v>
      </c>
      <c r="C35" s="409"/>
      <c r="D35" s="501" t="s">
        <v>88</v>
      </c>
      <c r="F35" s="768"/>
      <c r="G35" s="769"/>
      <c r="H35" s="400" t="s">
        <v>89</v>
      </c>
      <c r="I35" s="447"/>
      <c r="J35" s="177" t="s">
        <v>90</v>
      </c>
      <c r="K35" s="177"/>
      <c r="L35" s="173"/>
      <c r="V35" s="178"/>
    </row>
    <row r="36" spans="1:22">
      <c r="A36" s="400" t="s">
        <v>532</v>
      </c>
      <c r="C36" s="401"/>
      <c r="F36" s="768"/>
      <c r="G36" s="769"/>
      <c r="H36" s="400"/>
      <c r="I36" s="447"/>
      <c r="J36" s="177" t="s">
        <v>94</v>
      </c>
      <c r="K36" s="177"/>
      <c r="L36" s="173"/>
      <c r="V36" s="178"/>
    </row>
    <row r="37" spans="1:22" ht="12" customHeight="1">
      <c r="A37" s="412"/>
      <c r="B37" s="413"/>
      <c r="C37" s="448"/>
      <c r="D37" s="501" t="s">
        <v>95</v>
      </c>
      <c r="F37" s="768"/>
      <c r="G37" s="769"/>
      <c r="H37" s="400" t="s">
        <v>96</v>
      </c>
      <c r="I37" s="447"/>
      <c r="J37" s="177"/>
      <c r="K37" s="177"/>
      <c r="L37" s="173"/>
      <c r="V37" s="178"/>
    </row>
    <row r="38" spans="1:22" ht="13">
      <c r="A38" s="393" t="s">
        <v>97</v>
      </c>
      <c r="B38" s="407"/>
      <c r="C38" s="395"/>
      <c r="D38" s="501" t="s">
        <v>98</v>
      </c>
      <c r="F38" s="88" t="s">
        <v>99</v>
      </c>
      <c r="G38" s="85"/>
      <c r="H38" s="400" t="s">
        <v>89</v>
      </c>
      <c r="I38" s="447"/>
      <c r="J38" s="177" t="s">
        <v>100</v>
      </c>
      <c r="K38" s="177"/>
      <c r="L38" s="173"/>
      <c r="V38" s="178"/>
    </row>
    <row r="39" spans="1:22" ht="14.25" customHeight="1">
      <c r="A39" s="400" t="s">
        <v>546</v>
      </c>
      <c r="C39" s="401"/>
      <c r="D39" s="501" t="s">
        <v>101</v>
      </c>
      <c r="F39" s="89"/>
      <c r="G39" s="187"/>
      <c r="H39" s="400" t="s">
        <v>102</v>
      </c>
      <c r="I39" s="447"/>
      <c r="J39" s="177" t="s">
        <v>533</v>
      </c>
      <c r="K39" s="177"/>
      <c r="L39" s="770" t="s">
        <v>104</v>
      </c>
      <c r="M39" s="771"/>
      <c r="N39" s="771"/>
      <c r="O39" s="771"/>
      <c r="P39" s="771"/>
      <c r="Q39" s="771"/>
      <c r="R39" s="771"/>
      <c r="S39" s="771"/>
      <c r="T39" s="771"/>
      <c r="U39" s="771"/>
      <c r="V39" s="772"/>
    </row>
    <row r="40" spans="1:22" ht="16.25" customHeight="1">
      <c r="A40" s="412"/>
      <c r="B40" s="413"/>
      <c r="C40" s="414"/>
      <c r="D40" s="513"/>
      <c r="E40" s="413"/>
      <c r="F40" s="778" t="s">
        <v>958</v>
      </c>
      <c r="G40" s="782"/>
      <c r="H40" s="778" t="s">
        <v>959</v>
      </c>
      <c r="I40" s="783"/>
      <c r="J40" s="181" t="s">
        <v>105</v>
      </c>
      <c r="K40" s="181"/>
      <c r="L40" s="762" t="s">
        <v>106</v>
      </c>
      <c r="M40" s="763"/>
      <c r="N40" s="763"/>
      <c r="O40" s="763"/>
      <c r="P40" s="763"/>
      <c r="Q40" s="763"/>
      <c r="R40" s="763"/>
      <c r="S40" s="763"/>
      <c r="T40" s="763"/>
      <c r="U40" s="763"/>
      <c r="V40" s="764"/>
    </row>
    <row r="41" spans="1:22" ht="18" customHeight="1"/>
    <row r="42" spans="1:22" ht="44.5" customHeight="1"/>
    <row r="43" spans="1:22" s="460" customFormat="1" ht="17.25" customHeight="1">
      <c r="A43" s="203" t="s">
        <v>942</v>
      </c>
      <c r="B43" s="169"/>
      <c r="C43" s="203" t="s">
        <v>597</v>
      </c>
      <c r="D43" s="500"/>
      <c r="E43" s="168"/>
      <c r="F43" s="203" t="s">
        <v>936</v>
      </c>
      <c r="G43" s="169"/>
      <c r="H43" s="203" t="s">
        <v>597</v>
      </c>
      <c r="K43" s="225"/>
      <c r="L43" s="225"/>
      <c r="V43" s="226"/>
    </row>
    <row r="44" spans="1:22" s="460" customFormat="1" ht="17.25" customHeight="1">
      <c r="A44" s="203" t="s">
        <v>943</v>
      </c>
      <c r="B44" s="169"/>
      <c r="C44" s="203" t="s">
        <v>948</v>
      </c>
      <c r="D44" s="500"/>
      <c r="E44" s="168"/>
      <c r="F44" s="203" t="s">
        <v>937</v>
      </c>
      <c r="G44" s="169"/>
      <c r="H44" s="203" t="s">
        <v>947</v>
      </c>
      <c r="K44" s="225"/>
      <c r="L44" s="225"/>
      <c r="V44" s="226"/>
    </row>
    <row r="45" spans="1:22" s="460" customFormat="1" ht="17.25" customHeight="1">
      <c r="A45" s="203" t="s">
        <v>944</v>
      </c>
      <c r="B45" s="169"/>
      <c r="C45" s="203" t="s">
        <v>947</v>
      </c>
      <c r="D45" s="500"/>
      <c r="E45" s="168"/>
      <c r="F45" s="203" t="s">
        <v>938</v>
      </c>
      <c r="G45" s="169"/>
      <c r="H45" s="203" t="s">
        <v>597</v>
      </c>
      <c r="K45" s="225"/>
      <c r="L45" s="225"/>
      <c r="V45" s="226"/>
    </row>
    <row r="46" spans="1:22" s="460" customFormat="1" ht="17.25" customHeight="1">
      <c r="A46" s="203" t="s">
        <v>945</v>
      </c>
      <c r="B46" s="169"/>
      <c r="C46" s="203" t="s">
        <v>597</v>
      </c>
      <c r="D46" s="500"/>
      <c r="E46" s="168"/>
      <c r="F46" s="203" t="s">
        <v>939</v>
      </c>
      <c r="G46" s="169"/>
      <c r="H46" s="203" t="s">
        <v>597</v>
      </c>
      <c r="K46" s="225"/>
      <c r="L46" s="225"/>
      <c r="V46" s="226"/>
    </row>
    <row r="47" spans="1:22" s="460" customFormat="1" ht="17.25" customHeight="1">
      <c r="A47" s="203" t="s">
        <v>946</v>
      </c>
      <c r="B47" s="169"/>
      <c r="C47" s="203" t="s">
        <v>597</v>
      </c>
      <c r="D47" s="500"/>
      <c r="E47" s="168"/>
      <c r="F47" s="203" t="s">
        <v>941</v>
      </c>
      <c r="G47" s="169"/>
      <c r="H47" s="203" t="s">
        <v>597</v>
      </c>
      <c r="K47" s="225"/>
      <c r="L47" s="225"/>
      <c r="V47" s="226"/>
    </row>
    <row r="48" spans="1:22" ht="20">
      <c r="A48" s="168"/>
      <c r="B48" s="168"/>
      <c r="C48" s="168"/>
      <c r="D48" s="500"/>
      <c r="E48" s="168"/>
      <c r="F48" s="203" t="s">
        <v>940</v>
      </c>
      <c r="H48" s="203" t="s">
        <v>597</v>
      </c>
    </row>
    <row r="49" spans="1:4" ht="14">
      <c r="A49" s="459"/>
      <c r="B49" s="435"/>
      <c r="C49" s="167"/>
      <c r="D49" s="514"/>
    </row>
    <row r="50" spans="1:4" ht="14">
      <c r="A50" s="450"/>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35"/>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435"/>
      <c r="D68" s="514"/>
    </row>
    <row r="69" spans="1:4" ht="14">
      <c r="A69" s="452"/>
      <c r="B69" s="435"/>
      <c r="C69" s="435"/>
      <c r="D69" s="514"/>
    </row>
    <row r="70" spans="1:4" ht="14">
      <c r="A70" s="435"/>
      <c r="B70" s="435"/>
      <c r="C70" s="435"/>
      <c r="D70" s="514"/>
    </row>
  </sheetData>
  <mergeCells count="9">
    <mergeCell ref="F40:G40"/>
    <mergeCell ref="H40:I40"/>
    <mergeCell ref="L40:V40"/>
    <mergeCell ref="B32:C33"/>
    <mergeCell ref="L34:V34"/>
    <mergeCell ref="F35:G35"/>
    <mergeCell ref="F36:G36"/>
    <mergeCell ref="F37:G37"/>
    <mergeCell ref="L39:V39"/>
  </mergeCells>
  <printOptions horizontalCentered="1"/>
  <pageMargins left="0.19685039370078741" right="0" top="0.17" bottom="0.15748031496062992" header="0.11811023622047245" footer="0.15748031496062992"/>
  <pageSetup paperSize="9" scale="75" firstPageNumber="4294963191" orientation="landscape" horizontalDpi="4294967295" verticalDpi="4294967295" r:id="rId1"/>
  <headerFooter alignWithMargins="0">
    <oddHeader>&amp;R&amp;"Calibri"&amp;10&amp;K000000 Confidential&amp;1#_x000D_</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68"/>
  <sheetViews>
    <sheetView topLeftCell="A19" zoomScale="70" zoomScaleNormal="70" zoomScaleSheetLayoutView="85" workbookViewId="0">
      <selection activeCell="P31" sqref="P31"/>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hidden="1" customWidth="1"/>
    <col min="14" max="14" width="1.453125" style="386" customWidth="1"/>
    <col min="15" max="15" width="2.54296875" style="386" customWidth="1"/>
    <col min="16" max="16" width="4.81640625" style="386" hidden="1" customWidth="1"/>
    <col min="17" max="17" width="3.54296875" style="386" customWidth="1"/>
    <col min="18" max="18" width="0.54296875" style="386" hidden="1" customWidth="1"/>
    <col min="19" max="19" width="5.81640625" style="386" hidden="1" customWidth="1"/>
    <col min="20" max="20" width="2.81640625" style="386" customWidth="1"/>
    <col min="21" max="21" width="0.1796875" style="386" hidden="1" customWidth="1"/>
    <col min="22" max="22" width="12.81640625" style="170" customWidth="1"/>
    <col min="23" max="23" width="9.1796875" style="386"/>
    <col min="24" max="24" width="9.1796875" style="386"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20"/>
      <c r="I10" s="521"/>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475" t="s">
        <v>965</v>
      </c>
      <c r="C18" s="261" t="str">
        <f>IF(D18="","",VLOOKUP(B18,Data!$B$5:$L$502,2,FALSE))</f>
        <v/>
      </c>
      <c r="D18" s="381"/>
      <c r="E18" s="498"/>
      <c r="F18" s="325" t="str">
        <f>IF(D18="","",VLOOKUP(B18,Data!$B$5:$L$502,11,FALSE))</f>
        <v/>
      </c>
      <c r="G18" s="326" t="str">
        <f t="shared" ref="G18:G23"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v>1</v>
      </c>
      <c r="B19" s="499" t="s">
        <v>372</v>
      </c>
      <c r="C19" s="324" t="str">
        <f>IF(D19="","",VLOOKUP(B19,Data!$B$5:$L$502,2,FALSE))</f>
        <v>WQ78280</v>
      </c>
      <c r="D19" s="485">
        <v>1</v>
      </c>
      <c r="E19" s="498" t="s">
        <v>528</v>
      </c>
      <c r="F19" s="325">
        <f>IF(D19="","",VLOOKUP(B19,Data!$B$5:$L$502,11,FALSE))</f>
        <v>5431.9</v>
      </c>
      <c r="G19" s="326">
        <f t="shared" si="0"/>
        <v>5431.9</v>
      </c>
      <c r="H19" s="327" t="str">
        <f>IF(D19="","",VLOOKUP(B19,Data!$B$5:$D$502,3,FALSE))</f>
        <v>C/T</v>
      </c>
      <c r="I19" s="327" t="str">
        <f>IF(D19="","",VLOOKUP(B19,Data!$B$5:$M$502,12,FALSE))</f>
        <v>Indonesia</v>
      </c>
      <c r="J19" s="356" t="s">
        <v>949</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386"/>
      <c r="Y19" s="386"/>
      <c r="Z19" s="386"/>
      <c r="AA19" s="386"/>
      <c r="AB19" s="386"/>
    </row>
    <row r="20" spans="1:28" s="468" customFormat="1" ht="19.25" customHeight="1">
      <c r="A20" s="476">
        <v>2</v>
      </c>
      <c r="B20" s="499" t="s">
        <v>382</v>
      </c>
      <c r="C20" s="324" t="str">
        <f>IF(D20="","",VLOOKUP(B20,Data!$B$5:$L$502,2,FALSE))</f>
        <v>WQ78310</v>
      </c>
      <c r="D20" s="485">
        <v>1</v>
      </c>
      <c r="E20" s="498"/>
      <c r="F20" s="325">
        <f>IF(D20="","",VLOOKUP(B20,Data!$B$5:$L$502,11,FALSE))</f>
        <v>6409.6</v>
      </c>
      <c r="G20" s="326">
        <f t="shared" si="0"/>
        <v>6409.6</v>
      </c>
      <c r="H20" s="327" t="str">
        <f>IF(D20="","",VLOOKUP(B20,Data!$B$5:$D$502,3,FALSE))</f>
        <v>C/T</v>
      </c>
      <c r="I20" s="327" t="str">
        <f>IF(D20="","",VLOOKUP(B20,Data!$B$5:$M$502,12,FALSE))</f>
        <v>Indonesia</v>
      </c>
      <c r="J20" s="356" t="s">
        <v>949</v>
      </c>
      <c r="K20" s="325">
        <f>IF(D20="","",VLOOKUP(B20,Data!$B$5:$E$502,4,FALSE)*D20)</f>
        <v>317</v>
      </c>
      <c r="L20" s="325">
        <f>IF(D20="","",VLOOKUP(B20,Data!$B$5:$F$502,5,FALSE)*D20)</f>
        <v>279</v>
      </c>
      <c r="M20" s="357"/>
      <c r="N20" s="358"/>
      <c r="O20" s="359"/>
      <c r="P20" s="360"/>
      <c r="Q20" s="359"/>
      <c r="R20" s="359"/>
      <c r="S20" s="360"/>
      <c r="T20" s="361"/>
      <c r="U20" s="360"/>
      <c r="V20" s="334">
        <f>IF(D20="","",VLOOKUP(B20,Data!$B$5:$J$502,9,FALSE)*D20)</f>
        <v>1.806</v>
      </c>
      <c r="X20" s="386"/>
      <c r="Y20" s="386"/>
      <c r="Z20" s="386"/>
      <c r="AA20" s="386"/>
      <c r="AB20" s="386"/>
    </row>
    <row r="21" spans="1:28" s="468" customFormat="1" ht="19.25" customHeight="1">
      <c r="A21" s="476">
        <v>3</v>
      </c>
      <c r="B21" s="499" t="s">
        <v>890</v>
      </c>
      <c r="C21" s="324" t="str">
        <f>IF(D21="","",VLOOKUP(B21,Data!$B$5:$L$502,2,FALSE))</f>
        <v>VCM7830</v>
      </c>
      <c r="D21" s="485">
        <v>1</v>
      </c>
      <c r="E21" s="498" t="s">
        <v>528</v>
      </c>
      <c r="F21" s="325">
        <f>IF(D21="","",VLOOKUP(B21,Data!$B$5:$L$502,11,FALSE))</f>
        <v>3103.93</v>
      </c>
      <c r="G21" s="326">
        <f t="shared" si="0"/>
        <v>3103.93</v>
      </c>
      <c r="H21" s="327" t="str">
        <f>IF(D21="","",VLOOKUP(B21,Data!$B$5:$D$502,3,FALSE))</f>
        <v>C/T</v>
      </c>
      <c r="I21" s="327" t="str">
        <f>IF(D21="","",VLOOKUP(B21,Data!$B$5:$M$502,12,FALSE))</f>
        <v>Indonesia</v>
      </c>
      <c r="J21" s="356" t="s">
        <v>949</v>
      </c>
      <c r="K21" s="325">
        <f>IF(D21="","",VLOOKUP(B21,Data!$B$5:$E$502,4,FALSE)*D21)</f>
        <v>265</v>
      </c>
      <c r="L21" s="325">
        <f>IF(D21="","",VLOOKUP(B21,Data!$B$5:$F$502,5,FALSE)*D21)</f>
        <v>240</v>
      </c>
      <c r="M21" s="357"/>
      <c r="N21" s="358"/>
      <c r="O21" s="359"/>
      <c r="P21" s="360"/>
      <c r="Q21" s="359"/>
      <c r="R21" s="359"/>
      <c r="S21" s="360"/>
      <c r="T21" s="361"/>
      <c r="U21" s="360"/>
      <c r="V21" s="334">
        <f>IF(D21="","",VLOOKUP(B21,Data!$B$5:$J$502,9,FALSE)*D21)</f>
        <v>1.407</v>
      </c>
      <c r="X21" s="386"/>
      <c r="Y21" s="386"/>
      <c r="Z21" s="386"/>
      <c r="AA21" s="386"/>
      <c r="AB21" s="386"/>
    </row>
    <row r="22" spans="1:28" s="468" customFormat="1" ht="19.25" customHeight="1">
      <c r="A22" s="476"/>
      <c r="B22" s="475" t="s">
        <v>953</v>
      </c>
      <c r="C22" s="261" t="str">
        <f>IF(D22="","",VLOOKUP(B22,Data!$B$5:$L$502,2,FALSE))</f>
        <v/>
      </c>
      <c r="D22" s="381"/>
      <c r="E22" s="498"/>
      <c r="F22" s="325" t="str">
        <f>IF(D22="","",VLOOKUP(B22,Data!$B$5:$L$502,11,FALSE))</f>
        <v/>
      </c>
      <c r="G22" s="326" t="str">
        <f t="shared" si="0"/>
        <v>-</v>
      </c>
      <c r="H22" s="327" t="str">
        <f>IF(D22="","",VLOOKUP(B22,Data!$B$5:$D$502,3,FALSE))</f>
        <v/>
      </c>
      <c r="I22" s="327" t="str">
        <f>IF(D22="","",VLOOKUP(B22,Data!$B$5:$M$502,12,FALSE))</f>
        <v/>
      </c>
      <c r="J22" s="227"/>
      <c r="K22" s="325" t="str">
        <f>IF(D22="","",VLOOKUP(B22,Data!$B$5:$E$502,4,FALSE)*D22)</f>
        <v/>
      </c>
      <c r="L22" s="325" t="str">
        <f>IF(D22="","",VLOOKUP(B22,Data!$B$5:$F$502,5,FALSE)*D22)</f>
        <v/>
      </c>
      <c r="M22" s="228"/>
      <c r="N22" s="295"/>
      <c r="O22" s="296"/>
      <c r="P22" s="229"/>
      <c r="Q22" s="296"/>
      <c r="R22" s="296"/>
      <c r="S22" s="229"/>
      <c r="T22" s="297"/>
      <c r="U22" s="229"/>
      <c r="V22" s="334" t="str">
        <f>IF(D22="","",VLOOKUP(B22,Data!$B$5:$J$502,9,FALSE)*D22)</f>
        <v/>
      </c>
      <c r="X22" s="386"/>
      <c r="Y22" s="386"/>
      <c r="Z22" s="386"/>
      <c r="AA22" s="386"/>
      <c r="AB22" s="386"/>
    </row>
    <row r="23" spans="1:28" s="468" customFormat="1" ht="19.25" customHeight="1">
      <c r="A23" s="476">
        <v>4</v>
      </c>
      <c r="B23" s="499" t="s">
        <v>361</v>
      </c>
      <c r="C23" s="324" t="str">
        <f>IF(D23="","",VLOOKUP(B23,Data!$B$5:$L$502,2,FALSE))</f>
        <v>WQ78290</v>
      </c>
      <c r="D23" s="485">
        <v>51</v>
      </c>
      <c r="E23" s="380" t="s">
        <v>909</v>
      </c>
      <c r="F23" s="325">
        <f>IF(D23="","",VLOOKUP(B23,Data!$B$5:$L$502,11,FALSE))</f>
        <v>4283.7299999999996</v>
      </c>
      <c r="G23" s="326">
        <f t="shared" si="0"/>
        <v>218470.22999999998</v>
      </c>
      <c r="H23" s="327" t="str">
        <f>IF(D23="","",VLOOKUP(B23,Data!$B$5:$D$502,3,FALSE))</f>
        <v>C/T</v>
      </c>
      <c r="I23" s="327" t="str">
        <f>IF(D23="","",VLOOKUP(B23,Data!$B$5:$M$502,12,FALSE))</f>
        <v>Indonesia</v>
      </c>
      <c r="J23" s="356" t="s">
        <v>954</v>
      </c>
      <c r="K23" s="325">
        <f>IF(D23="","",VLOOKUP(B23,Data!$B$5:$E$502,4,FALSE)*D23)</f>
        <v>15555</v>
      </c>
      <c r="L23" s="325">
        <f>IF(D23="","",VLOOKUP(B23,Data!$B$5:$F$502,5,FALSE)*D23)</f>
        <v>13719</v>
      </c>
      <c r="M23" s="357"/>
      <c r="N23" s="358"/>
      <c r="O23" s="359"/>
      <c r="P23" s="360"/>
      <c r="Q23" s="359"/>
      <c r="R23" s="359"/>
      <c r="S23" s="360"/>
      <c r="T23" s="361"/>
      <c r="U23" s="360"/>
      <c r="V23" s="334">
        <f>IF(D23="","",VLOOKUP(B23,Data!$B$5:$J$502,9,FALSE)*D23)</f>
        <v>78.233999999999995</v>
      </c>
      <c r="X23" s="386"/>
      <c r="Y23" s="386"/>
      <c r="Z23" s="386"/>
      <c r="AA23" s="386"/>
      <c r="AB23" s="386"/>
    </row>
    <row r="24" spans="1:28" s="468" customFormat="1" ht="19.25" customHeight="1">
      <c r="A24" s="476">
        <v>5</v>
      </c>
      <c r="B24" s="499" t="s">
        <v>724</v>
      </c>
      <c r="C24" s="324" t="str">
        <f>IF(D24="","",VLOOKUP(B24,Data!$B$5:$L$502,2,FALSE))</f>
        <v>VAC9590</v>
      </c>
      <c r="D24" s="485">
        <v>4</v>
      </c>
      <c r="E24" s="498"/>
      <c r="F24" s="325">
        <f>IF(D24="","",VLOOKUP(B24,Data!$B$5:$L$502,11,FALSE))</f>
        <v>5076.5600000000004</v>
      </c>
      <c r="G24" s="326">
        <f t="shared" ref="G24:G29" si="1">IF(D24&gt;0,D24*F24,"-")</f>
        <v>20306.240000000002</v>
      </c>
      <c r="H24" s="327" t="str">
        <f>IF(D24="","",VLOOKUP(B24,Data!$B$5:$D$502,3,FALSE))</f>
        <v>C/T</v>
      </c>
      <c r="I24" s="327" t="str">
        <f>IF(D24="","",VLOOKUP(B24,Data!$B$5:$M$502,12,FALSE))</f>
        <v>Indonesia</v>
      </c>
      <c r="J24" s="356" t="s">
        <v>954</v>
      </c>
      <c r="K24" s="325">
        <f>IF(D24="","",VLOOKUP(B24,Data!$B$5:$E$502,4,FALSE)*D24)</f>
        <v>1240</v>
      </c>
      <c r="L24" s="325">
        <f>IF(D24="","",VLOOKUP(B24,Data!$B$5:$F$502,5,FALSE)*D24)</f>
        <v>1096</v>
      </c>
      <c r="M24" s="357"/>
      <c r="N24" s="358"/>
      <c r="O24" s="359"/>
      <c r="P24" s="360"/>
      <c r="Q24" s="359"/>
      <c r="R24" s="359"/>
      <c r="S24" s="360"/>
      <c r="T24" s="361"/>
      <c r="U24" s="360"/>
      <c r="V24" s="334">
        <f>IF(D24="","",VLOOKUP(B24,Data!$B$5:$J$502,9,FALSE)*D24)</f>
        <v>6.1360000000000001</v>
      </c>
      <c r="X24" s="386">
        <f>59-28-28</f>
        <v>3</v>
      </c>
      <c r="Y24" s="386"/>
      <c r="Z24" s="386"/>
      <c r="AA24" s="386"/>
      <c r="AB24" s="386"/>
    </row>
    <row r="25" spans="1:28" s="468" customFormat="1" ht="19.25" customHeight="1">
      <c r="A25" s="476">
        <v>6</v>
      </c>
      <c r="B25" s="499" t="s">
        <v>409</v>
      </c>
      <c r="C25" s="324" t="str">
        <f>IF(D25="","",VLOOKUP(B25,Data!$B$5:$L$502,2,FALSE))</f>
        <v>ZU62650</v>
      </c>
      <c r="D25" s="485">
        <v>2</v>
      </c>
      <c r="E25" s="498"/>
      <c r="F25" s="325">
        <f>IF(D25="","",VLOOKUP(B25,Data!$B$5:$L$502,11,FALSE))</f>
        <v>6876.72</v>
      </c>
      <c r="G25" s="326">
        <f t="shared" si="1"/>
        <v>13753.44</v>
      </c>
      <c r="H25" s="327" t="str">
        <f>IF(D25="","",VLOOKUP(B25,Data!$B$5:$D$502,3,FALSE))</f>
        <v>C/T</v>
      </c>
      <c r="I25" s="327" t="str">
        <f>IF(D25="","",VLOOKUP(B25,Data!$B$5:$M$502,12,FALSE))</f>
        <v>Indonesia</v>
      </c>
      <c r="J25" s="356" t="s">
        <v>954</v>
      </c>
      <c r="K25" s="325">
        <f>IF(D25="","",VLOOKUP(B25,Data!$B$5:$E$502,4,FALSE)*D25)</f>
        <v>676</v>
      </c>
      <c r="L25" s="325">
        <f>IF(D25="","",VLOOKUP(B25,Data!$B$5:$F$502,5,FALSE)*D25)</f>
        <v>608</v>
      </c>
      <c r="M25" s="357"/>
      <c r="N25" s="358"/>
      <c r="O25" s="359"/>
      <c r="P25" s="360"/>
      <c r="Q25" s="359"/>
      <c r="R25" s="359"/>
      <c r="S25" s="360"/>
      <c r="T25" s="361"/>
      <c r="U25" s="360"/>
      <c r="V25" s="334">
        <f>IF(D25="","",VLOOKUP(B25,Data!$B$5:$J$502,9,FALSE)*D25)</f>
        <v>3.6120000000000001</v>
      </c>
      <c r="X25" s="386"/>
      <c r="Y25" s="386"/>
      <c r="Z25" s="386"/>
      <c r="AA25" s="386"/>
      <c r="AB25" s="386"/>
    </row>
    <row r="26" spans="1:28" s="468" customFormat="1" ht="19.25" customHeight="1">
      <c r="A26" s="476">
        <v>7</v>
      </c>
      <c r="B26" s="499" t="s">
        <v>353</v>
      </c>
      <c r="C26" s="324" t="str">
        <f>IF(D26="","",VLOOKUP(B26,Data!$B$5:$L$502,2,FALSE))</f>
        <v>ZF71250</v>
      </c>
      <c r="D26" s="485">
        <v>11</v>
      </c>
      <c r="E26" s="498"/>
      <c r="F26" s="325">
        <f>IF(D26="","",VLOOKUP(B26,Data!$B$5:$L$502,11,FALSE))</f>
        <v>1991.71</v>
      </c>
      <c r="G26" s="326">
        <f>IF(D26&gt;0,D26*F26,"-")</f>
        <v>21908.81</v>
      </c>
      <c r="H26" s="327" t="str">
        <f>IF(D26="","",VLOOKUP(B26,Data!$B$5:$D$502,3,FALSE))</f>
        <v>C/T</v>
      </c>
      <c r="I26" s="327" t="str">
        <f>IF(D26="","",VLOOKUP(B26,Data!$B$5:$M$502,12,FALSE))</f>
        <v>Indonesia</v>
      </c>
      <c r="J26" s="356" t="s">
        <v>954</v>
      </c>
      <c r="K26" s="325">
        <f>IF(D26="","",VLOOKUP(B26,Data!$B$5:$E$502,4,FALSE)*D26)</f>
        <v>2420</v>
      </c>
      <c r="L26" s="325">
        <f>IF(D26="","",VLOOKUP(B26,Data!$B$5:$F$502,5,FALSE)*D26)</f>
        <v>2189</v>
      </c>
      <c r="M26" s="357"/>
      <c r="N26" s="358"/>
      <c r="O26" s="359"/>
      <c r="P26" s="360"/>
      <c r="Q26" s="359"/>
      <c r="R26" s="359"/>
      <c r="S26" s="360"/>
      <c r="T26" s="361"/>
      <c r="U26" s="360"/>
      <c r="V26" s="334">
        <f>IF(D26="","",VLOOKUP(B26,Data!$B$5:$J$502,9,FALSE)*D26)</f>
        <v>13.035</v>
      </c>
      <c r="X26" s="386"/>
      <c r="Y26" s="386"/>
      <c r="Z26" s="386"/>
      <c r="AA26" s="386"/>
      <c r="AB26" s="386"/>
    </row>
    <row r="27" spans="1:28" s="468" customFormat="1" ht="19.25" customHeight="1">
      <c r="A27" s="476">
        <v>8</v>
      </c>
      <c r="B27" s="499" t="s">
        <v>721</v>
      </c>
      <c r="C27" s="324" t="str">
        <f>IF(D27="","",VLOOKUP(B27,Data!$B$5:$L$502,2,FALSE))</f>
        <v>VAC9550</v>
      </c>
      <c r="D27" s="485">
        <v>1</v>
      </c>
      <c r="E27" s="498"/>
      <c r="F27" s="325">
        <f>IF(D27="","",VLOOKUP(B27,Data!$B$5:$L$502,11,FALSE))</f>
        <v>2673.77</v>
      </c>
      <c r="G27" s="326">
        <f>IF(D27&gt;0,D27*F27,"-")</f>
        <v>2673.77</v>
      </c>
      <c r="H27" s="327" t="str">
        <f>IF(D27="","",VLOOKUP(B27,Data!$B$5:$D$502,3,FALSE))</f>
        <v>C/T</v>
      </c>
      <c r="I27" s="327" t="str">
        <f>IF(D27="","",VLOOKUP(B27,Data!$B$5:$M$502,12,FALSE))</f>
        <v>Indonesia</v>
      </c>
      <c r="J27" s="356" t="s">
        <v>954</v>
      </c>
      <c r="K27" s="325">
        <f>IF(D27="","",VLOOKUP(B27,Data!$B$5:$E$502,4,FALSE)*D27)</f>
        <v>272</v>
      </c>
      <c r="L27" s="325">
        <f>IF(D27="","",VLOOKUP(B27,Data!$B$5:$F$502,5,FALSE)*D27)</f>
        <v>247</v>
      </c>
      <c r="M27" s="357"/>
      <c r="N27" s="358"/>
      <c r="O27" s="359"/>
      <c r="P27" s="360"/>
      <c r="Q27" s="359"/>
      <c r="R27" s="359"/>
      <c r="S27" s="360"/>
      <c r="T27" s="361"/>
      <c r="U27" s="360"/>
      <c r="V27" s="334">
        <f>IF(D27="","",VLOOKUP(B27,Data!$B$5:$J$502,9,FALSE)*D27)</f>
        <v>1.488</v>
      </c>
      <c r="X27" s="386"/>
      <c r="Y27" s="386"/>
      <c r="Z27" s="386"/>
      <c r="AA27" s="386"/>
      <c r="AB27" s="386"/>
    </row>
    <row r="28" spans="1:28" s="468" customFormat="1" ht="19.25" customHeight="1">
      <c r="A28" s="476"/>
      <c r="B28" s="499"/>
      <c r="C28" s="324" t="str">
        <f>IF(D28="","",VLOOKUP(B28,Data!$B$5:$L$502,2,FALSE))</f>
        <v/>
      </c>
      <c r="D28" s="485"/>
      <c r="E28" s="498"/>
      <c r="F28" s="325" t="str">
        <f>IF(D28="","",VLOOKUP(B28,Data!$B$5:$L$502,11,FALSE))</f>
        <v/>
      </c>
      <c r="G28" s="326" t="str">
        <f>IF(D28&gt;0,D28*F28,"-")</f>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386"/>
      <c r="Y28" s="386"/>
      <c r="Z28" s="386"/>
      <c r="AA28" s="386"/>
      <c r="AB28" s="386"/>
    </row>
    <row r="29" spans="1:28" s="468" customFormat="1" ht="19.25" customHeight="1">
      <c r="A29" s="476"/>
      <c r="B29" s="499"/>
      <c r="C29" s="324" t="str">
        <f>IF(D29="","",VLOOKUP(B29,Data!$B$5:$L$502,2,FALSE))</f>
        <v/>
      </c>
      <c r="D29" s="485"/>
      <c r="E29" s="498"/>
      <c r="F29" s="325" t="str">
        <f>IF(D29="","",VLOOKUP(B29,Data!$B$5:$L$502,11,FALSE))</f>
        <v/>
      </c>
      <c r="G29" s="326" t="str">
        <f t="shared" si="1"/>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386"/>
      <c r="Y29" s="386"/>
      <c r="Z29" s="386"/>
      <c r="AA29" s="386"/>
      <c r="AB29" s="386"/>
    </row>
    <row r="30" spans="1:28" s="440" customFormat="1" ht="17.5">
      <c r="A30" s="476"/>
      <c r="B30" s="784"/>
      <c r="C30" s="785"/>
      <c r="D30" s="510">
        <f>SUM(D17:D29)</f>
        <v>72</v>
      </c>
      <c r="E30" s="463"/>
      <c r="F30" s="351"/>
      <c r="G30" s="351">
        <f>SUM(G17:G29)</f>
        <v>292057.92</v>
      </c>
      <c r="H30" s="462"/>
      <c r="I30" s="462"/>
      <c r="J30" s="462"/>
      <c r="K30" s="351">
        <f>SUM(K17:K29)</f>
        <v>21050</v>
      </c>
      <c r="L30" s="351">
        <f>SUM(L17:L29)</f>
        <v>18647</v>
      </c>
      <c r="M30" s="351">
        <f>SUM(M18:M29)</f>
        <v>0</v>
      </c>
      <c r="N30" s="351" t="e">
        <f>SUM(#REF!)</f>
        <v>#REF!</v>
      </c>
      <c r="O30" s="351">
        <f>SUM(O18:O29)</f>
        <v>0</v>
      </c>
      <c r="P30" s="351">
        <f>SUM(P18:P29)</f>
        <v>0</v>
      </c>
      <c r="Q30" s="351" t="e">
        <f>SUM(#REF!)</f>
        <v>#REF!</v>
      </c>
      <c r="R30" s="351">
        <f>SUM(R18:R29)</f>
        <v>0</v>
      </c>
      <c r="S30" s="351">
        <f>SUM(S18:S29)</f>
        <v>0</v>
      </c>
      <c r="T30" s="351"/>
      <c r="U30" s="351">
        <f>SUM(U18:U29)</f>
        <v>0</v>
      </c>
      <c r="V30" s="354">
        <f>SUM(V17:V29)</f>
        <v>107.25199999999998</v>
      </c>
    </row>
    <row r="31" spans="1:28" ht="16.5">
      <c r="A31" s="476"/>
      <c r="B31" s="786"/>
      <c r="C31" s="787"/>
      <c r="D31" s="511"/>
      <c r="E31" s="412"/>
      <c r="F31" s="183" t="s">
        <v>821</v>
      </c>
      <c r="G31" s="180"/>
      <c r="H31" s="442"/>
      <c r="I31" s="442"/>
      <c r="J31" s="442"/>
      <c r="K31" s="184"/>
      <c r="L31" s="180"/>
      <c r="M31" s="414"/>
      <c r="N31" s="413"/>
      <c r="O31" s="413"/>
      <c r="P31" s="413"/>
      <c r="Q31" s="413"/>
      <c r="R31" s="413"/>
      <c r="S31" s="413"/>
      <c r="T31" s="414"/>
      <c r="U31" s="414"/>
      <c r="V31" s="182"/>
    </row>
    <row r="32" spans="1:28" ht="13">
      <c r="A32" s="393" t="s">
        <v>530</v>
      </c>
      <c r="B32" s="394"/>
      <c r="C32" s="444"/>
      <c r="D32" s="512" t="s">
        <v>538</v>
      </c>
      <c r="E32" s="407"/>
      <c r="F32" s="80" t="s">
        <v>83</v>
      </c>
      <c r="G32" s="84"/>
      <c r="H32" s="423" t="s">
        <v>84</v>
      </c>
      <c r="I32" s="446"/>
      <c r="J32" s="175" t="s">
        <v>85</v>
      </c>
      <c r="K32" s="175"/>
      <c r="L32" s="765" t="s">
        <v>86</v>
      </c>
      <c r="M32" s="766"/>
      <c r="N32" s="766"/>
      <c r="O32" s="766"/>
      <c r="P32" s="766"/>
      <c r="Q32" s="766"/>
      <c r="R32" s="766"/>
      <c r="S32" s="766"/>
      <c r="T32" s="766"/>
      <c r="U32" s="766"/>
      <c r="V32" s="767"/>
    </row>
    <row r="33" spans="1:22" ht="13">
      <c r="A33" s="400" t="s">
        <v>531</v>
      </c>
      <c r="C33" s="409"/>
      <c r="D33" s="501" t="s">
        <v>88</v>
      </c>
      <c r="F33" s="768"/>
      <c r="G33" s="769"/>
      <c r="H33" s="400" t="s">
        <v>89</v>
      </c>
      <c r="I33" s="447"/>
      <c r="J33" s="177" t="s">
        <v>90</v>
      </c>
      <c r="K33" s="177"/>
      <c r="L33" s="173"/>
      <c r="V33" s="178"/>
    </row>
    <row r="34" spans="1:22">
      <c r="A34" s="400" t="s">
        <v>532</v>
      </c>
      <c r="C34" s="401"/>
      <c r="F34" s="768"/>
      <c r="G34" s="769"/>
      <c r="H34" s="400"/>
      <c r="I34" s="447"/>
      <c r="J34" s="177" t="s">
        <v>94</v>
      </c>
      <c r="K34" s="177"/>
      <c r="L34" s="173"/>
      <c r="V34" s="178"/>
    </row>
    <row r="35" spans="1:22" ht="12" customHeight="1">
      <c r="A35" s="412"/>
      <c r="B35" s="413"/>
      <c r="C35" s="448"/>
      <c r="D35" s="501" t="s">
        <v>95</v>
      </c>
      <c r="F35" s="768"/>
      <c r="G35" s="769"/>
      <c r="H35" s="400" t="s">
        <v>96</v>
      </c>
      <c r="I35" s="447"/>
      <c r="J35" s="177"/>
      <c r="K35" s="177"/>
      <c r="L35" s="173"/>
      <c r="V35" s="178"/>
    </row>
    <row r="36" spans="1:22" ht="13">
      <c r="A36" s="393" t="s">
        <v>97</v>
      </c>
      <c r="B36" s="407"/>
      <c r="C36" s="395"/>
      <c r="D36" s="501" t="s">
        <v>98</v>
      </c>
      <c r="F36" s="88" t="s">
        <v>99</v>
      </c>
      <c r="G36" s="85"/>
      <c r="H36" s="400" t="s">
        <v>89</v>
      </c>
      <c r="I36" s="447"/>
      <c r="J36" s="177" t="s">
        <v>100</v>
      </c>
      <c r="K36" s="177"/>
      <c r="L36" s="173"/>
      <c r="V36" s="178"/>
    </row>
    <row r="37" spans="1:22" ht="14.25" customHeight="1">
      <c r="A37" s="400" t="s">
        <v>546</v>
      </c>
      <c r="C37" s="401"/>
      <c r="D37" s="501" t="s">
        <v>101</v>
      </c>
      <c r="F37" s="89"/>
      <c r="G37" s="187"/>
      <c r="H37" s="400" t="s">
        <v>102</v>
      </c>
      <c r="I37" s="447"/>
      <c r="J37" s="177" t="s">
        <v>533</v>
      </c>
      <c r="K37" s="177"/>
      <c r="L37" s="770" t="s">
        <v>104</v>
      </c>
      <c r="M37" s="771"/>
      <c r="N37" s="771"/>
      <c r="O37" s="771"/>
      <c r="P37" s="771"/>
      <c r="Q37" s="771"/>
      <c r="R37" s="771"/>
      <c r="S37" s="771"/>
      <c r="T37" s="771"/>
      <c r="U37" s="771"/>
      <c r="V37" s="772"/>
    </row>
    <row r="38" spans="1:22" ht="16.25" customHeight="1">
      <c r="A38" s="412"/>
      <c r="B38" s="413"/>
      <c r="C38" s="414"/>
      <c r="D38" s="513"/>
      <c r="E38" s="413"/>
      <c r="F38" s="778" t="s">
        <v>964</v>
      </c>
      <c r="G38" s="782"/>
      <c r="H38" s="778" t="s">
        <v>963</v>
      </c>
      <c r="I38" s="783"/>
      <c r="J38" s="181" t="s">
        <v>105</v>
      </c>
      <c r="K38" s="181"/>
      <c r="L38" s="762" t="s">
        <v>106</v>
      </c>
      <c r="M38" s="763"/>
      <c r="N38" s="763"/>
      <c r="O38" s="763"/>
      <c r="P38" s="763"/>
      <c r="Q38" s="763"/>
      <c r="R38" s="763"/>
      <c r="S38" s="763"/>
      <c r="T38" s="763"/>
      <c r="U38" s="763"/>
      <c r="V38" s="764"/>
    </row>
    <row r="39" spans="1:22" ht="18" customHeight="1"/>
    <row r="40" spans="1:22" ht="44.5" customHeight="1"/>
    <row r="41" spans="1:22" s="460" customFormat="1" ht="17.25" customHeight="1">
      <c r="A41" s="203" t="s">
        <v>942</v>
      </c>
      <c r="B41" s="169"/>
      <c r="C41" s="203" t="s">
        <v>597</v>
      </c>
      <c r="D41" s="500"/>
      <c r="E41" s="168"/>
      <c r="F41" s="203" t="s">
        <v>936</v>
      </c>
      <c r="G41" s="169"/>
      <c r="H41" s="203" t="s">
        <v>597</v>
      </c>
      <c r="K41" s="225"/>
      <c r="L41" s="225"/>
      <c r="V41" s="226"/>
    </row>
    <row r="42" spans="1:22" s="460" customFormat="1" ht="17.25" customHeight="1">
      <c r="A42" s="203" t="s">
        <v>943</v>
      </c>
      <c r="B42" s="169"/>
      <c r="C42" s="203" t="s">
        <v>948</v>
      </c>
      <c r="D42" s="500"/>
      <c r="E42" s="168"/>
      <c r="F42" s="203" t="s">
        <v>937</v>
      </c>
      <c r="G42" s="169"/>
      <c r="H42" s="203" t="s">
        <v>947</v>
      </c>
      <c r="K42" s="225"/>
      <c r="L42" s="225"/>
      <c r="V42" s="226"/>
    </row>
    <row r="43" spans="1:22" s="460" customFormat="1" ht="17.25" customHeight="1">
      <c r="A43" s="203" t="s">
        <v>944</v>
      </c>
      <c r="B43" s="169"/>
      <c r="C43" s="203" t="s">
        <v>947</v>
      </c>
      <c r="D43" s="500"/>
      <c r="E43" s="168"/>
      <c r="F43" s="203" t="s">
        <v>938</v>
      </c>
      <c r="G43" s="169"/>
      <c r="H43" s="203" t="s">
        <v>597</v>
      </c>
      <c r="K43" s="225"/>
      <c r="L43" s="225"/>
      <c r="V43" s="226"/>
    </row>
    <row r="44" spans="1:22" s="460" customFormat="1" ht="17.25" customHeight="1">
      <c r="A44" s="203" t="s">
        <v>945</v>
      </c>
      <c r="B44" s="169"/>
      <c r="C44" s="203" t="s">
        <v>597</v>
      </c>
      <c r="D44" s="500"/>
      <c r="E44" s="168"/>
      <c r="F44" s="203" t="s">
        <v>939</v>
      </c>
      <c r="G44" s="169"/>
      <c r="H44" s="203" t="s">
        <v>597</v>
      </c>
      <c r="K44" s="225"/>
      <c r="L44" s="225"/>
      <c r="V44" s="226"/>
    </row>
    <row r="45" spans="1:22" s="460" customFormat="1" ht="17.25" customHeight="1">
      <c r="A45" s="203" t="s">
        <v>946</v>
      </c>
      <c r="B45" s="169"/>
      <c r="C45" s="203" t="s">
        <v>597</v>
      </c>
      <c r="D45" s="500"/>
      <c r="E45" s="168"/>
      <c r="F45" s="203" t="s">
        <v>941</v>
      </c>
      <c r="G45" s="169"/>
      <c r="H45" s="203" t="s">
        <v>597</v>
      </c>
      <c r="K45" s="225"/>
      <c r="L45" s="225"/>
      <c r="V45" s="226"/>
    </row>
    <row r="46" spans="1:22" ht="20">
      <c r="A46" s="168"/>
      <c r="B46" s="168"/>
      <c r="C46" s="168"/>
      <c r="D46" s="500"/>
      <c r="E46" s="168"/>
      <c r="F46" s="203" t="s">
        <v>940</v>
      </c>
      <c r="H46" s="203" t="s">
        <v>597</v>
      </c>
    </row>
    <row r="47" spans="1:22" ht="14">
      <c r="A47" s="459"/>
      <c r="B47" s="435"/>
      <c r="C47" s="167"/>
      <c r="D47" s="514"/>
    </row>
    <row r="48" spans="1:22" ht="14">
      <c r="A48" s="450"/>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35"/>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435"/>
      <c r="D66" s="514"/>
    </row>
    <row r="67" spans="1:4" ht="14">
      <c r="A67" s="452"/>
      <c r="B67" s="435"/>
      <c r="C67" s="435"/>
      <c r="D67" s="514"/>
    </row>
    <row r="68" spans="1:4" ht="14">
      <c r="A68" s="435"/>
      <c r="B68" s="435"/>
      <c r="C68" s="435"/>
      <c r="D68" s="514"/>
    </row>
  </sheetData>
  <mergeCells count="9">
    <mergeCell ref="F38:G38"/>
    <mergeCell ref="H38:I38"/>
    <mergeCell ref="L38:V38"/>
    <mergeCell ref="B30:C31"/>
    <mergeCell ref="L32:V32"/>
    <mergeCell ref="F33:G33"/>
    <mergeCell ref="F34:G34"/>
    <mergeCell ref="F35:G35"/>
    <mergeCell ref="L37:V37"/>
  </mergeCells>
  <printOptions horizontalCentered="1"/>
  <pageMargins left="0.19685039370078741" right="0" top="0.17" bottom="0.15748031496062992" header="0.11811023622047245" footer="0.15748031496062992"/>
  <pageSetup paperSize="9" scale="75" firstPageNumber="4294963191" orientation="landscape" horizontalDpi="4294967295" verticalDpi="4294967295" r:id="rId1"/>
  <headerFooter alignWithMargins="0">
    <oddHeader>&amp;R&amp;"Calibri"&amp;10&amp;K000000 Confidential&amp;1#_x000D_</oddHead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90"/>
  <sheetViews>
    <sheetView view="pageBreakPreview" topLeftCell="A25" zoomScale="85" zoomScaleNormal="70" zoomScaleSheetLayoutView="85" workbookViewId="0">
      <selection activeCell="P31" sqref="P31"/>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2.816406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22"/>
      <c r="I10" s="523"/>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524" t="s">
        <v>965</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v>1</v>
      </c>
      <c r="B19" s="499" t="s">
        <v>890</v>
      </c>
      <c r="C19" s="324" t="str">
        <f>IF(D19="","",VLOOKUP(B19,Data!$B$5:$L$502,2,FALSE))</f>
        <v>VCM7830</v>
      </c>
      <c r="D19" s="485">
        <v>1</v>
      </c>
      <c r="E19" s="525" t="s">
        <v>528</v>
      </c>
      <c r="F19" s="325">
        <f>IF(D19="","",VLOOKUP(B19,Data!$B$5:$L$502,11,FALSE))</f>
        <v>3103.93</v>
      </c>
      <c r="G19" s="326">
        <f>IF(D19&gt;0,D19*F19,"-")</f>
        <v>3103.93</v>
      </c>
      <c r="H19" s="327" t="str">
        <f>IF(D19="","",VLOOKUP(B19,Data!$B$5:$D$502,3,FALSE))</f>
        <v>C/T</v>
      </c>
      <c r="I19" s="327" t="str">
        <f>IF(D19="","",VLOOKUP(B19,Data!$B$5:$M$502,12,FALSE))</f>
        <v>Indonesia</v>
      </c>
      <c r="J19" s="356" t="s">
        <v>949</v>
      </c>
      <c r="K19" s="325">
        <f>IF(D19="","",VLOOKUP(B19,Data!$B$5:$E$502,4,FALSE)*D19)</f>
        <v>265</v>
      </c>
      <c r="L19" s="325">
        <f>IF(D19="","",VLOOKUP(B19,Data!$B$5:$F$502,5,FALSE)*D19)</f>
        <v>240</v>
      </c>
      <c r="M19" s="357"/>
      <c r="N19" s="358"/>
      <c r="O19" s="359"/>
      <c r="P19" s="360"/>
      <c r="Q19" s="359"/>
      <c r="R19" s="359"/>
      <c r="S19" s="360"/>
      <c r="T19" s="361"/>
      <c r="U19" s="360"/>
      <c r="V19" s="334">
        <f>IF(D19="","",VLOOKUP(B19,Data!$B$5:$J$502,9,FALSE)*D19)</f>
        <v>1.407</v>
      </c>
      <c r="X19" s="386"/>
      <c r="Y19" s="386"/>
      <c r="Z19" s="386"/>
      <c r="AA19" s="386"/>
      <c r="AB19" s="386"/>
    </row>
    <row r="20" spans="1:28" s="468" customFormat="1" ht="19.25" customHeight="1">
      <c r="A20" s="476"/>
      <c r="B20" s="524" t="s">
        <v>953</v>
      </c>
      <c r="C20" s="324" t="str">
        <f>IF(D20="","",VLOOKUP(B20,Data!$B$5:$L$502,2,FALSE))</f>
        <v/>
      </c>
      <c r="D20" s="381"/>
      <c r="E20" s="525"/>
      <c r="F20" s="325" t="str">
        <f>IF(D20="","",VLOOKUP(B20,Data!$B$5:$L$502,11,FALSE))</f>
        <v/>
      </c>
      <c r="G20" s="326" t="str">
        <f>IF(D20&gt;0,D20*F20,"-")</f>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25" customHeight="1">
      <c r="A21" s="476">
        <v>2</v>
      </c>
      <c r="B21" s="499" t="s">
        <v>378</v>
      </c>
      <c r="C21" s="324" t="str">
        <f>IF(D21="","",VLOOKUP(B21,Data!$B$5:$L$502,2,FALSE))</f>
        <v>WQ78270</v>
      </c>
      <c r="D21" s="485">
        <v>3</v>
      </c>
      <c r="E21" s="525" t="s">
        <v>528</v>
      </c>
      <c r="F21" s="325">
        <f>IF(D21="","",VLOOKUP(B21,Data!$B$5:$L$502,11,FALSE))</f>
        <v>5429.44</v>
      </c>
      <c r="G21" s="326">
        <f>IF(D21&gt;0,D21*F21,"-")</f>
        <v>16288.32</v>
      </c>
      <c r="H21" s="327" t="str">
        <f>IF(D21="","",VLOOKUP(B21,Data!$B$5:$D$502,3,FALSE))</f>
        <v>C/T</v>
      </c>
      <c r="I21" s="327" t="str">
        <f>IF(D21="","",VLOOKUP(B21,Data!$B$5:$M$502,12,FALSE))</f>
        <v>Indonesia</v>
      </c>
      <c r="J21" s="356" t="s">
        <v>954</v>
      </c>
      <c r="K21" s="325">
        <f>IF(D21="","",VLOOKUP(B21,Data!$B$5:$E$502,4,FALSE)*D21)</f>
        <v>915</v>
      </c>
      <c r="L21" s="325">
        <f>IF(D21="","",VLOOKUP(B21,Data!$B$5:$F$502,5,FALSE)*D21)</f>
        <v>807</v>
      </c>
      <c r="M21" s="357"/>
      <c r="N21" s="358"/>
      <c r="O21" s="359"/>
      <c r="P21" s="360"/>
      <c r="Q21" s="359"/>
      <c r="R21" s="359"/>
      <c r="S21" s="360"/>
      <c r="T21" s="361"/>
      <c r="U21" s="360"/>
      <c r="V21" s="334">
        <f>IF(D21="","",VLOOKUP(B21,Data!$B$5:$J$502,9,FALSE)*D21)</f>
        <v>4.6020000000000003</v>
      </c>
      <c r="X21" s="386"/>
      <c r="Y21" s="386"/>
      <c r="Z21" s="386"/>
      <c r="AA21" s="386"/>
      <c r="AB21" s="386"/>
    </row>
    <row r="22" spans="1:28" s="468" customFormat="1" ht="19.25" customHeight="1">
      <c r="A22" s="476">
        <v>3</v>
      </c>
      <c r="B22" s="499" t="s">
        <v>361</v>
      </c>
      <c r="C22" s="324" t="str">
        <f>IF(D22="","",VLOOKUP(B22,Data!$B$5:$L$502,2,FALSE))</f>
        <v>WQ78290</v>
      </c>
      <c r="D22" s="485">
        <v>27</v>
      </c>
      <c r="E22" s="525"/>
      <c r="F22" s="325">
        <f>IF(D22="","",VLOOKUP(B22,Data!$B$5:$L$502,11,FALSE))</f>
        <v>4283.7299999999996</v>
      </c>
      <c r="G22" s="326">
        <f t="shared" ref="G22:G49" si="0">IF(D22&gt;0,D22*F22,"-")</f>
        <v>115660.70999999999</v>
      </c>
      <c r="H22" s="327" t="str">
        <f>IF(D22="","",VLOOKUP(B22,Data!$B$5:$D$502,3,FALSE))</f>
        <v>C/T</v>
      </c>
      <c r="I22" s="327" t="str">
        <f>IF(D22="","",VLOOKUP(B22,Data!$B$5:$M$502,12,FALSE))</f>
        <v>Indonesia</v>
      </c>
      <c r="J22" s="356" t="s">
        <v>954</v>
      </c>
      <c r="K22" s="325">
        <f>IF(D22="","",VLOOKUP(B22,Data!$B$5:$E$502,4,FALSE)*D22)</f>
        <v>8235</v>
      </c>
      <c r="L22" s="325">
        <f>IF(D22="","",VLOOKUP(B22,Data!$B$5:$F$502,5,FALSE)*D22)</f>
        <v>7263</v>
      </c>
      <c r="M22" s="357"/>
      <c r="N22" s="358"/>
      <c r="O22" s="359"/>
      <c r="P22" s="360"/>
      <c r="Q22" s="359"/>
      <c r="R22" s="359"/>
      <c r="S22" s="360"/>
      <c r="T22" s="361"/>
      <c r="U22" s="360"/>
      <c r="V22" s="334">
        <f>IF(D22="","",VLOOKUP(B22,Data!$B$5:$J$502,9,FALSE)*D22)</f>
        <v>41.417999999999999</v>
      </c>
      <c r="X22" s="386"/>
      <c r="Y22" s="386"/>
      <c r="Z22" s="386"/>
      <c r="AA22" s="386"/>
      <c r="AB22" s="386"/>
    </row>
    <row r="23" spans="1:28" s="468" customFormat="1" ht="19.25" customHeight="1">
      <c r="A23" s="476">
        <v>4</v>
      </c>
      <c r="B23" s="499" t="s">
        <v>372</v>
      </c>
      <c r="C23" s="324" t="str">
        <f>IF(D23="","",VLOOKUP(B23,Data!$B$5:$L$502,2,FALSE))</f>
        <v>WQ78280</v>
      </c>
      <c r="D23" s="485">
        <v>1</v>
      </c>
      <c r="E23" s="312" t="s">
        <v>970</v>
      </c>
      <c r="F23" s="325">
        <f>IF(D23="","",VLOOKUP(B23,Data!$B$5:$L$502,11,FALSE))</f>
        <v>5431.9</v>
      </c>
      <c r="G23" s="326">
        <f>IF(D23&gt;0,D23*F23,"-")</f>
        <v>5431.9</v>
      </c>
      <c r="H23" s="327" t="str">
        <f>IF(D23="","",VLOOKUP(B23,Data!$B$5:$D$502,3,FALSE))</f>
        <v>C/T</v>
      </c>
      <c r="I23" s="327" t="str">
        <f>IF(D23="","",VLOOKUP(B23,Data!$B$5:$M$502,12,FALSE))</f>
        <v>Indonesia</v>
      </c>
      <c r="J23" s="356" t="s">
        <v>954</v>
      </c>
      <c r="K23" s="325">
        <f>IF(D23="","",VLOOKUP(B23,Data!$B$5:$E$502,4,FALSE)*D23)</f>
        <v>305</v>
      </c>
      <c r="L23" s="325">
        <f>IF(D23="","",VLOOKUP(B23,Data!$B$5:$F$502,5,FALSE)*D23)</f>
        <v>269</v>
      </c>
      <c r="M23" s="357"/>
      <c r="N23" s="358"/>
      <c r="O23" s="359"/>
      <c r="P23" s="360"/>
      <c r="Q23" s="359"/>
      <c r="R23" s="359"/>
      <c r="S23" s="360"/>
      <c r="T23" s="361"/>
      <c r="U23" s="360"/>
      <c r="V23" s="334">
        <f>IF(D23="","",VLOOKUP(B23,Data!$B$5:$J$502,9,FALSE)*D23)</f>
        <v>1.534</v>
      </c>
      <c r="X23" s="386"/>
      <c r="Y23" s="386"/>
      <c r="Z23" s="386"/>
      <c r="AA23" s="386"/>
      <c r="AB23" s="386"/>
    </row>
    <row r="24" spans="1:28" s="468" customFormat="1" ht="19.25" customHeight="1">
      <c r="A24" s="476">
        <v>5</v>
      </c>
      <c r="B24" s="499" t="s">
        <v>40</v>
      </c>
      <c r="C24" s="324" t="str">
        <f>IF(D24="","",VLOOKUP(B24,Data!$B$5:$L$502,2,FALSE))</f>
        <v>ZJ54410</v>
      </c>
      <c r="D24" s="485">
        <v>3</v>
      </c>
      <c r="E24" s="525"/>
      <c r="F24" s="325">
        <f>IF(D24="","",VLOOKUP(B24,Data!$B$5:$L$502,11,FALSE))</f>
        <v>4657.7700000000004</v>
      </c>
      <c r="G24" s="326">
        <f>IF(D24&gt;0,D24*F24,"-")</f>
        <v>13973.310000000001</v>
      </c>
      <c r="H24" s="327" t="str">
        <f>IF(D24="","",VLOOKUP(B24,Data!$B$5:$D$502,3,FALSE))</f>
        <v>C/T</v>
      </c>
      <c r="I24" s="327" t="str">
        <f>IF(D24="","",VLOOKUP(B24,Data!$B$5:$M$502,12,FALSE))</f>
        <v>Indonesia</v>
      </c>
      <c r="J24" s="356" t="s">
        <v>954</v>
      </c>
      <c r="K24" s="325">
        <f>IF(D24="","",VLOOKUP(B24,Data!$B$5:$E$502,4,FALSE)*D24)</f>
        <v>915</v>
      </c>
      <c r="L24" s="325">
        <f>IF(D24="","",VLOOKUP(B24,Data!$B$5:$F$502,5,FALSE)*D24)</f>
        <v>807</v>
      </c>
      <c r="M24" s="357"/>
      <c r="N24" s="358"/>
      <c r="O24" s="359"/>
      <c r="P24" s="360"/>
      <c r="Q24" s="359"/>
      <c r="R24" s="359"/>
      <c r="S24" s="360"/>
      <c r="T24" s="361"/>
      <c r="U24" s="360"/>
      <c r="V24" s="334">
        <f>IF(D24="","",VLOOKUP(B24,Data!$B$5:$J$502,9,FALSE)*D24)</f>
        <v>4.6020000000000003</v>
      </c>
      <c r="X24" s="386"/>
      <c r="Y24" s="386"/>
      <c r="Z24" s="386"/>
      <c r="AA24" s="386"/>
      <c r="AB24" s="386"/>
    </row>
    <row r="25" spans="1:28" s="468" customFormat="1" ht="19.25" customHeight="1">
      <c r="A25" s="476">
        <v>6</v>
      </c>
      <c r="B25" s="499" t="s">
        <v>807</v>
      </c>
      <c r="C25" s="324" t="str">
        <f>IF(D25="","",VLOOKUP(B25,Data!$B$5:$L$502,2,FALSE))</f>
        <v>VAW6620</v>
      </c>
      <c r="D25" s="485">
        <v>1</v>
      </c>
      <c r="E25" s="525"/>
      <c r="F25" s="325">
        <f>IF(D25="","",VLOOKUP(B25,Data!$B$5:$L$502,11,FALSE))</f>
        <v>6222</v>
      </c>
      <c r="G25" s="326">
        <f>IF(D25&gt;0,D25*F25,"-")</f>
        <v>6222</v>
      </c>
      <c r="H25" s="327" t="str">
        <f>IF(D25="","",VLOOKUP(B25,Data!$B$5:$D$502,3,FALSE))</f>
        <v>C/T</v>
      </c>
      <c r="I25" s="327" t="str">
        <f>IF(D25="","",VLOOKUP(B25,Data!$B$5:$M$502,12,FALSE))</f>
        <v>Indonesia</v>
      </c>
      <c r="J25" s="356" t="s">
        <v>954</v>
      </c>
      <c r="K25" s="325">
        <f>IF(D25="","",VLOOKUP(B25,Data!$B$5:$E$502,4,FALSE)*D25)</f>
        <v>311</v>
      </c>
      <c r="L25" s="325">
        <f>IF(D25="","",VLOOKUP(B25,Data!$B$5:$F$502,5,FALSE)*D25)</f>
        <v>275</v>
      </c>
      <c r="M25" s="357"/>
      <c r="N25" s="358"/>
      <c r="O25" s="359"/>
      <c r="P25" s="360"/>
      <c r="Q25" s="359"/>
      <c r="R25" s="359"/>
      <c r="S25" s="360"/>
      <c r="T25" s="361"/>
      <c r="U25" s="360"/>
      <c r="V25" s="334">
        <f>IF(D25="","",VLOOKUP(B25,Data!$B$5:$J$502,9,FALSE)*D25)</f>
        <v>1.534</v>
      </c>
      <c r="X25" s="386"/>
      <c r="Y25" s="386"/>
      <c r="Z25" s="386"/>
      <c r="AA25" s="386"/>
      <c r="AB25" s="386"/>
    </row>
    <row r="26" spans="1:28" s="468" customFormat="1" ht="19.25" customHeight="1">
      <c r="A26" s="476">
        <v>7</v>
      </c>
      <c r="B26" s="499" t="s">
        <v>380</v>
      </c>
      <c r="C26" s="324" t="str">
        <f>IF(D26="","",VLOOKUP(B26,Data!$B$5:$L$502,2,FALSE))</f>
        <v>WQ78300</v>
      </c>
      <c r="D26" s="485">
        <v>1</v>
      </c>
      <c r="E26" s="525"/>
      <c r="F26" s="325">
        <f>IF(D26="","",VLOOKUP(B26,Data!$B$5:$L$502,11,FALSE))</f>
        <v>6360.77</v>
      </c>
      <c r="G26" s="326">
        <f>IF(D26&gt;0,D26*F26,"-")</f>
        <v>6360.77</v>
      </c>
      <c r="H26" s="327" t="str">
        <f>IF(D26="","",VLOOKUP(B26,Data!$B$5:$D$502,3,FALSE))</f>
        <v>C/T</v>
      </c>
      <c r="I26" s="327" t="str">
        <f>IF(D26="","",VLOOKUP(B26,Data!$B$5:$M$502,12,FALSE))</f>
        <v>Indonesia</v>
      </c>
      <c r="J26" s="356" t="s">
        <v>954</v>
      </c>
      <c r="K26" s="325">
        <f>IF(D26="","",VLOOKUP(B26,Data!$B$5:$E$502,4,FALSE)*D26)</f>
        <v>323</v>
      </c>
      <c r="L26" s="325">
        <f>IF(D26="","",VLOOKUP(B26,Data!$B$5:$F$502,5,FALSE)*D26)</f>
        <v>285</v>
      </c>
      <c r="M26" s="357"/>
      <c r="N26" s="358"/>
      <c r="O26" s="359"/>
      <c r="P26" s="360"/>
      <c r="Q26" s="359"/>
      <c r="R26" s="359"/>
      <c r="S26" s="360"/>
      <c r="T26" s="361"/>
      <c r="U26" s="360"/>
      <c r="V26" s="334">
        <f>IF(D26="","",VLOOKUP(B26,Data!$B$5:$J$502,9,FALSE)*D26)</f>
        <v>1.806</v>
      </c>
      <c r="X26" s="386"/>
      <c r="Y26" s="386"/>
      <c r="Z26" s="386"/>
      <c r="AA26" s="386"/>
      <c r="AB26" s="386"/>
    </row>
    <row r="27" spans="1:28" s="468" customFormat="1" ht="19.25" customHeight="1">
      <c r="A27" s="476">
        <v>8</v>
      </c>
      <c r="B27" s="499" t="s">
        <v>340</v>
      </c>
      <c r="C27" s="324" t="str">
        <f>IF(D27="","",VLOOKUP(B27,Data!$B$5:$L$502,2,FALSE))</f>
        <v>ZE62400</v>
      </c>
      <c r="D27" s="485">
        <v>2</v>
      </c>
      <c r="E27" s="525"/>
      <c r="F27" s="325">
        <f>IF(D27="","",VLOOKUP(B27,Data!$B$5:$L$502,11,FALSE))</f>
        <v>1704.47</v>
      </c>
      <c r="G27" s="326">
        <f t="shared" si="0"/>
        <v>3408.94</v>
      </c>
      <c r="H27" s="327" t="str">
        <f>IF(D27="","",VLOOKUP(B27,Data!$B$5:$D$502,3,FALSE))</f>
        <v>C/T</v>
      </c>
      <c r="I27" s="327" t="str">
        <f>IF(D27="","",VLOOKUP(B27,Data!$B$5:$M$502,12,FALSE))</f>
        <v>Indonesia</v>
      </c>
      <c r="J27" s="356" t="s">
        <v>954</v>
      </c>
      <c r="K27" s="325">
        <f>IF(D27="","",VLOOKUP(B27,Data!$B$5:$E$502,4,FALSE)*D27)</f>
        <v>402</v>
      </c>
      <c r="L27" s="325">
        <f>IF(D27="","",VLOOKUP(B27,Data!$B$5:$F$502,5,FALSE)*D27)</f>
        <v>362</v>
      </c>
      <c r="M27" s="357"/>
      <c r="N27" s="358"/>
      <c r="O27" s="359"/>
      <c r="P27" s="360"/>
      <c r="Q27" s="359"/>
      <c r="R27" s="359"/>
      <c r="S27" s="360"/>
      <c r="T27" s="361"/>
      <c r="U27" s="360"/>
      <c r="V27" s="334">
        <f>IF(D27="","",VLOOKUP(B27,Data!$B$5:$J$502,9,FALSE)*D27)</f>
        <v>2.2999999999999998</v>
      </c>
      <c r="X27" s="386"/>
      <c r="Y27" s="386"/>
      <c r="Z27" s="386"/>
      <c r="AA27" s="386"/>
      <c r="AB27" s="386"/>
    </row>
    <row r="28" spans="1:28" s="468" customFormat="1" ht="19.25" customHeight="1">
      <c r="A28" s="476">
        <v>9</v>
      </c>
      <c r="B28" s="499" t="s">
        <v>32</v>
      </c>
      <c r="C28" s="324" t="str">
        <f>IF(D28="","",VLOOKUP(B28,Data!$B$5:$L$502,2,FALSE))</f>
        <v>ZQ21280</v>
      </c>
      <c r="D28" s="485">
        <v>1</v>
      </c>
      <c r="E28" s="525"/>
      <c r="F28" s="325">
        <f>IF(D28="","",VLOOKUP(B28,Data!$B$5:$L$502,11,FALSE))</f>
        <v>1748.05</v>
      </c>
      <c r="G28" s="326">
        <f t="shared" si="0"/>
        <v>1748.05</v>
      </c>
      <c r="H28" s="327" t="str">
        <f>IF(D28="","",VLOOKUP(B28,Data!$B$5:$D$502,3,FALSE))</f>
        <v>C/T</v>
      </c>
      <c r="I28" s="327" t="str">
        <f>IF(D28="","",VLOOKUP(B28,Data!$B$5:$M$502,12,FALSE))</f>
        <v>Indonesia</v>
      </c>
      <c r="J28" s="356" t="s">
        <v>954</v>
      </c>
      <c r="K28" s="325">
        <f>IF(D28="","",VLOOKUP(B28,Data!$B$5:$E$502,4,FALSE)*D28)</f>
        <v>201</v>
      </c>
      <c r="L28" s="325">
        <f>IF(D28="","",VLOOKUP(B28,Data!$B$5:$F$502,5,FALSE)*D28)</f>
        <v>181</v>
      </c>
      <c r="M28" s="357"/>
      <c r="N28" s="358"/>
      <c r="O28" s="359"/>
      <c r="P28" s="360"/>
      <c r="Q28" s="359"/>
      <c r="R28" s="359"/>
      <c r="S28" s="360"/>
      <c r="T28" s="361"/>
      <c r="U28" s="360"/>
      <c r="V28" s="334">
        <f>IF(D28="","",VLOOKUP(B28,Data!$B$5:$J$502,9,FALSE)*D28)</f>
        <v>1.1499999999999999</v>
      </c>
      <c r="X28" s="386"/>
      <c r="Y28" s="386"/>
      <c r="Z28" s="386"/>
      <c r="AA28" s="386"/>
      <c r="AB28" s="386"/>
    </row>
    <row r="29" spans="1:28" s="468" customFormat="1" ht="19.25" customHeight="1">
      <c r="A29" s="476">
        <v>10</v>
      </c>
      <c r="B29" s="499" t="s">
        <v>719</v>
      </c>
      <c r="C29" s="324" t="str">
        <f>IF(D29="","",VLOOKUP(B29,Data!$B$5:$L$502,2,FALSE))</f>
        <v>VAC9530</v>
      </c>
      <c r="D29" s="485">
        <v>1</v>
      </c>
      <c r="E29" s="525"/>
      <c r="F29" s="325">
        <f>IF(D29="","",VLOOKUP(B29,Data!$B$5:$L$502,11,FALSE))</f>
        <v>2053.67</v>
      </c>
      <c r="G29" s="326">
        <f t="shared" si="0"/>
        <v>2053.67</v>
      </c>
      <c r="H29" s="327" t="str">
        <f>IF(D29="","",VLOOKUP(B29,Data!$B$5:$D$502,3,FALSE))</f>
        <v>C/T</v>
      </c>
      <c r="I29" s="327" t="str">
        <f>IF(D29="","",VLOOKUP(B29,Data!$B$5:$M$502,12,FALSE))</f>
        <v>Indonesia</v>
      </c>
      <c r="J29" s="356" t="s">
        <v>954</v>
      </c>
      <c r="K29" s="325">
        <f>IF(D29="","",VLOOKUP(B29,Data!$B$5:$E$502,4,FALSE)*D29)</f>
        <v>204</v>
      </c>
      <c r="L29" s="325">
        <f>IF(D29="","",VLOOKUP(B29,Data!$B$5:$F$502,5,FALSE)*D29)</f>
        <v>184</v>
      </c>
      <c r="M29" s="357"/>
      <c r="N29" s="358"/>
      <c r="O29" s="359"/>
      <c r="P29" s="360"/>
      <c r="Q29" s="359"/>
      <c r="R29" s="359"/>
      <c r="S29" s="360"/>
      <c r="T29" s="361"/>
      <c r="U29" s="360"/>
      <c r="V29" s="334">
        <f>IF(D29="","",VLOOKUP(B29,Data!$B$5:$J$502,9,FALSE)*D29)</f>
        <v>1.129</v>
      </c>
      <c r="X29" s="386"/>
      <c r="Y29" s="386"/>
      <c r="Z29" s="386"/>
      <c r="AA29" s="386"/>
      <c r="AB29" s="386"/>
    </row>
    <row r="30" spans="1:28" s="468" customFormat="1" ht="19.25" customHeight="1">
      <c r="A30" s="476">
        <v>11</v>
      </c>
      <c r="B30" s="499" t="s">
        <v>353</v>
      </c>
      <c r="C30" s="324" t="str">
        <f>IF(D30="","",VLOOKUP(B30,Data!$B$5:$L$502,2,FALSE))</f>
        <v>ZF71250</v>
      </c>
      <c r="D30" s="485">
        <v>12</v>
      </c>
      <c r="E30" s="525"/>
      <c r="F30" s="325">
        <f>IF(D30="","",VLOOKUP(B30,Data!$B$5:$L$502,11,FALSE))</f>
        <v>1991.71</v>
      </c>
      <c r="G30" s="326">
        <f t="shared" si="0"/>
        <v>23900.52</v>
      </c>
      <c r="H30" s="327" t="str">
        <f>IF(D30="","",VLOOKUP(B30,Data!$B$5:$D$502,3,FALSE))</f>
        <v>C/T</v>
      </c>
      <c r="I30" s="327" t="str">
        <f>IF(D30="","",VLOOKUP(B30,Data!$B$5:$M$502,12,FALSE))</f>
        <v>Indonesia</v>
      </c>
      <c r="J30" s="356" t="s">
        <v>954</v>
      </c>
      <c r="K30" s="325">
        <f>IF(D30="","",VLOOKUP(B30,Data!$B$5:$E$502,4,FALSE)*D30)</f>
        <v>2640</v>
      </c>
      <c r="L30" s="325">
        <f>IF(D30="","",VLOOKUP(B30,Data!$B$5:$F$502,5,FALSE)*D30)</f>
        <v>2388</v>
      </c>
      <c r="M30" s="357"/>
      <c r="N30" s="358"/>
      <c r="O30" s="359"/>
      <c r="P30" s="360"/>
      <c r="Q30" s="359"/>
      <c r="R30" s="359"/>
      <c r="S30" s="360"/>
      <c r="T30" s="361"/>
      <c r="U30" s="360"/>
      <c r="V30" s="334">
        <f>IF(D30="","",VLOOKUP(B30,Data!$B$5:$J$502,9,FALSE)*D30)</f>
        <v>14.22</v>
      </c>
      <c r="X30" s="386"/>
      <c r="Y30" s="386"/>
      <c r="Z30" s="386"/>
      <c r="AA30" s="386"/>
      <c r="AB30" s="386"/>
    </row>
    <row r="31" spans="1:28" s="468" customFormat="1" ht="19.25" customHeight="1">
      <c r="A31" s="476">
        <v>12</v>
      </c>
      <c r="B31" s="499" t="s">
        <v>25</v>
      </c>
      <c r="C31" s="324" t="str">
        <f>IF(D31="","",VLOOKUP(B31,Data!$B$5:$L$502,2,FALSE))</f>
        <v>ZJ73720</v>
      </c>
      <c r="D31" s="485">
        <v>3</v>
      </c>
      <c r="E31" s="525"/>
      <c r="F31" s="325">
        <f>IF(D31="","",VLOOKUP(B31,Data!$B$5:$L$502,11,FALSE))</f>
        <v>2445.35</v>
      </c>
      <c r="G31" s="326">
        <f t="shared" si="0"/>
        <v>7336.0499999999993</v>
      </c>
      <c r="H31" s="327" t="str">
        <f>IF(D31="","",VLOOKUP(B31,Data!$B$5:$D$502,3,FALSE))</f>
        <v>C/T</v>
      </c>
      <c r="I31" s="327" t="str">
        <f>IF(D31="","",VLOOKUP(B31,Data!$B$5:$M$502,12,FALSE))</f>
        <v>Indonesia</v>
      </c>
      <c r="J31" s="356" t="s">
        <v>954</v>
      </c>
      <c r="K31" s="325">
        <f>IF(D31="","",VLOOKUP(B31,Data!$B$5:$E$502,4,FALSE)*D31)</f>
        <v>660</v>
      </c>
      <c r="L31" s="325">
        <f>IF(D31="","",VLOOKUP(B31,Data!$B$5:$F$502,5,FALSE)*D31)</f>
        <v>597</v>
      </c>
      <c r="M31" s="357"/>
      <c r="N31" s="358"/>
      <c r="O31" s="359"/>
      <c r="P31" s="360"/>
      <c r="Q31" s="359"/>
      <c r="R31" s="359"/>
      <c r="S31" s="360"/>
      <c r="T31" s="361"/>
      <c r="U31" s="360"/>
      <c r="V31" s="334">
        <f>IF(D31="","",VLOOKUP(B31,Data!$B$5:$J$502,9,FALSE)*D31)</f>
        <v>3.5550000000000002</v>
      </c>
      <c r="X31" s="386"/>
      <c r="Y31" s="386"/>
      <c r="Z31" s="386"/>
      <c r="AA31" s="386"/>
      <c r="AB31" s="386"/>
    </row>
    <row r="32" spans="1:28" s="468" customFormat="1" ht="19.25" customHeight="1">
      <c r="A32" s="476">
        <v>13</v>
      </c>
      <c r="B32" s="499" t="s">
        <v>26</v>
      </c>
      <c r="C32" s="324" t="str">
        <f>IF(D32="","",VLOOKUP(B32,Data!$B$5:$L$502,2,FALSE))</f>
        <v>ZJ73730</v>
      </c>
      <c r="D32" s="485">
        <v>1</v>
      </c>
      <c r="E32" s="525"/>
      <c r="F32" s="325">
        <f>IF(D32="","",VLOOKUP(B32,Data!$B$5:$L$502,11,FALSE))</f>
        <v>2456.2800000000002</v>
      </c>
      <c r="G32" s="326">
        <f t="shared" si="0"/>
        <v>2456.2800000000002</v>
      </c>
      <c r="H32" s="327" t="str">
        <f>IF(D32="","",VLOOKUP(B32,Data!$B$5:$D$502,3,FALSE))</f>
        <v>C/T</v>
      </c>
      <c r="I32" s="327" t="str">
        <f>IF(D32="","",VLOOKUP(B32,Data!$B$5:$M$502,12,FALSE))</f>
        <v>Indonesia</v>
      </c>
      <c r="J32" s="356" t="s">
        <v>954</v>
      </c>
      <c r="K32" s="325">
        <f>IF(D32="","",VLOOKUP(B32,Data!$B$5:$E$502,4,FALSE)*D32)</f>
        <v>220</v>
      </c>
      <c r="L32" s="325">
        <f>IF(D32="","",VLOOKUP(B32,Data!$B$5:$F$502,5,FALSE)*D32)</f>
        <v>199</v>
      </c>
      <c r="M32" s="357"/>
      <c r="N32" s="358"/>
      <c r="O32" s="359"/>
      <c r="P32" s="360"/>
      <c r="Q32" s="359"/>
      <c r="R32" s="359"/>
      <c r="S32" s="360"/>
      <c r="T32" s="361"/>
      <c r="U32" s="360"/>
      <c r="V32" s="334">
        <f>IF(D32="","",VLOOKUP(B32,Data!$B$5:$J$502,9,FALSE)*D32)</f>
        <v>1.1850000000000001</v>
      </c>
      <c r="X32" s="386"/>
      <c r="Y32" s="386"/>
      <c r="Z32" s="386"/>
      <c r="AA32" s="386"/>
      <c r="AB32" s="386"/>
    </row>
    <row r="33" spans="1:28" s="468" customFormat="1" ht="19.25" customHeight="1">
      <c r="A33" s="476">
        <v>14</v>
      </c>
      <c r="B33" s="499" t="s">
        <v>396</v>
      </c>
      <c r="C33" s="324" t="str">
        <f>IF(D33="","",VLOOKUP(B33,Data!$B$5:$L$502,2,FALSE))</f>
        <v>ZW44780</v>
      </c>
      <c r="D33" s="485">
        <v>1</v>
      </c>
      <c r="E33" s="525"/>
      <c r="F33" s="325">
        <f>IF(D33="","",VLOOKUP(B33,Data!$B$5:$L$502,11,FALSE))</f>
        <v>2167.13</v>
      </c>
      <c r="G33" s="326">
        <f t="shared" si="0"/>
        <v>2167.13</v>
      </c>
      <c r="H33" s="327" t="str">
        <f>IF(D33="","",VLOOKUP(B33,Data!$B$5:$D$502,3,FALSE))</f>
        <v>C/T</v>
      </c>
      <c r="I33" s="327" t="str">
        <f>IF(D33="","",VLOOKUP(B33,Data!$B$5:$M$502,12,FALSE))</f>
        <v>Indonesia</v>
      </c>
      <c r="J33" s="356" t="s">
        <v>954</v>
      </c>
      <c r="K33" s="325">
        <f>IF(D33="","",VLOOKUP(B33,Data!$B$5:$E$502,4,FALSE)*D33)</f>
        <v>220</v>
      </c>
      <c r="L33" s="325">
        <f>IF(D33="","",VLOOKUP(B33,Data!$B$5:$F$502,5,FALSE)*D33)</f>
        <v>199</v>
      </c>
      <c r="M33" s="357"/>
      <c r="N33" s="358"/>
      <c r="O33" s="359"/>
      <c r="P33" s="360"/>
      <c r="Q33" s="359"/>
      <c r="R33" s="359"/>
      <c r="S33" s="360"/>
      <c r="T33" s="361"/>
      <c r="U33" s="360"/>
      <c r="V33" s="334">
        <f>IF(D33="","",VLOOKUP(B33,Data!$B$5:$J$502,9,FALSE)*D33)</f>
        <v>1.1850000000000001</v>
      </c>
      <c r="X33" s="386"/>
      <c r="Y33" s="386"/>
      <c r="Z33" s="386"/>
      <c r="AA33" s="386"/>
      <c r="AB33" s="386"/>
    </row>
    <row r="34" spans="1:28" s="468" customFormat="1" ht="19.25" customHeight="1">
      <c r="A34" s="476">
        <v>15</v>
      </c>
      <c r="B34" s="499" t="s">
        <v>720</v>
      </c>
      <c r="C34" s="324" t="str">
        <f>IF(D34="","",VLOOKUP(B34,Data!$B$5:$L$502,2,FALSE))</f>
        <v>VAC9540</v>
      </c>
      <c r="D34" s="485">
        <v>6</v>
      </c>
      <c r="E34" s="525"/>
      <c r="F34" s="325">
        <f>IF(D34="","",VLOOKUP(B34,Data!$B$5:$L$502,11,FALSE))</f>
        <v>2343</v>
      </c>
      <c r="G34" s="326">
        <f t="shared" si="0"/>
        <v>14058</v>
      </c>
      <c r="H34" s="327" t="str">
        <f>IF(D34="","",VLOOKUP(B34,Data!$B$5:$D$502,3,FALSE))</f>
        <v>C/T</v>
      </c>
      <c r="I34" s="327" t="str">
        <f>IF(D34="","",VLOOKUP(B34,Data!$B$5:$M$502,12,FALSE))</f>
        <v>Indonesia</v>
      </c>
      <c r="J34" s="356" t="s">
        <v>954</v>
      </c>
      <c r="K34" s="325">
        <f>IF(D34="","",VLOOKUP(B34,Data!$B$5:$E$502,4,FALSE)*D34)</f>
        <v>1350</v>
      </c>
      <c r="L34" s="325">
        <f>IF(D34="","",VLOOKUP(B34,Data!$B$5:$F$502,5,FALSE)*D34)</f>
        <v>1224</v>
      </c>
      <c r="M34" s="357"/>
      <c r="N34" s="358"/>
      <c r="O34" s="359"/>
      <c r="P34" s="360"/>
      <c r="Q34" s="359"/>
      <c r="R34" s="359"/>
      <c r="S34" s="360"/>
      <c r="T34" s="361"/>
      <c r="U34" s="360"/>
      <c r="V34" s="334">
        <f>IF(D34="","",VLOOKUP(B34,Data!$B$5:$J$502,9,FALSE)*D34)</f>
        <v>7.11</v>
      </c>
      <c r="X34" s="386"/>
      <c r="Y34" s="386"/>
      <c r="Z34" s="386"/>
      <c r="AA34" s="386"/>
      <c r="AB34" s="386"/>
    </row>
    <row r="35" spans="1:28" s="468" customFormat="1" ht="19.25" customHeight="1">
      <c r="A35" s="476">
        <v>16</v>
      </c>
      <c r="B35" s="499" t="s">
        <v>792</v>
      </c>
      <c r="C35" s="324" t="str">
        <f>IF(D35="","",VLOOKUP(B35,Data!$B$5:$L$502,2,FALSE))</f>
        <v>VAW7040</v>
      </c>
      <c r="D35" s="485">
        <v>1</v>
      </c>
      <c r="E35" s="525"/>
      <c r="F35" s="325">
        <f>IF(D35="","",VLOOKUP(B35,Data!$B$5:$L$502,11,FALSE))</f>
        <v>2384.88</v>
      </c>
      <c r="G35" s="326">
        <f t="shared" si="0"/>
        <v>2384.88</v>
      </c>
      <c r="H35" s="327" t="str">
        <f>IF(D35="","",VLOOKUP(B35,Data!$B$5:$D$502,3,FALSE))</f>
        <v>C/T</v>
      </c>
      <c r="I35" s="327" t="str">
        <f>IF(D35="","",VLOOKUP(B35,Data!$B$5:$M$502,12,FALSE))</f>
        <v>Indonesia</v>
      </c>
      <c r="J35" s="356" t="s">
        <v>954</v>
      </c>
      <c r="K35" s="325">
        <f>IF(D35="","",VLOOKUP(B35,Data!$B$5:$E$502,4,FALSE)*D35)</f>
        <v>225</v>
      </c>
      <c r="L35" s="325">
        <f>IF(D35="","",VLOOKUP(B35,Data!$B$5:$F$502,5,FALSE)*D35)</f>
        <v>204</v>
      </c>
      <c r="M35" s="357"/>
      <c r="N35" s="358"/>
      <c r="O35" s="359"/>
      <c r="P35" s="360"/>
      <c r="Q35" s="359"/>
      <c r="R35" s="359"/>
      <c r="S35" s="360"/>
      <c r="T35" s="361"/>
      <c r="U35" s="360"/>
      <c r="V35" s="334">
        <f>IF(D35="","",VLOOKUP(B35,Data!$B$5:$J$502,9,FALSE)*D35)</f>
        <v>1.1850000000000001</v>
      </c>
      <c r="X35" s="386"/>
      <c r="Y35" s="386"/>
      <c r="Z35" s="386"/>
      <c r="AA35" s="386"/>
      <c r="AB35" s="386"/>
    </row>
    <row r="36" spans="1:28" s="468" customFormat="1" ht="19.25" customHeight="1">
      <c r="A36" s="476">
        <v>17</v>
      </c>
      <c r="B36" s="499" t="s">
        <v>829</v>
      </c>
      <c r="C36" s="324" t="str">
        <f>IF(D36="","",VLOOKUP(B36,Data!$B$5:$L$502,2,FALSE))</f>
        <v>VCM8100</v>
      </c>
      <c r="D36" s="485">
        <v>1</v>
      </c>
      <c r="E36" s="525"/>
      <c r="F36" s="325">
        <f>IF(D36="","",VLOOKUP(B36,Data!$B$5:$L$502,11,FALSE))</f>
        <v>2516.15</v>
      </c>
      <c r="G36" s="326">
        <f t="shared" si="0"/>
        <v>2516.15</v>
      </c>
      <c r="H36" s="327" t="str">
        <f>IF(D36="","",VLOOKUP(B36,Data!$B$5:$D$502,3,FALSE))</f>
        <v>C/T</v>
      </c>
      <c r="I36" s="327" t="str">
        <f>IF(D36="","",VLOOKUP(B36,Data!$B$5:$M$502,12,FALSE))</f>
        <v>Indonesia</v>
      </c>
      <c r="J36" s="356" t="s">
        <v>954</v>
      </c>
      <c r="K36" s="325">
        <f>IF(D36="","",VLOOKUP(B36,Data!$B$5:$E$502,4,FALSE)*D36)</f>
        <v>225</v>
      </c>
      <c r="L36" s="325">
        <f>IF(D36="","",VLOOKUP(B36,Data!$B$5:$F$502,5,FALSE)*D36)</f>
        <v>204</v>
      </c>
      <c r="M36" s="357"/>
      <c r="N36" s="358"/>
      <c r="O36" s="359"/>
      <c r="P36" s="360"/>
      <c r="Q36" s="359"/>
      <c r="R36" s="359"/>
      <c r="S36" s="360"/>
      <c r="T36" s="361"/>
      <c r="U36" s="360"/>
      <c r="V36" s="334">
        <f>IF(D36="","",VLOOKUP(B36,Data!$B$5:$J$502,9,FALSE)*D36)</f>
        <v>1.1850000000000001</v>
      </c>
      <c r="X36" s="386"/>
      <c r="Y36" s="386"/>
      <c r="Z36" s="386"/>
      <c r="AA36" s="386"/>
      <c r="AB36" s="386"/>
    </row>
    <row r="37" spans="1:28" s="468" customFormat="1" ht="19.25" customHeight="1">
      <c r="A37" s="476">
        <v>18</v>
      </c>
      <c r="B37" s="499" t="s">
        <v>355</v>
      </c>
      <c r="C37" s="324" t="str">
        <f>IF(D37="","",VLOOKUP(B37,Data!$B$5:$L$502,2,FALSE))</f>
        <v>ZF42500</v>
      </c>
      <c r="D37" s="485">
        <v>3</v>
      </c>
      <c r="E37" s="525"/>
      <c r="F37" s="325">
        <f>IF(D37="","",VLOOKUP(B37,Data!$B$5:$L$502,11,FALSE))</f>
        <v>2302.7199999999998</v>
      </c>
      <c r="G37" s="326">
        <f t="shared" si="0"/>
        <v>6908.16</v>
      </c>
      <c r="H37" s="327" t="str">
        <f>IF(D37="","",VLOOKUP(B37,Data!$B$5:$D$502,3,FALSE))</f>
        <v>C/T</v>
      </c>
      <c r="I37" s="327" t="str">
        <f>IF(D37="","",VLOOKUP(B37,Data!$B$5:$M$502,12,FALSE))</f>
        <v>Indonesia</v>
      </c>
      <c r="J37" s="356" t="s">
        <v>954</v>
      </c>
      <c r="K37" s="325">
        <f>IF(D37="","",VLOOKUP(B37,Data!$B$5:$E$502,4,FALSE)*D37)</f>
        <v>801</v>
      </c>
      <c r="L37" s="325">
        <f>IF(D37="","",VLOOKUP(B37,Data!$B$5:$F$502,5,FALSE)*D37)</f>
        <v>726</v>
      </c>
      <c r="M37" s="357"/>
      <c r="N37" s="358"/>
      <c r="O37" s="359"/>
      <c r="P37" s="360"/>
      <c r="Q37" s="359"/>
      <c r="R37" s="359"/>
      <c r="S37" s="360"/>
      <c r="T37" s="361"/>
      <c r="U37" s="360"/>
      <c r="V37" s="334">
        <f>IF(D37="","",VLOOKUP(B37,Data!$B$5:$J$502,9,FALSE)*D37)</f>
        <v>4.4640000000000004</v>
      </c>
      <c r="X37" s="386"/>
      <c r="Y37" s="386"/>
      <c r="Z37" s="386"/>
      <c r="AA37" s="386"/>
      <c r="AB37" s="386"/>
    </row>
    <row r="38" spans="1:28" s="468" customFormat="1" ht="19.25" customHeight="1">
      <c r="A38" s="476">
        <v>19</v>
      </c>
      <c r="B38" s="499" t="s">
        <v>34</v>
      </c>
      <c r="C38" s="324" t="str">
        <f>IF(D38="","",VLOOKUP(B38,Data!$B$5:$L$502,2,FALSE))</f>
        <v>ZQ21310</v>
      </c>
      <c r="D38" s="485">
        <v>1</v>
      </c>
      <c r="E38" s="525"/>
      <c r="F38" s="325">
        <f>IF(D38="","",VLOOKUP(B38,Data!$B$5:$L$502,11,FALSE))</f>
        <v>2344.4699999999998</v>
      </c>
      <c r="G38" s="326">
        <f t="shared" si="0"/>
        <v>2344.4699999999998</v>
      </c>
      <c r="H38" s="327" t="str">
        <f>IF(D38="","",VLOOKUP(B38,Data!$B$5:$D$502,3,FALSE))</f>
        <v>C/T</v>
      </c>
      <c r="I38" s="327" t="str">
        <f>IF(D38="","",VLOOKUP(B38,Data!$B$5:$M$502,12,FALSE))</f>
        <v>Indonesia</v>
      </c>
      <c r="J38" s="356" t="s">
        <v>954</v>
      </c>
      <c r="K38" s="325">
        <f>IF(D38="","",VLOOKUP(B38,Data!$B$5:$E$502,4,FALSE)*D38)</f>
        <v>267</v>
      </c>
      <c r="L38" s="325">
        <f>IF(D38="","",VLOOKUP(B38,Data!$B$5:$F$502,5,FALSE)*D38)</f>
        <v>242</v>
      </c>
      <c r="M38" s="357"/>
      <c r="N38" s="358"/>
      <c r="O38" s="359"/>
      <c r="P38" s="360"/>
      <c r="Q38" s="359"/>
      <c r="R38" s="359"/>
      <c r="S38" s="360"/>
      <c r="T38" s="361"/>
      <c r="U38" s="360"/>
      <c r="V38" s="334">
        <f>IF(D38="","",VLOOKUP(B38,Data!$B$5:$J$502,9,FALSE)*D38)</f>
        <v>1.488</v>
      </c>
      <c r="X38" s="386"/>
      <c r="Y38" s="386"/>
      <c r="Z38" s="386"/>
      <c r="AA38" s="386"/>
      <c r="AB38" s="386"/>
    </row>
    <row r="39" spans="1:28" s="468" customFormat="1" ht="19.25" customHeight="1">
      <c r="A39" s="476">
        <v>20</v>
      </c>
      <c r="B39" s="499" t="s">
        <v>27</v>
      </c>
      <c r="C39" s="324" t="str">
        <f>IF(D39="","",VLOOKUP(B39,Data!$B$5:$L$502,2,FALSE))</f>
        <v>ZJ73750</v>
      </c>
      <c r="D39" s="485">
        <v>4</v>
      </c>
      <c r="E39" s="525"/>
      <c r="F39" s="325">
        <f>IF(D39="","",VLOOKUP(B39,Data!$B$5:$L$502,11,FALSE))</f>
        <v>2662.91</v>
      </c>
      <c r="G39" s="326">
        <f t="shared" si="0"/>
        <v>10651.64</v>
      </c>
      <c r="H39" s="327" t="str">
        <f>IF(D39="","",VLOOKUP(B39,Data!$B$5:$D$502,3,FALSE))</f>
        <v>C/T</v>
      </c>
      <c r="I39" s="327" t="str">
        <f>IF(D39="","",VLOOKUP(B39,Data!$B$5:$M$502,12,FALSE))</f>
        <v>Indonesia</v>
      </c>
      <c r="J39" s="356" t="s">
        <v>954</v>
      </c>
      <c r="K39" s="325">
        <f>IF(D39="","",VLOOKUP(B39,Data!$B$5:$E$502,4,FALSE)*D39)</f>
        <v>1068</v>
      </c>
      <c r="L39" s="325">
        <f>IF(D39="","",VLOOKUP(B39,Data!$B$5:$F$502,5,FALSE)*D39)</f>
        <v>968</v>
      </c>
      <c r="M39" s="357"/>
      <c r="N39" s="358"/>
      <c r="O39" s="359"/>
      <c r="P39" s="360"/>
      <c r="Q39" s="359"/>
      <c r="R39" s="359"/>
      <c r="S39" s="360"/>
      <c r="T39" s="361"/>
      <c r="U39" s="360"/>
      <c r="V39" s="334">
        <f>IF(D39="","",VLOOKUP(B39,Data!$B$5:$J$502,9,FALSE)*D39)</f>
        <v>5.952</v>
      </c>
      <c r="X39" s="386"/>
      <c r="Y39" s="386"/>
      <c r="Z39" s="386"/>
      <c r="AA39" s="386"/>
      <c r="AB39" s="386"/>
    </row>
    <row r="40" spans="1:28" s="468" customFormat="1" ht="19.25" customHeight="1">
      <c r="A40" s="476">
        <v>21</v>
      </c>
      <c r="B40" s="499" t="s">
        <v>28</v>
      </c>
      <c r="C40" s="324" t="str">
        <f>IF(D40="","",VLOOKUP(B40,Data!$B$5:$L$502,2,FALSE))</f>
        <v>ZJ73760</v>
      </c>
      <c r="D40" s="485">
        <v>2</v>
      </c>
      <c r="E40" s="525"/>
      <c r="F40" s="325">
        <f>IF(D40="","",VLOOKUP(B40,Data!$B$5:$L$502,11,FALSE))</f>
        <v>2671.97</v>
      </c>
      <c r="G40" s="326">
        <f t="shared" si="0"/>
        <v>5343.94</v>
      </c>
      <c r="H40" s="327" t="str">
        <f>IF(D40="","",VLOOKUP(B40,Data!$B$5:$D$502,3,FALSE))</f>
        <v>C/T</v>
      </c>
      <c r="I40" s="327" t="str">
        <f>IF(D40="","",VLOOKUP(B40,Data!$B$5:$M$502,12,FALSE))</f>
        <v>Indonesia</v>
      </c>
      <c r="J40" s="356" t="s">
        <v>954</v>
      </c>
      <c r="K40" s="325">
        <f>IF(D40="","",VLOOKUP(B40,Data!$B$5:$E$502,4,FALSE)*D40)</f>
        <v>534</v>
      </c>
      <c r="L40" s="325">
        <f>IF(D40="","",VLOOKUP(B40,Data!$B$5:$F$502,5,FALSE)*D40)</f>
        <v>484</v>
      </c>
      <c r="M40" s="357"/>
      <c r="N40" s="358"/>
      <c r="O40" s="359"/>
      <c r="P40" s="360"/>
      <c r="Q40" s="359"/>
      <c r="R40" s="359"/>
      <c r="S40" s="360"/>
      <c r="T40" s="361"/>
      <c r="U40" s="360"/>
      <c r="V40" s="334">
        <f>IF(D40="","",VLOOKUP(B40,Data!$B$5:$J$502,9,FALSE)*D40)</f>
        <v>2.976</v>
      </c>
      <c r="X40" s="386"/>
      <c r="Y40" s="386"/>
      <c r="Z40" s="386"/>
      <c r="AA40" s="386"/>
      <c r="AB40" s="386"/>
    </row>
    <row r="41" spans="1:28" s="468" customFormat="1" ht="19.25" customHeight="1">
      <c r="A41" s="476">
        <v>22</v>
      </c>
      <c r="B41" s="499" t="s">
        <v>398</v>
      </c>
      <c r="C41" s="324" t="str">
        <f>IF(D41="","",VLOOKUP(B41,Data!$B$5:$L$502,2,FALSE))</f>
        <v>ZW44790</v>
      </c>
      <c r="D41" s="485">
        <v>4</v>
      </c>
      <c r="E41" s="525"/>
      <c r="F41" s="325">
        <f>IF(D41="","",VLOOKUP(B41,Data!$B$5:$L$502,11,FALSE))</f>
        <v>2531</v>
      </c>
      <c r="G41" s="326">
        <f t="shared" si="0"/>
        <v>10124</v>
      </c>
      <c r="H41" s="327" t="str">
        <f>IF(D41="","",VLOOKUP(B41,Data!$B$5:$D$502,3,FALSE))</f>
        <v>C/T</v>
      </c>
      <c r="I41" s="327" t="str">
        <f>IF(D41="","",VLOOKUP(B41,Data!$B$5:$M$502,12,FALSE))</f>
        <v>Indonesia</v>
      </c>
      <c r="J41" s="356" t="s">
        <v>954</v>
      </c>
      <c r="K41" s="325">
        <f>IF(D41="","",VLOOKUP(B41,Data!$B$5:$E$502,4,FALSE)*D41)</f>
        <v>1068</v>
      </c>
      <c r="L41" s="325">
        <f>IF(D41="","",VLOOKUP(B41,Data!$B$5:$F$502,5,FALSE)*D41)</f>
        <v>968</v>
      </c>
      <c r="M41" s="357"/>
      <c r="N41" s="358"/>
      <c r="O41" s="359"/>
      <c r="P41" s="360"/>
      <c r="Q41" s="359"/>
      <c r="R41" s="359"/>
      <c r="S41" s="360"/>
      <c r="T41" s="361"/>
      <c r="U41" s="360"/>
      <c r="V41" s="334">
        <f>IF(D41="","",VLOOKUP(B41,Data!$B$5:$J$502,9,FALSE)*D41)</f>
        <v>5.952</v>
      </c>
      <c r="X41" s="386"/>
      <c r="Y41" s="386"/>
      <c r="Z41" s="386"/>
      <c r="AA41" s="386"/>
      <c r="AB41" s="386"/>
    </row>
    <row r="42" spans="1:28" s="468" customFormat="1" ht="19.25" customHeight="1">
      <c r="A42" s="476">
        <v>23</v>
      </c>
      <c r="B42" s="499" t="s">
        <v>721</v>
      </c>
      <c r="C42" s="324" t="str">
        <f>IF(D42="","",VLOOKUP(B42,Data!$B$5:$L$502,2,FALSE))</f>
        <v>VAC9550</v>
      </c>
      <c r="D42" s="485">
        <v>4</v>
      </c>
      <c r="E42" s="525"/>
      <c r="F42" s="325">
        <f>IF(D42="","",VLOOKUP(B42,Data!$B$5:$L$502,11,FALSE))</f>
        <v>2673.77</v>
      </c>
      <c r="G42" s="326">
        <f t="shared" si="0"/>
        <v>10695.08</v>
      </c>
      <c r="H42" s="327" t="str">
        <f>IF(D42="","",VLOOKUP(B42,Data!$B$5:$D$502,3,FALSE))</f>
        <v>C/T</v>
      </c>
      <c r="I42" s="327" t="str">
        <f>IF(D42="","",VLOOKUP(B42,Data!$B$5:$M$502,12,FALSE))</f>
        <v>Indonesia</v>
      </c>
      <c r="J42" s="356" t="s">
        <v>954</v>
      </c>
      <c r="K42" s="325">
        <f>IF(D42="","",VLOOKUP(B42,Data!$B$5:$E$502,4,FALSE)*D42)</f>
        <v>1088</v>
      </c>
      <c r="L42" s="325">
        <f>IF(D42="","",VLOOKUP(B42,Data!$B$5:$F$502,5,FALSE)*D42)</f>
        <v>988</v>
      </c>
      <c r="M42" s="357"/>
      <c r="N42" s="358"/>
      <c r="O42" s="359"/>
      <c r="P42" s="360"/>
      <c r="Q42" s="359"/>
      <c r="R42" s="359"/>
      <c r="S42" s="360"/>
      <c r="T42" s="361"/>
      <c r="U42" s="360"/>
      <c r="V42" s="334">
        <f>IF(D42="","",VLOOKUP(B42,Data!$B$5:$J$502,9,FALSE)*D42)</f>
        <v>5.952</v>
      </c>
      <c r="X42" s="386"/>
      <c r="Y42" s="386"/>
      <c r="Z42" s="386"/>
      <c r="AA42" s="386"/>
      <c r="AB42" s="386"/>
    </row>
    <row r="43" spans="1:28" s="468" customFormat="1" ht="19.25" customHeight="1">
      <c r="A43" s="476">
        <v>24</v>
      </c>
      <c r="B43" s="499" t="s">
        <v>795</v>
      </c>
      <c r="C43" s="324" t="str">
        <f>IF(D43="","",VLOOKUP(B43,Data!$B$5:$L$502,2,FALSE))</f>
        <v>VAW7070</v>
      </c>
      <c r="D43" s="485">
        <v>1</v>
      </c>
      <c r="E43" s="525"/>
      <c r="F43" s="325">
        <f>IF(D43="","",VLOOKUP(B43,Data!$B$5:$L$502,11,FALSE))</f>
        <v>2715.52</v>
      </c>
      <c r="G43" s="326">
        <f t="shared" si="0"/>
        <v>2715.52</v>
      </c>
      <c r="H43" s="327" t="str">
        <f>IF(D43="","",VLOOKUP(B43,Data!$B$5:$D$502,3,FALSE))</f>
        <v>C/T</v>
      </c>
      <c r="I43" s="327" t="str">
        <f>IF(D43="","",VLOOKUP(B43,Data!$B$5:$M$502,12,FALSE))</f>
        <v>Indonesia</v>
      </c>
      <c r="J43" s="356" t="s">
        <v>954</v>
      </c>
      <c r="K43" s="325">
        <f>IF(D43="","",VLOOKUP(B43,Data!$B$5:$E$502,4,FALSE)*D43)</f>
        <v>272</v>
      </c>
      <c r="L43" s="325">
        <f>IF(D43="","",VLOOKUP(B43,Data!$B$5:$F$502,5,FALSE)*D43)</f>
        <v>247</v>
      </c>
      <c r="M43" s="357"/>
      <c r="N43" s="358"/>
      <c r="O43" s="359"/>
      <c r="P43" s="360"/>
      <c r="Q43" s="359"/>
      <c r="R43" s="359"/>
      <c r="S43" s="360"/>
      <c r="T43" s="361"/>
      <c r="U43" s="360"/>
      <c r="V43" s="334">
        <f>IF(D43="","",VLOOKUP(B43,Data!$B$5:$J$502,9,FALSE)*D43)</f>
        <v>1.488</v>
      </c>
      <c r="X43" s="386"/>
      <c r="Y43" s="386"/>
      <c r="Z43" s="386"/>
      <c r="AA43" s="386"/>
      <c r="AB43" s="386"/>
    </row>
    <row r="44" spans="1:28" s="468" customFormat="1" ht="19.25" customHeight="1">
      <c r="A44" s="476">
        <v>25</v>
      </c>
      <c r="B44" s="499" t="s">
        <v>892</v>
      </c>
      <c r="C44" s="324" t="str">
        <f>IF(D44="","",VLOOKUP(B44,Data!$B$5:$L$502,2,FALSE))</f>
        <v>VCM7890</v>
      </c>
      <c r="D44" s="485">
        <v>26</v>
      </c>
      <c r="E44" s="525"/>
      <c r="F44" s="325">
        <f>IF(D44="","",VLOOKUP(B44,Data!$B$5:$L$502,11,FALSE))</f>
        <v>2253.08</v>
      </c>
      <c r="G44" s="326">
        <f>IF(D44&gt;0,D44*F44,"-")</f>
        <v>58580.08</v>
      </c>
      <c r="H44" s="327" t="str">
        <f>IF(D44="","",VLOOKUP(B44,Data!$B$5:$D$502,3,FALSE))</f>
        <v>C/T</v>
      </c>
      <c r="I44" s="327" t="str">
        <f>IF(D44="","",VLOOKUP(B44,Data!$B$5:$M$502,12,FALSE))</f>
        <v>Indonesia</v>
      </c>
      <c r="J44" s="356" t="s">
        <v>954</v>
      </c>
      <c r="K44" s="325">
        <f>IF(D44="","",VLOOKUP(B44,Data!$B$5:$E$502,4,FALSE)*D44)</f>
        <v>6760</v>
      </c>
      <c r="L44" s="325">
        <f>IF(D44="","",VLOOKUP(B44,Data!$B$5:$F$502,5,FALSE)*D44)</f>
        <v>6110</v>
      </c>
      <c r="M44" s="357"/>
      <c r="N44" s="358"/>
      <c r="O44" s="359"/>
      <c r="P44" s="360"/>
      <c r="Q44" s="359"/>
      <c r="R44" s="359"/>
      <c r="S44" s="360"/>
      <c r="T44" s="361"/>
      <c r="U44" s="360"/>
      <c r="V44" s="334">
        <f>IF(D44="","",VLOOKUP(B44,Data!$B$5:$J$502,9,FALSE)*D44)</f>
        <v>36.582000000000001</v>
      </c>
      <c r="X44" s="386"/>
      <c r="Y44" s="386"/>
      <c r="Z44" s="386"/>
      <c r="AA44" s="386"/>
      <c r="AB44" s="386"/>
    </row>
    <row r="45" spans="1:28" s="468" customFormat="1" ht="19.25" customHeight="1">
      <c r="A45" s="476">
        <v>26</v>
      </c>
      <c r="B45" s="499" t="s">
        <v>894</v>
      </c>
      <c r="C45" s="324" t="str">
        <f>IF(D45="","",VLOOKUP(B45,Data!$B$5:$L$502,2,FALSE))</f>
        <v>VCM7910</v>
      </c>
      <c r="D45" s="485">
        <v>3</v>
      </c>
      <c r="E45" s="525"/>
      <c r="F45" s="325">
        <f>IF(D45="","",VLOOKUP(B45,Data!$B$5:$L$502,11,FALSE))</f>
        <v>2518.09</v>
      </c>
      <c r="G45" s="326">
        <f t="shared" si="0"/>
        <v>7554.27</v>
      </c>
      <c r="H45" s="327" t="str">
        <f>IF(D45="","",VLOOKUP(B45,Data!$B$5:$D$502,3,FALSE))</f>
        <v>C/T</v>
      </c>
      <c r="I45" s="327" t="str">
        <f>IF(D45="","",VLOOKUP(B45,Data!$B$5:$M$502,12,FALSE))</f>
        <v>Indonesia</v>
      </c>
      <c r="J45" s="356" t="s">
        <v>954</v>
      </c>
      <c r="K45" s="325">
        <f>IF(D45="","",VLOOKUP(B45,Data!$B$5:$E$502,4,FALSE)*D45)</f>
        <v>780</v>
      </c>
      <c r="L45" s="325">
        <f>IF(D45="","",VLOOKUP(B45,Data!$B$5:$F$502,5,FALSE)*D45)</f>
        <v>705</v>
      </c>
      <c r="M45" s="357"/>
      <c r="N45" s="358"/>
      <c r="O45" s="359"/>
      <c r="P45" s="360"/>
      <c r="Q45" s="359"/>
      <c r="R45" s="359"/>
      <c r="S45" s="360"/>
      <c r="T45" s="361"/>
      <c r="U45" s="360"/>
      <c r="V45" s="334">
        <f>IF(D45="","",VLOOKUP(B45,Data!$B$5:$J$502,9,FALSE)*D45)</f>
        <v>4.2210000000000001</v>
      </c>
      <c r="X45" s="386"/>
      <c r="Y45" s="386"/>
      <c r="Z45" s="386"/>
      <c r="AA45" s="386"/>
      <c r="AB45" s="386"/>
    </row>
    <row r="46" spans="1:28" s="468" customFormat="1" ht="19.25" customHeight="1">
      <c r="A46" s="476"/>
      <c r="B46" s="524" t="s">
        <v>969</v>
      </c>
      <c r="C46" s="324" t="str">
        <f>IF(D46="","",VLOOKUP(B46,Data!$B$5:$L$502,2,FALSE))</f>
        <v/>
      </c>
      <c r="D46" s="381"/>
      <c r="E46" s="525"/>
      <c r="F46" s="325" t="str">
        <f>IF(D46="","",VLOOKUP(B46,Data!$B$5:$L$502,11,FALSE))</f>
        <v/>
      </c>
      <c r="G46" s="326" t="str">
        <f t="shared" si="0"/>
        <v>-</v>
      </c>
      <c r="H46" s="327" t="str">
        <f>IF(D46="","",VLOOKUP(B46,Data!$B$5:$D$502,3,FALSE))</f>
        <v/>
      </c>
      <c r="I46" s="327" t="str">
        <f>IF(D46="","",VLOOKUP(B46,Data!$B$5:$M$502,12,FALSE))</f>
        <v/>
      </c>
      <c r="J46" s="227"/>
      <c r="K46" s="325" t="str">
        <f>IF(D46="","",VLOOKUP(B46,Data!$B$5:$E$502,4,FALSE)*D46)</f>
        <v/>
      </c>
      <c r="L46" s="325" t="str">
        <f>IF(D46="","",VLOOKUP(B46,Data!$B$5:$F$502,5,FALSE)*D46)</f>
        <v/>
      </c>
      <c r="M46" s="228"/>
      <c r="N46" s="295"/>
      <c r="O46" s="296"/>
      <c r="P46" s="229"/>
      <c r="Q46" s="296"/>
      <c r="R46" s="296"/>
      <c r="S46" s="229"/>
      <c r="T46" s="297"/>
      <c r="U46" s="229"/>
      <c r="V46" s="334" t="str">
        <f>IF(D46="","",VLOOKUP(B46,Data!$B$5:$J$502,9,FALSE)*D46)</f>
        <v/>
      </c>
      <c r="X46" s="386"/>
      <c r="Y46" s="386"/>
      <c r="Z46" s="386"/>
      <c r="AA46" s="386"/>
      <c r="AB46" s="386"/>
    </row>
    <row r="47" spans="1:28" s="468" customFormat="1" ht="19.25" customHeight="1">
      <c r="A47" s="476">
        <v>27</v>
      </c>
      <c r="B47" s="499" t="s">
        <v>353</v>
      </c>
      <c r="C47" s="324" t="str">
        <f>IF(D47="","",VLOOKUP(B47,Data!$B$5:$L$502,2,FALSE))</f>
        <v>ZF71250</v>
      </c>
      <c r="D47" s="485">
        <v>8</v>
      </c>
      <c r="E47" s="525"/>
      <c r="F47" s="325">
        <f>IF(D47="","",VLOOKUP(B47,Data!$B$5:$L$502,11,FALSE))</f>
        <v>1991.71</v>
      </c>
      <c r="G47" s="326">
        <f t="shared" si="0"/>
        <v>15933.68</v>
      </c>
      <c r="H47" s="327" t="str">
        <f>IF(D47="","",VLOOKUP(B47,Data!$B$5:$D$502,3,FALSE))</f>
        <v>C/T</v>
      </c>
      <c r="I47" s="327" t="str">
        <f>IF(D47="","",VLOOKUP(B47,Data!$B$5:$M$502,12,FALSE))</f>
        <v>Indonesia</v>
      </c>
      <c r="J47" s="356" t="s">
        <v>968</v>
      </c>
      <c r="K47" s="325">
        <f>IF(D47="","",VLOOKUP(B47,Data!$B$5:$E$502,4,FALSE)*D47)</f>
        <v>1760</v>
      </c>
      <c r="L47" s="325">
        <f>IF(D47="","",VLOOKUP(B47,Data!$B$5:$F$502,5,FALSE)*D47)</f>
        <v>1592</v>
      </c>
      <c r="M47" s="357"/>
      <c r="N47" s="358"/>
      <c r="O47" s="359"/>
      <c r="P47" s="360"/>
      <c r="Q47" s="359"/>
      <c r="R47" s="359"/>
      <c r="S47" s="360"/>
      <c r="T47" s="361"/>
      <c r="U47" s="360"/>
      <c r="V47" s="334">
        <f>IF(D47="","",VLOOKUP(B47,Data!$B$5:$J$502,9,FALSE)*D47)</f>
        <v>9.48</v>
      </c>
      <c r="X47" s="386"/>
      <c r="Y47" s="386"/>
      <c r="Z47" s="386"/>
      <c r="AA47" s="386"/>
      <c r="AB47" s="386"/>
    </row>
    <row r="48" spans="1:28" s="468" customFormat="1" ht="19.25" customHeight="1">
      <c r="A48" s="476">
        <v>28</v>
      </c>
      <c r="B48" s="499" t="s">
        <v>720</v>
      </c>
      <c r="C48" s="324" t="str">
        <f>IF(D48="","",VLOOKUP(B48,Data!$B$5:$L$502,2,FALSE))</f>
        <v>VAC9540</v>
      </c>
      <c r="D48" s="485">
        <v>2</v>
      </c>
      <c r="E48" s="525"/>
      <c r="F48" s="325">
        <f>IF(D48="","",VLOOKUP(B48,Data!$B$5:$L$502,11,FALSE))</f>
        <v>2343</v>
      </c>
      <c r="G48" s="326">
        <f t="shared" si="0"/>
        <v>4686</v>
      </c>
      <c r="H48" s="327" t="str">
        <f>IF(D48="","",VLOOKUP(B48,Data!$B$5:$D$502,3,FALSE))</f>
        <v>C/T</v>
      </c>
      <c r="I48" s="327" t="str">
        <f>IF(D48="","",VLOOKUP(B48,Data!$B$5:$M$502,12,FALSE))</f>
        <v>Indonesia</v>
      </c>
      <c r="J48" s="356" t="s">
        <v>968</v>
      </c>
      <c r="K48" s="325">
        <f>IF(D48="","",VLOOKUP(B48,Data!$B$5:$E$502,4,FALSE)*D48)</f>
        <v>450</v>
      </c>
      <c r="L48" s="325">
        <f>IF(D48="","",VLOOKUP(B48,Data!$B$5:$F$502,5,FALSE)*D48)</f>
        <v>408</v>
      </c>
      <c r="M48" s="357"/>
      <c r="N48" s="358"/>
      <c r="O48" s="359"/>
      <c r="P48" s="360"/>
      <c r="Q48" s="359"/>
      <c r="R48" s="359"/>
      <c r="S48" s="360"/>
      <c r="T48" s="361"/>
      <c r="U48" s="360"/>
      <c r="V48" s="334">
        <f>IF(D48="","",VLOOKUP(B48,Data!$B$5:$J$502,9,FALSE)*D48)</f>
        <v>2.37</v>
      </c>
      <c r="X48" s="386"/>
      <c r="Y48" s="386"/>
      <c r="Z48" s="386"/>
      <c r="AA48" s="386"/>
      <c r="AB48" s="386"/>
    </row>
    <row r="49" spans="1:28" s="468" customFormat="1" ht="19.25" customHeight="1">
      <c r="A49" s="476"/>
      <c r="B49" s="499"/>
      <c r="C49" s="324" t="str">
        <f>IF(D49="","",VLOOKUP(B49,Data!$B$5:$L$502,2,FALSE))</f>
        <v/>
      </c>
      <c r="D49" s="485"/>
      <c r="E49" s="498"/>
      <c r="F49" s="325" t="str">
        <f>IF(D49="","",VLOOKUP(B49,Data!$B$5:$L$502,11,FALSE))</f>
        <v/>
      </c>
      <c r="G49" s="326" t="str">
        <f t="shared" si="0"/>
        <v>-</v>
      </c>
      <c r="H49" s="327" t="str">
        <f>IF(D49="","",VLOOKUP(B49,Data!$B$5:$D$502,3,FALSE))</f>
        <v/>
      </c>
      <c r="I49" s="327" t="str">
        <f>IF(D49="","",VLOOKUP(B49,Data!$B$5:$M$502,12,FALSE))</f>
        <v/>
      </c>
      <c r="J49" s="356"/>
      <c r="K49" s="325" t="str">
        <f>IF(D49="","",VLOOKUP(B49,Data!$B$5:$E$502,4,FALSE)*D49)</f>
        <v/>
      </c>
      <c r="L49" s="325" t="str">
        <f>IF(D49="","",VLOOKUP(B49,Data!$B$5:$F$502,5,FALSE)*D49)</f>
        <v/>
      </c>
      <c r="M49" s="357"/>
      <c r="N49" s="358"/>
      <c r="O49" s="359"/>
      <c r="P49" s="360"/>
      <c r="Q49" s="359"/>
      <c r="R49" s="359"/>
      <c r="S49" s="360"/>
      <c r="T49" s="361"/>
      <c r="U49" s="360"/>
      <c r="V49" s="334" t="str">
        <f>IF(D49="","",VLOOKUP(B49,Data!$B$5:$J$502,9,FALSE)*D49)</f>
        <v/>
      </c>
      <c r="X49" s="386"/>
      <c r="Y49" s="386"/>
      <c r="Z49" s="386"/>
      <c r="AA49" s="386"/>
      <c r="AB49" s="386"/>
    </row>
    <row r="50" spans="1:28" s="468" customFormat="1" ht="19.25" customHeight="1">
      <c r="A50" s="476"/>
      <c r="B50" s="499"/>
      <c r="C50" s="324" t="str">
        <f>IF(D50="","",VLOOKUP(B50,Data!$B$5:$L$502,2,FALSE))</f>
        <v/>
      </c>
      <c r="D50" s="485"/>
      <c r="E50" s="498"/>
      <c r="F50" s="325" t="str">
        <f>IF(D50="","",VLOOKUP(B50,Data!$B$5:$L$502,11,FALSE))</f>
        <v/>
      </c>
      <c r="G50" s="326" t="str">
        <f>IF(D50&gt;0,D50*F50,"-")</f>
        <v>-</v>
      </c>
      <c r="H50" s="327" t="str">
        <f>IF(D50="","",VLOOKUP(B50,Data!$B$5:$D$502,3,FALSE))</f>
        <v/>
      </c>
      <c r="I50" s="327" t="str">
        <f>IF(D50="","",VLOOKUP(B50,Data!$B$5:$M$502,12,FALSE))</f>
        <v/>
      </c>
      <c r="J50" s="356"/>
      <c r="K50" s="325" t="str">
        <f>IF(D50="","",VLOOKUP(B50,Data!$B$5:$E$502,4,FALSE)*D50)</f>
        <v/>
      </c>
      <c r="L50" s="325" t="str">
        <f>IF(D50="","",VLOOKUP(B50,Data!$B$5:$F$502,5,FALSE)*D50)</f>
        <v/>
      </c>
      <c r="M50" s="357"/>
      <c r="N50" s="358"/>
      <c r="O50" s="359"/>
      <c r="P50" s="360"/>
      <c r="Q50" s="359"/>
      <c r="R50" s="359"/>
      <c r="S50" s="360"/>
      <c r="T50" s="361"/>
      <c r="U50" s="360"/>
      <c r="V50" s="334" t="str">
        <f>IF(D50="","",VLOOKUP(B50,Data!$B$5:$J$502,9,FALSE)*D50)</f>
        <v/>
      </c>
      <c r="X50" s="386"/>
      <c r="Y50" s="386"/>
      <c r="Z50" s="386"/>
      <c r="AA50" s="386"/>
      <c r="AB50" s="386"/>
    </row>
    <row r="51" spans="1:28" s="440" customFormat="1" ht="17.5">
      <c r="A51" s="476"/>
      <c r="B51" s="784"/>
      <c r="C51" s="785"/>
      <c r="D51" s="510">
        <f>SUM(D17:D50)</f>
        <v>124</v>
      </c>
      <c r="E51" s="463"/>
      <c r="F51" s="351"/>
      <c r="G51" s="351">
        <f>SUM(G17:G50)</f>
        <v>364607.45</v>
      </c>
      <c r="H51" s="462"/>
      <c r="I51" s="462"/>
      <c r="J51" s="462"/>
      <c r="K51" s="351">
        <f>SUM(K17:K50)</f>
        <v>32464</v>
      </c>
      <c r="L51" s="351">
        <f>SUM(L17:L50)</f>
        <v>29126</v>
      </c>
      <c r="M51" s="351">
        <f>SUM(M18:M50)</f>
        <v>0</v>
      </c>
      <c r="N51" s="351" t="e">
        <f>SUM(#REF!)</f>
        <v>#REF!</v>
      </c>
      <c r="O51" s="351">
        <f>SUM(O18:O50)</f>
        <v>0</v>
      </c>
      <c r="P51" s="351">
        <f>SUM(P18:P50)</f>
        <v>0</v>
      </c>
      <c r="Q51" s="351" t="e">
        <f>SUM(#REF!)</f>
        <v>#REF!</v>
      </c>
      <c r="R51" s="351">
        <f>SUM(R18:R50)</f>
        <v>0</v>
      </c>
      <c r="S51" s="351">
        <f>SUM(S18:S50)</f>
        <v>0</v>
      </c>
      <c r="T51" s="351"/>
      <c r="U51" s="351">
        <f>SUM(U18:U50)</f>
        <v>0</v>
      </c>
      <c r="V51" s="354">
        <f>SUM(V17:V50)</f>
        <v>172.03200000000001</v>
      </c>
    </row>
    <row r="52" spans="1:28" ht="16.5">
      <c r="A52" s="476"/>
      <c r="B52" s="786"/>
      <c r="C52" s="787"/>
      <c r="D52" s="511"/>
      <c r="E52" s="412"/>
      <c r="F52" s="183" t="s">
        <v>821</v>
      </c>
      <c r="G52" s="180"/>
      <c r="H52" s="442"/>
      <c r="I52" s="442"/>
      <c r="J52" s="442"/>
      <c r="K52" s="184"/>
      <c r="L52" s="180"/>
      <c r="M52" s="414"/>
      <c r="N52" s="413"/>
      <c r="O52" s="413"/>
      <c r="P52" s="413"/>
      <c r="Q52" s="413"/>
      <c r="R52" s="413"/>
      <c r="S52" s="413"/>
      <c r="T52" s="414"/>
      <c r="U52" s="414"/>
      <c r="V52" s="182"/>
    </row>
    <row r="53" spans="1:28" ht="13">
      <c r="A53" s="393" t="s">
        <v>530</v>
      </c>
      <c r="B53" s="394"/>
      <c r="C53" s="444"/>
      <c r="D53" s="512" t="s">
        <v>538</v>
      </c>
      <c r="E53" s="407"/>
      <c r="F53" s="80" t="s">
        <v>83</v>
      </c>
      <c r="G53" s="84"/>
      <c r="H53" s="423" t="s">
        <v>84</v>
      </c>
      <c r="I53" s="446"/>
      <c r="J53" s="175" t="s">
        <v>85</v>
      </c>
      <c r="K53" s="175"/>
      <c r="L53" s="765" t="s">
        <v>86</v>
      </c>
      <c r="M53" s="766"/>
      <c r="N53" s="766"/>
      <c r="O53" s="766"/>
      <c r="P53" s="766"/>
      <c r="Q53" s="766"/>
      <c r="R53" s="766"/>
      <c r="S53" s="766"/>
      <c r="T53" s="766"/>
      <c r="U53" s="766"/>
      <c r="V53" s="767"/>
    </row>
    <row r="54" spans="1:28" ht="13">
      <c r="A54" s="400" t="s">
        <v>531</v>
      </c>
      <c r="C54" s="409"/>
      <c r="D54" s="501" t="s">
        <v>88</v>
      </c>
      <c r="F54" s="768"/>
      <c r="G54" s="769"/>
      <c r="H54" s="400" t="s">
        <v>89</v>
      </c>
      <c r="I54" s="447"/>
      <c r="J54" s="177" t="s">
        <v>90</v>
      </c>
      <c r="K54" s="177"/>
      <c r="L54" s="173"/>
      <c r="V54" s="178"/>
    </row>
    <row r="55" spans="1:28">
      <c r="A55" s="400" t="s">
        <v>532</v>
      </c>
      <c r="C55" s="401"/>
      <c r="F55" s="768"/>
      <c r="G55" s="769"/>
      <c r="H55" s="400"/>
      <c r="I55" s="447"/>
      <c r="J55" s="177" t="s">
        <v>94</v>
      </c>
      <c r="K55" s="177"/>
      <c r="L55" s="173"/>
      <c r="V55" s="178"/>
    </row>
    <row r="56" spans="1:28" ht="12" customHeight="1">
      <c r="A56" s="412"/>
      <c r="B56" s="413"/>
      <c r="C56" s="448"/>
      <c r="D56" s="501" t="s">
        <v>95</v>
      </c>
      <c r="F56" s="768"/>
      <c r="G56" s="769"/>
      <c r="H56" s="400" t="s">
        <v>96</v>
      </c>
      <c r="I56" s="447"/>
      <c r="J56" s="177"/>
      <c r="K56" s="177"/>
      <c r="L56" s="173"/>
      <c r="V56" s="178"/>
    </row>
    <row r="57" spans="1:28" ht="13">
      <c r="A57" s="393" t="s">
        <v>97</v>
      </c>
      <c r="B57" s="407"/>
      <c r="C57" s="395"/>
      <c r="D57" s="501" t="s">
        <v>98</v>
      </c>
      <c r="F57" s="88" t="s">
        <v>99</v>
      </c>
      <c r="G57" s="85"/>
      <c r="H57" s="400" t="s">
        <v>89</v>
      </c>
      <c r="I57" s="447"/>
      <c r="J57" s="177" t="s">
        <v>100</v>
      </c>
      <c r="K57" s="177"/>
      <c r="L57" s="173"/>
      <c r="V57" s="178"/>
    </row>
    <row r="58" spans="1:28" ht="14.25" customHeight="1">
      <c r="A58" s="400" t="s">
        <v>546</v>
      </c>
      <c r="C58" s="401"/>
      <c r="D58" s="501" t="s">
        <v>101</v>
      </c>
      <c r="F58" s="89"/>
      <c r="G58" s="187"/>
      <c r="H58" s="400" t="s">
        <v>102</v>
      </c>
      <c r="I58" s="447"/>
      <c r="J58" s="177" t="s">
        <v>533</v>
      </c>
      <c r="K58" s="177"/>
      <c r="L58" s="770" t="s">
        <v>104</v>
      </c>
      <c r="M58" s="771"/>
      <c r="N58" s="771"/>
      <c r="O58" s="771"/>
      <c r="P58" s="771"/>
      <c r="Q58" s="771"/>
      <c r="R58" s="771"/>
      <c r="S58" s="771"/>
      <c r="T58" s="771"/>
      <c r="U58" s="771"/>
      <c r="V58" s="772"/>
    </row>
    <row r="59" spans="1:28" ht="16.25" customHeight="1">
      <c r="A59" s="412"/>
      <c r="B59" s="413"/>
      <c r="C59" s="414"/>
      <c r="D59" s="513"/>
      <c r="E59" s="413"/>
      <c r="F59" s="778" t="s">
        <v>967</v>
      </c>
      <c r="G59" s="782"/>
      <c r="H59" s="778" t="s">
        <v>966</v>
      </c>
      <c r="I59" s="783"/>
      <c r="J59" s="181" t="s">
        <v>105</v>
      </c>
      <c r="K59" s="181"/>
      <c r="L59" s="762" t="s">
        <v>106</v>
      </c>
      <c r="M59" s="763"/>
      <c r="N59" s="763"/>
      <c r="O59" s="763"/>
      <c r="P59" s="763"/>
      <c r="Q59" s="763"/>
      <c r="R59" s="763"/>
      <c r="S59" s="763"/>
      <c r="T59" s="763"/>
      <c r="U59" s="763"/>
      <c r="V59" s="764"/>
    </row>
    <row r="60" spans="1:28" ht="18" customHeight="1"/>
    <row r="61" spans="1:28" ht="44.5" customHeight="1"/>
    <row r="62" spans="1:28" ht="11" customHeight="1"/>
    <row r="63" spans="1:28" s="460" customFormat="1" ht="17.25" customHeight="1">
      <c r="A63" s="203" t="s">
        <v>942</v>
      </c>
      <c r="B63" s="169"/>
      <c r="C63" s="203" t="s">
        <v>597</v>
      </c>
      <c r="D63" s="500"/>
      <c r="E63" s="168"/>
      <c r="F63" s="203" t="s">
        <v>936</v>
      </c>
      <c r="G63" s="169"/>
      <c r="H63" s="203" t="s">
        <v>597</v>
      </c>
      <c r="K63" s="225"/>
      <c r="L63" s="225"/>
      <c r="V63" s="226"/>
    </row>
    <row r="64" spans="1:28" s="460" customFormat="1" ht="17.25" customHeight="1">
      <c r="A64" s="203" t="s">
        <v>943</v>
      </c>
      <c r="B64" s="169"/>
      <c r="C64" s="203" t="s">
        <v>948</v>
      </c>
      <c r="D64" s="500"/>
      <c r="E64" s="168"/>
      <c r="F64" s="203" t="s">
        <v>937</v>
      </c>
      <c r="G64" s="169"/>
      <c r="H64" s="203" t="s">
        <v>947</v>
      </c>
      <c r="K64" s="225"/>
      <c r="L64" s="225"/>
      <c r="V64" s="226"/>
    </row>
    <row r="65" spans="1:22" s="460" customFormat="1" ht="17.25" customHeight="1">
      <c r="A65" s="203" t="s">
        <v>944</v>
      </c>
      <c r="B65" s="169"/>
      <c r="C65" s="203" t="s">
        <v>947</v>
      </c>
      <c r="D65" s="500"/>
      <c r="E65" s="168"/>
      <c r="F65" s="203" t="s">
        <v>938</v>
      </c>
      <c r="G65" s="169"/>
      <c r="H65" s="203" t="s">
        <v>597</v>
      </c>
      <c r="K65" s="225"/>
      <c r="L65" s="225"/>
      <c r="V65" s="226"/>
    </row>
    <row r="66" spans="1:22" s="460" customFormat="1" ht="17.25" customHeight="1">
      <c r="A66" s="203" t="s">
        <v>945</v>
      </c>
      <c r="B66" s="169"/>
      <c r="C66" s="203" t="s">
        <v>597</v>
      </c>
      <c r="D66" s="500"/>
      <c r="E66" s="168"/>
      <c r="F66" s="203" t="s">
        <v>939</v>
      </c>
      <c r="G66" s="169"/>
      <c r="H66" s="203" t="s">
        <v>597</v>
      </c>
      <c r="K66" s="225"/>
      <c r="L66" s="225"/>
      <c r="V66" s="226"/>
    </row>
    <row r="67" spans="1:22" s="460" customFormat="1" ht="17.25" customHeight="1">
      <c r="A67" s="203" t="s">
        <v>946</v>
      </c>
      <c r="B67" s="169"/>
      <c r="C67" s="203" t="s">
        <v>597</v>
      </c>
      <c r="D67" s="500"/>
      <c r="E67" s="168"/>
      <c r="F67" s="203" t="s">
        <v>941</v>
      </c>
      <c r="G67" s="169"/>
      <c r="H67" s="203" t="s">
        <v>597</v>
      </c>
      <c r="K67" s="225"/>
      <c r="L67" s="225"/>
      <c r="V67" s="226"/>
    </row>
    <row r="68" spans="1:22" ht="20">
      <c r="A68" s="168"/>
      <c r="B68" s="168"/>
      <c r="C68" s="168"/>
      <c r="D68" s="500"/>
      <c r="E68" s="168"/>
      <c r="F68" s="203" t="s">
        <v>940</v>
      </c>
      <c r="H68" s="203" t="s">
        <v>597</v>
      </c>
    </row>
    <row r="69" spans="1:22" ht="14">
      <c r="A69" s="459"/>
      <c r="B69" s="435"/>
      <c r="C69" s="167"/>
      <c r="D69" s="514"/>
    </row>
    <row r="70" spans="1:22" ht="14">
      <c r="A70" s="450"/>
      <c r="B70" s="435"/>
      <c r="C70" s="167"/>
      <c r="D70" s="514"/>
    </row>
    <row r="71" spans="1:22" ht="14">
      <c r="A71" s="452"/>
      <c r="B71" s="435"/>
      <c r="C71" s="167"/>
      <c r="D71" s="514"/>
    </row>
    <row r="72" spans="1:22" ht="14">
      <c r="A72" s="452"/>
      <c r="B72" s="435"/>
      <c r="C72" s="167"/>
      <c r="D72" s="514"/>
    </row>
    <row r="73" spans="1:22" ht="14">
      <c r="A73" s="452"/>
      <c r="B73" s="435"/>
      <c r="C73" s="167"/>
      <c r="D73" s="514"/>
    </row>
    <row r="74" spans="1:22" ht="14">
      <c r="A74" s="452"/>
      <c r="B74" s="435"/>
      <c r="C74" s="167"/>
      <c r="D74" s="514"/>
    </row>
    <row r="75" spans="1:22" ht="14">
      <c r="A75" s="452"/>
      <c r="B75" s="435"/>
      <c r="C75" s="167"/>
      <c r="D75" s="514"/>
    </row>
    <row r="76" spans="1:22" ht="14">
      <c r="A76" s="435"/>
      <c r="B76" s="435"/>
      <c r="C76" s="167"/>
      <c r="D76" s="514"/>
    </row>
    <row r="77" spans="1:22" ht="14">
      <c r="A77" s="452"/>
      <c r="B77" s="435"/>
      <c r="C77" s="167"/>
      <c r="D77" s="514"/>
    </row>
    <row r="78" spans="1:22" ht="14">
      <c r="A78" s="452"/>
      <c r="B78" s="435"/>
      <c r="C78" s="167"/>
      <c r="D78" s="514"/>
    </row>
    <row r="79" spans="1:22" ht="14">
      <c r="A79" s="452"/>
      <c r="B79" s="435"/>
      <c r="C79" s="167"/>
      <c r="D79" s="514"/>
    </row>
    <row r="80" spans="1:22" ht="14">
      <c r="A80" s="452"/>
      <c r="B80" s="435"/>
      <c r="C80" s="167"/>
      <c r="D80" s="514"/>
    </row>
    <row r="81" spans="1:4" ht="14">
      <c r="A81" s="452"/>
      <c r="B81" s="435"/>
      <c r="C81" s="167"/>
      <c r="D81" s="514"/>
    </row>
    <row r="82" spans="1:4" ht="14">
      <c r="A82" s="452"/>
      <c r="B82" s="435"/>
      <c r="C82" s="167"/>
      <c r="D82" s="514"/>
    </row>
    <row r="83" spans="1:4" ht="14">
      <c r="A83" s="452"/>
      <c r="B83" s="435"/>
      <c r="C83" s="167"/>
      <c r="D83" s="514"/>
    </row>
    <row r="84" spans="1:4" ht="14">
      <c r="A84" s="452"/>
      <c r="B84" s="435"/>
      <c r="C84" s="167"/>
      <c r="D84" s="514"/>
    </row>
    <row r="85" spans="1:4" ht="14">
      <c r="A85" s="452"/>
      <c r="B85" s="435"/>
      <c r="C85" s="167"/>
      <c r="D85" s="514"/>
    </row>
    <row r="86" spans="1:4" ht="14">
      <c r="A86" s="452"/>
      <c r="B86" s="435"/>
      <c r="C86" s="167"/>
      <c r="D86" s="514"/>
    </row>
    <row r="87" spans="1:4" ht="14">
      <c r="A87" s="452"/>
      <c r="B87" s="435"/>
      <c r="C87" s="167"/>
      <c r="D87" s="514"/>
    </row>
    <row r="88" spans="1:4" ht="14">
      <c r="A88" s="452"/>
      <c r="B88" s="435"/>
      <c r="C88" s="435"/>
      <c r="D88" s="514"/>
    </row>
    <row r="89" spans="1:4" ht="14">
      <c r="A89" s="452"/>
      <c r="B89" s="435"/>
      <c r="C89" s="435"/>
      <c r="D89" s="514"/>
    </row>
    <row r="90" spans="1:4" ht="14">
      <c r="A90" s="435"/>
      <c r="B90" s="435"/>
      <c r="C90" s="435"/>
      <c r="D90" s="514"/>
    </row>
  </sheetData>
  <mergeCells count="9">
    <mergeCell ref="F59:G59"/>
    <mergeCell ref="H59:I59"/>
    <mergeCell ref="L59:V59"/>
    <mergeCell ref="B51:C52"/>
    <mergeCell ref="L53:V53"/>
    <mergeCell ref="F54:G54"/>
    <mergeCell ref="F55:G55"/>
    <mergeCell ref="F56:G56"/>
    <mergeCell ref="L58:V58"/>
  </mergeCells>
  <printOptions horizontalCentered="1"/>
  <pageMargins left="0.19685039370078741" right="0" top="0.15748031496062992" bottom="0.15748031496062992" header="0.11811023622047245" footer="0.15748031496062992"/>
  <pageSetup paperSize="9" scale="70" firstPageNumber="4294963191" fitToHeight="2" orientation="landscape" horizontalDpi="4294967295" verticalDpi="4294967295" r:id="rId1"/>
  <headerFooter alignWithMargins="0">
    <oddHeader>&amp;R&amp;"Calibri"&amp;10&amp;K000000 Confidential&amp;1#_x000D_</oddHeader>
  </headerFooter>
  <rowBreaks count="1" manualBreakCount="1">
    <brk id="47" max="21"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67"/>
  <sheetViews>
    <sheetView view="pageBreakPreview" topLeftCell="E1" zoomScale="115" zoomScaleNormal="70" zoomScaleSheetLayoutView="115" workbookViewId="0">
      <selection activeCell="P31" sqref="P31"/>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26"/>
      <c r="I10" s="527"/>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524" t="s">
        <v>953</v>
      </c>
      <c r="C18" s="324" t="str">
        <f>IF(D18="","",VLOOKUP(B18,Data!$B$5:$L$502,2,FALSE))</f>
        <v/>
      </c>
      <c r="D18" s="381"/>
      <c r="E18" s="525"/>
      <c r="F18" s="325" t="str">
        <f>IF(D18="","",VLOOKUP(B18,Data!$B$5:$L$502,11,FALSE))</f>
        <v/>
      </c>
      <c r="G18" s="326" t="str">
        <f t="shared" ref="G18:G27"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c r="B19" s="499" t="s">
        <v>372</v>
      </c>
      <c r="C19" s="324" t="str">
        <f>IF(D19="","",VLOOKUP(B19,Data!$B$5:$L$502,2,FALSE))</f>
        <v>WQ78280</v>
      </c>
      <c r="D19" s="485">
        <v>1</v>
      </c>
      <c r="E19" s="525" t="s">
        <v>528</v>
      </c>
      <c r="F19" s="325">
        <f>IF(D19="","",VLOOKUP(B19,Data!$B$5:$L$502,11,FALSE))</f>
        <v>5431.9</v>
      </c>
      <c r="G19" s="326">
        <f t="shared" si="0"/>
        <v>5431.9</v>
      </c>
      <c r="H19" s="327" t="str">
        <f>IF(D19="","",VLOOKUP(B19,Data!$B$5:$D$502,3,FALSE))</f>
        <v>C/T</v>
      </c>
      <c r="I19" s="327" t="str">
        <f>IF(D19="","",VLOOKUP(B19,Data!$B$5:$M$502,12,FALSE))</f>
        <v>Indonesia</v>
      </c>
      <c r="J19" s="356" t="s">
        <v>954</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386"/>
      <c r="Y19" s="386"/>
      <c r="Z19" s="386"/>
      <c r="AA19" s="386"/>
      <c r="AB19" s="386"/>
    </row>
    <row r="20" spans="1:28" s="468" customFormat="1" ht="19.25" customHeight="1">
      <c r="A20" s="476"/>
      <c r="B20" s="524" t="s">
        <v>969</v>
      </c>
      <c r="C20" s="324" t="str">
        <f>IF(D20="","",VLOOKUP(B20,Data!$B$5:$L$502,2,FALSE))</f>
        <v/>
      </c>
      <c r="D20" s="381"/>
      <c r="E20" s="525"/>
      <c r="F20" s="325" t="str">
        <f>IF(D20="","",VLOOKUP(B20,Data!$B$5:$L$502,11,FALSE))</f>
        <v/>
      </c>
      <c r="G20" s="326" t="str">
        <f t="shared" si="0"/>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25" customHeight="1">
      <c r="A21" s="476"/>
      <c r="B21" s="499" t="s">
        <v>361</v>
      </c>
      <c r="C21" s="324" t="str">
        <f>IF(D21="","",VLOOKUP(B21,Data!$B$5:$L$502,2,FALSE))</f>
        <v>WQ78290</v>
      </c>
      <c r="D21" s="485">
        <v>18</v>
      </c>
      <c r="E21" s="525" t="s">
        <v>529</v>
      </c>
      <c r="F21" s="325">
        <f>IF(D21="","",VLOOKUP(B21,Data!$B$5:$L$502,11,FALSE))</f>
        <v>4283.7299999999996</v>
      </c>
      <c r="G21" s="326">
        <f t="shared" si="0"/>
        <v>77107.139999999985</v>
      </c>
      <c r="H21" s="327" t="str">
        <f>IF(D21="","",VLOOKUP(B21,Data!$B$5:$D$502,3,FALSE))</f>
        <v>C/T</v>
      </c>
      <c r="I21" s="327" t="str">
        <f>IF(D21="","",VLOOKUP(B21,Data!$B$5:$M$502,12,FALSE))</f>
        <v>Indonesia</v>
      </c>
      <c r="J21" s="356" t="s">
        <v>968</v>
      </c>
      <c r="K21" s="325">
        <f>IF(D21="","",VLOOKUP(B21,Data!$B$5:$E$502,4,FALSE)*D21)</f>
        <v>5490</v>
      </c>
      <c r="L21" s="325">
        <f>IF(D21="","",VLOOKUP(B21,Data!$B$5:$F$502,5,FALSE)*D21)</f>
        <v>4842</v>
      </c>
      <c r="M21" s="357"/>
      <c r="N21" s="358"/>
      <c r="O21" s="359"/>
      <c r="P21" s="360"/>
      <c r="Q21" s="359"/>
      <c r="R21" s="359"/>
      <c r="S21" s="360"/>
      <c r="T21" s="361"/>
      <c r="U21" s="360"/>
      <c r="V21" s="334">
        <f>IF(D21="","",VLOOKUP(B21,Data!$B$5:$J$502,9,FALSE)*D21)</f>
        <v>27.612000000000002</v>
      </c>
      <c r="X21" s="386"/>
      <c r="Y21" s="386"/>
      <c r="Z21" s="386"/>
      <c r="AA21" s="386"/>
      <c r="AB21" s="386"/>
    </row>
    <row r="22" spans="1:28" s="468" customFormat="1" ht="19.25" customHeight="1">
      <c r="A22" s="476"/>
      <c r="B22" s="499"/>
      <c r="C22" s="324" t="str">
        <f>IF(D22="","",VLOOKUP(B22,Data!$B$5:$L$502,2,FALSE))</f>
        <v/>
      </c>
      <c r="D22" s="485"/>
      <c r="E22" s="525"/>
      <c r="F22" s="325" t="str">
        <f>IF(D22="","",VLOOKUP(B22,Data!$B$5:$L$502,11,FALSE))</f>
        <v/>
      </c>
      <c r="G22" s="326" t="str">
        <f t="shared" si="0"/>
        <v>-</v>
      </c>
      <c r="H22" s="327" t="str">
        <f>IF(D22="","",VLOOKUP(B22,Data!$B$5:$D$502,3,FALSE))</f>
        <v/>
      </c>
      <c r="I22" s="327" t="str">
        <f>IF(D22="","",VLOOKUP(B22,Data!$B$5:$M$502,12,FALSE))</f>
        <v/>
      </c>
      <c r="J22" s="356"/>
      <c r="K22" s="325" t="str">
        <f>IF(D22="","",VLOOKUP(B22,Data!$B$5:$E$502,4,FALSE)*D22)</f>
        <v/>
      </c>
      <c r="L22" s="325" t="str">
        <f>IF(D22="","",VLOOKUP(B22,Data!$B$5:$F$502,5,FALSE)*D22)</f>
        <v/>
      </c>
      <c r="M22" s="357"/>
      <c r="N22" s="358"/>
      <c r="O22" s="359"/>
      <c r="P22" s="360"/>
      <c r="Q22" s="359"/>
      <c r="R22" s="359"/>
      <c r="S22" s="360"/>
      <c r="T22" s="361"/>
      <c r="U22" s="360"/>
      <c r="V22" s="334" t="str">
        <f>IF(D22="","",VLOOKUP(B22,Data!$B$5:$J$502,9,FALSE)*D22)</f>
        <v/>
      </c>
      <c r="X22" s="386"/>
      <c r="Y22" s="386"/>
      <c r="Z22" s="386"/>
      <c r="AA22" s="386"/>
      <c r="AB22" s="386"/>
    </row>
    <row r="23" spans="1:28" s="468" customFormat="1" ht="19.25" customHeight="1">
      <c r="A23" s="476"/>
      <c r="B23" s="499"/>
      <c r="C23" s="324" t="str">
        <f>IF(D23="","",VLOOKUP(B23,Data!$B$5:$L$502,2,FALSE))</f>
        <v/>
      </c>
      <c r="D23" s="485"/>
      <c r="E23" s="312" t="s">
        <v>971</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386"/>
      <c r="Y23" s="386"/>
      <c r="Z23" s="386"/>
      <c r="AA23" s="386"/>
      <c r="AB23" s="386"/>
    </row>
    <row r="24" spans="1:28" s="468" customFormat="1" ht="19.25" customHeight="1">
      <c r="A24" s="476"/>
      <c r="B24" s="499"/>
      <c r="C24" s="324" t="str">
        <f>IF(D24="","",VLOOKUP(B24,Data!$B$5:$L$502,2,FALSE))</f>
        <v/>
      </c>
      <c r="D24" s="485"/>
      <c r="E24" s="498"/>
      <c r="F24" s="325" t="str">
        <f>IF(D24="","",VLOOKUP(B24,Data!$B$5:$L$502,11,FALSE))</f>
        <v/>
      </c>
      <c r="G24" s="326" t="str">
        <f>IF(D24&gt;0,D24*F24,"-")</f>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386"/>
      <c r="Y24" s="386"/>
      <c r="Z24" s="386"/>
      <c r="AA24" s="386"/>
      <c r="AB24" s="386"/>
    </row>
    <row r="25" spans="1:28" s="468" customFormat="1" ht="19.25" customHeight="1">
      <c r="A25" s="476"/>
      <c r="B25" s="499"/>
      <c r="C25" s="324" t="str">
        <f>IF(D25="","",VLOOKUP(B25,Data!$B$5:$L$502,2,FALSE))</f>
        <v/>
      </c>
      <c r="D25" s="485"/>
      <c r="E25" s="498"/>
      <c r="F25" s="325" t="str">
        <f>IF(D25="","",VLOOKUP(B25,Data!$B$5:$L$502,11,FALSE))</f>
        <v/>
      </c>
      <c r="G25" s="326" t="str">
        <f>IF(D25&gt;0,D25*F25,"-")</f>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476"/>
      <c r="B26" s="499"/>
      <c r="C26" s="324" t="str">
        <f>IF(D26="","",VLOOKUP(B26,Data!$B$5:$L$502,2,FALSE))</f>
        <v/>
      </c>
      <c r="D26" s="485"/>
      <c r="E26" s="498"/>
      <c r="F26" s="325" t="str">
        <f>IF(D26="","",VLOOKUP(B26,Data!$B$5:$L$502,11,FALSE))</f>
        <v/>
      </c>
      <c r="G26" s="326" t="str">
        <f>IF(D26&gt;0,D26*F26,"-")</f>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68" customFormat="1" ht="19.25" customHeight="1">
      <c r="A27" s="476"/>
      <c r="B27" s="499"/>
      <c r="C27" s="324" t="str">
        <f>IF(D27="","",VLOOKUP(B27,Data!$B$5:$L$502,2,FALSE))</f>
        <v/>
      </c>
      <c r="D27" s="485"/>
      <c r="E27" s="498"/>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40" customFormat="1" ht="17.5">
      <c r="A28" s="476"/>
      <c r="B28" s="784"/>
      <c r="C28" s="785"/>
      <c r="D28" s="510">
        <f>SUM(D17:D27)</f>
        <v>19</v>
      </c>
      <c r="E28" s="463"/>
      <c r="F28" s="351"/>
      <c r="G28" s="351">
        <f>SUM(G17:G27)</f>
        <v>82539.039999999979</v>
      </c>
      <c r="H28" s="462"/>
      <c r="I28" s="462"/>
      <c r="J28" s="462"/>
      <c r="K28" s="351">
        <f>SUM(K17:K27)</f>
        <v>5795</v>
      </c>
      <c r="L28" s="351">
        <f>SUM(L17:L27)</f>
        <v>5111</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29.146000000000001</v>
      </c>
    </row>
    <row r="29" spans="1:28" ht="16.5">
      <c r="A29" s="476"/>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2" ht="12" customHeight="1">
      <c r="A33" s="412"/>
      <c r="B33" s="413"/>
      <c r="C33" s="448"/>
      <c r="D33" s="501" t="s">
        <v>95</v>
      </c>
      <c r="F33" s="768"/>
      <c r="G33" s="769"/>
      <c r="H33" s="400" t="s">
        <v>96</v>
      </c>
      <c r="I33" s="447"/>
      <c r="J33" s="177"/>
      <c r="K33" s="177"/>
      <c r="L33" s="173"/>
      <c r="V33" s="178"/>
    </row>
    <row r="34" spans="1:22" ht="13">
      <c r="A34" s="393" t="s">
        <v>97</v>
      </c>
      <c r="B34" s="407"/>
      <c r="C34" s="395"/>
      <c r="D34" s="501" t="s">
        <v>98</v>
      </c>
      <c r="F34" s="88" t="s">
        <v>99</v>
      </c>
      <c r="G34" s="85"/>
      <c r="H34" s="400" t="s">
        <v>89</v>
      </c>
      <c r="I34" s="447"/>
      <c r="J34" s="177" t="s">
        <v>100</v>
      </c>
      <c r="K34" s="177"/>
      <c r="L34" s="173"/>
      <c r="V34" s="178"/>
    </row>
    <row r="35" spans="1:22"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2" ht="16.25" customHeight="1">
      <c r="A36" s="412"/>
      <c r="B36" s="413"/>
      <c r="C36" s="414"/>
      <c r="D36" s="513"/>
      <c r="E36" s="413"/>
      <c r="F36" s="778" t="s">
        <v>967</v>
      </c>
      <c r="G36" s="782"/>
      <c r="H36" s="778" t="s">
        <v>967</v>
      </c>
      <c r="I36" s="783"/>
      <c r="J36" s="181" t="s">
        <v>105</v>
      </c>
      <c r="K36" s="181"/>
      <c r="L36" s="762" t="s">
        <v>106</v>
      </c>
      <c r="M36" s="763"/>
      <c r="N36" s="763"/>
      <c r="O36" s="763"/>
      <c r="P36" s="763"/>
      <c r="Q36" s="763"/>
      <c r="R36" s="763"/>
      <c r="S36" s="763"/>
      <c r="T36" s="763"/>
      <c r="U36" s="763"/>
      <c r="V36" s="764"/>
    </row>
    <row r="37" spans="1:22" ht="18" customHeight="1"/>
    <row r="38" spans="1:22" ht="44.5" customHeight="1"/>
    <row r="39" spans="1:22" ht="11" customHeight="1"/>
    <row r="40" spans="1:22" s="460" customFormat="1" ht="17.25" customHeight="1">
      <c r="A40" s="203" t="s">
        <v>942</v>
      </c>
      <c r="B40" s="169"/>
      <c r="C40" s="203" t="s">
        <v>597</v>
      </c>
      <c r="D40" s="500"/>
      <c r="E40" s="168"/>
      <c r="F40" s="203" t="s">
        <v>936</v>
      </c>
      <c r="G40" s="169"/>
      <c r="H40" s="203" t="s">
        <v>597</v>
      </c>
      <c r="K40" s="225"/>
      <c r="L40" s="225"/>
      <c r="V40" s="226"/>
    </row>
    <row r="41" spans="1:22" s="460" customFormat="1" ht="17.25" customHeight="1">
      <c r="A41" s="203" t="s">
        <v>943</v>
      </c>
      <c r="B41" s="169"/>
      <c r="C41" s="203" t="s">
        <v>948</v>
      </c>
      <c r="D41" s="500"/>
      <c r="E41" s="168"/>
      <c r="F41" s="203" t="s">
        <v>937</v>
      </c>
      <c r="G41" s="169"/>
      <c r="H41" s="203" t="s">
        <v>947</v>
      </c>
      <c r="K41" s="225"/>
      <c r="L41" s="225"/>
      <c r="V41" s="226"/>
    </row>
    <row r="42" spans="1:22" s="460" customFormat="1" ht="17.25" customHeight="1">
      <c r="A42" s="203" t="s">
        <v>944</v>
      </c>
      <c r="B42" s="169"/>
      <c r="C42" s="203" t="s">
        <v>947</v>
      </c>
      <c r="D42" s="500"/>
      <c r="E42" s="168"/>
      <c r="F42" s="203" t="s">
        <v>938</v>
      </c>
      <c r="G42" s="169"/>
      <c r="H42" s="203" t="s">
        <v>597</v>
      </c>
      <c r="K42" s="225"/>
      <c r="L42" s="225"/>
      <c r="V42" s="226"/>
    </row>
    <row r="43" spans="1:22" s="460" customFormat="1" ht="17.25" customHeight="1">
      <c r="A43" s="203" t="s">
        <v>945</v>
      </c>
      <c r="B43" s="169"/>
      <c r="C43" s="203" t="s">
        <v>597</v>
      </c>
      <c r="D43" s="500"/>
      <c r="E43" s="168"/>
      <c r="F43" s="203" t="s">
        <v>939</v>
      </c>
      <c r="G43" s="169"/>
      <c r="H43" s="203" t="s">
        <v>597</v>
      </c>
      <c r="K43" s="225"/>
      <c r="L43" s="225"/>
      <c r="V43" s="226"/>
    </row>
    <row r="44" spans="1:22" s="460" customFormat="1" ht="17.25" customHeight="1">
      <c r="A44" s="203" t="s">
        <v>946</v>
      </c>
      <c r="B44" s="169"/>
      <c r="C44" s="203" t="s">
        <v>597</v>
      </c>
      <c r="D44" s="500"/>
      <c r="E44" s="168"/>
      <c r="F44" s="203" t="s">
        <v>941</v>
      </c>
      <c r="G44" s="169"/>
      <c r="H44" s="203" t="s">
        <v>597</v>
      </c>
      <c r="K44" s="225"/>
      <c r="L44" s="225"/>
      <c r="V44" s="226"/>
    </row>
    <row r="45" spans="1:22" ht="20">
      <c r="A45" s="168"/>
      <c r="B45" s="168"/>
      <c r="C45" s="168"/>
      <c r="D45" s="500"/>
      <c r="E45" s="168"/>
      <c r="F45" s="203" t="s">
        <v>940</v>
      </c>
      <c r="H45" s="203" t="s">
        <v>597</v>
      </c>
    </row>
    <row r="46" spans="1:22" ht="14">
      <c r="A46" s="459"/>
      <c r="B46" s="435"/>
      <c r="C46" s="167"/>
      <c r="D46" s="514"/>
    </row>
    <row r="47" spans="1:22" ht="14">
      <c r="A47" s="450"/>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35"/>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435"/>
      <c r="D65" s="514"/>
    </row>
    <row r="66" spans="1:4" ht="14">
      <c r="A66" s="452"/>
      <c r="B66" s="435"/>
      <c r="C66" s="435"/>
      <c r="D66" s="514"/>
    </row>
    <row r="67" spans="1:4" ht="14">
      <c r="A67" s="435"/>
      <c r="B67" s="435"/>
      <c r="C67" s="435"/>
      <c r="D67"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70" firstPageNumber="4294963191" orientation="landscape" horizontalDpi="4294967295" verticalDpi="4294967295" r:id="rId1"/>
  <headerFooter alignWithMargins="0">
    <oddHeader>&amp;R&amp;"Calibri"&amp;10&amp;K000000 Confidential&amp;1#_x000D_</oddHead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67"/>
  <sheetViews>
    <sheetView topLeftCell="A13" zoomScale="85" zoomScaleNormal="85" zoomScaleSheetLayoutView="115" workbookViewId="0">
      <selection activeCell="P31" sqref="P31"/>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28"/>
      <c r="I10" s="52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524" t="s">
        <v>953</v>
      </c>
      <c r="C18" s="324" t="str">
        <f>IF(D18="","",VLOOKUP(B18,Data!$B$5:$L$502,2,FALSE))</f>
        <v/>
      </c>
      <c r="D18" s="381"/>
      <c r="E18" s="525"/>
      <c r="F18" s="325" t="str">
        <f>IF(D18="","",VLOOKUP(B18,Data!$B$5:$L$502,11,FALSE))</f>
        <v/>
      </c>
      <c r="G18" s="326" t="str">
        <f t="shared" ref="G18:G27"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v>1</v>
      </c>
      <c r="B19" s="499" t="s">
        <v>378</v>
      </c>
      <c r="C19" s="324" t="str">
        <f>IF(D19="","",VLOOKUP(B19,Data!$B$5:$L$502,2,FALSE))</f>
        <v>WQ78270</v>
      </c>
      <c r="D19" s="485">
        <v>1</v>
      </c>
      <c r="E19" s="525" t="s">
        <v>528</v>
      </c>
      <c r="F19" s="325">
        <f>IF(D19="","",VLOOKUP(B19,Data!$B$5:$L$502,11,FALSE))</f>
        <v>5429.44</v>
      </c>
      <c r="G19" s="326">
        <f t="shared" si="0"/>
        <v>5429.44</v>
      </c>
      <c r="H19" s="327" t="str">
        <f>IF(D19="","",VLOOKUP(B19,Data!$B$5:$D$502,3,FALSE))</f>
        <v>C/T</v>
      </c>
      <c r="I19" s="327" t="str">
        <f>IF(D19="","",VLOOKUP(B19,Data!$B$5:$M$502,12,FALSE))</f>
        <v>Indonesia</v>
      </c>
      <c r="J19" s="356" t="s">
        <v>954</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386"/>
      <c r="Y19" s="386"/>
      <c r="Z19" s="386"/>
      <c r="AA19" s="386"/>
      <c r="AB19" s="386"/>
    </row>
    <row r="20" spans="1:28" s="468" customFormat="1" ht="19.25" customHeight="1">
      <c r="A20" s="476">
        <v>2</v>
      </c>
      <c r="B20" s="499" t="s">
        <v>40</v>
      </c>
      <c r="C20" s="324" t="str">
        <f>IF(D20="","",VLOOKUP(B20,Data!$B$5:$L$502,2,FALSE))</f>
        <v>ZJ54410</v>
      </c>
      <c r="D20" s="485">
        <v>2</v>
      </c>
      <c r="E20" s="525"/>
      <c r="F20" s="325">
        <f>IF(D20="","",VLOOKUP(B20,Data!$B$5:$L$502,11,FALSE))</f>
        <v>4657.7700000000004</v>
      </c>
      <c r="G20" s="326">
        <f t="shared" si="0"/>
        <v>9315.5400000000009</v>
      </c>
      <c r="H20" s="327" t="str">
        <f>IF(D20="","",VLOOKUP(B20,Data!$B$5:$D$502,3,FALSE))</f>
        <v>C/T</v>
      </c>
      <c r="I20" s="327" t="str">
        <f>IF(D20="","",VLOOKUP(B20,Data!$B$5:$M$502,12,FALSE))</f>
        <v>Indonesia</v>
      </c>
      <c r="J20" s="356" t="s">
        <v>954</v>
      </c>
      <c r="K20" s="325">
        <f>IF(D20="","",VLOOKUP(B20,Data!$B$5:$E$502,4,FALSE)*D20)</f>
        <v>610</v>
      </c>
      <c r="L20" s="325">
        <f>IF(D20="","",VLOOKUP(B20,Data!$B$5:$F$502,5,FALSE)*D20)</f>
        <v>538</v>
      </c>
      <c r="M20" s="357"/>
      <c r="N20" s="358"/>
      <c r="O20" s="359"/>
      <c r="P20" s="360"/>
      <c r="Q20" s="359"/>
      <c r="R20" s="359"/>
      <c r="S20" s="360"/>
      <c r="T20" s="361"/>
      <c r="U20" s="360"/>
      <c r="V20" s="334">
        <f>IF(D20="","",VLOOKUP(B20,Data!$B$5:$J$502,9,FALSE)*D20)</f>
        <v>3.0680000000000001</v>
      </c>
      <c r="X20" s="386"/>
      <c r="Y20" s="386"/>
      <c r="Z20" s="386"/>
      <c r="AA20" s="386"/>
      <c r="AB20" s="386"/>
    </row>
    <row r="21" spans="1:28" s="468" customFormat="1" ht="19.25" customHeight="1">
      <c r="A21" s="476">
        <v>3</v>
      </c>
      <c r="B21" s="499" t="s">
        <v>794</v>
      </c>
      <c r="C21" s="324" t="str">
        <f>IF(D21="","",VLOOKUP(B21,Data!$B$5:$L$502,2,FALSE))</f>
        <v>VAW7060</v>
      </c>
      <c r="D21" s="485">
        <v>1</v>
      </c>
      <c r="E21" s="525" t="s">
        <v>529</v>
      </c>
      <c r="F21" s="325">
        <f>IF(D21="","",VLOOKUP(B21,Data!$B$5:$L$502,11,FALSE))</f>
        <v>2807.73</v>
      </c>
      <c r="G21" s="326">
        <f t="shared" si="0"/>
        <v>2807.73</v>
      </c>
      <c r="H21" s="327" t="str">
        <f>IF(D21="","",VLOOKUP(B21,Data!$B$5:$D$502,3,FALSE))</f>
        <v>C/T</v>
      </c>
      <c r="I21" s="327" t="str">
        <f>IF(D21="","",VLOOKUP(B21,Data!$B$5:$M$502,12,FALSE))</f>
        <v>Indonesia</v>
      </c>
      <c r="J21" s="356" t="s">
        <v>954</v>
      </c>
      <c r="K21" s="325">
        <f>IF(D21="","",VLOOKUP(B21,Data!$B$5:$E$502,4,FALSE)*D21)</f>
        <v>225</v>
      </c>
      <c r="L21" s="325">
        <f>IF(D21="","",VLOOKUP(B21,Data!$B$5:$F$502,5,FALSE)*D21)</f>
        <v>204</v>
      </c>
      <c r="M21" s="357"/>
      <c r="N21" s="358"/>
      <c r="O21" s="359"/>
      <c r="P21" s="360"/>
      <c r="Q21" s="359"/>
      <c r="R21" s="359"/>
      <c r="S21" s="360"/>
      <c r="T21" s="361"/>
      <c r="U21" s="360"/>
      <c r="V21" s="334">
        <f>IF(D21="","",VLOOKUP(B21,Data!$B$5:$J$502,9,FALSE)*D21)</f>
        <v>1.1850000000000001</v>
      </c>
      <c r="X21" s="386"/>
      <c r="Y21" s="386"/>
      <c r="Z21" s="386"/>
      <c r="AA21" s="386"/>
      <c r="AB21" s="386"/>
    </row>
    <row r="22" spans="1:28" s="468" customFormat="1" ht="19.25" customHeight="1">
      <c r="A22" s="476">
        <v>4</v>
      </c>
      <c r="B22" s="499" t="s">
        <v>398</v>
      </c>
      <c r="C22" s="324" t="str">
        <f>IF(D22="","",VLOOKUP(B22,Data!$B$5:$L$502,2,FALSE))</f>
        <v>ZW44790</v>
      </c>
      <c r="D22" s="485">
        <v>1</v>
      </c>
      <c r="E22" s="525"/>
      <c r="F22" s="325">
        <f>IF(D22="","",VLOOKUP(B22,Data!$B$5:$L$502,11,FALSE))</f>
        <v>2531</v>
      </c>
      <c r="G22" s="326">
        <f t="shared" si="0"/>
        <v>2531</v>
      </c>
      <c r="H22" s="327" t="str">
        <f>IF(D22="","",VLOOKUP(B22,Data!$B$5:$D$502,3,FALSE))</f>
        <v>C/T</v>
      </c>
      <c r="I22" s="327" t="str">
        <f>IF(D22="","",VLOOKUP(B22,Data!$B$5:$M$502,12,FALSE))</f>
        <v>Indonesia</v>
      </c>
      <c r="J22" s="356" t="s">
        <v>954</v>
      </c>
      <c r="K22" s="325">
        <f>IF(D22="","",VLOOKUP(B22,Data!$B$5:$E$502,4,FALSE)*D22)</f>
        <v>267</v>
      </c>
      <c r="L22" s="325">
        <f>IF(D22="","",VLOOKUP(B22,Data!$B$5:$F$502,5,FALSE)*D22)</f>
        <v>242</v>
      </c>
      <c r="M22" s="357"/>
      <c r="N22" s="358"/>
      <c r="O22" s="359"/>
      <c r="P22" s="360"/>
      <c r="Q22" s="359"/>
      <c r="R22" s="359"/>
      <c r="S22" s="360"/>
      <c r="T22" s="361"/>
      <c r="U22" s="360"/>
      <c r="V22" s="334">
        <f>IF(D22="","",VLOOKUP(B22,Data!$B$5:$J$502,9,FALSE)*D22)</f>
        <v>1.488</v>
      </c>
      <c r="X22" s="386"/>
      <c r="Y22" s="386"/>
      <c r="Z22" s="386"/>
      <c r="AA22" s="386"/>
      <c r="AB22" s="386"/>
    </row>
    <row r="23" spans="1:28" s="468" customFormat="1" ht="19.25" customHeight="1">
      <c r="A23" s="476">
        <v>5</v>
      </c>
      <c r="B23" s="499" t="s">
        <v>796</v>
      </c>
      <c r="C23" s="324" t="str">
        <f>IF(D23="","",VLOOKUP(B23,Data!$B$5:$L$502,2,FALSE))</f>
        <v>VAW7090</v>
      </c>
      <c r="D23" s="485">
        <v>1</v>
      </c>
      <c r="E23" s="312" t="s">
        <v>971</v>
      </c>
      <c r="F23" s="325">
        <f>IF(D23="","",VLOOKUP(B23,Data!$B$5:$L$502,11,FALSE))</f>
        <v>3043.29</v>
      </c>
      <c r="G23" s="326">
        <f t="shared" si="0"/>
        <v>3043.29</v>
      </c>
      <c r="H23" s="327" t="str">
        <f>IF(D23="","",VLOOKUP(B23,Data!$B$5:$D$502,3,FALSE))</f>
        <v>C/T</v>
      </c>
      <c r="I23" s="327" t="str">
        <f>IF(D23="","",VLOOKUP(B23,Data!$B$5:$M$502,12,FALSE))</f>
        <v>Indonesia</v>
      </c>
      <c r="J23" s="356" t="s">
        <v>954</v>
      </c>
      <c r="K23" s="325">
        <f>IF(D23="","",VLOOKUP(B23,Data!$B$5:$E$502,4,FALSE)*D23)</f>
        <v>272</v>
      </c>
      <c r="L23" s="325">
        <f>IF(D23="","",VLOOKUP(B23,Data!$B$5:$F$502,5,FALSE)*D23)</f>
        <v>247</v>
      </c>
      <c r="M23" s="357"/>
      <c r="N23" s="358"/>
      <c r="O23" s="359"/>
      <c r="P23" s="360"/>
      <c r="Q23" s="359"/>
      <c r="R23" s="359"/>
      <c r="S23" s="360"/>
      <c r="T23" s="361"/>
      <c r="U23" s="360"/>
      <c r="V23" s="334">
        <f>IF(D23="","",VLOOKUP(B23,Data!$B$5:$J$502,9,FALSE)*D23)</f>
        <v>1.488</v>
      </c>
      <c r="X23" s="386"/>
      <c r="Y23" s="386"/>
      <c r="Z23" s="386"/>
      <c r="AA23" s="386"/>
      <c r="AB23" s="386"/>
    </row>
    <row r="24" spans="1:28" s="468" customFormat="1" ht="19.25" customHeight="1">
      <c r="A24" s="476"/>
      <c r="B24" s="524" t="s">
        <v>969</v>
      </c>
      <c r="C24" s="324" t="str">
        <f>IF(D24="","",VLOOKUP(B24,Data!$B$5:$L$502,2,FALSE))</f>
        <v/>
      </c>
      <c r="D24" s="381"/>
      <c r="E24" s="525"/>
      <c r="F24" s="325" t="str">
        <f>IF(D24="","",VLOOKUP(B24,Data!$B$5:$L$502,11,FALSE))</f>
        <v/>
      </c>
      <c r="G24" s="326" t="str">
        <f t="shared" si="0"/>
        <v>-</v>
      </c>
      <c r="H24" s="327" t="str">
        <f>IF(D24="","",VLOOKUP(B24,Data!$B$5:$D$502,3,FALSE))</f>
        <v/>
      </c>
      <c r="I24" s="327" t="str">
        <f>IF(D24="","",VLOOKUP(B24,Data!$B$5:$M$502,12,FALSE))</f>
        <v/>
      </c>
      <c r="J24" s="227"/>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386"/>
      <c r="Y24" s="386"/>
      <c r="Z24" s="386"/>
      <c r="AA24" s="386"/>
      <c r="AB24" s="386"/>
    </row>
    <row r="25" spans="1:28" s="468" customFormat="1" ht="19.25" customHeight="1">
      <c r="A25" s="476">
        <v>6</v>
      </c>
      <c r="B25" s="499" t="s">
        <v>361</v>
      </c>
      <c r="C25" s="324" t="str">
        <f>IF(D25="","",VLOOKUP(B25,Data!$B$5:$L$502,2,FALSE))</f>
        <v>WQ78290</v>
      </c>
      <c r="D25" s="485">
        <v>19</v>
      </c>
      <c r="E25" s="525"/>
      <c r="F25" s="325">
        <f>IF(D25="","",VLOOKUP(B25,Data!$B$5:$L$502,11,FALSE))</f>
        <v>4283.7299999999996</v>
      </c>
      <c r="G25" s="326">
        <f t="shared" si="0"/>
        <v>81390.87</v>
      </c>
      <c r="H25" s="327" t="str">
        <f>IF(D25="","",VLOOKUP(B25,Data!$B$5:$D$502,3,FALSE))</f>
        <v>C/T</v>
      </c>
      <c r="I25" s="327" t="str">
        <f>IF(D25="","",VLOOKUP(B25,Data!$B$5:$M$502,12,FALSE))</f>
        <v>Indonesia</v>
      </c>
      <c r="J25" s="356" t="s">
        <v>968</v>
      </c>
      <c r="K25" s="325">
        <f>IF(D25="","",VLOOKUP(B25,Data!$B$5:$E$502,4,FALSE)*D25)</f>
        <v>5795</v>
      </c>
      <c r="L25" s="325">
        <f>IF(D25="","",VLOOKUP(B25,Data!$B$5:$F$502,5,FALSE)*D25)</f>
        <v>5111</v>
      </c>
      <c r="M25" s="357"/>
      <c r="N25" s="358"/>
      <c r="O25" s="359"/>
      <c r="P25" s="360"/>
      <c r="Q25" s="359"/>
      <c r="R25" s="359"/>
      <c r="S25" s="360"/>
      <c r="T25" s="361"/>
      <c r="U25" s="360"/>
      <c r="V25" s="334">
        <f>IF(D25="","",VLOOKUP(B25,Data!$B$5:$J$502,9,FALSE)*D25)</f>
        <v>29.146000000000001</v>
      </c>
      <c r="X25" s="386"/>
      <c r="Y25" s="386"/>
      <c r="Z25" s="386"/>
      <c r="AA25" s="386"/>
      <c r="AB25" s="386"/>
    </row>
    <row r="26" spans="1:28" s="468" customFormat="1" ht="19.25" customHeight="1">
      <c r="A26" s="476"/>
      <c r="B26" s="499"/>
      <c r="C26" s="324" t="str">
        <f>IF(D26="","",VLOOKUP(B26,Data!$B$5:$L$502,2,FALSE))</f>
        <v/>
      </c>
      <c r="D26" s="485"/>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68" customFormat="1" ht="19.25" customHeight="1">
      <c r="A27" s="476"/>
      <c r="B27" s="499"/>
      <c r="C27" s="324" t="str">
        <f>IF(D27="","",VLOOKUP(B27,Data!$B$5:$L$502,2,FALSE))</f>
        <v/>
      </c>
      <c r="D27" s="485"/>
      <c r="E27" s="498"/>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40" customFormat="1" ht="17.5">
      <c r="A28" s="476"/>
      <c r="B28" s="784"/>
      <c r="C28" s="785"/>
      <c r="D28" s="510">
        <f>SUM(D17:D27)</f>
        <v>25</v>
      </c>
      <c r="E28" s="463"/>
      <c r="F28" s="351"/>
      <c r="G28" s="351">
        <f>SUM(G17:G27)</f>
        <v>104517.87</v>
      </c>
      <c r="H28" s="462"/>
      <c r="I28" s="462"/>
      <c r="J28" s="462"/>
      <c r="K28" s="351">
        <f>SUM(K17:K27)</f>
        <v>7474</v>
      </c>
      <c r="L28" s="351">
        <f>SUM(L17:L27)</f>
        <v>6611</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37.908999999999999</v>
      </c>
    </row>
    <row r="29" spans="1:28" ht="16.5">
      <c r="A29" s="476"/>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2" ht="12" customHeight="1">
      <c r="A33" s="412"/>
      <c r="B33" s="413"/>
      <c r="C33" s="448"/>
      <c r="D33" s="501" t="s">
        <v>95</v>
      </c>
      <c r="F33" s="768"/>
      <c r="G33" s="769"/>
      <c r="H33" s="400" t="s">
        <v>96</v>
      </c>
      <c r="I33" s="447"/>
      <c r="J33" s="177"/>
      <c r="K33" s="177"/>
      <c r="L33" s="173"/>
      <c r="V33" s="178"/>
    </row>
    <row r="34" spans="1:22" ht="13">
      <c r="A34" s="393" t="s">
        <v>97</v>
      </c>
      <c r="B34" s="407"/>
      <c r="C34" s="395"/>
      <c r="D34" s="501" t="s">
        <v>98</v>
      </c>
      <c r="F34" s="88" t="s">
        <v>99</v>
      </c>
      <c r="G34" s="85"/>
      <c r="H34" s="400" t="s">
        <v>89</v>
      </c>
      <c r="I34" s="447"/>
      <c r="J34" s="177" t="s">
        <v>100</v>
      </c>
      <c r="K34" s="177"/>
      <c r="L34" s="173"/>
      <c r="V34" s="178"/>
    </row>
    <row r="35" spans="1:22"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2" ht="16.25" customHeight="1">
      <c r="A36" s="412"/>
      <c r="B36" s="413"/>
      <c r="C36" s="414"/>
      <c r="D36" s="513"/>
      <c r="E36" s="413"/>
      <c r="F36" s="778" t="s">
        <v>973</v>
      </c>
      <c r="G36" s="782"/>
      <c r="H36" s="778" t="s">
        <v>972</v>
      </c>
      <c r="I36" s="783"/>
      <c r="J36" s="181" t="s">
        <v>105</v>
      </c>
      <c r="K36" s="181"/>
      <c r="L36" s="762" t="s">
        <v>106</v>
      </c>
      <c r="M36" s="763"/>
      <c r="N36" s="763"/>
      <c r="O36" s="763"/>
      <c r="P36" s="763"/>
      <c r="Q36" s="763"/>
      <c r="R36" s="763"/>
      <c r="S36" s="763"/>
      <c r="T36" s="763"/>
      <c r="U36" s="763"/>
      <c r="V36" s="764"/>
    </row>
    <row r="37" spans="1:22" ht="18" customHeight="1"/>
    <row r="38" spans="1:22" ht="44.5" customHeight="1"/>
    <row r="39" spans="1:22" ht="11" customHeight="1"/>
    <row r="40" spans="1:22" s="460" customFormat="1" ht="17.25" customHeight="1">
      <c r="A40" s="203" t="s">
        <v>942</v>
      </c>
      <c r="B40" s="169"/>
      <c r="C40" s="203" t="s">
        <v>597</v>
      </c>
      <c r="D40" s="500"/>
      <c r="E40" s="168"/>
      <c r="F40" s="203" t="s">
        <v>936</v>
      </c>
      <c r="G40" s="169"/>
      <c r="H40" s="203" t="s">
        <v>597</v>
      </c>
      <c r="K40" s="225"/>
      <c r="L40" s="225"/>
      <c r="V40" s="226"/>
    </row>
    <row r="41" spans="1:22" s="460" customFormat="1" ht="17.25" customHeight="1">
      <c r="A41" s="203" t="s">
        <v>943</v>
      </c>
      <c r="B41" s="169"/>
      <c r="C41" s="203" t="s">
        <v>948</v>
      </c>
      <c r="D41" s="500"/>
      <c r="E41" s="168"/>
      <c r="F41" s="203" t="s">
        <v>937</v>
      </c>
      <c r="G41" s="169"/>
      <c r="H41" s="203" t="s">
        <v>947</v>
      </c>
      <c r="K41" s="225"/>
      <c r="L41" s="225"/>
      <c r="V41" s="226"/>
    </row>
    <row r="42" spans="1:22" s="460" customFormat="1" ht="17.25" customHeight="1">
      <c r="A42" s="203" t="s">
        <v>944</v>
      </c>
      <c r="B42" s="169"/>
      <c r="C42" s="203" t="s">
        <v>947</v>
      </c>
      <c r="D42" s="500"/>
      <c r="E42" s="168"/>
      <c r="F42" s="203" t="s">
        <v>938</v>
      </c>
      <c r="G42" s="169"/>
      <c r="H42" s="203" t="s">
        <v>597</v>
      </c>
      <c r="K42" s="225"/>
      <c r="L42" s="225"/>
      <c r="V42" s="226"/>
    </row>
    <row r="43" spans="1:22" s="460" customFormat="1" ht="17.25" customHeight="1">
      <c r="A43" s="203" t="s">
        <v>945</v>
      </c>
      <c r="B43" s="169"/>
      <c r="C43" s="203" t="s">
        <v>597</v>
      </c>
      <c r="D43" s="500"/>
      <c r="E43" s="168"/>
      <c r="F43" s="203" t="s">
        <v>939</v>
      </c>
      <c r="G43" s="169"/>
      <c r="H43" s="203" t="s">
        <v>597</v>
      </c>
      <c r="K43" s="225"/>
      <c r="L43" s="225"/>
      <c r="V43" s="226"/>
    </row>
    <row r="44" spans="1:22" s="460" customFormat="1" ht="17.25" customHeight="1">
      <c r="A44" s="203" t="s">
        <v>946</v>
      </c>
      <c r="B44" s="169"/>
      <c r="C44" s="203" t="s">
        <v>597</v>
      </c>
      <c r="D44" s="500"/>
      <c r="E44" s="168"/>
      <c r="F44" s="203" t="s">
        <v>941</v>
      </c>
      <c r="G44" s="169"/>
      <c r="H44" s="203" t="s">
        <v>597</v>
      </c>
      <c r="K44" s="225"/>
      <c r="L44" s="225"/>
      <c r="V44" s="226"/>
    </row>
    <row r="45" spans="1:22" ht="20">
      <c r="A45" s="168"/>
      <c r="B45" s="168"/>
      <c r="C45" s="168"/>
      <c r="D45" s="500"/>
      <c r="E45" s="168"/>
      <c r="F45" s="203" t="s">
        <v>940</v>
      </c>
      <c r="H45" s="203" t="s">
        <v>597</v>
      </c>
    </row>
    <row r="46" spans="1:22" ht="14">
      <c r="A46" s="459"/>
      <c r="B46" s="435"/>
      <c r="C46" s="167"/>
      <c r="D46" s="514"/>
    </row>
    <row r="47" spans="1:22" ht="14">
      <c r="A47" s="450"/>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35"/>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435"/>
      <c r="D65" s="514"/>
    </row>
    <row r="66" spans="1:4" ht="14">
      <c r="A66" s="452"/>
      <c r="B66" s="435"/>
      <c r="C66" s="435"/>
      <c r="D66" s="514"/>
    </row>
    <row r="67" spans="1:4" ht="14">
      <c r="A67" s="435"/>
      <c r="B67" s="435"/>
      <c r="C67" s="435"/>
      <c r="D67"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70" firstPageNumber="4294963191" orientation="landscape" horizontalDpi="4294967295" verticalDpi="4294967295" r:id="rId1"/>
  <headerFooter alignWithMargins="0">
    <oddHeader>&amp;R&amp;"Calibri"&amp;10&amp;K000000 Confidential&amp;1#_x000D_</oddHead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70"/>
  <sheetViews>
    <sheetView view="pageBreakPreview" topLeftCell="A10" zoomScale="85" zoomScaleNormal="70" zoomScaleSheetLayoutView="85" workbookViewId="0">
      <selection activeCell="P31" sqref="P31"/>
    </sheetView>
  </sheetViews>
  <sheetFormatPr defaultColWidth="9.1796875" defaultRowHeight="12.5"/>
  <cols>
    <col min="1" max="1" width="5.6328125" style="386" customWidth="1"/>
    <col min="2" max="2" width="41.6328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2" width="11.7265625" style="169" customWidth="1"/>
    <col min="13" max="13" width="0.1796875" style="386" hidden="1" customWidth="1"/>
    <col min="14" max="14" width="1.453125" style="386" customWidth="1"/>
    <col min="15" max="15" width="2.54296875" style="386" customWidth="1"/>
    <col min="16" max="16" width="4.81640625" style="386" hidden="1" customWidth="1"/>
    <col min="17" max="17" width="3.54296875" style="386" customWidth="1"/>
    <col min="18" max="18" width="0.54296875" style="386" hidden="1" customWidth="1"/>
    <col min="19" max="19" width="5.81640625" style="386" hidden="1" customWidth="1"/>
    <col min="20" max="20" width="2.81640625" style="386" customWidth="1"/>
    <col min="21" max="21" width="0.1796875" style="386" hidden="1" customWidth="1"/>
    <col min="22" max="22" width="12.81640625" style="170" customWidth="1"/>
    <col min="23" max="23" width="9.1796875" style="386"/>
    <col min="24" max="24" width="9.1796875" style="386"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28"/>
      <c r="I10" s="52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3.5" customHeight="1">
      <c r="A18" s="479"/>
      <c r="B18" s="478"/>
      <c r="C18" s="261" t="str">
        <f>IF(D18="","",VLOOKUP(B18,Data!$B$5:$L$502,2,FALSE))</f>
        <v/>
      </c>
      <c r="D18" s="381"/>
      <c r="E18" s="476"/>
      <c r="F18" s="325" t="str">
        <f>IF(D18="","",VLOOKUP(B18,Data!$B$5:$L$502,11,FALSE))</f>
        <v/>
      </c>
      <c r="G18" s="326" t="str">
        <f>IF(D18&gt;0,D18*F18,"-")</f>
        <v>-</v>
      </c>
      <c r="H18" s="327" t="str">
        <f>IF(D18="","",VLOOKUP(B18,Data!$B$5:$D$502,3,FALSE))</f>
        <v/>
      </c>
      <c r="I18" s="327" t="str">
        <f>IF(D18="","",VLOOKUP(B18,Data!$B$5:$M$502,12,FALSE))</f>
        <v/>
      </c>
      <c r="J18" s="328"/>
      <c r="K18" s="325" t="str">
        <f>IF(D18="","",VLOOKUP(B18,Data!$B$5:$E$502,4,FALSE)*D18)</f>
        <v/>
      </c>
      <c r="L18" s="325" t="str">
        <f>IF(D18="","",VLOOKUP(B18,Data!$B$5:$F$502,5,FALSE)*D18)</f>
        <v/>
      </c>
      <c r="M18" s="329" t="e">
        <f>IF(A18=Data!A289,Data!F289,(IF(A18=Data!A291,Data!F291,(IF(A18=Data!A293,Data!F293,(IF(A18=Data!#REF!,Data!#REF!,(IF(A18=Data!A298,Data!F298,(IF(A18=Data!#REF!,Data!#REF!,(IF(A18=Data!#REF!,Data!#REF!,(IF(A18=Data!#REF!,Data!#REF!,Data!#REF!)))))))))))))))&amp;IF(A18=Data!A366,Data!F366,(IF(A18=Data!#REF!,Data!#REF!,(IF(A18=Data!#REF!,Data!#REF!,(IF(A18=Data!#REF!,Data!#REF!,(IF(A18=Data!#REF!,Data!#REF!,(IF(A18=Data!#REF!,Data!F1106,(IF(A18=Data!#REF!,Data!#REF!,(IF(A18=Data!#REF!,Data!#REF!,Data!#REF!)))))))))))))))&amp;IF(A18=Data!#REF!,Data!#REF!,(IF(A18=Data!#REF!,Data!#REF!,(IF(A18=Data!#REF!,Data!#REF!,(IF(A18=Data!#REF!,Data!#REF!,(IF(A18=Data!#REF!,Data!#REF!,Data!#REF!)))))))))</f>
        <v>#REF!</v>
      </c>
      <c r="N18" s="330"/>
      <c r="O18" s="331"/>
      <c r="P18" s="332" t="e">
        <f>IF(A18=Data!A289,Data!G289,(IF(A18=Data!A291,Data!G291,(IF(A18=Data!A293,Data!G293,(IF(A18=Data!#REF!,Data!#REF!,(IF(A18=Data!A298,Data!G298,(IF(A18=Data!#REF!,Data!#REF!,(IF(A18=Data!#REF!,Data!#REF!,(IF(A18=Data!#REF!,Data!#REF!,Data!#REF!)))))))))))))))&amp;IF(A18=Data!A366,Data!G366,(IF(A18=Data!#REF!,Data!#REF!,(IF(A18=Data!#REF!,Data!#REF!,(IF(A18=Data!#REF!,Data!#REF!,(IF(A18=Data!#REF!,Data!#REF!,(IF(A18=Data!#REF!,Data!G1106,(IF(A18=Data!#REF!,Data!#REF!,(IF(A18=Data!#REF!,Data!#REF!,Data!#REF!)))))))))))))))&amp;IF(A18=Data!#REF!,Data!#REF!,(IF(A18=Data!#REF!,Data!#REF!,(IF(A18=Data!#REF!,Data!#REF!,(IF(A18=Data!#REF!,Data!#REF!,(IF(A18=Data!#REF!,Data!#REF!,Data!#REF!)))))))))</f>
        <v>#REF!</v>
      </c>
      <c r="Q18" s="331"/>
      <c r="R18" s="331"/>
      <c r="S18" s="332" t="e">
        <f>IF(A18=Data!A289,Data!H289,(IF(A18=Data!A291,Data!H291,(IF(A18=Data!A293,Data!H293,(IF(A18=Data!#REF!,Data!#REF!,(IF(A18=Data!A298,Data!H298,(IF(A18=Data!#REF!,Data!#REF!,(IF(A18=Data!#REF!,Data!#REF!,(IF(A18=Data!#REF!,Data!#REF!,Data!#REF!)))))))))))))))&amp;IF(A18=Data!A366,Data!H366,(IF(A18=Data!#REF!,Data!#REF!,(IF(A18=Data!#REF!,Data!#REF!,(IF(A18=Data!#REF!,Data!#REF!,(IF(A18=Data!#REF!,Data!#REF!,(IF(A18=Data!#REF!,Data!H1106,(IF(A18=Data!#REF!,Data!#REF!,(IF(A18=Data!#REF!,Data!#REF!,Data!#REF!)))))))))))))))&amp;IF(A18=Data!#REF!,Data!#REF!,(IF(A18=Data!#REF!,Data!#REF!,(IF(A18=Data!#REF!,Data!#REF!,(IF(A18=Data!#REF!,Data!#REF!,(IF(A18=Data!#REF!,Data!#REF!,Data!#REF!)))))))))</f>
        <v>#REF!</v>
      </c>
      <c r="T18" s="333"/>
      <c r="U18" s="332" t="e">
        <f>IF(A18=Data!A289,Data!I289,(IF(A18=Data!A291,Data!I291,(IF(A18=Data!A293,Data!I293,(IF(A18=Data!#REF!,Data!#REF!,(IF(A18=Data!A298,Data!I298,(IF(A18=Data!#REF!,Data!#REF!,(IF(A18=Data!#REF!,Data!#REF!,(IF(A18=Data!#REF!,Data!#REF!,Data!#REF!)))))))))))))))&amp;IF(A18=Data!A366,Data!I366,(IF(A18=Data!#REF!,Data!#REF!,(IF(A18=Data!#REF!,Data!#REF!,(IF(A18=Data!#REF!,Data!#REF!,(IF(A18=Data!#REF!,Data!#REF!,(IF(A18=Data!#REF!,Data!I1106,(IF(A18=Data!#REF!,Data!#REF!,(IF(A18=Data!#REF!,Data!#REF!,Data!#REF!)))))))))))))))&amp;IF(A18=Data!#REF!,Data!#REF!,(IF(A18=Data!#REF!,Data!#REF!,(IF(A18=Data!#REF!,Data!#REF!,(IF(A18=Data!#REF!,Data!#REF!,(IF(A18=Data!#REF!,Data!#REF!,Data!#REF!)))))))))</f>
        <v>#REF!</v>
      </c>
      <c r="V18" s="334" t="str">
        <f>IF(D18="","",VLOOKUP(B18,Data!$B$5:$J$502,9,FALSE)*D18)</f>
        <v/>
      </c>
      <c r="X18" s="386"/>
      <c r="Y18" s="386"/>
      <c r="Z18" s="386"/>
      <c r="AA18" s="386"/>
      <c r="AB18" s="386"/>
    </row>
    <row r="19" spans="1:28" s="468" customFormat="1" ht="19.25" customHeight="1">
      <c r="A19" s="476"/>
      <c r="B19" s="475" t="s">
        <v>976</v>
      </c>
      <c r="C19" s="261" t="str">
        <f>IF(D19="","",VLOOKUP(B19,Data!$B$5:$L$502,2,FALSE))</f>
        <v/>
      </c>
      <c r="D19" s="381"/>
      <c r="E19" s="498"/>
      <c r="F19" s="325" t="str">
        <f>IF(D19="","",VLOOKUP(B19,Data!$B$5:$L$502,11,FALSE))</f>
        <v/>
      </c>
      <c r="G19" s="326" t="str">
        <f>IF(D19&gt;0,D19*F19,"-")</f>
        <v>-</v>
      </c>
      <c r="H19" s="327" t="str">
        <f>IF(D19="","",VLOOKUP(B19,Data!$B$5:$D$502,3,FALSE))</f>
        <v/>
      </c>
      <c r="I19" s="327" t="str">
        <f>IF(D19="","",VLOOKUP(B19,Data!$B$5:$M$502,12,FALSE))</f>
        <v/>
      </c>
      <c r="J19" s="227"/>
      <c r="K19" s="325" t="str">
        <f>IF(D19="","",VLOOKUP(B19,Data!$B$5:$E$502,4,FALSE)*D19)</f>
        <v/>
      </c>
      <c r="L19" s="325" t="str">
        <f>IF(D19="","",VLOOKUP(B19,Data!$B$5:$F$502,5,FALSE)*D19)</f>
        <v/>
      </c>
      <c r="M19" s="228"/>
      <c r="N19" s="295"/>
      <c r="O19" s="296"/>
      <c r="P19" s="229"/>
      <c r="Q19" s="296"/>
      <c r="R19" s="296"/>
      <c r="S19" s="229"/>
      <c r="T19" s="297"/>
      <c r="U19" s="229"/>
      <c r="V19" s="334" t="str">
        <f>IF(D19="","",VLOOKUP(B19,Data!$B$5:$J$502,9,FALSE)*D19)</f>
        <v/>
      </c>
      <c r="X19" s="386"/>
      <c r="Y19" s="386"/>
      <c r="Z19" s="386"/>
      <c r="AA19" s="386"/>
      <c r="AB19" s="386"/>
    </row>
    <row r="20" spans="1:28" s="468" customFormat="1" ht="19.25" customHeight="1">
      <c r="A20" s="476"/>
      <c r="B20" s="499" t="s">
        <v>974</v>
      </c>
      <c r="C20" s="324" t="str">
        <f>IF(D20="","",VLOOKUP(B20,Data!$B$5:$L$502,2,FALSE))</f>
        <v>ZJ22000</v>
      </c>
      <c r="D20" s="485">
        <v>4</v>
      </c>
      <c r="E20" s="498"/>
      <c r="F20" s="325">
        <f>IF(D20="","",VLOOKUP(B20,Data!$B$5:$L$502,11,FALSE))</f>
        <v>161.47999999999999</v>
      </c>
      <c r="G20" s="326">
        <f>IF(D20&gt;0,D20*F20,"-")</f>
        <v>645.91999999999996</v>
      </c>
      <c r="H20" s="327" t="str">
        <f>IF(D20="","",VLOOKUP(B20,Data!$B$5:$D$502,3,FALSE))</f>
        <v>C/T</v>
      </c>
      <c r="I20" s="327" t="str">
        <f>IF(D20="","",VLOOKUP(B20,Data!$B$5:$M$502,12,FALSE))</f>
        <v>Indonesia</v>
      </c>
      <c r="J20" s="356" t="s">
        <v>977</v>
      </c>
      <c r="K20" s="325">
        <f>IF(D20="","",VLOOKUP(B20,Data!$B$5:$E$502,4,FALSE)*D20)</f>
        <v>28</v>
      </c>
      <c r="L20" s="325">
        <f>IF(D20="","",VLOOKUP(B20,Data!$B$5:$F$502,5,FALSE)*D20)</f>
        <v>25.6</v>
      </c>
      <c r="M20" s="357"/>
      <c r="N20" s="358"/>
      <c r="O20" s="359"/>
      <c r="P20" s="360"/>
      <c r="Q20" s="359"/>
      <c r="R20" s="359"/>
      <c r="S20" s="360"/>
      <c r="T20" s="361"/>
      <c r="U20" s="360"/>
      <c r="V20" s="334">
        <f>IF(D20="","",VLOOKUP(B20,Data!$B$5:$J$502,9,FALSE)*D20)</f>
        <v>0.128</v>
      </c>
      <c r="X20" s="386"/>
      <c r="Y20" s="386"/>
      <c r="Z20" s="386"/>
      <c r="AA20" s="386"/>
      <c r="AB20" s="386"/>
    </row>
    <row r="21" spans="1:28" s="468" customFormat="1" ht="19.25" customHeight="1">
      <c r="A21" s="476"/>
      <c r="B21" s="475" t="s">
        <v>979</v>
      </c>
      <c r="C21" s="261" t="str">
        <f>IF(D21="","",VLOOKUP(B21,Data!$B$5:$L$502,2,FALSE))</f>
        <v/>
      </c>
      <c r="D21" s="381"/>
      <c r="E21" s="498"/>
      <c r="F21" s="325" t="str">
        <f>IF(D21="","",VLOOKUP(B21,Data!$B$5:$L$502,11,FALSE))</f>
        <v/>
      </c>
      <c r="G21" s="326" t="str">
        <f>IF(D21&gt;0,D21*F21,"-")</f>
        <v>-</v>
      </c>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386"/>
      <c r="Y21" s="386"/>
      <c r="Z21" s="386"/>
      <c r="AA21" s="386"/>
      <c r="AB21" s="386"/>
    </row>
    <row r="22" spans="1:28" s="468" customFormat="1" ht="19.25" customHeight="1">
      <c r="A22" s="476"/>
      <c r="B22" s="499" t="s">
        <v>974</v>
      </c>
      <c r="C22" s="324" t="str">
        <f>IF(D22="","",VLOOKUP(B22,Data!$B$5:$L$502,2,FALSE))</f>
        <v>ZJ22000</v>
      </c>
      <c r="D22" s="485">
        <v>8</v>
      </c>
      <c r="E22" s="498"/>
      <c r="F22" s="325">
        <f>IF(D22="","",VLOOKUP(B22,Data!$B$5:$L$502,11,FALSE))</f>
        <v>161.47999999999999</v>
      </c>
      <c r="G22" s="326">
        <f>IF(D22&gt;0,D22*F22,"-")</f>
        <v>1291.8399999999999</v>
      </c>
      <c r="H22" s="327" t="str">
        <f>IF(D22="","",VLOOKUP(B22,Data!$B$5:$D$502,3,FALSE))</f>
        <v>C/T</v>
      </c>
      <c r="I22" s="327" t="str">
        <f>IF(D22="","",VLOOKUP(B22,Data!$B$5:$M$502,12,FALSE))</f>
        <v>Indonesia</v>
      </c>
      <c r="J22" s="356" t="s">
        <v>978</v>
      </c>
      <c r="K22" s="325">
        <f>IF(D22="","",VLOOKUP(B22,Data!$B$5:$E$502,4,FALSE)*D22)</f>
        <v>56</v>
      </c>
      <c r="L22" s="325">
        <f>IF(D22="","",VLOOKUP(B22,Data!$B$5:$F$502,5,FALSE)*D22)</f>
        <v>51.2</v>
      </c>
      <c r="M22" s="357"/>
      <c r="N22" s="358"/>
      <c r="O22" s="359"/>
      <c r="P22" s="360"/>
      <c r="Q22" s="359"/>
      <c r="R22" s="359"/>
      <c r="S22" s="360"/>
      <c r="T22" s="361"/>
      <c r="U22" s="360"/>
      <c r="V22" s="334">
        <f>IF(D22="","",VLOOKUP(B22,Data!$B$5:$J$502,9,FALSE)*D22)</f>
        <v>0.25600000000000001</v>
      </c>
      <c r="X22" s="386"/>
      <c r="Y22" s="386"/>
      <c r="Z22" s="386"/>
      <c r="AA22" s="386"/>
      <c r="AB22" s="386"/>
    </row>
    <row r="23" spans="1:28" s="468" customFormat="1" ht="19.25" customHeight="1">
      <c r="A23" s="476"/>
      <c r="B23" s="499"/>
      <c r="C23" s="324" t="str">
        <f>IF(D23="","",VLOOKUP(B23,Data!$B$5:$L$502,2,FALSE))</f>
        <v/>
      </c>
      <c r="D23" s="485"/>
      <c r="E23" s="498"/>
      <c r="F23" s="325" t="str">
        <f>IF(D23="","",VLOOKUP(B23,Data!$B$5:$L$502,11,FALSE))</f>
        <v/>
      </c>
      <c r="G23" s="326" t="str">
        <f t="shared" ref="G23:G31" si="0">IF(D23&gt;0,D23*F23,"-")</f>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386"/>
      <c r="Y23" s="386"/>
      <c r="Z23" s="386"/>
      <c r="AA23" s="386"/>
      <c r="AB23" s="386"/>
    </row>
    <row r="24" spans="1:28" s="468" customFormat="1" ht="19.25" customHeight="1">
      <c r="A24" s="476"/>
      <c r="B24" s="499"/>
      <c r="C24" s="324" t="str">
        <f>IF(D24="","",VLOOKUP(B24,Data!$B$5:$L$502,2,FALSE))</f>
        <v/>
      </c>
      <c r="D24" s="485"/>
      <c r="E24" s="498"/>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386"/>
      <c r="Y24" s="386"/>
      <c r="Z24" s="386"/>
      <c r="AA24" s="386"/>
      <c r="AB24" s="386"/>
    </row>
    <row r="25" spans="1:28" s="468" customFormat="1" ht="19.25" customHeight="1">
      <c r="A25" s="476"/>
      <c r="B25" s="499"/>
      <c r="C25" s="324" t="str">
        <f>IF(D25="","",VLOOKUP(B25,Data!$B$5:$L$502,2,FALSE))</f>
        <v/>
      </c>
      <c r="D25" s="485"/>
      <c r="E25" s="498"/>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476"/>
      <c r="B26" s="499"/>
      <c r="C26" s="324" t="str">
        <f>IF(D26="","",VLOOKUP(B26,Data!$B$5:$L$502,2,FALSE))</f>
        <v/>
      </c>
      <c r="D26" s="485"/>
      <c r="E26" s="498"/>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68" customFormat="1" ht="19.25" customHeight="1">
      <c r="A27" s="476"/>
      <c r="B27" s="499"/>
      <c r="C27" s="324" t="str">
        <f>IF(D27="","",VLOOKUP(B27,Data!$B$5:$L$502,2,FALSE))</f>
        <v/>
      </c>
      <c r="D27" s="485"/>
      <c r="E27" s="498"/>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68" customFormat="1" ht="19.25" customHeight="1">
      <c r="A28" s="476"/>
      <c r="B28" s="517"/>
      <c r="C28" s="261" t="str">
        <f>IF(D28="","",VLOOKUP(B28,Data!$B$5:$L$502,2,FALSE))</f>
        <v/>
      </c>
      <c r="D28" s="381"/>
      <c r="E28" s="498"/>
      <c r="F28" s="325" t="str">
        <f>IF(D28="","",VLOOKUP(B28,Data!$B$5:$L$502,11,FALSE))</f>
        <v/>
      </c>
      <c r="G28" s="326" t="str">
        <f>IF(D28&gt;0,D28*F28,"-")</f>
        <v>-</v>
      </c>
      <c r="H28" s="327" t="str">
        <f>IF(D28="","",VLOOKUP(B28,Data!$B$5:$D$502,3,FALSE))</f>
        <v/>
      </c>
      <c r="I28" s="327" t="str">
        <f>IF(D28="","",VLOOKUP(B28,Data!$B$5:$M$502,12,FALSE))</f>
        <v/>
      </c>
      <c r="J28" s="227"/>
      <c r="K28" s="325" t="str">
        <f>IF(D28="","",VLOOKUP(B28,Data!$B$5:$E$502,4,FALSE)*D28)</f>
        <v/>
      </c>
      <c r="L28" s="325" t="str">
        <f>IF(D28="","",VLOOKUP(B28,Data!$B$5:$F$502,5,FALSE)*D28)</f>
        <v/>
      </c>
      <c r="M28" s="228"/>
      <c r="N28" s="295"/>
      <c r="O28" s="296"/>
      <c r="P28" s="229"/>
      <c r="Q28" s="296"/>
      <c r="R28" s="296"/>
      <c r="S28" s="229"/>
      <c r="T28" s="297"/>
      <c r="U28" s="229"/>
      <c r="V28" s="334" t="str">
        <f>IF(D28="","",VLOOKUP(B28,Data!$B$5:$J$502,9,FALSE)*D28)</f>
        <v/>
      </c>
      <c r="X28" s="386"/>
      <c r="Y28" s="386"/>
      <c r="Z28" s="386"/>
      <c r="AA28" s="386"/>
      <c r="AB28" s="386"/>
    </row>
    <row r="29" spans="1:28" s="468" customFormat="1" ht="19.25" customHeight="1">
      <c r="A29" s="476"/>
      <c r="B29" s="517" t="s">
        <v>902</v>
      </c>
      <c r="C29" s="324" t="str">
        <f>IF(D29="","",VLOOKUP(B29,Data!$B$5:$L$502,2,FALSE))</f>
        <v/>
      </c>
      <c r="D29" s="485"/>
      <c r="E29" s="498"/>
      <c r="F29" s="325" t="str">
        <f>IF(D29="","",VLOOKUP(B29,Data!$B$5:$L$502,11,FALSE))</f>
        <v/>
      </c>
      <c r="G29" s="326" t="str">
        <f>IF(D29&gt;0,D29*F29,"-")</f>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386"/>
      <c r="Y29" s="386"/>
      <c r="Z29" s="386"/>
      <c r="AA29" s="386"/>
      <c r="AB29" s="386"/>
    </row>
    <row r="30" spans="1:28" s="468" customFormat="1" ht="19.25" customHeight="1">
      <c r="A30" s="476"/>
      <c r="B30" s="517" t="s">
        <v>980</v>
      </c>
      <c r="C30" s="324" t="str">
        <f>IF(D30="","",VLOOKUP(B30,Data!$B$5:$L$502,2,FALSE))</f>
        <v/>
      </c>
      <c r="D30" s="485"/>
      <c r="E30" s="498"/>
      <c r="F30" s="325" t="str">
        <f>IF(D30="","",VLOOKUP(B30,Data!$B$5:$L$502,11,FALSE))</f>
        <v/>
      </c>
      <c r="G30" s="326" t="str">
        <f>IF(D30&gt;0,D30*F30,"-")</f>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386"/>
      <c r="Y30" s="386"/>
      <c r="Z30" s="386"/>
      <c r="AA30" s="386"/>
      <c r="AB30" s="386"/>
    </row>
    <row r="31" spans="1:28" s="468" customFormat="1" ht="19.25" customHeight="1">
      <c r="A31" s="476"/>
      <c r="B31" s="499"/>
      <c r="C31" s="324" t="str">
        <f>IF(D31="","",VLOOKUP(B31,Data!$B$5:$L$502,2,FALSE))</f>
        <v/>
      </c>
      <c r="D31" s="485"/>
      <c r="E31" s="498"/>
      <c r="F31" s="325" t="str">
        <f>IF(D31="","",VLOOKUP(B31,Data!$B$5:$L$502,11,FALSE))</f>
        <v/>
      </c>
      <c r="G31" s="326" t="str">
        <f t="shared" si="0"/>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386"/>
      <c r="Y31" s="386"/>
      <c r="Z31" s="386"/>
      <c r="AA31" s="386"/>
      <c r="AB31" s="386"/>
    </row>
    <row r="32" spans="1:28" s="440" customFormat="1" ht="17.5">
      <c r="A32" s="476"/>
      <c r="B32" s="784"/>
      <c r="C32" s="785"/>
      <c r="D32" s="510">
        <f>SUM(D17:D31)</f>
        <v>12</v>
      </c>
      <c r="E32" s="463"/>
      <c r="F32" s="351"/>
      <c r="G32" s="351">
        <f>SUM(G17:G31)</f>
        <v>1937.7599999999998</v>
      </c>
      <c r="H32" s="462"/>
      <c r="I32" s="462"/>
      <c r="J32" s="462"/>
      <c r="K32" s="351">
        <f>SUM(K17:K31)</f>
        <v>84</v>
      </c>
      <c r="L32" s="351">
        <f>SUM(L17:L31)</f>
        <v>76.800000000000011</v>
      </c>
      <c r="M32" s="351" t="e">
        <f>SUM(M18:M31)</f>
        <v>#REF!</v>
      </c>
      <c r="N32" s="351" t="e">
        <f>SUM(#REF!)</f>
        <v>#REF!</v>
      </c>
      <c r="O32" s="351">
        <f>SUM(O18:O31)</f>
        <v>0</v>
      </c>
      <c r="P32" s="351" t="e">
        <f>SUM(P18:P31)</f>
        <v>#REF!</v>
      </c>
      <c r="Q32" s="351" t="e">
        <f>SUM(#REF!)</f>
        <v>#REF!</v>
      </c>
      <c r="R32" s="351">
        <f>SUM(R18:R31)</f>
        <v>0</v>
      </c>
      <c r="S32" s="351" t="e">
        <f>SUM(S18:S31)</f>
        <v>#REF!</v>
      </c>
      <c r="T32" s="351"/>
      <c r="U32" s="351" t="e">
        <f>SUM(U18:U31)</f>
        <v>#REF!</v>
      </c>
      <c r="V32" s="354">
        <f>SUM(V17:V31)</f>
        <v>0.38400000000000001</v>
      </c>
    </row>
    <row r="33" spans="1:22" ht="16.5">
      <c r="A33" s="476"/>
      <c r="B33" s="786"/>
      <c r="C33" s="787"/>
      <c r="D33" s="511"/>
      <c r="E33" s="412"/>
      <c r="F33" s="183" t="s">
        <v>821</v>
      </c>
      <c r="G33" s="180"/>
      <c r="H33" s="442"/>
      <c r="I33" s="442"/>
      <c r="J33" s="442"/>
      <c r="K33" s="184"/>
      <c r="L33" s="180"/>
      <c r="M33" s="414"/>
      <c r="N33" s="413"/>
      <c r="O33" s="413"/>
      <c r="P33" s="413"/>
      <c r="Q33" s="413"/>
      <c r="R33" s="413"/>
      <c r="S33" s="413"/>
      <c r="T33" s="414"/>
      <c r="U33" s="414"/>
      <c r="V33" s="182"/>
    </row>
    <row r="34" spans="1:22" ht="13">
      <c r="A34" s="393" t="s">
        <v>530</v>
      </c>
      <c r="B34" s="394"/>
      <c r="C34" s="444"/>
      <c r="D34" s="512" t="s">
        <v>538</v>
      </c>
      <c r="E34" s="407"/>
      <c r="F34" s="80" t="s">
        <v>83</v>
      </c>
      <c r="G34" s="84"/>
      <c r="H34" s="423" t="s">
        <v>84</v>
      </c>
      <c r="I34" s="446"/>
      <c r="J34" s="175" t="s">
        <v>85</v>
      </c>
      <c r="K34" s="175"/>
      <c r="L34" s="765" t="s">
        <v>86</v>
      </c>
      <c r="M34" s="766"/>
      <c r="N34" s="766"/>
      <c r="O34" s="766"/>
      <c r="P34" s="766"/>
      <c r="Q34" s="766"/>
      <c r="R34" s="766"/>
      <c r="S34" s="766"/>
      <c r="T34" s="766"/>
      <c r="U34" s="766"/>
      <c r="V34" s="767"/>
    </row>
    <row r="35" spans="1:22" ht="13">
      <c r="A35" s="400" t="s">
        <v>934</v>
      </c>
      <c r="C35" s="409"/>
      <c r="D35" s="501" t="s">
        <v>88</v>
      </c>
      <c r="F35" s="768"/>
      <c r="G35" s="769"/>
      <c r="H35" s="400" t="s">
        <v>89</v>
      </c>
      <c r="I35" s="447"/>
      <c r="J35" s="177" t="s">
        <v>90</v>
      </c>
      <c r="K35" s="177"/>
      <c r="L35" s="173"/>
      <c r="V35" s="178"/>
    </row>
    <row r="36" spans="1:22">
      <c r="A36" s="400" t="s">
        <v>931</v>
      </c>
      <c r="C36" s="401"/>
      <c r="F36" s="768"/>
      <c r="G36" s="769"/>
      <c r="H36" s="400"/>
      <c r="I36" s="447"/>
      <c r="J36" s="177" t="s">
        <v>94</v>
      </c>
      <c r="K36" s="177"/>
      <c r="L36" s="173"/>
      <c r="V36" s="178"/>
    </row>
    <row r="37" spans="1:22" ht="12" customHeight="1">
      <c r="A37" s="412"/>
      <c r="B37" s="413"/>
      <c r="C37" s="448"/>
      <c r="D37" s="501" t="s">
        <v>95</v>
      </c>
      <c r="F37" s="768"/>
      <c r="G37" s="769"/>
      <c r="H37" s="400" t="s">
        <v>96</v>
      </c>
      <c r="I37" s="447"/>
      <c r="J37" s="177"/>
      <c r="K37" s="177"/>
      <c r="L37" s="173"/>
      <c r="V37" s="178"/>
    </row>
    <row r="38" spans="1:22" ht="13">
      <c r="A38" s="393" t="s">
        <v>97</v>
      </c>
      <c r="B38" s="407"/>
      <c r="C38" s="395"/>
      <c r="D38" s="501" t="s">
        <v>98</v>
      </c>
      <c r="F38" s="88" t="s">
        <v>99</v>
      </c>
      <c r="G38" s="85"/>
      <c r="H38" s="400" t="s">
        <v>89</v>
      </c>
      <c r="I38" s="447"/>
      <c r="J38" s="177" t="s">
        <v>100</v>
      </c>
      <c r="K38" s="177"/>
      <c r="L38" s="173"/>
      <c r="V38" s="178"/>
    </row>
    <row r="39" spans="1:22" ht="14.25" customHeight="1">
      <c r="A39" s="400" t="s">
        <v>546</v>
      </c>
      <c r="C39" s="401"/>
      <c r="D39" s="501" t="s">
        <v>101</v>
      </c>
      <c r="F39" s="89"/>
      <c r="G39" s="187"/>
      <c r="H39" s="400" t="s">
        <v>102</v>
      </c>
      <c r="I39" s="447"/>
      <c r="J39" s="177" t="s">
        <v>533</v>
      </c>
      <c r="K39" s="177"/>
      <c r="L39" s="770" t="s">
        <v>104</v>
      </c>
      <c r="M39" s="771"/>
      <c r="N39" s="771"/>
      <c r="O39" s="771"/>
      <c r="P39" s="771"/>
      <c r="Q39" s="771"/>
      <c r="R39" s="771"/>
      <c r="S39" s="771"/>
      <c r="T39" s="771"/>
      <c r="U39" s="771"/>
      <c r="V39" s="772"/>
    </row>
    <row r="40" spans="1:22" ht="16.25" customHeight="1">
      <c r="A40" s="412"/>
      <c r="B40" s="413"/>
      <c r="C40" s="414"/>
      <c r="D40" s="513"/>
      <c r="E40" s="413"/>
      <c r="F40" s="778" t="s">
        <v>973</v>
      </c>
      <c r="G40" s="782"/>
      <c r="H40" s="778" t="s">
        <v>972</v>
      </c>
      <c r="I40" s="783"/>
      <c r="J40" s="181" t="s">
        <v>105</v>
      </c>
      <c r="K40" s="181"/>
      <c r="L40" s="762" t="s">
        <v>106</v>
      </c>
      <c r="M40" s="763"/>
      <c r="N40" s="763"/>
      <c r="O40" s="763"/>
      <c r="P40" s="763"/>
      <c r="Q40" s="763"/>
      <c r="R40" s="763"/>
      <c r="S40" s="763"/>
      <c r="T40" s="763"/>
      <c r="U40" s="763"/>
      <c r="V40" s="764"/>
    </row>
    <row r="41" spans="1:22" ht="18" customHeight="1"/>
    <row r="42" spans="1:22" ht="18" customHeight="1"/>
    <row r="43" spans="1:22" s="460" customFormat="1" ht="17.25" customHeight="1">
      <c r="A43" s="203" t="s">
        <v>942</v>
      </c>
      <c r="B43" s="169"/>
      <c r="C43" s="203" t="s">
        <v>597</v>
      </c>
      <c r="D43" s="500"/>
      <c r="E43" s="168"/>
      <c r="F43" s="203" t="s">
        <v>936</v>
      </c>
      <c r="G43" s="169"/>
      <c r="H43" s="203" t="s">
        <v>597</v>
      </c>
      <c r="K43" s="225"/>
      <c r="L43" s="225"/>
      <c r="V43" s="226"/>
    </row>
    <row r="44" spans="1:22" s="460" customFormat="1" ht="17.25" customHeight="1">
      <c r="A44" s="203" t="s">
        <v>943</v>
      </c>
      <c r="B44" s="169"/>
      <c r="C44" s="203" t="s">
        <v>948</v>
      </c>
      <c r="D44" s="500"/>
      <c r="E44" s="168"/>
      <c r="F44" s="203" t="s">
        <v>937</v>
      </c>
      <c r="G44" s="169"/>
      <c r="H44" s="203" t="s">
        <v>947</v>
      </c>
      <c r="K44" s="225"/>
      <c r="L44" s="225"/>
      <c r="V44" s="226"/>
    </row>
    <row r="45" spans="1:22" s="460" customFormat="1" ht="17.25" customHeight="1">
      <c r="A45" s="203" t="s">
        <v>944</v>
      </c>
      <c r="B45" s="169"/>
      <c r="C45" s="203" t="s">
        <v>947</v>
      </c>
      <c r="D45" s="500"/>
      <c r="E45" s="168"/>
      <c r="F45" s="203" t="s">
        <v>938</v>
      </c>
      <c r="G45" s="169"/>
      <c r="H45" s="203" t="s">
        <v>597</v>
      </c>
      <c r="K45" s="225"/>
      <c r="L45" s="225"/>
      <c r="V45" s="226"/>
    </row>
    <row r="46" spans="1:22" s="460" customFormat="1" ht="17.25" customHeight="1">
      <c r="A46" s="203" t="s">
        <v>945</v>
      </c>
      <c r="B46" s="169"/>
      <c r="C46" s="203" t="s">
        <v>597</v>
      </c>
      <c r="D46" s="500"/>
      <c r="E46" s="168"/>
      <c r="F46" s="203" t="s">
        <v>939</v>
      </c>
      <c r="G46" s="169"/>
      <c r="H46" s="203" t="s">
        <v>597</v>
      </c>
      <c r="K46" s="225"/>
      <c r="L46" s="225"/>
      <c r="V46" s="226"/>
    </row>
    <row r="47" spans="1:22" s="460" customFormat="1" ht="17.25" customHeight="1">
      <c r="A47" s="203" t="s">
        <v>946</v>
      </c>
      <c r="B47" s="169"/>
      <c r="C47" s="203" t="s">
        <v>597</v>
      </c>
      <c r="D47" s="500"/>
      <c r="E47" s="168"/>
      <c r="F47" s="203" t="s">
        <v>941</v>
      </c>
      <c r="G47" s="169"/>
      <c r="H47" s="203" t="s">
        <v>597</v>
      </c>
      <c r="K47" s="225"/>
      <c r="L47" s="225"/>
      <c r="V47" s="226"/>
    </row>
    <row r="48" spans="1:22" ht="20">
      <c r="A48" s="168"/>
      <c r="B48" s="168"/>
      <c r="C48" s="168"/>
      <c r="D48" s="500"/>
      <c r="E48" s="168"/>
      <c r="F48" s="203" t="s">
        <v>940</v>
      </c>
      <c r="H48" s="203" t="s">
        <v>597</v>
      </c>
    </row>
    <row r="49" spans="1:4" ht="14">
      <c r="A49" s="459"/>
      <c r="B49" s="435"/>
      <c r="C49" s="167"/>
      <c r="D49" s="514"/>
    </row>
    <row r="50" spans="1:4" ht="14">
      <c r="A50" s="450"/>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35"/>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435"/>
      <c r="D68" s="514"/>
    </row>
    <row r="69" spans="1:4" ht="14">
      <c r="A69" s="452"/>
      <c r="B69" s="435"/>
      <c r="C69" s="435"/>
      <c r="D69" s="514"/>
    </row>
    <row r="70" spans="1:4" ht="14">
      <c r="A70" s="435"/>
      <c r="B70" s="435"/>
      <c r="C70" s="435"/>
      <c r="D70" s="514"/>
    </row>
  </sheetData>
  <mergeCells count="9">
    <mergeCell ref="F40:G40"/>
    <mergeCell ref="H40:I40"/>
    <mergeCell ref="L40:V40"/>
    <mergeCell ref="B32:C33"/>
    <mergeCell ref="L34:V34"/>
    <mergeCell ref="F35:G35"/>
    <mergeCell ref="F36:G36"/>
    <mergeCell ref="F37:G37"/>
    <mergeCell ref="L39:V39"/>
  </mergeCells>
  <printOptions horizontalCentered="1"/>
  <pageMargins left="0.19685039370078741" right="0" top="0.17" bottom="0.15748031496062992" header="0.11811023622047245" footer="0.15748031496062992"/>
  <pageSetup paperSize="9" scale="71" firstPageNumber="4294963191" orientation="landscape" horizontalDpi="4294967295" verticalDpi="4294967295" r:id="rId1"/>
  <headerFooter alignWithMargins="0">
    <oddHeader>&amp;R&amp;"Calibri"&amp;10&amp;K000000 Confidential&amp;1#_x000D_</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B78"/>
  <sheetViews>
    <sheetView zoomScale="70" zoomScaleNormal="70" zoomScaleSheetLayoutView="115" workbookViewId="0">
      <selection activeCell="P31" sqref="P31"/>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30"/>
      <c r="I10" s="531"/>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524" t="s">
        <v>953</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v>1</v>
      </c>
      <c r="B19" s="499" t="s">
        <v>40</v>
      </c>
      <c r="C19" s="324" t="str">
        <f>IF(D19="","",VLOOKUP(B19,Data!$B$5:$L$502,2,FALSE))</f>
        <v>ZJ54410</v>
      </c>
      <c r="D19" s="485">
        <v>1</v>
      </c>
      <c r="E19" s="525" t="s">
        <v>528</v>
      </c>
      <c r="F19" s="325">
        <f>IF(D19="","",VLOOKUP(B19,Data!$B$5:$L$502,11,FALSE))</f>
        <v>4657.7700000000004</v>
      </c>
      <c r="G19" s="326">
        <f>IF(D19&gt;0,D19*F19,"-")</f>
        <v>4657.7700000000004</v>
      </c>
      <c r="H19" s="327" t="str">
        <f>IF(D19="","",VLOOKUP(B19,Data!$B$5:$D$502,3,FALSE))</f>
        <v>C/T</v>
      </c>
      <c r="I19" s="327" t="str">
        <f>IF(D19="","",VLOOKUP(B19,Data!$B$5:$M$502,12,FALSE))</f>
        <v>Indonesia</v>
      </c>
      <c r="J19" s="356" t="s">
        <v>954</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386"/>
      <c r="Y19" s="386"/>
      <c r="Z19" s="386"/>
      <c r="AA19" s="386"/>
      <c r="AB19" s="386"/>
    </row>
    <row r="20" spans="1:28" s="468" customFormat="1" ht="19.25" customHeight="1">
      <c r="A20" s="476"/>
      <c r="B20" s="524" t="s">
        <v>969</v>
      </c>
      <c r="C20" s="324" t="str">
        <f>IF(D20="","",VLOOKUP(B20,Data!$B$5:$L$502,2,FALSE))</f>
        <v/>
      </c>
      <c r="D20" s="381"/>
      <c r="E20" s="525"/>
      <c r="F20" s="325" t="str">
        <f>IF(D20="","",VLOOKUP(B20,Data!$B$5:$L$502,11,FALSE))</f>
        <v/>
      </c>
      <c r="G20" s="326" t="str">
        <f>IF(D20&gt;0,D20*F20,"-")</f>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25" customHeight="1">
      <c r="A21" s="476">
        <v>2</v>
      </c>
      <c r="B21" s="499" t="s">
        <v>32</v>
      </c>
      <c r="C21" s="324" t="str">
        <f>IF(D21="","",VLOOKUP(B21,Data!$B$5:$L$502,2,FALSE))</f>
        <v>ZQ21280</v>
      </c>
      <c r="D21" s="485">
        <v>1</v>
      </c>
      <c r="E21" s="525" t="s">
        <v>529</v>
      </c>
      <c r="F21" s="325">
        <f>IF(D21="","",VLOOKUP(B21,Data!$B$5:$L$502,11,FALSE))</f>
        <v>1748.05</v>
      </c>
      <c r="G21" s="326">
        <f>IF(D21&gt;0,D21*F21,"-")</f>
        <v>1748.05</v>
      </c>
      <c r="H21" s="327" t="str">
        <f>IF(D21="","",VLOOKUP(B21,Data!$B$5:$D$502,3,FALSE))</f>
        <v>C/T</v>
      </c>
      <c r="I21" s="327" t="str">
        <f>IF(D21="","",VLOOKUP(B21,Data!$B$5:$M$502,12,FALSE))</f>
        <v>Indonesia</v>
      </c>
      <c r="J21" s="356" t="s">
        <v>968</v>
      </c>
      <c r="K21" s="325">
        <f>IF(D21="","",VLOOKUP(B21,Data!$B$5:$E$502,4,FALSE)*D21)</f>
        <v>201</v>
      </c>
      <c r="L21" s="325">
        <f>IF(D21="","",VLOOKUP(B21,Data!$B$5:$F$502,5,FALSE)*D21)</f>
        <v>181</v>
      </c>
      <c r="M21" s="357"/>
      <c r="N21" s="358"/>
      <c r="O21" s="359"/>
      <c r="P21" s="360"/>
      <c r="Q21" s="359"/>
      <c r="R21" s="359"/>
      <c r="S21" s="360"/>
      <c r="T21" s="361"/>
      <c r="U21" s="360"/>
      <c r="V21" s="334">
        <f>IF(D21="","",VLOOKUP(B21,Data!$B$5:$J$502,9,FALSE)*D21)</f>
        <v>1.1499999999999999</v>
      </c>
      <c r="X21" s="386"/>
      <c r="Y21" s="386"/>
      <c r="Z21" s="386"/>
      <c r="AA21" s="386"/>
      <c r="AB21" s="386"/>
    </row>
    <row r="22" spans="1:28" s="468" customFormat="1" ht="19.25" customHeight="1">
      <c r="A22" s="476">
        <v>3</v>
      </c>
      <c r="B22" s="499" t="s">
        <v>394</v>
      </c>
      <c r="C22" s="324" t="str">
        <f>IF(D22="","",VLOOKUP(B22,Data!$B$5:$L$502,2,FALSE))</f>
        <v>ZW44770</v>
      </c>
      <c r="D22" s="485">
        <v>2</v>
      </c>
      <c r="E22" s="525"/>
      <c r="F22" s="325">
        <f>IF(D22="","",VLOOKUP(B22,Data!$B$5:$L$502,11,FALSE))</f>
        <v>1857.02</v>
      </c>
      <c r="G22" s="326">
        <f t="shared" ref="G22:G36" si="0">IF(D22&gt;0,D22*F22,"-")</f>
        <v>3714.04</v>
      </c>
      <c r="H22" s="327" t="str">
        <f>IF(D22="","",VLOOKUP(B22,Data!$B$5:$D$502,3,FALSE))</f>
        <v>C/T</v>
      </c>
      <c r="I22" s="327" t="str">
        <f>IF(D22="","",VLOOKUP(B22,Data!$B$5:$M$502,12,FALSE))</f>
        <v>Indonesia</v>
      </c>
      <c r="J22" s="356" t="s">
        <v>968</v>
      </c>
      <c r="K22" s="325">
        <f>IF(D22="","",VLOOKUP(B22,Data!$B$5:$E$502,4,FALSE)*D22)</f>
        <v>402</v>
      </c>
      <c r="L22" s="325">
        <f>IF(D22="","",VLOOKUP(B22,Data!$B$5:$F$502,5,FALSE)*D22)</f>
        <v>362</v>
      </c>
      <c r="M22" s="357"/>
      <c r="N22" s="358"/>
      <c r="O22" s="359"/>
      <c r="P22" s="360"/>
      <c r="Q22" s="359"/>
      <c r="R22" s="359"/>
      <c r="S22" s="360"/>
      <c r="T22" s="361"/>
      <c r="U22" s="360"/>
      <c r="V22" s="334">
        <f>IF(D22="","",VLOOKUP(B22,Data!$B$5:$J$502,9,FALSE)*D22)</f>
        <v>2.2999999999999998</v>
      </c>
      <c r="X22" s="386"/>
      <c r="Y22" s="386"/>
      <c r="Z22" s="386"/>
      <c r="AA22" s="386"/>
      <c r="AB22" s="386"/>
    </row>
    <row r="23" spans="1:28" s="468" customFormat="1" ht="19.25" customHeight="1">
      <c r="A23" s="476">
        <v>4</v>
      </c>
      <c r="B23" s="499" t="s">
        <v>719</v>
      </c>
      <c r="C23" s="324" t="str">
        <f>IF(D23="","",VLOOKUP(B23,Data!$B$5:$L$502,2,FALSE))</f>
        <v>VAC9530</v>
      </c>
      <c r="D23" s="485">
        <v>1</v>
      </c>
      <c r="E23" s="312" t="s">
        <v>971</v>
      </c>
      <c r="F23" s="325">
        <f>IF(D23="","",VLOOKUP(B23,Data!$B$5:$L$502,11,FALSE))</f>
        <v>2053.67</v>
      </c>
      <c r="G23" s="326">
        <f t="shared" si="0"/>
        <v>2053.67</v>
      </c>
      <c r="H23" s="327" t="str">
        <f>IF(D23="","",VLOOKUP(B23,Data!$B$5:$D$502,3,FALSE))</f>
        <v>C/T</v>
      </c>
      <c r="I23" s="327" t="str">
        <f>IF(D23="","",VLOOKUP(B23,Data!$B$5:$M$502,12,FALSE))</f>
        <v>Indonesia</v>
      </c>
      <c r="J23" s="356" t="s">
        <v>968</v>
      </c>
      <c r="K23" s="325">
        <f>IF(D23="","",VLOOKUP(B23,Data!$B$5:$E$502,4,FALSE)*D23)</f>
        <v>204</v>
      </c>
      <c r="L23" s="325">
        <f>IF(D23="","",VLOOKUP(B23,Data!$B$5:$F$502,5,FALSE)*D23)</f>
        <v>184</v>
      </c>
      <c r="M23" s="357"/>
      <c r="N23" s="358"/>
      <c r="O23" s="359"/>
      <c r="P23" s="360"/>
      <c r="Q23" s="359"/>
      <c r="R23" s="359"/>
      <c r="S23" s="360"/>
      <c r="T23" s="361"/>
      <c r="U23" s="360"/>
      <c r="V23" s="334">
        <f>IF(D23="","",VLOOKUP(B23,Data!$B$5:$J$502,9,FALSE)*D23)</f>
        <v>1.129</v>
      </c>
      <c r="X23" s="386"/>
      <c r="Y23" s="386"/>
      <c r="Z23" s="386"/>
      <c r="AA23" s="386"/>
      <c r="AB23" s="386"/>
    </row>
    <row r="24" spans="1:28" s="468" customFormat="1" ht="19.25" customHeight="1">
      <c r="A24" s="476">
        <v>5</v>
      </c>
      <c r="B24" s="499" t="s">
        <v>353</v>
      </c>
      <c r="C24" s="324" t="str">
        <f>IF(D24="","",VLOOKUP(B24,Data!$B$5:$L$502,2,FALSE))</f>
        <v>ZF71250</v>
      </c>
      <c r="D24" s="485">
        <v>6</v>
      </c>
      <c r="E24" s="525"/>
      <c r="F24" s="325">
        <f>IF(D24="","",VLOOKUP(B24,Data!$B$5:$L$502,11,FALSE))</f>
        <v>1991.71</v>
      </c>
      <c r="G24" s="326">
        <f t="shared" si="0"/>
        <v>11950.26</v>
      </c>
      <c r="H24" s="327" t="str">
        <f>IF(D24="","",VLOOKUP(B24,Data!$B$5:$D$502,3,FALSE))</f>
        <v>C/T</v>
      </c>
      <c r="I24" s="327" t="str">
        <f>IF(D24="","",VLOOKUP(B24,Data!$B$5:$M$502,12,FALSE))</f>
        <v>Indonesia</v>
      </c>
      <c r="J24" s="356" t="s">
        <v>968</v>
      </c>
      <c r="K24" s="325">
        <f>IF(D24="","",VLOOKUP(B24,Data!$B$5:$E$502,4,FALSE)*D24)</f>
        <v>1320</v>
      </c>
      <c r="L24" s="325">
        <f>IF(D24="","",VLOOKUP(B24,Data!$B$5:$F$502,5,FALSE)*D24)</f>
        <v>1194</v>
      </c>
      <c r="M24" s="357"/>
      <c r="N24" s="358"/>
      <c r="O24" s="359"/>
      <c r="P24" s="360"/>
      <c r="Q24" s="359"/>
      <c r="R24" s="359"/>
      <c r="S24" s="360"/>
      <c r="T24" s="361"/>
      <c r="U24" s="360"/>
      <c r="V24" s="334">
        <f>IF(D24="","",VLOOKUP(B24,Data!$B$5:$J$502,9,FALSE)*D24)</f>
        <v>7.11</v>
      </c>
      <c r="X24" s="386"/>
      <c r="Y24" s="386"/>
      <c r="Z24" s="386"/>
      <c r="AA24" s="386"/>
      <c r="AB24" s="386"/>
    </row>
    <row r="25" spans="1:28" s="468" customFormat="1" ht="19.25" customHeight="1">
      <c r="A25" s="476">
        <v>6</v>
      </c>
      <c r="B25" s="499" t="s">
        <v>25</v>
      </c>
      <c r="C25" s="324" t="str">
        <f>IF(D25="","",VLOOKUP(B25,Data!$B$5:$L$502,2,FALSE))</f>
        <v>ZJ73720</v>
      </c>
      <c r="D25" s="485">
        <v>1</v>
      </c>
      <c r="E25" s="525"/>
      <c r="F25" s="325">
        <f>IF(D25="","",VLOOKUP(B25,Data!$B$5:$L$502,11,FALSE))</f>
        <v>2445.35</v>
      </c>
      <c r="G25" s="326">
        <f t="shared" si="0"/>
        <v>2445.35</v>
      </c>
      <c r="H25" s="327" t="str">
        <f>IF(D25="","",VLOOKUP(B25,Data!$B$5:$D$502,3,FALSE))</f>
        <v>C/T</v>
      </c>
      <c r="I25" s="327" t="str">
        <f>IF(D25="","",VLOOKUP(B25,Data!$B$5:$M$502,12,FALSE))</f>
        <v>Indonesia</v>
      </c>
      <c r="J25" s="356" t="s">
        <v>968</v>
      </c>
      <c r="K25" s="325">
        <f>IF(D25="","",VLOOKUP(B25,Data!$B$5:$E$502,4,FALSE)*D25)</f>
        <v>220</v>
      </c>
      <c r="L25" s="325">
        <f>IF(D25="","",VLOOKUP(B25,Data!$B$5:$F$502,5,FALSE)*D25)</f>
        <v>199</v>
      </c>
      <c r="M25" s="357"/>
      <c r="N25" s="358"/>
      <c r="O25" s="359"/>
      <c r="P25" s="360"/>
      <c r="Q25" s="359"/>
      <c r="R25" s="359"/>
      <c r="S25" s="360"/>
      <c r="T25" s="361"/>
      <c r="U25" s="360"/>
      <c r="V25" s="334">
        <f>IF(D25="","",VLOOKUP(B25,Data!$B$5:$J$502,9,FALSE)*D25)</f>
        <v>1.1850000000000001</v>
      </c>
      <c r="X25" s="386"/>
      <c r="Y25" s="386"/>
      <c r="Z25" s="386"/>
      <c r="AA25" s="386"/>
      <c r="AB25" s="386"/>
    </row>
    <row r="26" spans="1:28" s="468" customFormat="1" ht="19.25" customHeight="1">
      <c r="A26" s="476">
        <v>7</v>
      </c>
      <c r="B26" s="499" t="s">
        <v>26</v>
      </c>
      <c r="C26" s="324" t="str">
        <f>IF(D26="","",VLOOKUP(B26,Data!$B$5:$L$502,2,FALSE))</f>
        <v>ZJ73730</v>
      </c>
      <c r="D26" s="485">
        <v>1</v>
      </c>
      <c r="E26" s="525"/>
      <c r="F26" s="325">
        <f>IF(D26="","",VLOOKUP(B26,Data!$B$5:$L$502,11,FALSE))</f>
        <v>2456.2800000000002</v>
      </c>
      <c r="G26" s="326">
        <f t="shared" si="0"/>
        <v>2456.2800000000002</v>
      </c>
      <c r="H26" s="327" t="str">
        <f>IF(D26="","",VLOOKUP(B26,Data!$B$5:$D$502,3,FALSE))</f>
        <v>C/T</v>
      </c>
      <c r="I26" s="327" t="str">
        <f>IF(D26="","",VLOOKUP(B26,Data!$B$5:$M$502,12,FALSE))</f>
        <v>Indonesia</v>
      </c>
      <c r="J26" s="356" t="s">
        <v>968</v>
      </c>
      <c r="K26" s="325">
        <f>IF(D26="","",VLOOKUP(B26,Data!$B$5:$E$502,4,FALSE)*D26)</f>
        <v>220</v>
      </c>
      <c r="L26" s="325">
        <f>IF(D26="","",VLOOKUP(B26,Data!$B$5:$F$502,5,FALSE)*D26)</f>
        <v>199</v>
      </c>
      <c r="M26" s="357"/>
      <c r="N26" s="358"/>
      <c r="O26" s="359"/>
      <c r="P26" s="360"/>
      <c r="Q26" s="359"/>
      <c r="R26" s="359"/>
      <c r="S26" s="360"/>
      <c r="T26" s="361"/>
      <c r="U26" s="360"/>
      <c r="V26" s="334">
        <f>IF(D26="","",VLOOKUP(B26,Data!$B$5:$J$502,9,FALSE)*D26)</f>
        <v>1.1850000000000001</v>
      </c>
      <c r="X26" s="386"/>
      <c r="Y26" s="386"/>
      <c r="Z26" s="386"/>
      <c r="AA26" s="386"/>
      <c r="AB26" s="386"/>
    </row>
    <row r="27" spans="1:28" s="468" customFormat="1" ht="19.25" customHeight="1">
      <c r="A27" s="476">
        <v>8</v>
      </c>
      <c r="B27" s="499" t="s">
        <v>396</v>
      </c>
      <c r="C27" s="324" t="str">
        <f>IF(D27="","",VLOOKUP(B27,Data!$B$5:$L$502,2,FALSE))</f>
        <v>ZW44780</v>
      </c>
      <c r="D27" s="485">
        <v>3</v>
      </c>
      <c r="E27" s="525"/>
      <c r="F27" s="325">
        <f>IF(D27="","",VLOOKUP(B27,Data!$B$5:$L$502,11,FALSE))</f>
        <v>2167.13</v>
      </c>
      <c r="G27" s="326">
        <f t="shared" si="0"/>
        <v>6501.39</v>
      </c>
      <c r="H27" s="327" t="str">
        <f>IF(D27="","",VLOOKUP(B27,Data!$B$5:$D$502,3,FALSE))</f>
        <v>C/T</v>
      </c>
      <c r="I27" s="327" t="str">
        <f>IF(D27="","",VLOOKUP(B27,Data!$B$5:$M$502,12,FALSE))</f>
        <v>Indonesia</v>
      </c>
      <c r="J27" s="356" t="s">
        <v>968</v>
      </c>
      <c r="K27" s="325">
        <f>IF(D27="","",VLOOKUP(B27,Data!$B$5:$E$502,4,FALSE)*D27)</f>
        <v>660</v>
      </c>
      <c r="L27" s="325">
        <f>IF(D27="","",VLOOKUP(B27,Data!$B$5:$F$502,5,FALSE)*D27)</f>
        <v>597</v>
      </c>
      <c r="M27" s="357"/>
      <c r="N27" s="358"/>
      <c r="O27" s="359"/>
      <c r="P27" s="360"/>
      <c r="Q27" s="359"/>
      <c r="R27" s="359"/>
      <c r="S27" s="360"/>
      <c r="T27" s="361"/>
      <c r="U27" s="360"/>
      <c r="V27" s="334">
        <f>IF(D27="","",VLOOKUP(B27,Data!$B$5:$J$502,9,FALSE)*D27)</f>
        <v>3.5550000000000002</v>
      </c>
      <c r="X27" s="386"/>
      <c r="Y27" s="386"/>
      <c r="Z27" s="386"/>
      <c r="AA27" s="386"/>
      <c r="AB27" s="386"/>
    </row>
    <row r="28" spans="1:28" s="468" customFormat="1" ht="19.25" customHeight="1">
      <c r="A28" s="476">
        <v>9</v>
      </c>
      <c r="B28" s="499" t="s">
        <v>720</v>
      </c>
      <c r="C28" s="324" t="str">
        <f>IF(D28="","",VLOOKUP(B28,Data!$B$5:$L$502,2,FALSE))</f>
        <v>VAC9540</v>
      </c>
      <c r="D28" s="485">
        <v>3</v>
      </c>
      <c r="E28" s="525"/>
      <c r="F28" s="325">
        <f>IF(D28="","",VLOOKUP(B28,Data!$B$5:$L$502,11,FALSE))</f>
        <v>2343</v>
      </c>
      <c r="G28" s="326">
        <f t="shared" si="0"/>
        <v>7029</v>
      </c>
      <c r="H28" s="327" t="str">
        <f>IF(D28="","",VLOOKUP(B28,Data!$B$5:$D$502,3,FALSE))</f>
        <v>C/T</v>
      </c>
      <c r="I28" s="327" t="str">
        <f>IF(D28="","",VLOOKUP(B28,Data!$B$5:$M$502,12,FALSE))</f>
        <v>Indonesia</v>
      </c>
      <c r="J28" s="356" t="s">
        <v>968</v>
      </c>
      <c r="K28" s="325">
        <f>IF(D28="","",VLOOKUP(B28,Data!$B$5:$E$502,4,FALSE)*D28)</f>
        <v>675</v>
      </c>
      <c r="L28" s="325">
        <f>IF(D28="","",VLOOKUP(B28,Data!$B$5:$F$502,5,FALSE)*D28)</f>
        <v>612</v>
      </c>
      <c r="M28" s="357"/>
      <c r="N28" s="358"/>
      <c r="O28" s="359"/>
      <c r="P28" s="360"/>
      <c r="Q28" s="359"/>
      <c r="R28" s="359"/>
      <c r="S28" s="360"/>
      <c r="T28" s="361"/>
      <c r="U28" s="360"/>
      <c r="V28" s="334">
        <f>IF(D28="","",VLOOKUP(B28,Data!$B$5:$J$502,9,FALSE)*D28)</f>
        <v>3.5550000000000002</v>
      </c>
      <c r="X28" s="386"/>
      <c r="Y28" s="386"/>
      <c r="Z28" s="386"/>
      <c r="AA28" s="386"/>
      <c r="AB28" s="386"/>
    </row>
    <row r="29" spans="1:28" s="468" customFormat="1" ht="19.25" customHeight="1">
      <c r="A29" s="476">
        <v>10</v>
      </c>
      <c r="B29" s="499" t="s">
        <v>355</v>
      </c>
      <c r="C29" s="324" t="str">
        <f>IF(D29="","",VLOOKUP(B29,Data!$B$5:$L$502,2,FALSE))</f>
        <v>ZF42500</v>
      </c>
      <c r="D29" s="485">
        <v>3</v>
      </c>
      <c r="E29" s="525"/>
      <c r="F29" s="325">
        <f>IF(D29="","",VLOOKUP(B29,Data!$B$5:$L$502,11,FALSE))</f>
        <v>2302.7199999999998</v>
      </c>
      <c r="G29" s="326">
        <f t="shared" si="0"/>
        <v>6908.16</v>
      </c>
      <c r="H29" s="327" t="str">
        <f>IF(D29="","",VLOOKUP(B29,Data!$B$5:$D$502,3,FALSE))</f>
        <v>C/T</v>
      </c>
      <c r="I29" s="327" t="str">
        <f>IF(D29="","",VLOOKUP(B29,Data!$B$5:$M$502,12,FALSE))</f>
        <v>Indonesia</v>
      </c>
      <c r="J29" s="356" t="s">
        <v>968</v>
      </c>
      <c r="K29" s="325">
        <f>IF(D29="","",VLOOKUP(B29,Data!$B$5:$E$502,4,FALSE)*D29)</f>
        <v>801</v>
      </c>
      <c r="L29" s="325">
        <f>IF(D29="","",VLOOKUP(B29,Data!$B$5:$F$502,5,FALSE)*D29)</f>
        <v>726</v>
      </c>
      <c r="M29" s="357"/>
      <c r="N29" s="358"/>
      <c r="O29" s="359"/>
      <c r="P29" s="360"/>
      <c r="Q29" s="359"/>
      <c r="R29" s="359"/>
      <c r="S29" s="360"/>
      <c r="T29" s="361"/>
      <c r="U29" s="360"/>
      <c r="V29" s="334">
        <f>IF(D29="","",VLOOKUP(B29,Data!$B$5:$J$502,9,FALSE)*D29)</f>
        <v>4.4640000000000004</v>
      </c>
      <c r="X29" s="386"/>
      <c r="Y29" s="386"/>
      <c r="Z29" s="386"/>
      <c r="AA29" s="386"/>
      <c r="AB29" s="386"/>
    </row>
    <row r="30" spans="1:28" s="468" customFormat="1" ht="19.25" customHeight="1">
      <c r="A30" s="476">
        <v>11</v>
      </c>
      <c r="B30" s="499" t="s">
        <v>34</v>
      </c>
      <c r="C30" s="324" t="str">
        <f>IF(D30="","",VLOOKUP(B30,Data!$B$5:$L$502,2,FALSE))</f>
        <v>ZQ21310</v>
      </c>
      <c r="D30" s="485">
        <v>2</v>
      </c>
      <c r="E30" s="525"/>
      <c r="F30" s="325">
        <f>IF(D30="","",VLOOKUP(B30,Data!$B$5:$L$502,11,FALSE))</f>
        <v>2344.4699999999998</v>
      </c>
      <c r="G30" s="326">
        <f t="shared" si="0"/>
        <v>4688.9399999999996</v>
      </c>
      <c r="H30" s="327" t="str">
        <f>IF(D30="","",VLOOKUP(B30,Data!$B$5:$D$502,3,FALSE))</f>
        <v>C/T</v>
      </c>
      <c r="I30" s="327" t="str">
        <f>IF(D30="","",VLOOKUP(B30,Data!$B$5:$M$502,12,FALSE))</f>
        <v>Indonesia</v>
      </c>
      <c r="J30" s="356" t="s">
        <v>968</v>
      </c>
      <c r="K30" s="325">
        <f>IF(D30="","",VLOOKUP(B30,Data!$B$5:$E$502,4,FALSE)*D30)</f>
        <v>534</v>
      </c>
      <c r="L30" s="325">
        <f>IF(D30="","",VLOOKUP(B30,Data!$B$5:$F$502,5,FALSE)*D30)</f>
        <v>484</v>
      </c>
      <c r="M30" s="357"/>
      <c r="N30" s="358"/>
      <c r="O30" s="359"/>
      <c r="P30" s="360"/>
      <c r="Q30" s="359"/>
      <c r="R30" s="359"/>
      <c r="S30" s="360"/>
      <c r="T30" s="361"/>
      <c r="U30" s="360"/>
      <c r="V30" s="334">
        <f>IF(D30="","",VLOOKUP(B30,Data!$B$5:$J$502,9,FALSE)*D30)</f>
        <v>2.976</v>
      </c>
      <c r="X30" s="386"/>
      <c r="Y30" s="386"/>
      <c r="Z30" s="386"/>
      <c r="AA30" s="386"/>
      <c r="AB30" s="386"/>
    </row>
    <row r="31" spans="1:28" s="468" customFormat="1" ht="19.25" customHeight="1">
      <c r="A31" s="476">
        <v>12</v>
      </c>
      <c r="B31" s="499" t="s">
        <v>28</v>
      </c>
      <c r="C31" s="324" t="str">
        <f>IF(D31="","",VLOOKUP(B31,Data!$B$5:$L$502,2,FALSE))</f>
        <v>ZJ73760</v>
      </c>
      <c r="D31" s="485">
        <v>1</v>
      </c>
      <c r="E31" s="525"/>
      <c r="F31" s="325">
        <f>IF(D31="","",VLOOKUP(B31,Data!$B$5:$L$502,11,FALSE))</f>
        <v>2671.97</v>
      </c>
      <c r="G31" s="326">
        <f t="shared" si="0"/>
        <v>2671.97</v>
      </c>
      <c r="H31" s="327" t="str">
        <f>IF(D31="","",VLOOKUP(B31,Data!$B$5:$D$502,3,FALSE))</f>
        <v>C/T</v>
      </c>
      <c r="I31" s="327" t="str">
        <f>IF(D31="","",VLOOKUP(B31,Data!$B$5:$M$502,12,FALSE))</f>
        <v>Indonesia</v>
      </c>
      <c r="J31" s="356" t="s">
        <v>968</v>
      </c>
      <c r="K31" s="325">
        <f>IF(D31="","",VLOOKUP(B31,Data!$B$5:$E$502,4,FALSE)*D31)</f>
        <v>267</v>
      </c>
      <c r="L31" s="325">
        <f>IF(D31="","",VLOOKUP(B31,Data!$B$5:$F$502,5,FALSE)*D31)</f>
        <v>242</v>
      </c>
      <c r="M31" s="357"/>
      <c r="N31" s="358"/>
      <c r="O31" s="359"/>
      <c r="P31" s="360"/>
      <c r="Q31" s="359"/>
      <c r="R31" s="359"/>
      <c r="S31" s="360"/>
      <c r="T31" s="361"/>
      <c r="U31" s="360"/>
      <c r="V31" s="334">
        <f>IF(D31="","",VLOOKUP(B31,Data!$B$5:$J$502,9,FALSE)*D31)</f>
        <v>1.488</v>
      </c>
      <c r="X31" s="386"/>
      <c r="Y31" s="386"/>
      <c r="Z31" s="386"/>
      <c r="AA31" s="386"/>
      <c r="AB31" s="386"/>
    </row>
    <row r="32" spans="1:28" s="468" customFormat="1" ht="19.25" customHeight="1">
      <c r="A32" s="476">
        <v>13</v>
      </c>
      <c r="B32" s="499" t="s">
        <v>398</v>
      </c>
      <c r="C32" s="324" t="str">
        <f>IF(D32="","",VLOOKUP(B32,Data!$B$5:$L$502,2,FALSE))</f>
        <v>ZW44790</v>
      </c>
      <c r="D32" s="485">
        <v>1</v>
      </c>
      <c r="E32" s="525"/>
      <c r="F32" s="325">
        <f>IF(D32="","",VLOOKUP(B32,Data!$B$5:$L$502,11,FALSE))</f>
        <v>2531</v>
      </c>
      <c r="G32" s="326">
        <f t="shared" si="0"/>
        <v>2531</v>
      </c>
      <c r="H32" s="327" t="str">
        <f>IF(D32="","",VLOOKUP(B32,Data!$B$5:$D$502,3,FALSE))</f>
        <v>C/T</v>
      </c>
      <c r="I32" s="327" t="str">
        <f>IF(D32="","",VLOOKUP(B32,Data!$B$5:$M$502,12,FALSE))</f>
        <v>Indonesia</v>
      </c>
      <c r="J32" s="356" t="s">
        <v>968</v>
      </c>
      <c r="K32" s="325">
        <f>IF(D32="","",VLOOKUP(B32,Data!$B$5:$E$502,4,FALSE)*D32)</f>
        <v>267</v>
      </c>
      <c r="L32" s="325">
        <f>IF(D32="","",VLOOKUP(B32,Data!$B$5:$F$502,5,FALSE)*D32)</f>
        <v>242</v>
      </c>
      <c r="M32" s="357"/>
      <c r="N32" s="358"/>
      <c r="O32" s="359"/>
      <c r="P32" s="360"/>
      <c r="Q32" s="359"/>
      <c r="R32" s="359"/>
      <c r="S32" s="360"/>
      <c r="T32" s="361"/>
      <c r="U32" s="360"/>
      <c r="V32" s="334">
        <f>IF(D32="","",VLOOKUP(B32,Data!$B$5:$J$502,9,FALSE)*D32)</f>
        <v>1.488</v>
      </c>
      <c r="X32" s="386"/>
      <c r="Y32" s="386"/>
      <c r="Z32" s="386"/>
      <c r="AA32" s="386"/>
      <c r="AB32" s="386"/>
    </row>
    <row r="33" spans="1:28" s="468" customFormat="1" ht="19.25" customHeight="1">
      <c r="A33" s="476">
        <v>14</v>
      </c>
      <c r="B33" s="499" t="s">
        <v>721</v>
      </c>
      <c r="C33" s="324" t="str">
        <f>IF(D33="","",VLOOKUP(B33,Data!$B$5:$L$502,2,FALSE))</f>
        <v>VAC9550</v>
      </c>
      <c r="D33" s="485">
        <v>2</v>
      </c>
      <c r="E33" s="525"/>
      <c r="F33" s="325">
        <f>IF(D33="","",VLOOKUP(B33,Data!$B$5:$L$502,11,FALSE))</f>
        <v>2673.77</v>
      </c>
      <c r="G33" s="326">
        <f t="shared" si="0"/>
        <v>5347.54</v>
      </c>
      <c r="H33" s="327" t="str">
        <f>IF(D33="","",VLOOKUP(B33,Data!$B$5:$D$502,3,FALSE))</f>
        <v>C/T</v>
      </c>
      <c r="I33" s="327" t="str">
        <f>IF(D33="","",VLOOKUP(B33,Data!$B$5:$M$502,12,FALSE))</f>
        <v>Indonesia</v>
      </c>
      <c r="J33" s="356" t="s">
        <v>968</v>
      </c>
      <c r="K33" s="325">
        <f>IF(D33="","",VLOOKUP(B33,Data!$B$5:$E$502,4,FALSE)*D33)</f>
        <v>544</v>
      </c>
      <c r="L33" s="325">
        <f>IF(D33="","",VLOOKUP(B33,Data!$B$5:$F$502,5,FALSE)*D33)</f>
        <v>494</v>
      </c>
      <c r="M33" s="357"/>
      <c r="N33" s="358"/>
      <c r="O33" s="359"/>
      <c r="P33" s="360"/>
      <c r="Q33" s="359"/>
      <c r="R33" s="359"/>
      <c r="S33" s="360"/>
      <c r="T33" s="361"/>
      <c r="U33" s="360"/>
      <c r="V33" s="334">
        <f>IF(D33="","",VLOOKUP(B33,Data!$B$5:$J$502,9,FALSE)*D33)</f>
        <v>2.976</v>
      </c>
      <c r="X33" s="386"/>
      <c r="Y33" s="386"/>
      <c r="Z33" s="386"/>
      <c r="AA33" s="386"/>
      <c r="AB33" s="386"/>
    </row>
    <row r="34" spans="1:28" s="468" customFormat="1" ht="19.25" customHeight="1">
      <c r="A34" s="476">
        <v>15</v>
      </c>
      <c r="B34" s="499" t="s">
        <v>894</v>
      </c>
      <c r="C34" s="324" t="str">
        <f>IF(D34="","",VLOOKUP(B34,Data!$B$5:$L$502,2,FALSE))</f>
        <v>VCM7910</v>
      </c>
      <c r="D34" s="485">
        <v>2</v>
      </c>
      <c r="E34" s="525"/>
      <c r="F34" s="325">
        <f>IF(D34="","",VLOOKUP(B34,Data!$B$5:$L$502,11,FALSE))</f>
        <v>2518.09</v>
      </c>
      <c r="G34" s="326">
        <f t="shared" si="0"/>
        <v>5036.18</v>
      </c>
      <c r="H34" s="327" t="str">
        <f>IF(D34="","",VLOOKUP(B34,Data!$B$5:$D$502,3,FALSE))</f>
        <v>C/T</v>
      </c>
      <c r="I34" s="327" t="str">
        <f>IF(D34="","",VLOOKUP(B34,Data!$B$5:$M$502,12,FALSE))</f>
        <v>Indonesia</v>
      </c>
      <c r="J34" s="356" t="s">
        <v>968</v>
      </c>
      <c r="K34" s="325">
        <f>IF(D34="","",VLOOKUP(B34,Data!$B$5:$E$502,4,FALSE)*D34)</f>
        <v>520</v>
      </c>
      <c r="L34" s="325">
        <f>IF(D34="","",VLOOKUP(B34,Data!$B$5:$F$502,5,FALSE)*D34)</f>
        <v>470</v>
      </c>
      <c r="M34" s="357"/>
      <c r="N34" s="358"/>
      <c r="O34" s="359"/>
      <c r="P34" s="360"/>
      <c r="Q34" s="359"/>
      <c r="R34" s="359"/>
      <c r="S34" s="360"/>
      <c r="T34" s="361"/>
      <c r="U34" s="360"/>
      <c r="V34" s="334">
        <f>IF(D34="","",VLOOKUP(B34,Data!$B$5:$J$502,9,FALSE)*D34)</f>
        <v>2.8140000000000001</v>
      </c>
      <c r="X34" s="386"/>
      <c r="Y34" s="386"/>
      <c r="Z34" s="386"/>
      <c r="AA34" s="386"/>
      <c r="AB34" s="386"/>
    </row>
    <row r="35" spans="1:28" s="468" customFormat="1" ht="19.25" customHeight="1">
      <c r="A35" s="476">
        <v>16</v>
      </c>
      <c r="B35" s="499" t="s">
        <v>892</v>
      </c>
      <c r="C35" s="324" t="str">
        <f>IF(D35="","",VLOOKUP(B35,Data!$B$5:$L$502,2,FALSE))</f>
        <v>VCM7890</v>
      </c>
      <c r="D35" s="485">
        <v>13</v>
      </c>
      <c r="E35" s="525"/>
      <c r="F35" s="325">
        <f>IF(D35="","",VLOOKUP(B35,Data!$B$5:$L$502,11,FALSE))</f>
        <v>2253.08</v>
      </c>
      <c r="G35" s="326">
        <f t="shared" si="0"/>
        <v>29290.04</v>
      </c>
      <c r="H35" s="327" t="str">
        <f>IF(D35="","",VLOOKUP(B35,Data!$B$5:$D$502,3,FALSE))</f>
        <v>C/T</v>
      </c>
      <c r="I35" s="327" t="str">
        <f>IF(D35="","",VLOOKUP(B35,Data!$B$5:$M$502,12,FALSE))</f>
        <v>Indonesia</v>
      </c>
      <c r="J35" s="356" t="s">
        <v>968</v>
      </c>
      <c r="K35" s="325">
        <f>IF(D35="","",VLOOKUP(B35,Data!$B$5:$E$502,4,FALSE)*D35)</f>
        <v>3380</v>
      </c>
      <c r="L35" s="325">
        <f>IF(D35="","",VLOOKUP(B35,Data!$B$5:$F$502,5,FALSE)*D35)</f>
        <v>3055</v>
      </c>
      <c r="M35" s="357"/>
      <c r="N35" s="358"/>
      <c r="O35" s="359"/>
      <c r="P35" s="360"/>
      <c r="Q35" s="359"/>
      <c r="R35" s="359"/>
      <c r="S35" s="360"/>
      <c r="T35" s="361"/>
      <c r="U35" s="360"/>
      <c r="V35" s="334">
        <f>IF(D35="","",VLOOKUP(B35,Data!$B$5:$J$502,9,FALSE)*D35)</f>
        <v>18.291</v>
      </c>
      <c r="X35" s="386"/>
      <c r="Y35" s="386"/>
      <c r="Z35" s="386"/>
      <c r="AA35" s="386"/>
      <c r="AB35" s="386"/>
    </row>
    <row r="36" spans="1:28" s="468" customFormat="1" ht="19.25" customHeight="1">
      <c r="A36" s="476">
        <v>17</v>
      </c>
      <c r="B36" s="499" t="s">
        <v>893</v>
      </c>
      <c r="C36" s="324" t="str">
        <f>IF(D36="","",VLOOKUP(B36,Data!$B$5:$L$502,2,FALSE))</f>
        <v>VCM7900</v>
      </c>
      <c r="D36" s="485">
        <v>2</v>
      </c>
      <c r="E36" s="525"/>
      <c r="F36" s="325">
        <f>IF(D36="","",VLOOKUP(B36,Data!$B$5:$L$502,11,FALSE))</f>
        <v>2696.84</v>
      </c>
      <c r="G36" s="326">
        <f t="shared" si="0"/>
        <v>5393.68</v>
      </c>
      <c r="H36" s="327" t="str">
        <f>IF(D36="","",VLOOKUP(B36,Data!$B$5:$D$502,3,FALSE))</f>
        <v>C/T</v>
      </c>
      <c r="I36" s="327" t="str">
        <f>IF(D36="","",VLOOKUP(B36,Data!$B$5:$M$502,12,FALSE))</f>
        <v>Indonesia</v>
      </c>
      <c r="J36" s="356" t="s">
        <v>968</v>
      </c>
      <c r="K36" s="325">
        <f>IF(D36="","",VLOOKUP(B36,Data!$B$5:$E$502,4,FALSE)*D36)</f>
        <v>520</v>
      </c>
      <c r="L36" s="325">
        <f>IF(D36="","",VLOOKUP(B36,Data!$B$5:$F$502,5,FALSE)*D36)</f>
        <v>470</v>
      </c>
      <c r="M36" s="357"/>
      <c r="N36" s="358"/>
      <c r="O36" s="359"/>
      <c r="P36" s="360"/>
      <c r="Q36" s="359"/>
      <c r="R36" s="359"/>
      <c r="S36" s="360"/>
      <c r="T36" s="361"/>
      <c r="U36" s="360"/>
      <c r="V36" s="334">
        <f>IF(D36="","",VLOOKUP(B36,Data!$B$5:$J$502,9,FALSE)*D36)</f>
        <v>2.8140000000000001</v>
      </c>
      <c r="X36" s="386"/>
      <c r="Y36" s="386"/>
      <c r="Z36" s="386"/>
      <c r="AA36" s="386"/>
      <c r="AB36" s="386"/>
    </row>
    <row r="37" spans="1:28" s="468" customFormat="1" ht="19.25" customHeight="1">
      <c r="A37" s="476"/>
      <c r="B37" s="499"/>
      <c r="C37" s="324" t="str">
        <f>IF(D37="","",VLOOKUP(B37,Data!$B$5:$L$502,2,FALSE))</f>
        <v/>
      </c>
      <c r="D37" s="485"/>
      <c r="E37" s="525"/>
      <c r="F37" s="325" t="str">
        <f>IF(D37="","",VLOOKUP(B37,Data!$B$5:$L$502,11,FALSE))</f>
        <v/>
      </c>
      <c r="G37" s="326" t="str">
        <f>IF(D37&gt;0,D37*F37,"-")</f>
        <v>-</v>
      </c>
      <c r="H37" s="327" t="str">
        <f>IF(D37="","",VLOOKUP(B37,Data!$B$5:$D$502,3,FALSE))</f>
        <v/>
      </c>
      <c r="I37" s="327" t="str">
        <f>IF(D37="","",VLOOKUP(B37,Data!$B$5:$M$502,12,FALSE))</f>
        <v/>
      </c>
      <c r="J37" s="356"/>
      <c r="K37" s="325" t="str">
        <f>IF(D37="","",VLOOKUP(B37,Data!$B$5:$E$502,4,FALSE)*D37)</f>
        <v/>
      </c>
      <c r="L37" s="325" t="str">
        <f>IF(D37="","",VLOOKUP(B37,Data!$B$5:$F$502,5,FALSE)*D37)</f>
        <v/>
      </c>
      <c r="M37" s="357"/>
      <c r="N37" s="358"/>
      <c r="O37" s="359"/>
      <c r="P37" s="360"/>
      <c r="Q37" s="359"/>
      <c r="R37" s="359"/>
      <c r="S37" s="360"/>
      <c r="T37" s="361"/>
      <c r="U37" s="360"/>
      <c r="V37" s="334" t="str">
        <f>IF(D37="","",VLOOKUP(B37,Data!$B$5:$J$502,9,FALSE)*D37)</f>
        <v/>
      </c>
      <c r="X37" s="386"/>
      <c r="Y37" s="386"/>
      <c r="Z37" s="386"/>
      <c r="AA37" s="386"/>
      <c r="AB37" s="386"/>
    </row>
    <row r="38" spans="1:28" s="468" customFormat="1" ht="19.25" customHeight="1">
      <c r="A38" s="476"/>
      <c r="B38" s="499"/>
      <c r="C38" s="324" t="str">
        <f>IF(D38="","",VLOOKUP(B38,Data!$B$5:$L$502,2,FALSE))</f>
        <v/>
      </c>
      <c r="D38" s="485"/>
      <c r="E38" s="498"/>
      <c r="F38" s="325" t="str">
        <f>IF(D38="","",VLOOKUP(B38,Data!$B$5:$L$502,11,FALSE))</f>
        <v/>
      </c>
      <c r="G38" s="326" t="str">
        <f>IF(D38&gt;0,D38*F38,"-")</f>
        <v>-</v>
      </c>
      <c r="H38" s="327" t="str">
        <f>IF(D38="","",VLOOKUP(B38,Data!$B$5:$D$502,3,FALSE))</f>
        <v/>
      </c>
      <c r="I38" s="327" t="str">
        <f>IF(D38="","",VLOOKUP(B38,Data!$B$5:$M$502,12,FALSE))</f>
        <v/>
      </c>
      <c r="J38" s="356"/>
      <c r="K38" s="325" t="str">
        <f>IF(D38="","",VLOOKUP(B38,Data!$B$5:$E$502,4,FALSE)*D38)</f>
        <v/>
      </c>
      <c r="L38" s="325" t="str">
        <f>IF(D38="","",VLOOKUP(B38,Data!$B$5:$F$502,5,FALSE)*D38)</f>
        <v/>
      </c>
      <c r="M38" s="357"/>
      <c r="N38" s="358"/>
      <c r="O38" s="359"/>
      <c r="P38" s="360"/>
      <c r="Q38" s="359"/>
      <c r="R38" s="359"/>
      <c r="S38" s="360"/>
      <c r="T38" s="361"/>
      <c r="U38" s="360"/>
      <c r="V38" s="334" t="str">
        <f>IF(D38="","",VLOOKUP(B38,Data!$B$5:$J$502,9,FALSE)*D38)</f>
        <v/>
      </c>
      <c r="X38" s="386"/>
      <c r="Y38" s="386"/>
      <c r="Z38" s="386"/>
      <c r="AA38" s="386"/>
      <c r="AB38" s="386"/>
    </row>
    <row r="39" spans="1:28" s="440" customFormat="1" ht="17.5">
      <c r="A39" s="476"/>
      <c r="B39" s="784"/>
      <c r="C39" s="785"/>
      <c r="D39" s="510">
        <f>SUM(D17:D38)</f>
        <v>45</v>
      </c>
      <c r="E39" s="463"/>
      <c r="F39" s="351"/>
      <c r="G39" s="351">
        <f>SUM(G17:G38)</f>
        <v>104423.32</v>
      </c>
      <c r="H39" s="462"/>
      <c r="I39" s="462"/>
      <c r="J39" s="462"/>
      <c r="K39" s="351">
        <f>SUM(K17:K38)</f>
        <v>11040</v>
      </c>
      <c r="L39" s="351">
        <f>SUM(L17:L38)</f>
        <v>9980</v>
      </c>
      <c r="M39" s="351">
        <f>SUM(M18:M38)</f>
        <v>0</v>
      </c>
      <c r="N39" s="351" t="e">
        <f>SUM(#REF!)</f>
        <v>#REF!</v>
      </c>
      <c r="O39" s="351">
        <f>SUM(O18:O38)</f>
        <v>0</v>
      </c>
      <c r="P39" s="351">
        <f>SUM(P18:P38)</f>
        <v>0</v>
      </c>
      <c r="Q39" s="351" t="e">
        <f>SUM(#REF!)</f>
        <v>#REF!</v>
      </c>
      <c r="R39" s="351">
        <f>SUM(R18:R38)</f>
        <v>0</v>
      </c>
      <c r="S39" s="351">
        <f>SUM(S18:S38)</f>
        <v>0</v>
      </c>
      <c r="T39" s="351"/>
      <c r="U39" s="351">
        <f>SUM(U18:U38)</f>
        <v>0</v>
      </c>
      <c r="V39" s="354">
        <f>SUM(V17:V38)</f>
        <v>60.014000000000003</v>
      </c>
    </row>
    <row r="40" spans="1:28" ht="16.5">
      <c r="A40" s="476"/>
      <c r="B40" s="786"/>
      <c r="C40" s="787"/>
      <c r="D40" s="511"/>
      <c r="E40" s="412"/>
      <c r="F40" s="183" t="s">
        <v>821</v>
      </c>
      <c r="G40" s="180"/>
      <c r="H40" s="442"/>
      <c r="I40" s="442"/>
      <c r="J40" s="442"/>
      <c r="K40" s="184"/>
      <c r="L40" s="180"/>
      <c r="M40" s="414"/>
      <c r="N40" s="413"/>
      <c r="O40" s="413"/>
      <c r="P40" s="413"/>
      <c r="Q40" s="413"/>
      <c r="R40" s="413"/>
      <c r="S40" s="413"/>
      <c r="T40" s="414"/>
      <c r="U40" s="414"/>
      <c r="V40" s="182"/>
    </row>
    <row r="41" spans="1:28" ht="13">
      <c r="A41" s="393" t="s">
        <v>530</v>
      </c>
      <c r="B41" s="394"/>
      <c r="C41" s="444"/>
      <c r="D41" s="512" t="s">
        <v>538</v>
      </c>
      <c r="E41" s="407"/>
      <c r="F41" s="80" t="s">
        <v>83</v>
      </c>
      <c r="G41" s="84"/>
      <c r="H41" s="423" t="s">
        <v>84</v>
      </c>
      <c r="I41" s="446"/>
      <c r="J41" s="175" t="s">
        <v>85</v>
      </c>
      <c r="K41" s="175"/>
      <c r="L41" s="765" t="s">
        <v>86</v>
      </c>
      <c r="M41" s="766"/>
      <c r="N41" s="766"/>
      <c r="O41" s="766"/>
      <c r="P41" s="766"/>
      <c r="Q41" s="766"/>
      <c r="R41" s="766"/>
      <c r="S41" s="766"/>
      <c r="T41" s="766"/>
      <c r="U41" s="766"/>
      <c r="V41" s="767"/>
    </row>
    <row r="42" spans="1:28" ht="13">
      <c r="A42" s="400" t="s">
        <v>531</v>
      </c>
      <c r="C42" s="409"/>
      <c r="D42" s="501" t="s">
        <v>88</v>
      </c>
      <c r="F42" s="768"/>
      <c r="G42" s="769"/>
      <c r="H42" s="400" t="s">
        <v>89</v>
      </c>
      <c r="I42" s="447"/>
      <c r="J42" s="177" t="s">
        <v>90</v>
      </c>
      <c r="K42" s="177"/>
      <c r="L42" s="173"/>
      <c r="V42" s="178"/>
    </row>
    <row r="43" spans="1:28">
      <c r="A43" s="400" t="s">
        <v>532</v>
      </c>
      <c r="C43" s="401"/>
      <c r="F43" s="768"/>
      <c r="G43" s="769"/>
      <c r="H43" s="400"/>
      <c r="I43" s="447"/>
      <c r="J43" s="177" t="s">
        <v>94</v>
      </c>
      <c r="K43" s="177"/>
      <c r="L43" s="173"/>
      <c r="V43" s="178"/>
    </row>
    <row r="44" spans="1:28" ht="12" customHeight="1">
      <c r="A44" s="412"/>
      <c r="B44" s="413"/>
      <c r="C44" s="448"/>
      <c r="D44" s="501" t="s">
        <v>95</v>
      </c>
      <c r="F44" s="768"/>
      <c r="G44" s="769"/>
      <c r="H44" s="400" t="s">
        <v>96</v>
      </c>
      <c r="I44" s="447"/>
      <c r="J44" s="177"/>
      <c r="K44" s="177"/>
      <c r="L44" s="173"/>
      <c r="V44" s="178"/>
    </row>
    <row r="45" spans="1:28" ht="13">
      <c r="A45" s="393" t="s">
        <v>97</v>
      </c>
      <c r="B45" s="407"/>
      <c r="C45" s="395"/>
      <c r="D45" s="501" t="s">
        <v>98</v>
      </c>
      <c r="F45" s="88" t="s">
        <v>99</v>
      </c>
      <c r="G45" s="85"/>
      <c r="H45" s="400" t="s">
        <v>89</v>
      </c>
      <c r="I45" s="447"/>
      <c r="J45" s="177" t="s">
        <v>100</v>
      </c>
      <c r="K45" s="177"/>
      <c r="L45" s="173"/>
      <c r="V45" s="178"/>
    </row>
    <row r="46" spans="1:28" ht="14.25" customHeight="1">
      <c r="A46" s="400" t="s">
        <v>546</v>
      </c>
      <c r="C46" s="401"/>
      <c r="D46" s="501" t="s">
        <v>101</v>
      </c>
      <c r="F46" s="89"/>
      <c r="G46" s="187"/>
      <c r="H46" s="400" t="s">
        <v>102</v>
      </c>
      <c r="I46" s="447"/>
      <c r="J46" s="177" t="s">
        <v>533</v>
      </c>
      <c r="K46" s="177"/>
      <c r="L46" s="770" t="s">
        <v>104</v>
      </c>
      <c r="M46" s="771"/>
      <c r="N46" s="771"/>
      <c r="O46" s="771"/>
      <c r="P46" s="771"/>
      <c r="Q46" s="771"/>
      <c r="R46" s="771"/>
      <c r="S46" s="771"/>
      <c r="T46" s="771"/>
      <c r="U46" s="771"/>
      <c r="V46" s="772"/>
    </row>
    <row r="47" spans="1:28" ht="16.25" customHeight="1">
      <c r="A47" s="412"/>
      <c r="B47" s="413"/>
      <c r="C47" s="414"/>
      <c r="D47" s="513"/>
      <c r="E47" s="413"/>
      <c r="F47" s="778" t="s">
        <v>973</v>
      </c>
      <c r="G47" s="782"/>
      <c r="H47" s="778" t="s">
        <v>981</v>
      </c>
      <c r="I47" s="783"/>
      <c r="J47" s="181" t="s">
        <v>105</v>
      </c>
      <c r="K47" s="181"/>
      <c r="L47" s="762" t="s">
        <v>106</v>
      </c>
      <c r="M47" s="763"/>
      <c r="N47" s="763"/>
      <c r="O47" s="763"/>
      <c r="P47" s="763"/>
      <c r="Q47" s="763"/>
      <c r="R47" s="763"/>
      <c r="S47" s="763"/>
      <c r="T47" s="763"/>
      <c r="U47" s="763"/>
      <c r="V47" s="764"/>
    </row>
    <row r="48" spans="1:28" ht="18" customHeight="1"/>
    <row r="49" spans="1:22" ht="44.5" customHeight="1"/>
    <row r="50" spans="1:22" ht="11" customHeight="1"/>
    <row r="51" spans="1:22" s="460" customFormat="1" ht="17.25" customHeight="1">
      <c r="A51" s="203" t="s">
        <v>942</v>
      </c>
      <c r="B51" s="169"/>
      <c r="C51" s="203" t="s">
        <v>597</v>
      </c>
      <c r="D51" s="500"/>
      <c r="E51" s="168"/>
      <c r="F51" s="203" t="s">
        <v>936</v>
      </c>
      <c r="G51" s="169"/>
      <c r="H51" s="203" t="s">
        <v>597</v>
      </c>
      <c r="K51" s="225"/>
      <c r="L51" s="225"/>
      <c r="V51" s="226"/>
    </row>
    <row r="52" spans="1:22" s="460" customFormat="1" ht="17.25" customHeight="1">
      <c r="A52" s="203" t="s">
        <v>943</v>
      </c>
      <c r="B52" s="169"/>
      <c r="C52" s="203" t="s">
        <v>948</v>
      </c>
      <c r="D52" s="500"/>
      <c r="E52" s="168"/>
      <c r="F52" s="203" t="s">
        <v>937</v>
      </c>
      <c r="G52" s="169"/>
      <c r="H52" s="203" t="s">
        <v>947</v>
      </c>
      <c r="K52" s="225"/>
      <c r="L52" s="225"/>
      <c r="V52" s="226"/>
    </row>
    <row r="53" spans="1:22" s="460" customFormat="1" ht="17.25" customHeight="1">
      <c r="A53" s="203" t="s">
        <v>944</v>
      </c>
      <c r="B53" s="169"/>
      <c r="C53" s="203" t="s">
        <v>947</v>
      </c>
      <c r="D53" s="500"/>
      <c r="E53" s="168"/>
      <c r="F53" s="203" t="s">
        <v>938</v>
      </c>
      <c r="G53" s="169"/>
      <c r="H53" s="203" t="s">
        <v>597</v>
      </c>
      <c r="K53" s="225"/>
      <c r="L53" s="225"/>
      <c r="V53" s="226"/>
    </row>
    <row r="54" spans="1:22" s="460" customFormat="1" ht="17.25" customHeight="1">
      <c r="A54" s="203" t="s">
        <v>945</v>
      </c>
      <c r="B54" s="169"/>
      <c r="C54" s="203" t="s">
        <v>597</v>
      </c>
      <c r="D54" s="500"/>
      <c r="E54" s="168"/>
      <c r="F54" s="203" t="s">
        <v>939</v>
      </c>
      <c r="G54" s="169"/>
      <c r="H54" s="203" t="s">
        <v>597</v>
      </c>
      <c r="K54" s="225"/>
      <c r="L54" s="225"/>
      <c r="V54" s="226"/>
    </row>
    <row r="55" spans="1:22" s="460" customFormat="1" ht="17.25" customHeight="1">
      <c r="A55" s="203" t="s">
        <v>946</v>
      </c>
      <c r="B55" s="169"/>
      <c r="C55" s="203" t="s">
        <v>597</v>
      </c>
      <c r="D55" s="500"/>
      <c r="E55" s="168"/>
      <c r="F55" s="203" t="s">
        <v>941</v>
      </c>
      <c r="G55" s="169"/>
      <c r="H55" s="203" t="s">
        <v>597</v>
      </c>
      <c r="K55" s="225"/>
      <c r="L55" s="225"/>
      <c r="V55" s="226"/>
    </row>
    <row r="56" spans="1:22" ht="20">
      <c r="A56" s="168"/>
      <c r="B56" s="168"/>
      <c r="C56" s="168"/>
      <c r="D56" s="500"/>
      <c r="E56" s="168"/>
      <c r="F56" s="203" t="s">
        <v>940</v>
      </c>
      <c r="H56" s="203" t="s">
        <v>597</v>
      </c>
    </row>
    <row r="57" spans="1:22" ht="14">
      <c r="A57" s="459"/>
      <c r="B57" s="435"/>
      <c r="C57" s="167"/>
      <c r="D57" s="514"/>
    </row>
    <row r="58" spans="1:22" ht="14">
      <c r="A58" s="450"/>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35"/>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52"/>
      <c r="B76" s="435"/>
      <c r="C76" s="435"/>
      <c r="D76" s="514"/>
    </row>
    <row r="77" spans="1:4" ht="14">
      <c r="A77" s="452"/>
      <c r="B77" s="435"/>
      <c r="C77" s="435"/>
      <c r="D77" s="514"/>
    </row>
    <row r="78" spans="1:4" ht="14">
      <c r="A78" s="435"/>
      <c r="B78" s="435"/>
      <c r="C78" s="435"/>
      <c r="D78" s="514"/>
    </row>
  </sheetData>
  <mergeCells count="9">
    <mergeCell ref="F47:G47"/>
    <mergeCell ref="H47:I47"/>
    <mergeCell ref="L47:V47"/>
    <mergeCell ref="B39:C40"/>
    <mergeCell ref="L41:V41"/>
    <mergeCell ref="F42:G42"/>
    <mergeCell ref="F43:G43"/>
    <mergeCell ref="F44:G44"/>
    <mergeCell ref="L46:V46"/>
  </mergeCells>
  <printOptions horizontalCentered="1"/>
  <pageMargins left="0.19685039370078741" right="0" top="0.15748031496062992" bottom="0.15748031496062992" header="0.11811023622047245" footer="0.15748031496062992"/>
  <pageSetup paperSize="9" scale="70" firstPageNumber="4294963191" orientation="landscape" horizontalDpi="4294967295" verticalDpi="4294967295" r:id="rId1"/>
  <headerFooter alignWithMargins="0">
    <oddHeader>&amp;R&amp;"Calibri"&amp;10&amp;K000000 Confidential&amp;1#_x000D_</oddHead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77"/>
  <sheetViews>
    <sheetView topLeftCell="A16" zoomScale="85" zoomScaleNormal="85"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32"/>
      <c r="I10" s="533"/>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524" t="s">
        <v>953</v>
      </c>
      <c r="C18" s="324" t="str">
        <f>IF(D18="","",VLOOKUP(B18,Data!$B$5:$L$502,2,FALSE))</f>
        <v/>
      </c>
      <c r="D18" s="381"/>
      <c r="E18" s="525"/>
      <c r="F18" s="325" t="str">
        <f>IF(D18="","",VLOOKUP(B18,Data!$B$5:$L$502,11,FALSE))</f>
        <v/>
      </c>
      <c r="G18" s="326" t="str">
        <f t="shared" ref="G18:G25"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v>1</v>
      </c>
      <c r="B19" s="499" t="s">
        <v>378</v>
      </c>
      <c r="C19" s="324" t="str">
        <f>IF(D19="","",VLOOKUP(B19,Data!$B$5:$L$502,2,FALSE))</f>
        <v>WQ78270</v>
      </c>
      <c r="D19" s="485">
        <v>1</v>
      </c>
      <c r="E19" s="525" t="s">
        <v>528</v>
      </c>
      <c r="F19" s="325">
        <f>IF(D19="","",VLOOKUP(B19,Data!$B$5:$L$502,11,FALSE))</f>
        <v>5429.44</v>
      </c>
      <c r="G19" s="326">
        <f t="shared" si="0"/>
        <v>5429.44</v>
      </c>
      <c r="H19" s="327" t="str">
        <f>IF(D19="","",VLOOKUP(B19,Data!$B$5:$D$502,3,FALSE))</f>
        <v>C/T</v>
      </c>
      <c r="I19" s="327" t="str">
        <f>IF(D19="","",VLOOKUP(B19,Data!$B$5:$M$502,12,FALSE))</f>
        <v>Indonesia</v>
      </c>
      <c r="J19" s="356" t="s">
        <v>954</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386"/>
      <c r="Y19" s="386"/>
      <c r="Z19" s="386"/>
      <c r="AA19" s="386"/>
      <c r="AB19" s="386"/>
    </row>
    <row r="20" spans="1:28" s="468" customFormat="1" ht="19.25" customHeight="1">
      <c r="A20" s="476">
        <v>2</v>
      </c>
      <c r="B20" s="499" t="s">
        <v>793</v>
      </c>
      <c r="C20" s="324" t="str">
        <f>IF(D20="","",VLOOKUP(B20,Data!$B$5:$L$502,2,FALSE))</f>
        <v>VAW7050</v>
      </c>
      <c r="D20" s="485">
        <v>1</v>
      </c>
      <c r="E20" s="525"/>
      <c r="F20" s="325">
        <f>IF(D20="","",VLOOKUP(B20,Data!$B$5:$L$502,11,FALSE))</f>
        <v>2796.8</v>
      </c>
      <c r="G20" s="326">
        <f t="shared" si="0"/>
        <v>2796.8</v>
      </c>
      <c r="H20" s="327" t="str">
        <f>IF(D20="","",VLOOKUP(B20,Data!$B$5:$D$502,3,FALSE))</f>
        <v>C/T</v>
      </c>
      <c r="I20" s="327" t="str">
        <f>IF(D20="","",VLOOKUP(B20,Data!$B$5:$M$502,12,FALSE))</f>
        <v>Indonesia</v>
      </c>
      <c r="J20" s="356" t="s">
        <v>954</v>
      </c>
      <c r="K20" s="325">
        <f>IF(D20="","",VLOOKUP(B20,Data!$B$5:$E$502,4,FALSE)*D20)</f>
        <v>225</v>
      </c>
      <c r="L20" s="325">
        <f>IF(D20="","",VLOOKUP(B20,Data!$B$5:$F$502,5,FALSE)*D20)</f>
        <v>204</v>
      </c>
      <c r="M20" s="357"/>
      <c r="N20" s="358"/>
      <c r="O20" s="359"/>
      <c r="P20" s="360"/>
      <c r="Q20" s="359"/>
      <c r="R20" s="359"/>
      <c r="S20" s="360"/>
      <c r="T20" s="361"/>
      <c r="U20" s="360"/>
      <c r="V20" s="334">
        <f>IF(D20="","",VLOOKUP(B20,Data!$B$5:$J$502,9,FALSE)*D20)</f>
        <v>1.1850000000000001</v>
      </c>
      <c r="X20" s="386"/>
      <c r="Y20" s="386"/>
      <c r="Z20" s="386"/>
      <c r="AA20" s="386"/>
      <c r="AB20" s="386"/>
    </row>
    <row r="21" spans="1:28" s="468" customFormat="1" ht="19.25" customHeight="1">
      <c r="A21" s="476">
        <v>3</v>
      </c>
      <c r="B21" s="499" t="s">
        <v>797</v>
      </c>
      <c r="C21" s="324" t="str">
        <f>IF(D21="","",VLOOKUP(B21,Data!$B$5:$L$502,2,FALSE))</f>
        <v>VAW7080</v>
      </c>
      <c r="D21" s="485">
        <v>1</v>
      </c>
      <c r="E21" s="525" t="s">
        <v>529</v>
      </c>
      <c r="F21" s="325">
        <f>IF(D21="","",VLOOKUP(B21,Data!$B$5:$L$502,11,FALSE))</f>
        <v>3034.24</v>
      </c>
      <c r="G21" s="326">
        <f t="shared" si="0"/>
        <v>3034.24</v>
      </c>
      <c r="H21" s="327" t="str">
        <f>IF(D21="","",VLOOKUP(B21,Data!$B$5:$D$502,3,FALSE))</f>
        <v>C/T</v>
      </c>
      <c r="I21" s="327" t="str">
        <f>IF(D21="","",VLOOKUP(B21,Data!$B$5:$M$502,12,FALSE))</f>
        <v>Indonesia</v>
      </c>
      <c r="J21" s="356" t="s">
        <v>954</v>
      </c>
      <c r="K21" s="325">
        <f>IF(D21="","",VLOOKUP(B21,Data!$B$5:$E$502,4,FALSE)*D21)</f>
        <v>272</v>
      </c>
      <c r="L21" s="325">
        <f>IF(D21="","",VLOOKUP(B21,Data!$B$5:$F$502,5,FALSE)*D21)</f>
        <v>247</v>
      </c>
      <c r="M21" s="357"/>
      <c r="N21" s="358"/>
      <c r="O21" s="359"/>
      <c r="P21" s="360"/>
      <c r="Q21" s="359"/>
      <c r="R21" s="359"/>
      <c r="S21" s="360"/>
      <c r="T21" s="361"/>
      <c r="U21" s="360"/>
      <c r="V21" s="334">
        <f>IF(D21="","",VLOOKUP(B21,Data!$B$5:$J$502,9,FALSE)*D21)</f>
        <v>1.488</v>
      </c>
      <c r="X21" s="386"/>
      <c r="Y21" s="386"/>
      <c r="Z21" s="386"/>
      <c r="AA21" s="386"/>
      <c r="AB21" s="386"/>
    </row>
    <row r="22" spans="1:28" s="468" customFormat="1" ht="19.25" customHeight="1">
      <c r="A22" s="476">
        <v>4</v>
      </c>
      <c r="B22" s="499" t="s">
        <v>889</v>
      </c>
      <c r="C22" s="324" t="str">
        <f>IF(D22="","",VLOOKUP(B22,Data!$B$5:$L$502,2,FALSE))</f>
        <v>VCM7820</v>
      </c>
      <c r="D22" s="485">
        <v>1</v>
      </c>
      <c r="E22" s="312"/>
      <c r="F22" s="325">
        <f>IF(D22="","",VLOOKUP(B22,Data!$B$5:$L$502,11,FALSE))</f>
        <v>2650.46</v>
      </c>
      <c r="G22" s="326">
        <f t="shared" si="0"/>
        <v>2650.46</v>
      </c>
      <c r="H22" s="327" t="str">
        <f>IF(D22="","",VLOOKUP(B22,Data!$B$5:$D$502,3,FALSE))</f>
        <v>C/T</v>
      </c>
      <c r="I22" s="327" t="str">
        <f>IF(D22="","",VLOOKUP(B22,Data!$B$5:$M$502,12,FALSE))</f>
        <v>Indonesia</v>
      </c>
      <c r="J22" s="356" t="s">
        <v>954</v>
      </c>
      <c r="K22" s="325">
        <f>IF(D22="","",VLOOKUP(B22,Data!$B$5:$E$502,4,FALSE)*D22)</f>
        <v>270</v>
      </c>
      <c r="L22" s="325">
        <f>IF(D22="","",VLOOKUP(B22,Data!$B$5:$F$502,5,FALSE)*D22)</f>
        <v>230</v>
      </c>
      <c r="M22" s="357"/>
      <c r="N22" s="358"/>
      <c r="O22" s="359"/>
      <c r="P22" s="360"/>
      <c r="Q22" s="359"/>
      <c r="R22" s="359"/>
      <c r="S22" s="360"/>
      <c r="T22" s="361"/>
      <c r="U22" s="360"/>
      <c r="V22" s="334">
        <f>IF(D22="","",VLOOKUP(B22,Data!$B$5:$J$502,9,FALSE)*D22)</f>
        <v>1.4039999999999999</v>
      </c>
      <c r="X22" s="386"/>
      <c r="Y22" s="386"/>
      <c r="Z22" s="386"/>
      <c r="AA22" s="386"/>
      <c r="AB22" s="386"/>
    </row>
    <row r="23" spans="1:28" s="468" customFormat="1" ht="19.25" customHeight="1">
      <c r="A23" s="476"/>
      <c r="B23" s="524" t="s">
        <v>969</v>
      </c>
      <c r="C23" s="324" t="str">
        <f>IF(D23="","",VLOOKUP(B23,Data!$B$5:$L$502,2,FALSE))</f>
        <v/>
      </c>
      <c r="D23" s="381"/>
      <c r="E23" s="312" t="s">
        <v>982</v>
      </c>
      <c r="F23" s="325" t="str">
        <f>IF(D23="","",VLOOKUP(B23,Data!$B$5:$L$502,11,FALSE))</f>
        <v/>
      </c>
      <c r="G23" s="326" t="str">
        <f t="shared" si="0"/>
        <v>-</v>
      </c>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386"/>
      <c r="Y23" s="386"/>
      <c r="Z23" s="386"/>
      <c r="AA23" s="386"/>
      <c r="AB23" s="386"/>
    </row>
    <row r="24" spans="1:28" s="468" customFormat="1" ht="19.25" customHeight="1">
      <c r="A24" s="476">
        <v>5</v>
      </c>
      <c r="B24" s="499" t="s">
        <v>409</v>
      </c>
      <c r="C24" s="324" t="str">
        <f>IF(D24="","",VLOOKUP(B24,Data!$B$5:$L$502,2,FALSE))</f>
        <v>ZU62650</v>
      </c>
      <c r="D24" s="485">
        <v>4</v>
      </c>
      <c r="E24" s="525"/>
      <c r="F24" s="325">
        <f>IF(D24="","",VLOOKUP(B24,Data!$B$5:$L$502,11,FALSE))</f>
        <v>6876.72</v>
      </c>
      <c r="G24" s="326">
        <f t="shared" si="0"/>
        <v>27506.880000000001</v>
      </c>
      <c r="H24" s="327" t="str">
        <f>IF(D24="","",VLOOKUP(B24,Data!$B$5:$D$502,3,FALSE))</f>
        <v>C/T</v>
      </c>
      <c r="I24" s="327" t="str">
        <f>IF(D24="","",VLOOKUP(B24,Data!$B$5:$M$502,12,FALSE))</f>
        <v>Indonesia</v>
      </c>
      <c r="J24" s="356" t="s">
        <v>968</v>
      </c>
      <c r="K24" s="325">
        <f>IF(D24="","",VLOOKUP(B24,Data!$B$5:$E$502,4,FALSE)*D24)</f>
        <v>1352</v>
      </c>
      <c r="L24" s="325">
        <f>IF(D24="","",VLOOKUP(B24,Data!$B$5:$F$502,5,FALSE)*D24)</f>
        <v>1216</v>
      </c>
      <c r="M24" s="357"/>
      <c r="N24" s="358"/>
      <c r="O24" s="359"/>
      <c r="P24" s="360"/>
      <c r="Q24" s="359"/>
      <c r="R24" s="359"/>
      <c r="S24" s="360"/>
      <c r="T24" s="361"/>
      <c r="U24" s="360"/>
      <c r="V24" s="334">
        <f>IF(D24="","",VLOOKUP(B24,Data!$B$5:$J$502,9,FALSE)*D24)</f>
        <v>7.2240000000000002</v>
      </c>
      <c r="X24" s="386"/>
      <c r="Y24" s="386"/>
      <c r="Z24" s="386"/>
      <c r="AA24" s="386"/>
      <c r="AB24" s="386"/>
    </row>
    <row r="25" spans="1:28" s="468" customFormat="1" ht="19.25" customHeight="1">
      <c r="A25" s="476">
        <v>6</v>
      </c>
      <c r="B25" s="499" t="s">
        <v>378</v>
      </c>
      <c r="C25" s="324" t="str">
        <f>IF(D25="","",VLOOKUP(B25,Data!$B$5:$L$502,2,FALSE))</f>
        <v>WQ78270</v>
      </c>
      <c r="D25" s="485">
        <v>1</v>
      </c>
      <c r="E25" s="525"/>
      <c r="F25" s="325">
        <f>IF(D25="","",VLOOKUP(B25,Data!$B$5:$L$502,11,FALSE))</f>
        <v>5429.44</v>
      </c>
      <c r="G25" s="326">
        <f t="shared" si="0"/>
        <v>5429.44</v>
      </c>
      <c r="H25" s="327" t="str">
        <f>IF(D25="","",VLOOKUP(B25,Data!$B$5:$D$502,3,FALSE))</f>
        <v>C/T</v>
      </c>
      <c r="I25" s="327" t="str">
        <f>IF(D25="","",VLOOKUP(B25,Data!$B$5:$M$502,12,FALSE))</f>
        <v>Indonesia</v>
      </c>
      <c r="J25" s="356" t="s">
        <v>968</v>
      </c>
      <c r="K25" s="325">
        <f>IF(D25="","",VLOOKUP(B25,Data!$B$5:$E$502,4,FALSE)*D25)</f>
        <v>305</v>
      </c>
      <c r="L25" s="325">
        <f>IF(D25="","",VLOOKUP(B25,Data!$B$5:$F$502,5,FALSE)*D25)</f>
        <v>269</v>
      </c>
      <c r="M25" s="357"/>
      <c r="N25" s="358"/>
      <c r="O25" s="359"/>
      <c r="P25" s="360"/>
      <c r="Q25" s="359"/>
      <c r="R25" s="359"/>
      <c r="S25" s="360"/>
      <c r="T25" s="361"/>
      <c r="U25" s="360"/>
      <c r="V25" s="334">
        <f>IF(D25="","",VLOOKUP(B25,Data!$B$5:$J$502,9,FALSE)*D25)</f>
        <v>1.534</v>
      </c>
      <c r="X25" s="386"/>
      <c r="Y25" s="386"/>
      <c r="Z25" s="386"/>
      <c r="AA25" s="386"/>
      <c r="AB25" s="386"/>
    </row>
    <row r="26" spans="1:28" s="468" customFormat="1" ht="19.25" customHeight="1">
      <c r="A26" s="476">
        <v>7</v>
      </c>
      <c r="B26" s="499" t="s">
        <v>361</v>
      </c>
      <c r="C26" s="324" t="str">
        <f>IF(D26="","",VLOOKUP(B26,Data!$B$5:$L$502,2,FALSE))</f>
        <v>WQ78290</v>
      </c>
      <c r="D26" s="485">
        <v>25</v>
      </c>
      <c r="E26" s="525"/>
      <c r="F26" s="325">
        <f>IF(D26="","",VLOOKUP(B26,Data!$B$5:$L$502,11,FALSE))</f>
        <v>4283.7299999999996</v>
      </c>
      <c r="G26" s="326">
        <f t="shared" ref="G26:G32" si="1">IF(D26&gt;0,D26*F26,"-")</f>
        <v>107093.24999999999</v>
      </c>
      <c r="H26" s="327" t="str">
        <f>IF(D26="","",VLOOKUP(B26,Data!$B$5:$D$502,3,FALSE))</f>
        <v>C/T</v>
      </c>
      <c r="I26" s="327" t="str">
        <f>IF(D26="","",VLOOKUP(B26,Data!$B$5:$M$502,12,FALSE))</f>
        <v>Indonesia</v>
      </c>
      <c r="J26" s="356" t="s">
        <v>968</v>
      </c>
      <c r="K26" s="325">
        <f>IF(D26="","",VLOOKUP(B26,Data!$B$5:$E$502,4,FALSE)*D26)</f>
        <v>7625</v>
      </c>
      <c r="L26" s="325">
        <f>IF(D26="","",VLOOKUP(B26,Data!$B$5:$F$502,5,FALSE)*D26)</f>
        <v>6725</v>
      </c>
      <c r="M26" s="357"/>
      <c r="N26" s="358"/>
      <c r="O26" s="359"/>
      <c r="P26" s="360"/>
      <c r="Q26" s="359"/>
      <c r="R26" s="359"/>
      <c r="S26" s="360"/>
      <c r="T26" s="361"/>
      <c r="U26" s="360"/>
      <c r="V26" s="334">
        <f>IF(D26="","",VLOOKUP(B26,Data!$B$5:$J$502,9,FALSE)*D26)</f>
        <v>38.35</v>
      </c>
      <c r="X26" s="386"/>
      <c r="Y26" s="386"/>
      <c r="Z26" s="386"/>
      <c r="AA26" s="386"/>
      <c r="AB26" s="386"/>
    </row>
    <row r="27" spans="1:28" s="468" customFormat="1" ht="19.25" customHeight="1">
      <c r="A27" s="476">
        <v>8</v>
      </c>
      <c r="B27" s="499" t="s">
        <v>40</v>
      </c>
      <c r="C27" s="324" t="str">
        <f>IF(D27="","",VLOOKUP(B27,Data!$B$5:$L$502,2,FALSE))</f>
        <v>ZJ54410</v>
      </c>
      <c r="D27" s="485">
        <v>4</v>
      </c>
      <c r="E27" s="525"/>
      <c r="F27" s="325">
        <f>IF(D27="","",VLOOKUP(B27,Data!$B$5:$L$502,11,FALSE))</f>
        <v>4657.7700000000004</v>
      </c>
      <c r="G27" s="326">
        <f t="shared" si="1"/>
        <v>18631.080000000002</v>
      </c>
      <c r="H27" s="327" t="str">
        <f>IF(D27="","",VLOOKUP(B27,Data!$B$5:$D$502,3,FALSE))</f>
        <v>C/T</v>
      </c>
      <c r="I27" s="327" t="str">
        <f>IF(D27="","",VLOOKUP(B27,Data!$B$5:$M$502,12,FALSE))</f>
        <v>Indonesia</v>
      </c>
      <c r="J27" s="356" t="s">
        <v>968</v>
      </c>
      <c r="K27" s="325">
        <f>IF(D27="","",VLOOKUP(B27,Data!$B$5:$E$502,4,FALSE)*D27)</f>
        <v>1220</v>
      </c>
      <c r="L27" s="325">
        <f>IF(D27="","",VLOOKUP(B27,Data!$B$5:$F$502,5,FALSE)*D27)</f>
        <v>1076</v>
      </c>
      <c r="M27" s="357"/>
      <c r="N27" s="358"/>
      <c r="O27" s="359"/>
      <c r="P27" s="360"/>
      <c r="Q27" s="359"/>
      <c r="R27" s="359"/>
      <c r="S27" s="360"/>
      <c r="T27" s="361"/>
      <c r="U27" s="360"/>
      <c r="V27" s="334">
        <f>IF(D27="","",VLOOKUP(B27,Data!$B$5:$J$502,9,FALSE)*D27)</f>
        <v>6.1360000000000001</v>
      </c>
      <c r="X27" s="386"/>
      <c r="Y27" s="386"/>
      <c r="Z27" s="386"/>
      <c r="AA27" s="386"/>
      <c r="AB27" s="386"/>
    </row>
    <row r="28" spans="1:28" s="468" customFormat="1" ht="19.25" customHeight="1">
      <c r="A28" s="476">
        <v>9</v>
      </c>
      <c r="B28" s="499" t="s">
        <v>724</v>
      </c>
      <c r="C28" s="324" t="str">
        <f>IF(D28="","",VLOOKUP(B28,Data!$B$5:$L$502,2,FALSE))</f>
        <v>VAC9590</v>
      </c>
      <c r="D28" s="485">
        <v>4</v>
      </c>
      <c r="E28" s="525"/>
      <c r="F28" s="325">
        <f>IF(D28="","",VLOOKUP(B28,Data!$B$5:$L$502,11,FALSE))</f>
        <v>5076.5600000000004</v>
      </c>
      <c r="G28" s="326">
        <f t="shared" si="1"/>
        <v>20306.240000000002</v>
      </c>
      <c r="H28" s="327" t="str">
        <f>IF(D28="","",VLOOKUP(B28,Data!$B$5:$D$502,3,FALSE))</f>
        <v>C/T</v>
      </c>
      <c r="I28" s="327" t="str">
        <f>IF(D28="","",VLOOKUP(B28,Data!$B$5:$M$502,12,FALSE))</f>
        <v>Indonesia</v>
      </c>
      <c r="J28" s="356" t="s">
        <v>968</v>
      </c>
      <c r="K28" s="325">
        <f>IF(D28="","",VLOOKUP(B28,Data!$B$5:$E$502,4,FALSE)*D28)</f>
        <v>1240</v>
      </c>
      <c r="L28" s="325">
        <f>IF(D28="","",VLOOKUP(B28,Data!$B$5:$F$502,5,FALSE)*D28)</f>
        <v>1096</v>
      </c>
      <c r="M28" s="357"/>
      <c r="N28" s="358"/>
      <c r="O28" s="359"/>
      <c r="P28" s="360"/>
      <c r="Q28" s="359"/>
      <c r="R28" s="359"/>
      <c r="S28" s="360"/>
      <c r="T28" s="361"/>
      <c r="U28" s="360"/>
      <c r="V28" s="334">
        <f>IF(D28="","",VLOOKUP(B28,Data!$B$5:$J$502,9,FALSE)*D28)</f>
        <v>6.1360000000000001</v>
      </c>
      <c r="X28" s="386"/>
      <c r="Y28" s="386"/>
      <c r="Z28" s="386"/>
      <c r="AA28" s="386"/>
      <c r="AB28" s="386"/>
    </row>
    <row r="29" spans="1:28" s="468" customFormat="1" ht="19.25" customHeight="1">
      <c r="A29" s="476">
        <v>10</v>
      </c>
      <c r="B29" s="499" t="s">
        <v>25</v>
      </c>
      <c r="C29" s="324" t="str">
        <f>IF(D29="","",VLOOKUP(B29,Data!$B$5:$L$502,2,FALSE))</f>
        <v>ZJ73720</v>
      </c>
      <c r="D29" s="485">
        <v>1</v>
      </c>
      <c r="E29" s="525"/>
      <c r="F29" s="325">
        <f>IF(D29="","",VLOOKUP(B29,Data!$B$5:$L$502,11,FALSE))</f>
        <v>2445.35</v>
      </c>
      <c r="G29" s="326">
        <f t="shared" si="1"/>
        <v>2445.35</v>
      </c>
      <c r="H29" s="327" t="str">
        <f>IF(D29="","",VLOOKUP(B29,Data!$B$5:$D$502,3,FALSE))</f>
        <v>C/T</v>
      </c>
      <c r="I29" s="327" t="str">
        <f>IF(D29="","",VLOOKUP(B29,Data!$B$5:$M$502,12,FALSE))</f>
        <v>Indonesia</v>
      </c>
      <c r="J29" s="356" t="s">
        <v>968</v>
      </c>
      <c r="K29" s="325">
        <f>IF(D29="","",VLOOKUP(B29,Data!$B$5:$E$502,4,FALSE)*D29)</f>
        <v>220</v>
      </c>
      <c r="L29" s="325">
        <f>IF(D29="","",VLOOKUP(B29,Data!$B$5:$F$502,5,FALSE)*D29)</f>
        <v>199</v>
      </c>
      <c r="M29" s="357"/>
      <c r="N29" s="358"/>
      <c r="O29" s="359"/>
      <c r="P29" s="360"/>
      <c r="Q29" s="359"/>
      <c r="R29" s="359"/>
      <c r="S29" s="360"/>
      <c r="T29" s="361"/>
      <c r="U29" s="360"/>
      <c r="V29" s="334">
        <f>IF(D29="","",VLOOKUP(B29,Data!$B$5:$J$502,9,FALSE)*D29)</f>
        <v>1.1850000000000001</v>
      </c>
      <c r="X29" s="386"/>
      <c r="Y29" s="386"/>
      <c r="Z29" s="386"/>
      <c r="AA29" s="386"/>
      <c r="AB29" s="386"/>
    </row>
    <row r="30" spans="1:28" s="468" customFormat="1" ht="19.25" customHeight="1">
      <c r="A30" s="476">
        <v>11</v>
      </c>
      <c r="B30" s="499" t="s">
        <v>26</v>
      </c>
      <c r="C30" s="324" t="str">
        <f>IF(D30="","",VLOOKUP(B30,Data!$B$5:$L$502,2,FALSE))</f>
        <v>ZJ73730</v>
      </c>
      <c r="D30" s="485">
        <v>1</v>
      </c>
      <c r="E30" s="525"/>
      <c r="F30" s="325">
        <f>IF(D30="","",VLOOKUP(B30,Data!$B$5:$L$502,11,FALSE))</f>
        <v>2456.2800000000002</v>
      </c>
      <c r="G30" s="326">
        <f t="shared" si="1"/>
        <v>2456.2800000000002</v>
      </c>
      <c r="H30" s="327" t="str">
        <f>IF(D30="","",VLOOKUP(B30,Data!$B$5:$D$502,3,FALSE))</f>
        <v>C/T</v>
      </c>
      <c r="I30" s="327" t="str">
        <f>IF(D30="","",VLOOKUP(B30,Data!$B$5:$M$502,12,FALSE))</f>
        <v>Indonesia</v>
      </c>
      <c r="J30" s="356" t="s">
        <v>968</v>
      </c>
      <c r="K30" s="325">
        <f>IF(D30="","",VLOOKUP(B30,Data!$B$5:$E$502,4,FALSE)*D30)</f>
        <v>220</v>
      </c>
      <c r="L30" s="325">
        <f>IF(D30="","",VLOOKUP(B30,Data!$B$5:$F$502,5,FALSE)*D30)</f>
        <v>199</v>
      </c>
      <c r="M30" s="357"/>
      <c r="N30" s="358"/>
      <c r="O30" s="359"/>
      <c r="P30" s="360"/>
      <c r="Q30" s="359"/>
      <c r="R30" s="359"/>
      <c r="S30" s="360"/>
      <c r="T30" s="361"/>
      <c r="U30" s="360"/>
      <c r="V30" s="334">
        <f>IF(D30="","",VLOOKUP(B30,Data!$B$5:$J$502,9,FALSE)*D30)</f>
        <v>1.1850000000000001</v>
      </c>
      <c r="X30" s="386"/>
      <c r="Y30" s="386"/>
      <c r="Z30" s="386"/>
      <c r="AA30" s="386"/>
      <c r="AB30" s="386"/>
    </row>
    <row r="31" spans="1:28" s="468" customFormat="1" ht="19.25" customHeight="1">
      <c r="A31" s="476">
        <v>12</v>
      </c>
      <c r="B31" s="499" t="s">
        <v>396</v>
      </c>
      <c r="C31" s="324" t="str">
        <f>IF(D31="","",VLOOKUP(B31,Data!$B$5:$L$502,2,FALSE))</f>
        <v>ZW44780</v>
      </c>
      <c r="D31" s="485">
        <v>2</v>
      </c>
      <c r="E31" s="525"/>
      <c r="F31" s="325">
        <f>IF(D31="","",VLOOKUP(B31,Data!$B$5:$L$502,11,FALSE))</f>
        <v>2167.13</v>
      </c>
      <c r="G31" s="326">
        <f t="shared" si="1"/>
        <v>4334.26</v>
      </c>
      <c r="H31" s="327" t="str">
        <f>IF(D31="","",VLOOKUP(B31,Data!$B$5:$D$502,3,FALSE))</f>
        <v>C/T</v>
      </c>
      <c r="I31" s="327" t="str">
        <f>IF(D31="","",VLOOKUP(B31,Data!$B$5:$M$502,12,FALSE))</f>
        <v>Indonesia</v>
      </c>
      <c r="J31" s="356" t="s">
        <v>968</v>
      </c>
      <c r="K31" s="325">
        <f>IF(D31="","",VLOOKUP(B31,Data!$B$5:$E$502,4,FALSE)*D31)</f>
        <v>440</v>
      </c>
      <c r="L31" s="325">
        <f>IF(D31="","",VLOOKUP(B31,Data!$B$5:$F$502,5,FALSE)*D31)</f>
        <v>398</v>
      </c>
      <c r="M31" s="357"/>
      <c r="N31" s="358"/>
      <c r="O31" s="359"/>
      <c r="P31" s="360"/>
      <c r="Q31" s="359"/>
      <c r="R31" s="359"/>
      <c r="S31" s="360"/>
      <c r="T31" s="361"/>
      <c r="U31" s="360"/>
      <c r="V31" s="334">
        <f>IF(D31="","",VLOOKUP(B31,Data!$B$5:$J$502,9,FALSE)*D31)</f>
        <v>2.37</v>
      </c>
      <c r="X31" s="386"/>
      <c r="Y31" s="386"/>
      <c r="Z31" s="386"/>
      <c r="AA31" s="386"/>
      <c r="AB31" s="386"/>
    </row>
    <row r="32" spans="1:28" s="468" customFormat="1" ht="19.25" customHeight="1">
      <c r="A32" s="476">
        <v>13</v>
      </c>
      <c r="B32" s="499" t="s">
        <v>720</v>
      </c>
      <c r="C32" s="324" t="str">
        <f>IF(D32="","",VLOOKUP(B32,Data!$B$5:$L$502,2,FALSE))</f>
        <v>VAC9540</v>
      </c>
      <c r="D32" s="485">
        <v>2</v>
      </c>
      <c r="E32" s="525"/>
      <c r="F32" s="325">
        <f>IF(D32="","",VLOOKUP(B32,Data!$B$5:$L$502,11,FALSE))</f>
        <v>2343</v>
      </c>
      <c r="G32" s="326">
        <f t="shared" si="1"/>
        <v>4686</v>
      </c>
      <c r="H32" s="327" t="str">
        <f>IF(D32="","",VLOOKUP(B32,Data!$B$5:$D$502,3,FALSE))</f>
        <v>C/T</v>
      </c>
      <c r="I32" s="327" t="str">
        <f>IF(D32="","",VLOOKUP(B32,Data!$B$5:$M$502,12,FALSE))</f>
        <v>Indonesia</v>
      </c>
      <c r="J32" s="356" t="s">
        <v>968</v>
      </c>
      <c r="K32" s="325">
        <f>IF(D32="","",VLOOKUP(B32,Data!$B$5:$E$502,4,FALSE)*D32)</f>
        <v>450</v>
      </c>
      <c r="L32" s="325">
        <f>IF(D32="","",VLOOKUP(B32,Data!$B$5:$F$502,5,FALSE)*D32)</f>
        <v>408</v>
      </c>
      <c r="M32" s="357"/>
      <c r="N32" s="358"/>
      <c r="O32" s="359"/>
      <c r="P32" s="360"/>
      <c r="Q32" s="359"/>
      <c r="R32" s="359"/>
      <c r="S32" s="360"/>
      <c r="T32" s="361"/>
      <c r="U32" s="360"/>
      <c r="V32" s="334">
        <f>IF(D32="","",VLOOKUP(B32,Data!$B$5:$J$502,9,FALSE)*D32)</f>
        <v>2.37</v>
      </c>
      <c r="X32" s="386"/>
      <c r="Y32" s="386"/>
      <c r="Z32" s="386"/>
      <c r="AA32" s="386"/>
      <c r="AB32" s="386"/>
    </row>
    <row r="33" spans="1:28" s="468" customFormat="1" ht="19.25" customHeight="1">
      <c r="A33" s="476">
        <v>14</v>
      </c>
      <c r="B33" s="499" t="s">
        <v>27</v>
      </c>
      <c r="C33" s="324" t="str">
        <f>IF(D33="","",VLOOKUP(B33,Data!$B$5:$L$502,2,FALSE))</f>
        <v>ZJ73750</v>
      </c>
      <c r="D33" s="485">
        <v>2</v>
      </c>
      <c r="E33" s="525"/>
      <c r="F33" s="325">
        <f>IF(D33="","",VLOOKUP(B33,Data!$B$5:$L$502,11,FALSE))</f>
        <v>2662.91</v>
      </c>
      <c r="G33" s="326">
        <f>IF(D33&gt;0,D33*F33,"-")</f>
        <v>5325.82</v>
      </c>
      <c r="H33" s="327" t="str">
        <f>IF(D33="","",VLOOKUP(B33,Data!$B$5:$D$502,3,FALSE))</f>
        <v>C/T</v>
      </c>
      <c r="I33" s="327" t="str">
        <f>IF(D33="","",VLOOKUP(B33,Data!$B$5:$M$502,12,FALSE))</f>
        <v>Indonesia</v>
      </c>
      <c r="J33" s="356" t="s">
        <v>968</v>
      </c>
      <c r="K33" s="325">
        <f>IF(D33="","",VLOOKUP(B33,Data!$B$5:$E$502,4,FALSE)*D33)</f>
        <v>534</v>
      </c>
      <c r="L33" s="325">
        <f>IF(D33="","",VLOOKUP(B33,Data!$B$5:$F$502,5,FALSE)*D33)</f>
        <v>484</v>
      </c>
      <c r="M33" s="357"/>
      <c r="N33" s="358"/>
      <c r="O33" s="359"/>
      <c r="P33" s="360"/>
      <c r="Q33" s="359"/>
      <c r="R33" s="359"/>
      <c r="S33" s="360"/>
      <c r="T33" s="361"/>
      <c r="U33" s="360"/>
      <c r="V33" s="334">
        <f>IF(D33="","",VLOOKUP(B33,Data!$B$5:$J$502,9,FALSE)*D33)</f>
        <v>2.976</v>
      </c>
      <c r="X33" s="386"/>
      <c r="Y33" s="386"/>
      <c r="Z33" s="386"/>
      <c r="AA33" s="386"/>
      <c r="AB33" s="386"/>
    </row>
    <row r="34" spans="1:28" s="468" customFormat="1" ht="19.25" customHeight="1">
      <c r="A34" s="476">
        <v>15</v>
      </c>
      <c r="B34" s="499" t="s">
        <v>894</v>
      </c>
      <c r="C34" s="324" t="str">
        <f>IF(D34="","",VLOOKUP(B34,Data!$B$5:$L$502,2,FALSE))</f>
        <v>VCM7910</v>
      </c>
      <c r="D34" s="485">
        <v>2</v>
      </c>
      <c r="E34" s="525"/>
      <c r="F34" s="325">
        <f>IF(D34="","",VLOOKUP(B34,Data!$B$5:$L$502,11,FALSE))</f>
        <v>2518.09</v>
      </c>
      <c r="G34" s="326">
        <f>IF(D34&gt;0,D34*F34,"-")</f>
        <v>5036.18</v>
      </c>
      <c r="H34" s="327" t="str">
        <f>IF(D34="","",VLOOKUP(B34,Data!$B$5:$D$502,3,FALSE))</f>
        <v>C/T</v>
      </c>
      <c r="I34" s="327" t="str">
        <f>IF(D34="","",VLOOKUP(B34,Data!$B$5:$M$502,12,FALSE))</f>
        <v>Indonesia</v>
      </c>
      <c r="J34" s="356" t="s">
        <v>968</v>
      </c>
      <c r="K34" s="325">
        <f>IF(D34="","",VLOOKUP(B34,Data!$B$5:$E$502,4,FALSE)*D34)</f>
        <v>520</v>
      </c>
      <c r="L34" s="325">
        <f>IF(D34="","",VLOOKUP(B34,Data!$B$5:$F$502,5,FALSE)*D34)</f>
        <v>470</v>
      </c>
      <c r="M34" s="357"/>
      <c r="N34" s="358"/>
      <c r="O34" s="359"/>
      <c r="P34" s="360"/>
      <c r="Q34" s="359"/>
      <c r="R34" s="359"/>
      <c r="S34" s="360"/>
      <c r="T34" s="361"/>
      <c r="U34" s="360"/>
      <c r="V34" s="334">
        <f>IF(D34="","",VLOOKUP(B34,Data!$B$5:$J$502,9,FALSE)*D34)</f>
        <v>2.8140000000000001</v>
      </c>
      <c r="X34" s="386"/>
      <c r="Y34" s="386"/>
      <c r="Z34" s="386"/>
      <c r="AA34" s="386"/>
      <c r="AB34" s="386"/>
    </row>
    <row r="35" spans="1:28" s="468" customFormat="1" ht="19.25" customHeight="1">
      <c r="A35" s="476">
        <v>16</v>
      </c>
      <c r="B35" s="499" t="s">
        <v>892</v>
      </c>
      <c r="C35" s="324" t="str">
        <f>IF(D35="","",VLOOKUP(B35,Data!$B$5:$L$502,2,FALSE))</f>
        <v>VCM7890</v>
      </c>
      <c r="D35" s="485">
        <v>5</v>
      </c>
      <c r="E35" s="525"/>
      <c r="F35" s="325">
        <f>IF(D35="","",VLOOKUP(B35,Data!$B$5:$L$502,11,FALSE))</f>
        <v>2253.08</v>
      </c>
      <c r="G35" s="326">
        <f>IF(D35&gt;0,D35*F35,"-")</f>
        <v>11265.4</v>
      </c>
      <c r="H35" s="327" t="str">
        <f>IF(D35="","",VLOOKUP(B35,Data!$B$5:$D$502,3,FALSE))</f>
        <v>C/T</v>
      </c>
      <c r="I35" s="327" t="str">
        <f>IF(D35="","",VLOOKUP(B35,Data!$B$5:$M$502,12,FALSE))</f>
        <v>Indonesia</v>
      </c>
      <c r="J35" s="356" t="s">
        <v>968</v>
      </c>
      <c r="K35" s="325">
        <f>IF(D35="","",VLOOKUP(B35,Data!$B$5:$E$502,4,FALSE)*D35)</f>
        <v>1300</v>
      </c>
      <c r="L35" s="325">
        <f>IF(D35="","",VLOOKUP(B35,Data!$B$5:$F$502,5,FALSE)*D35)</f>
        <v>1175</v>
      </c>
      <c r="M35" s="357"/>
      <c r="N35" s="358"/>
      <c r="O35" s="359"/>
      <c r="P35" s="360"/>
      <c r="Q35" s="359"/>
      <c r="R35" s="359"/>
      <c r="S35" s="360"/>
      <c r="T35" s="361"/>
      <c r="U35" s="360"/>
      <c r="V35" s="334">
        <f>IF(D35="","",VLOOKUP(B35,Data!$B$5:$J$502,9,FALSE)*D35)</f>
        <v>7.0350000000000001</v>
      </c>
      <c r="X35" s="386"/>
      <c r="Y35" s="386"/>
      <c r="Z35" s="386"/>
      <c r="AA35" s="386"/>
      <c r="AB35" s="386"/>
    </row>
    <row r="36" spans="1:28" s="468" customFormat="1" ht="19.25" customHeight="1">
      <c r="A36" s="476">
        <v>17</v>
      </c>
      <c r="B36" s="499" t="s">
        <v>893</v>
      </c>
      <c r="C36" s="324" t="str">
        <f>IF(D36="","",VLOOKUP(B36,Data!$B$5:$L$502,2,FALSE))</f>
        <v>VCM7900</v>
      </c>
      <c r="D36" s="485">
        <v>4</v>
      </c>
      <c r="E36" s="525"/>
      <c r="F36" s="325">
        <f>IF(D36="","",VLOOKUP(B36,Data!$B$5:$L$502,11,FALSE))</f>
        <v>2696.84</v>
      </c>
      <c r="G36" s="326">
        <f>IF(D36&gt;0,D36*F36,"-")</f>
        <v>10787.36</v>
      </c>
      <c r="H36" s="327" t="str">
        <f>IF(D36="","",VLOOKUP(B36,Data!$B$5:$D$502,3,FALSE))</f>
        <v>C/T</v>
      </c>
      <c r="I36" s="327" t="str">
        <f>IF(D36="","",VLOOKUP(B36,Data!$B$5:$M$502,12,FALSE))</f>
        <v>Indonesia</v>
      </c>
      <c r="J36" s="356" t="s">
        <v>968</v>
      </c>
      <c r="K36" s="325">
        <f>IF(D36="","",VLOOKUP(B36,Data!$B$5:$E$502,4,FALSE)*D36)</f>
        <v>1040</v>
      </c>
      <c r="L36" s="325">
        <f>IF(D36="","",VLOOKUP(B36,Data!$B$5:$F$502,5,FALSE)*D36)</f>
        <v>940</v>
      </c>
      <c r="M36" s="357"/>
      <c r="N36" s="358"/>
      <c r="O36" s="359"/>
      <c r="P36" s="360"/>
      <c r="Q36" s="359"/>
      <c r="R36" s="359"/>
      <c r="S36" s="360"/>
      <c r="T36" s="361"/>
      <c r="U36" s="360"/>
      <c r="V36" s="334">
        <f>IF(D36="","",VLOOKUP(B36,Data!$B$5:$J$502,9,FALSE)*D36)</f>
        <v>5.6280000000000001</v>
      </c>
      <c r="X36" s="386"/>
      <c r="Y36" s="386"/>
      <c r="Z36" s="386"/>
      <c r="AA36" s="386"/>
      <c r="AB36" s="386"/>
    </row>
    <row r="37" spans="1:28" s="468" customFormat="1" ht="19.25" customHeight="1">
      <c r="A37" s="476"/>
      <c r="B37" s="499"/>
      <c r="C37" s="324" t="str">
        <f>IF(D37="","",VLOOKUP(B37,Data!$B$5:$L$502,2,FALSE))</f>
        <v/>
      </c>
      <c r="D37" s="485"/>
      <c r="E37" s="498"/>
      <c r="F37" s="325" t="str">
        <f>IF(D37="","",VLOOKUP(B37,Data!$B$5:$L$502,11,FALSE))</f>
        <v/>
      </c>
      <c r="G37" s="326" t="str">
        <f>IF(D37&gt;0,D37*F37,"-")</f>
        <v>-</v>
      </c>
      <c r="H37" s="327" t="str">
        <f>IF(D37="","",VLOOKUP(B37,Data!$B$5:$D$502,3,FALSE))</f>
        <v/>
      </c>
      <c r="I37" s="327" t="str">
        <f>IF(D37="","",VLOOKUP(B37,Data!$B$5:$M$502,12,FALSE))</f>
        <v/>
      </c>
      <c r="J37" s="356"/>
      <c r="K37" s="325" t="str">
        <f>IF(D37="","",VLOOKUP(B37,Data!$B$5:$E$502,4,FALSE)*D37)</f>
        <v/>
      </c>
      <c r="L37" s="325" t="str">
        <f>IF(D37="","",VLOOKUP(B37,Data!$B$5:$F$502,5,FALSE)*D37)</f>
        <v/>
      </c>
      <c r="M37" s="357"/>
      <c r="N37" s="358"/>
      <c r="O37" s="359"/>
      <c r="P37" s="360"/>
      <c r="Q37" s="359"/>
      <c r="R37" s="359"/>
      <c r="S37" s="360"/>
      <c r="T37" s="361"/>
      <c r="U37" s="360"/>
      <c r="V37" s="334" t="str">
        <f>IF(D37="","",VLOOKUP(B37,Data!$B$5:$J$502,9,FALSE)*D37)</f>
        <v/>
      </c>
      <c r="X37" s="386"/>
      <c r="Y37" s="386"/>
      <c r="Z37" s="386"/>
      <c r="AA37" s="386"/>
      <c r="AB37" s="386"/>
    </row>
    <row r="38" spans="1:28" s="440" customFormat="1" ht="17.5">
      <c r="A38" s="476"/>
      <c r="B38" s="784"/>
      <c r="C38" s="785"/>
      <c r="D38" s="510">
        <f>SUM(D17:D37)</f>
        <v>61</v>
      </c>
      <c r="E38" s="463"/>
      <c r="F38" s="351"/>
      <c r="G38" s="351">
        <f>SUM(G17:G37)</f>
        <v>239214.47999999998</v>
      </c>
      <c r="H38" s="462"/>
      <c r="I38" s="462"/>
      <c r="J38" s="462"/>
      <c r="K38" s="351">
        <f>SUM(K17:K37)</f>
        <v>17538</v>
      </c>
      <c r="L38" s="351">
        <f>SUM(L17:L37)</f>
        <v>15605</v>
      </c>
      <c r="M38" s="351">
        <f>SUM(M18:M37)</f>
        <v>0</v>
      </c>
      <c r="N38" s="351" t="e">
        <f>SUM(#REF!)</f>
        <v>#REF!</v>
      </c>
      <c r="O38" s="351">
        <f>SUM(O18:O37)</f>
        <v>0</v>
      </c>
      <c r="P38" s="351">
        <f>SUM(P18:P37)</f>
        <v>0</v>
      </c>
      <c r="Q38" s="351" t="e">
        <f>SUM(#REF!)</f>
        <v>#REF!</v>
      </c>
      <c r="R38" s="351">
        <f>SUM(R18:R37)</f>
        <v>0</v>
      </c>
      <c r="S38" s="351">
        <f>SUM(S18:S37)</f>
        <v>0</v>
      </c>
      <c r="T38" s="351"/>
      <c r="U38" s="351">
        <f>SUM(U18:U37)</f>
        <v>0</v>
      </c>
      <c r="V38" s="354">
        <f>SUM(V17:V37)</f>
        <v>90.554000000000016</v>
      </c>
    </row>
    <row r="39" spans="1:28" ht="16.5">
      <c r="A39" s="476"/>
      <c r="B39" s="786"/>
      <c r="C39" s="787"/>
      <c r="D39" s="511"/>
      <c r="E39" s="412"/>
      <c r="F39" s="183" t="s">
        <v>821</v>
      </c>
      <c r="G39" s="180"/>
      <c r="H39" s="442"/>
      <c r="I39" s="442"/>
      <c r="J39" s="442"/>
      <c r="K39" s="184"/>
      <c r="L39" s="180"/>
      <c r="M39" s="414"/>
      <c r="N39" s="413"/>
      <c r="O39" s="413"/>
      <c r="P39" s="413"/>
      <c r="Q39" s="413"/>
      <c r="R39" s="413"/>
      <c r="S39" s="413"/>
      <c r="T39" s="414"/>
      <c r="U39" s="414"/>
      <c r="V39" s="182"/>
    </row>
    <row r="40" spans="1:28" ht="13">
      <c r="A40" s="393" t="s">
        <v>530</v>
      </c>
      <c r="B40" s="394"/>
      <c r="C40" s="444"/>
      <c r="D40" s="512" t="s">
        <v>538</v>
      </c>
      <c r="E40" s="407"/>
      <c r="F40" s="80" t="s">
        <v>83</v>
      </c>
      <c r="G40" s="84"/>
      <c r="H40" s="423" t="s">
        <v>84</v>
      </c>
      <c r="I40" s="446"/>
      <c r="J40" s="175" t="s">
        <v>85</v>
      </c>
      <c r="K40" s="175"/>
      <c r="L40" s="765" t="s">
        <v>86</v>
      </c>
      <c r="M40" s="766"/>
      <c r="N40" s="766"/>
      <c r="O40" s="766"/>
      <c r="P40" s="766"/>
      <c r="Q40" s="766"/>
      <c r="R40" s="766"/>
      <c r="S40" s="766"/>
      <c r="T40" s="766"/>
      <c r="U40" s="766"/>
      <c r="V40" s="767"/>
    </row>
    <row r="41" spans="1:28" ht="13">
      <c r="A41" s="400" t="s">
        <v>531</v>
      </c>
      <c r="C41" s="409"/>
      <c r="D41" s="501" t="s">
        <v>88</v>
      </c>
      <c r="F41" s="768"/>
      <c r="G41" s="769"/>
      <c r="H41" s="400" t="s">
        <v>89</v>
      </c>
      <c r="I41" s="447"/>
      <c r="J41" s="177" t="s">
        <v>90</v>
      </c>
      <c r="K41" s="177"/>
      <c r="L41" s="173"/>
      <c r="V41" s="178"/>
    </row>
    <row r="42" spans="1:28">
      <c r="A42" s="400" t="s">
        <v>532</v>
      </c>
      <c r="C42" s="401"/>
      <c r="F42" s="768"/>
      <c r="G42" s="769"/>
      <c r="H42" s="400"/>
      <c r="I42" s="447"/>
      <c r="J42" s="177" t="s">
        <v>94</v>
      </c>
      <c r="K42" s="177"/>
      <c r="L42" s="173"/>
      <c r="V42" s="178"/>
    </row>
    <row r="43" spans="1:28" ht="12" customHeight="1">
      <c r="A43" s="412"/>
      <c r="B43" s="413"/>
      <c r="C43" s="448"/>
      <c r="D43" s="501" t="s">
        <v>95</v>
      </c>
      <c r="F43" s="768"/>
      <c r="G43" s="769"/>
      <c r="H43" s="400" t="s">
        <v>96</v>
      </c>
      <c r="I43" s="447"/>
      <c r="J43" s="177"/>
      <c r="K43" s="177"/>
      <c r="L43" s="173"/>
      <c r="V43" s="178"/>
    </row>
    <row r="44" spans="1:28" ht="13">
      <c r="A44" s="393" t="s">
        <v>97</v>
      </c>
      <c r="B44" s="407"/>
      <c r="C44" s="395"/>
      <c r="D44" s="501" t="s">
        <v>98</v>
      </c>
      <c r="F44" s="88" t="s">
        <v>99</v>
      </c>
      <c r="G44" s="85"/>
      <c r="H44" s="400" t="s">
        <v>89</v>
      </c>
      <c r="I44" s="447"/>
      <c r="J44" s="177" t="s">
        <v>100</v>
      </c>
      <c r="K44" s="177"/>
      <c r="L44" s="173"/>
      <c r="V44" s="178"/>
    </row>
    <row r="45" spans="1:28" ht="14.25" customHeight="1">
      <c r="A45" s="400" t="s">
        <v>546</v>
      </c>
      <c r="C45" s="401"/>
      <c r="D45" s="501" t="s">
        <v>101</v>
      </c>
      <c r="F45" s="89"/>
      <c r="G45" s="187"/>
      <c r="H45" s="400" t="s">
        <v>102</v>
      </c>
      <c r="I45" s="447"/>
      <c r="J45" s="177" t="s">
        <v>533</v>
      </c>
      <c r="K45" s="177"/>
      <c r="L45" s="770" t="s">
        <v>104</v>
      </c>
      <c r="M45" s="771"/>
      <c r="N45" s="771"/>
      <c r="O45" s="771"/>
      <c r="P45" s="771"/>
      <c r="Q45" s="771"/>
      <c r="R45" s="771"/>
      <c r="S45" s="771"/>
      <c r="T45" s="771"/>
      <c r="U45" s="771"/>
      <c r="V45" s="772"/>
    </row>
    <row r="46" spans="1:28" ht="16.25" customHeight="1">
      <c r="A46" s="412"/>
      <c r="B46" s="413"/>
      <c r="C46" s="414"/>
      <c r="D46" s="513"/>
      <c r="E46" s="413"/>
      <c r="F46" s="778" t="s">
        <v>984</v>
      </c>
      <c r="G46" s="782"/>
      <c r="H46" s="778" t="s">
        <v>983</v>
      </c>
      <c r="I46" s="783"/>
      <c r="J46" s="181" t="s">
        <v>105</v>
      </c>
      <c r="K46" s="181"/>
      <c r="L46" s="762" t="s">
        <v>106</v>
      </c>
      <c r="M46" s="763"/>
      <c r="N46" s="763"/>
      <c r="O46" s="763"/>
      <c r="P46" s="763"/>
      <c r="Q46" s="763"/>
      <c r="R46" s="763"/>
      <c r="S46" s="763"/>
      <c r="T46" s="763"/>
      <c r="U46" s="763"/>
      <c r="V46" s="764"/>
    </row>
    <row r="47" spans="1:28" ht="18" customHeight="1"/>
    <row r="48" spans="1:28" ht="44.5" customHeight="1"/>
    <row r="49" spans="1:22" ht="11" customHeight="1"/>
    <row r="50" spans="1:22" s="460" customFormat="1" ht="17.25" customHeight="1">
      <c r="A50" s="203" t="s">
        <v>942</v>
      </c>
      <c r="B50" s="169"/>
      <c r="C50" s="203" t="s">
        <v>597</v>
      </c>
      <c r="D50" s="500"/>
      <c r="E50" s="168"/>
      <c r="F50" s="203" t="s">
        <v>936</v>
      </c>
      <c r="G50" s="169"/>
      <c r="H50" s="203" t="s">
        <v>597</v>
      </c>
      <c r="K50" s="225"/>
      <c r="L50" s="225"/>
      <c r="V50" s="226"/>
    </row>
    <row r="51" spans="1:22" s="460" customFormat="1" ht="17.25" customHeight="1">
      <c r="A51" s="203" t="s">
        <v>943</v>
      </c>
      <c r="B51" s="169"/>
      <c r="C51" s="203" t="s">
        <v>948</v>
      </c>
      <c r="D51" s="500"/>
      <c r="E51" s="168"/>
      <c r="F51" s="203" t="s">
        <v>937</v>
      </c>
      <c r="G51" s="169"/>
      <c r="H51" s="203" t="s">
        <v>947</v>
      </c>
      <c r="K51" s="225"/>
      <c r="L51" s="225"/>
      <c r="V51" s="226"/>
    </row>
    <row r="52" spans="1:22" s="460" customFormat="1" ht="17.25" customHeight="1">
      <c r="A52" s="203" t="s">
        <v>944</v>
      </c>
      <c r="B52" s="169"/>
      <c r="C52" s="203" t="s">
        <v>947</v>
      </c>
      <c r="D52" s="500"/>
      <c r="E52" s="168"/>
      <c r="F52" s="203" t="s">
        <v>938</v>
      </c>
      <c r="G52" s="169"/>
      <c r="H52" s="203" t="s">
        <v>597</v>
      </c>
      <c r="K52" s="225"/>
      <c r="L52" s="225"/>
      <c r="V52" s="226"/>
    </row>
    <row r="53" spans="1:22" s="460" customFormat="1" ht="17.25" customHeight="1">
      <c r="A53" s="203" t="s">
        <v>945</v>
      </c>
      <c r="B53" s="169"/>
      <c r="C53" s="203" t="s">
        <v>597</v>
      </c>
      <c r="D53" s="500"/>
      <c r="E53" s="168"/>
      <c r="F53" s="203" t="s">
        <v>939</v>
      </c>
      <c r="G53" s="169"/>
      <c r="H53" s="203" t="s">
        <v>597</v>
      </c>
      <c r="K53" s="225"/>
      <c r="L53" s="225"/>
      <c r="V53" s="226"/>
    </row>
    <row r="54" spans="1:22" s="460" customFormat="1" ht="17.25" customHeight="1">
      <c r="A54" s="203" t="s">
        <v>946</v>
      </c>
      <c r="B54" s="169"/>
      <c r="C54" s="203" t="s">
        <v>597</v>
      </c>
      <c r="D54" s="500"/>
      <c r="E54" s="168"/>
      <c r="F54" s="203" t="s">
        <v>941</v>
      </c>
      <c r="G54" s="169"/>
      <c r="H54" s="203" t="s">
        <v>597</v>
      </c>
      <c r="K54" s="225"/>
      <c r="L54" s="225"/>
      <c r="V54" s="226"/>
    </row>
    <row r="55" spans="1:22" ht="20">
      <c r="A55" s="168"/>
      <c r="B55" s="168"/>
      <c r="C55" s="168"/>
      <c r="D55" s="500"/>
      <c r="E55" s="168"/>
      <c r="F55" s="203" t="s">
        <v>940</v>
      </c>
      <c r="H55" s="203" t="s">
        <v>597</v>
      </c>
    </row>
    <row r="56" spans="1:22" ht="14">
      <c r="A56" s="459"/>
      <c r="B56" s="435"/>
      <c r="C56" s="167"/>
      <c r="D56" s="514"/>
    </row>
    <row r="57" spans="1:22" ht="14">
      <c r="A57" s="450"/>
      <c r="B57" s="435"/>
      <c r="C57" s="167"/>
      <c r="D57" s="514"/>
    </row>
    <row r="58" spans="1:22" ht="14">
      <c r="A58" s="452"/>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35"/>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435"/>
      <c r="D75" s="514"/>
    </row>
    <row r="76" spans="1:4" ht="14">
      <c r="A76" s="452"/>
      <c r="B76" s="435"/>
      <c r="C76" s="435"/>
      <c r="D76" s="514"/>
    </row>
    <row r="77" spans="1:4" ht="14">
      <c r="A77" s="435"/>
      <c r="B77" s="435"/>
      <c r="C77" s="435"/>
      <c r="D77" s="514"/>
    </row>
  </sheetData>
  <mergeCells count="9">
    <mergeCell ref="F46:G46"/>
    <mergeCell ref="H46:I46"/>
    <mergeCell ref="L46:V46"/>
    <mergeCell ref="B38:C39"/>
    <mergeCell ref="L40:V40"/>
    <mergeCell ref="F41:G41"/>
    <mergeCell ref="F42:G42"/>
    <mergeCell ref="F43:G43"/>
    <mergeCell ref="L45:V45"/>
  </mergeCells>
  <printOptions horizontalCentered="1"/>
  <pageMargins left="0.19685039370078741" right="0" top="0.15748031496062992" bottom="0.15748031496062992" header="0.11811023622047245" footer="0.15748031496062992"/>
  <pageSetup paperSize="9" scale="70" firstPageNumber="4294963191" orientation="landscape" horizontalDpi="4294967295" verticalDpi="4294967295" r:id="rId1"/>
  <headerFooter alignWithMargins="0">
    <oddHeader>&amp;R&amp;"Calibri"&amp;10&amp;K000000 Confidential&amp;1#_x000D_</oddHead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B68"/>
  <sheetViews>
    <sheetView topLeftCell="A7"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34"/>
      <c r="I10" s="535"/>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524" t="s">
        <v>969</v>
      </c>
      <c r="C18" s="324" t="str">
        <f>IF(D18="","",VLOOKUP(B18,Data!$B$5:$L$502,2,FALSE))</f>
        <v/>
      </c>
      <c r="D18" s="381"/>
      <c r="E18" s="525"/>
      <c r="F18" s="325" t="str">
        <f>IF(D18="","",VLOOKUP(B18,Data!$B$5:$L$502,11,FALSE))</f>
        <v/>
      </c>
      <c r="G18" s="326" t="str">
        <f t="shared" ref="G18:G28"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v>1</v>
      </c>
      <c r="B19" s="499" t="s">
        <v>361</v>
      </c>
      <c r="C19" s="324" t="str">
        <f>IF(D19="","",VLOOKUP(B19,Data!$B$5:$L$502,2,FALSE))</f>
        <v>WQ78290</v>
      </c>
      <c r="D19" s="485">
        <v>11</v>
      </c>
      <c r="E19" s="525" t="s">
        <v>528</v>
      </c>
      <c r="F19" s="325">
        <f>IF(D19="","",VLOOKUP(B19,Data!$B$5:$L$502,11,FALSE))</f>
        <v>4283.7299999999996</v>
      </c>
      <c r="G19" s="326">
        <f t="shared" si="0"/>
        <v>47121.03</v>
      </c>
      <c r="H19" s="327" t="str">
        <f>IF(D19="","",VLOOKUP(B19,Data!$B$5:$D$502,3,FALSE))</f>
        <v>C/T</v>
      </c>
      <c r="I19" s="327" t="str">
        <f>IF(D19="","",VLOOKUP(B19,Data!$B$5:$M$502,12,FALSE))</f>
        <v>Indonesia</v>
      </c>
      <c r="J19" s="356" t="s">
        <v>968</v>
      </c>
      <c r="K19" s="325">
        <f>IF(D19="","",VLOOKUP(B19,Data!$B$5:$E$502,4,FALSE)*D19)</f>
        <v>3355</v>
      </c>
      <c r="L19" s="325">
        <f>IF(D19="","",VLOOKUP(B19,Data!$B$5:$F$502,5,FALSE)*D19)</f>
        <v>2959</v>
      </c>
      <c r="M19" s="357"/>
      <c r="N19" s="358"/>
      <c r="O19" s="359"/>
      <c r="P19" s="360"/>
      <c r="Q19" s="359"/>
      <c r="R19" s="359"/>
      <c r="S19" s="360"/>
      <c r="T19" s="361"/>
      <c r="U19" s="360"/>
      <c r="V19" s="334">
        <f>IF(D19="","",VLOOKUP(B19,Data!$B$5:$J$502,9,FALSE)*D19)</f>
        <v>16.873999999999999</v>
      </c>
      <c r="X19" s="386"/>
      <c r="Y19" s="386"/>
      <c r="Z19" s="386"/>
      <c r="AA19" s="386"/>
      <c r="AB19" s="386"/>
    </row>
    <row r="20" spans="1:28" s="468" customFormat="1" ht="19.25" customHeight="1">
      <c r="A20" s="476">
        <v>2</v>
      </c>
      <c r="B20" s="499" t="s">
        <v>724</v>
      </c>
      <c r="C20" s="324" t="str">
        <f>IF(D20="","",VLOOKUP(B20,Data!$B$5:$L$502,2,FALSE))</f>
        <v>VAC9590</v>
      </c>
      <c r="D20" s="485">
        <v>4</v>
      </c>
      <c r="E20" s="525"/>
      <c r="F20" s="325">
        <f>IF(D20="","",VLOOKUP(B20,Data!$B$5:$L$502,11,FALSE))</f>
        <v>5076.5600000000004</v>
      </c>
      <c r="G20" s="326">
        <f t="shared" si="0"/>
        <v>20306.240000000002</v>
      </c>
      <c r="H20" s="327" t="str">
        <f>IF(D20="","",VLOOKUP(B20,Data!$B$5:$D$502,3,FALSE))</f>
        <v>C/T</v>
      </c>
      <c r="I20" s="327" t="str">
        <f>IF(D20="","",VLOOKUP(B20,Data!$B$5:$M$502,12,FALSE))</f>
        <v>Indonesia</v>
      </c>
      <c r="J20" s="356" t="s">
        <v>968</v>
      </c>
      <c r="K20" s="325">
        <f>IF(D20="","",VLOOKUP(B20,Data!$B$5:$E$502,4,FALSE)*D20)</f>
        <v>1240</v>
      </c>
      <c r="L20" s="325">
        <f>IF(D20="","",VLOOKUP(B20,Data!$B$5:$F$502,5,FALSE)*D20)</f>
        <v>1096</v>
      </c>
      <c r="M20" s="357"/>
      <c r="N20" s="358"/>
      <c r="O20" s="359"/>
      <c r="P20" s="360"/>
      <c r="Q20" s="359"/>
      <c r="R20" s="359"/>
      <c r="S20" s="360"/>
      <c r="T20" s="361"/>
      <c r="U20" s="360"/>
      <c r="V20" s="334">
        <f>IF(D20="","",VLOOKUP(B20,Data!$B$5:$J$502,9,FALSE)*D20)</f>
        <v>6.1360000000000001</v>
      </c>
      <c r="X20" s="386"/>
      <c r="Y20" s="386"/>
      <c r="Z20" s="386"/>
      <c r="AA20" s="386"/>
      <c r="AB20" s="386"/>
    </row>
    <row r="21" spans="1:28" s="468" customFormat="1" ht="19.25" customHeight="1">
      <c r="A21" s="476"/>
      <c r="B21" s="524" t="s">
        <v>987</v>
      </c>
      <c r="C21" s="324" t="str">
        <f>IF(D21="","",VLOOKUP(B21,Data!$B$5:$L$502,2,FALSE))</f>
        <v/>
      </c>
      <c r="D21" s="381"/>
      <c r="E21" s="312"/>
      <c r="F21" s="325" t="str">
        <f>IF(D21="","",VLOOKUP(B21,Data!$B$5:$L$502,11,FALSE))</f>
        <v/>
      </c>
      <c r="G21" s="326" t="str">
        <f t="shared" si="0"/>
        <v>-</v>
      </c>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386"/>
      <c r="Y21" s="386"/>
      <c r="Z21" s="386"/>
      <c r="AA21" s="386"/>
      <c r="AB21" s="386"/>
    </row>
    <row r="22" spans="1:28" s="468" customFormat="1" ht="19.25" customHeight="1">
      <c r="A22" s="476">
        <v>3</v>
      </c>
      <c r="B22" s="499" t="s">
        <v>361</v>
      </c>
      <c r="C22" s="324" t="str">
        <f>IF(D22="","",VLOOKUP(B22,Data!$B$5:$L$502,2,FALSE))</f>
        <v>WQ78290</v>
      </c>
      <c r="D22" s="485">
        <v>38</v>
      </c>
      <c r="E22" s="525" t="s">
        <v>529</v>
      </c>
      <c r="F22" s="325">
        <f>IF(D22="","",VLOOKUP(B22,Data!$B$5:$L$502,11,FALSE))</f>
        <v>4283.7299999999996</v>
      </c>
      <c r="G22" s="326">
        <f t="shared" si="0"/>
        <v>162781.74</v>
      </c>
      <c r="H22" s="327" t="str">
        <f>IF(D22="","",VLOOKUP(B22,Data!$B$5:$D$502,3,FALSE))</f>
        <v>C/T</v>
      </c>
      <c r="I22" s="327" t="str">
        <f>IF(D22="","",VLOOKUP(B22,Data!$B$5:$M$502,12,FALSE))</f>
        <v>Indonesia</v>
      </c>
      <c r="J22" s="356" t="s">
        <v>988</v>
      </c>
      <c r="K22" s="325">
        <f>IF(D22="","",VLOOKUP(B22,Data!$B$5:$E$502,4,FALSE)*D22)</f>
        <v>11590</v>
      </c>
      <c r="L22" s="325">
        <f>IF(D22="","",VLOOKUP(B22,Data!$B$5:$F$502,5,FALSE)*D22)</f>
        <v>10222</v>
      </c>
      <c r="M22" s="357"/>
      <c r="N22" s="358"/>
      <c r="O22" s="359"/>
      <c r="P22" s="360"/>
      <c r="Q22" s="359"/>
      <c r="R22" s="359"/>
      <c r="S22" s="360"/>
      <c r="T22" s="361"/>
      <c r="U22" s="360"/>
      <c r="V22" s="334">
        <f>IF(D22="","",VLOOKUP(B22,Data!$B$5:$J$502,9,FALSE)*D22)</f>
        <v>58.292000000000002</v>
      </c>
      <c r="X22" s="386"/>
      <c r="Y22" s="386"/>
      <c r="Z22" s="386"/>
      <c r="AA22" s="386"/>
      <c r="AB22" s="386"/>
    </row>
    <row r="23" spans="1:28" s="468" customFormat="1" ht="19.25" customHeight="1">
      <c r="A23" s="476">
        <v>4</v>
      </c>
      <c r="B23" s="499" t="s">
        <v>340</v>
      </c>
      <c r="C23" s="324" t="str">
        <f>IF(D23="","",VLOOKUP(B23,Data!$B$5:$L$502,2,FALSE))</f>
        <v>ZE62400</v>
      </c>
      <c r="D23" s="485">
        <v>13</v>
      </c>
      <c r="E23" s="312"/>
      <c r="F23" s="325">
        <f>IF(D23="","",VLOOKUP(B23,Data!$B$5:$L$502,11,FALSE))</f>
        <v>1704.47</v>
      </c>
      <c r="G23" s="326">
        <f t="shared" si="0"/>
        <v>22158.11</v>
      </c>
      <c r="H23" s="327" t="str">
        <f>IF(D23="","",VLOOKUP(B23,Data!$B$5:$D$502,3,FALSE))</f>
        <v>C/T</v>
      </c>
      <c r="I23" s="327" t="str">
        <f>IF(D23="","",VLOOKUP(B23,Data!$B$5:$M$502,12,FALSE))</f>
        <v>Indonesia</v>
      </c>
      <c r="J23" s="356" t="s">
        <v>988</v>
      </c>
      <c r="K23" s="325">
        <f>IF(D23="","",VLOOKUP(B23,Data!$B$5:$E$502,4,FALSE)*D23)</f>
        <v>2613</v>
      </c>
      <c r="L23" s="325">
        <f>IF(D23="","",VLOOKUP(B23,Data!$B$5:$F$502,5,FALSE)*D23)</f>
        <v>2353</v>
      </c>
      <c r="M23" s="357"/>
      <c r="N23" s="358"/>
      <c r="O23" s="359"/>
      <c r="P23" s="360"/>
      <c r="Q23" s="359"/>
      <c r="R23" s="359"/>
      <c r="S23" s="360"/>
      <c r="T23" s="361"/>
      <c r="U23" s="360"/>
      <c r="V23" s="334">
        <f>IF(D23="","",VLOOKUP(B23,Data!$B$5:$J$502,9,FALSE)*D23)</f>
        <v>14.95</v>
      </c>
      <c r="X23" s="386"/>
      <c r="Y23" s="386"/>
      <c r="Z23" s="386"/>
      <c r="AA23" s="386"/>
      <c r="AB23" s="386"/>
    </row>
    <row r="24" spans="1:28" s="468" customFormat="1" ht="19.25" customHeight="1">
      <c r="A24" s="476">
        <v>5</v>
      </c>
      <c r="B24" s="499" t="s">
        <v>32</v>
      </c>
      <c r="C24" s="324" t="str">
        <f>IF(D24="","",VLOOKUP(B24,Data!$B$5:$L$502,2,FALSE))</f>
        <v>ZQ21280</v>
      </c>
      <c r="D24" s="485">
        <v>2</v>
      </c>
      <c r="E24" s="312"/>
      <c r="F24" s="325">
        <f>IF(D24="","",VLOOKUP(B24,Data!$B$5:$L$502,11,FALSE))</f>
        <v>1748.05</v>
      </c>
      <c r="G24" s="326">
        <f t="shared" si="0"/>
        <v>3496.1</v>
      </c>
      <c r="H24" s="327" t="str">
        <f>IF(D24="","",VLOOKUP(B24,Data!$B$5:$D$502,3,FALSE))</f>
        <v>C/T</v>
      </c>
      <c r="I24" s="327" t="str">
        <f>IF(D24="","",VLOOKUP(B24,Data!$B$5:$M$502,12,FALSE))</f>
        <v>Indonesia</v>
      </c>
      <c r="J24" s="356" t="s">
        <v>988</v>
      </c>
      <c r="K24" s="325">
        <f>IF(D24="","",VLOOKUP(B24,Data!$B$5:$E$502,4,FALSE)*D24)</f>
        <v>402</v>
      </c>
      <c r="L24" s="325">
        <f>IF(D24="","",VLOOKUP(B24,Data!$B$5:$F$502,5,FALSE)*D24)</f>
        <v>362</v>
      </c>
      <c r="M24" s="357"/>
      <c r="N24" s="358"/>
      <c r="O24" s="359"/>
      <c r="P24" s="360"/>
      <c r="Q24" s="359"/>
      <c r="R24" s="359"/>
      <c r="S24" s="360"/>
      <c r="T24" s="361"/>
      <c r="U24" s="360"/>
      <c r="V24" s="334">
        <f>IF(D24="","",VLOOKUP(B24,Data!$B$5:$J$502,9,FALSE)*D24)</f>
        <v>2.2999999999999998</v>
      </c>
      <c r="X24" s="386"/>
      <c r="Y24" s="386"/>
      <c r="Z24" s="386"/>
      <c r="AA24" s="386"/>
      <c r="AB24" s="386"/>
    </row>
    <row r="25" spans="1:28" s="468" customFormat="1" ht="19.25" customHeight="1">
      <c r="A25" s="476">
        <v>6</v>
      </c>
      <c r="B25" s="499" t="s">
        <v>33</v>
      </c>
      <c r="C25" s="324" t="str">
        <f>IF(D25="","",VLOOKUP(B25,Data!$B$5:$L$502,2,FALSE))</f>
        <v>ZQ21300</v>
      </c>
      <c r="D25" s="485">
        <v>4</v>
      </c>
      <c r="E25" s="312" t="s">
        <v>909</v>
      </c>
      <c r="F25" s="325">
        <f>IF(D25="","",VLOOKUP(B25,Data!$B$5:$L$502,11,FALSE))</f>
        <v>2033.63</v>
      </c>
      <c r="G25" s="326">
        <f t="shared" si="0"/>
        <v>8134.52</v>
      </c>
      <c r="H25" s="327" t="str">
        <f>IF(D25="","",VLOOKUP(B25,Data!$B$5:$D$502,3,FALSE))</f>
        <v>C/T</v>
      </c>
      <c r="I25" s="327" t="str">
        <f>IF(D25="","",VLOOKUP(B25,Data!$B$5:$M$502,12,FALSE))</f>
        <v>Indonesia</v>
      </c>
      <c r="J25" s="356" t="s">
        <v>988</v>
      </c>
      <c r="K25" s="325">
        <f>IF(D25="","",VLOOKUP(B25,Data!$B$5:$E$502,4,FALSE)*D25)</f>
        <v>880</v>
      </c>
      <c r="L25" s="325">
        <f>IF(D25="","",VLOOKUP(B25,Data!$B$5:$F$502,5,FALSE)*D25)</f>
        <v>796</v>
      </c>
      <c r="M25" s="357"/>
      <c r="N25" s="358"/>
      <c r="O25" s="359"/>
      <c r="P25" s="360"/>
      <c r="Q25" s="359"/>
      <c r="R25" s="359"/>
      <c r="S25" s="360"/>
      <c r="T25" s="361"/>
      <c r="U25" s="360"/>
      <c r="V25" s="334">
        <f>IF(D25="","",VLOOKUP(B25,Data!$B$5:$J$502,9,FALSE)*D25)</f>
        <v>4.74</v>
      </c>
      <c r="X25" s="386"/>
      <c r="Y25" s="386"/>
      <c r="Z25" s="386"/>
      <c r="AA25" s="386"/>
      <c r="AB25" s="386"/>
    </row>
    <row r="26" spans="1:28" s="468" customFormat="1" ht="19.25" customHeight="1">
      <c r="A26" s="476">
        <v>7</v>
      </c>
      <c r="B26" s="499" t="s">
        <v>892</v>
      </c>
      <c r="C26" s="324" t="str">
        <f>IF(D26="","",VLOOKUP(B26,Data!$B$5:$L$502,2,FALSE))</f>
        <v>VCM7890</v>
      </c>
      <c r="D26" s="485">
        <v>8</v>
      </c>
      <c r="E26" s="525"/>
      <c r="F26" s="325">
        <f>IF(D26="","",VLOOKUP(B26,Data!$B$5:$L$502,11,FALSE))</f>
        <v>2253.08</v>
      </c>
      <c r="G26" s="326">
        <f t="shared" si="0"/>
        <v>18024.64</v>
      </c>
      <c r="H26" s="327" t="str">
        <f>IF(D26="","",VLOOKUP(B26,Data!$B$5:$D$502,3,FALSE))</f>
        <v>C/T</v>
      </c>
      <c r="I26" s="327" t="str">
        <f>IF(D26="","",VLOOKUP(B26,Data!$B$5:$M$502,12,FALSE))</f>
        <v>Indonesia</v>
      </c>
      <c r="J26" s="356" t="s">
        <v>988</v>
      </c>
      <c r="K26" s="325">
        <f>IF(D26="","",VLOOKUP(B26,Data!$B$5:$E$502,4,FALSE)*D26)</f>
        <v>2080</v>
      </c>
      <c r="L26" s="325">
        <f>IF(D26="","",VLOOKUP(B26,Data!$B$5:$F$502,5,FALSE)*D26)</f>
        <v>1880</v>
      </c>
      <c r="M26" s="357"/>
      <c r="N26" s="358"/>
      <c r="O26" s="359"/>
      <c r="P26" s="360"/>
      <c r="Q26" s="359"/>
      <c r="R26" s="359"/>
      <c r="S26" s="360"/>
      <c r="T26" s="361"/>
      <c r="U26" s="360"/>
      <c r="V26" s="334">
        <f>IF(D26="","",VLOOKUP(B26,Data!$B$5:$J$502,9,FALSE)*D26)</f>
        <v>11.256</v>
      </c>
      <c r="X26" s="386"/>
      <c r="Y26" s="386"/>
      <c r="Z26" s="386"/>
      <c r="AA26" s="386"/>
      <c r="AB26" s="386"/>
    </row>
    <row r="27" spans="1:28" s="468" customFormat="1" ht="19.25" customHeight="1">
      <c r="A27" s="476">
        <v>8</v>
      </c>
      <c r="B27" s="499" t="s">
        <v>893</v>
      </c>
      <c r="C27" s="324" t="str">
        <f>IF(D27="","",VLOOKUP(B27,Data!$B$5:$L$502,2,FALSE))</f>
        <v>VCM7900</v>
      </c>
      <c r="D27" s="485">
        <v>3</v>
      </c>
      <c r="E27" s="525"/>
      <c r="F27" s="325">
        <f>IF(D27="","",VLOOKUP(B27,Data!$B$5:$L$502,11,FALSE))</f>
        <v>2696.84</v>
      </c>
      <c r="G27" s="326">
        <f t="shared" si="0"/>
        <v>8090.52</v>
      </c>
      <c r="H27" s="327" t="str">
        <f>IF(D27="","",VLOOKUP(B27,Data!$B$5:$D$502,3,FALSE))</f>
        <v>C/T</v>
      </c>
      <c r="I27" s="327" t="str">
        <f>IF(D27="","",VLOOKUP(B27,Data!$B$5:$M$502,12,FALSE))</f>
        <v>Indonesia</v>
      </c>
      <c r="J27" s="356" t="s">
        <v>988</v>
      </c>
      <c r="K27" s="325">
        <f>IF(D27="","",VLOOKUP(B27,Data!$B$5:$E$502,4,FALSE)*D27)</f>
        <v>780</v>
      </c>
      <c r="L27" s="325">
        <f>IF(D27="","",VLOOKUP(B27,Data!$B$5:$F$502,5,FALSE)*D27)</f>
        <v>705</v>
      </c>
      <c r="M27" s="357"/>
      <c r="N27" s="358"/>
      <c r="O27" s="359"/>
      <c r="P27" s="360"/>
      <c r="Q27" s="359"/>
      <c r="R27" s="359"/>
      <c r="S27" s="360"/>
      <c r="T27" s="361"/>
      <c r="U27" s="360"/>
      <c r="V27" s="334">
        <f>IF(D27="","",VLOOKUP(B27,Data!$B$5:$J$502,9,FALSE)*D27)</f>
        <v>4.2210000000000001</v>
      </c>
      <c r="X27" s="386"/>
      <c r="Y27" s="386"/>
      <c r="Z27" s="386"/>
      <c r="AA27" s="386"/>
      <c r="AB27" s="386"/>
    </row>
    <row r="28" spans="1:28" s="468" customFormat="1" ht="19.25" customHeight="1">
      <c r="A28" s="476"/>
      <c r="B28" s="499"/>
      <c r="C28" s="324" t="str">
        <f>IF(D28="","",VLOOKUP(B28,Data!$B$5:$L$502,2,FALSE))</f>
        <v/>
      </c>
      <c r="D28" s="485"/>
      <c r="E28" s="498"/>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386"/>
      <c r="Y28" s="386"/>
      <c r="Z28" s="386"/>
      <c r="AA28" s="386"/>
      <c r="AB28" s="386"/>
    </row>
    <row r="29" spans="1:28" s="440" customFormat="1" ht="17.5">
      <c r="A29" s="476"/>
      <c r="B29" s="784"/>
      <c r="C29" s="785"/>
      <c r="D29" s="510">
        <f>SUM(D17:D28)</f>
        <v>83</v>
      </c>
      <c r="E29" s="463"/>
      <c r="F29" s="351"/>
      <c r="G29" s="351">
        <f>SUM(G17:G28)</f>
        <v>290112.90000000002</v>
      </c>
      <c r="H29" s="462"/>
      <c r="I29" s="462"/>
      <c r="J29" s="462"/>
      <c r="K29" s="351">
        <f>SUM(K17:K28)</f>
        <v>22940</v>
      </c>
      <c r="L29" s="351">
        <f>SUM(L17:L28)</f>
        <v>20373</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118.76899999999999</v>
      </c>
    </row>
    <row r="30" spans="1:28" ht="16.5">
      <c r="A30" s="476"/>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2">
      <c r="A33" s="400" t="s">
        <v>532</v>
      </c>
      <c r="C33" s="401"/>
      <c r="F33" s="768"/>
      <c r="G33" s="769"/>
      <c r="H33" s="400"/>
      <c r="I33" s="447"/>
      <c r="J33" s="177" t="s">
        <v>94</v>
      </c>
      <c r="K33" s="177"/>
      <c r="L33" s="173"/>
      <c r="V33" s="178"/>
    </row>
    <row r="34" spans="1:22" ht="12" customHeight="1">
      <c r="A34" s="412"/>
      <c r="B34" s="413"/>
      <c r="C34" s="448"/>
      <c r="D34" s="501" t="s">
        <v>95</v>
      </c>
      <c r="F34" s="768"/>
      <c r="G34" s="769"/>
      <c r="H34" s="400" t="s">
        <v>96</v>
      </c>
      <c r="I34" s="447"/>
      <c r="J34" s="177"/>
      <c r="K34" s="177"/>
      <c r="L34" s="173"/>
      <c r="V34" s="178"/>
    </row>
    <row r="35" spans="1:22" ht="13">
      <c r="A35" s="393" t="s">
        <v>97</v>
      </c>
      <c r="B35" s="407"/>
      <c r="C35" s="395"/>
      <c r="D35" s="501" t="s">
        <v>98</v>
      </c>
      <c r="F35" s="88" t="s">
        <v>99</v>
      </c>
      <c r="G35" s="85"/>
      <c r="H35" s="400" t="s">
        <v>89</v>
      </c>
      <c r="I35" s="447"/>
      <c r="J35" s="177" t="s">
        <v>100</v>
      </c>
      <c r="K35" s="177"/>
      <c r="L35" s="173"/>
      <c r="V35" s="178"/>
    </row>
    <row r="36" spans="1:22"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row>
    <row r="37" spans="1:22" ht="16.25" customHeight="1">
      <c r="A37" s="412"/>
      <c r="B37" s="413"/>
      <c r="C37" s="414"/>
      <c r="D37" s="513"/>
      <c r="E37" s="413"/>
      <c r="F37" s="778" t="s">
        <v>985</v>
      </c>
      <c r="G37" s="782"/>
      <c r="H37" s="778" t="s">
        <v>986</v>
      </c>
      <c r="I37" s="783"/>
      <c r="J37" s="181" t="s">
        <v>105</v>
      </c>
      <c r="K37" s="181"/>
      <c r="L37" s="762" t="s">
        <v>106</v>
      </c>
      <c r="M37" s="763"/>
      <c r="N37" s="763"/>
      <c r="O37" s="763"/>
      <c r="P37" s="763"/>
      <c r="Q37" s="763"/>
      <c r="R37" s="763"/>
      <c r="S37" s="763"/>
      <c r="T37" s="763"/>
      <c r="U37" s="763"/>
      <c r="V37" s="764"/>
    </row>
    <row r="38" spans="1:22" ht="18" customHeight="1"/>
    <row r="39" spans="1:22" ht="44.5" customHeight="1"/>
    <row r="40" spans="1:22" ht="11" customHeight="1"/>
    <row r="41" spans="1:22" s="460" customFormat="1" ht="17.25" customHeight="1">
      <c r="A41" s="203" t="s">
        <v>942</v>
      </c>
      <c r="B41" s="169"/>
      <c r="C41" s="203" t="s">
        <v>597</v>
      </c>
      <c r="D41" s="500"/>
      <c r="E41" s="168"/>
      <c r="F41" s="203" t="s">
        <v>936</v>
      </c>
      <c r="G41" s="169"/>
      <c r="H41" s="203" t="s">
        <v>597</v>
      </c>
      <c r="K41" s="225"/>
      <c r="L41" s="225"/>
      <c r="V41" s="226"/>
    </row>
    <row r="42" spans="1:22" s="460" customFormat="1" ht="17.25" customHeight="1">
      <c r="A42" s="203" t="s">
        <v>943</v>
      </c>
      <c r="B42" s="169"/>
      <c r="C42" s="203" t="s">
        <v>948</v>
      </c>
      <c r="D42" s="500"/>
      <c r="E42" s="168"/>
      <c r="F42" s="203" t="s">
        <v>937</v>
      </c>
      <c r="G42" s="169"/>
      <c r="H42" s="203" t="s">
        <v>947</v>
      </c>
      <c r="K42" s="225"/>
      <c r="L42" s="225"/>
      <c r="V42" s="226"/>
    </row>
    <row r="43" spans="1:22" s="460" customFormat="1" ht="17.25" customHeight="1">
      <c r="A43" s="203" t="s">
        <v>944</v>
      </c>
      <c r="B43" s="169"/>
      <c r="C43" s="203" t="s">
        <v>947</v>
      </c>
      <c r="D43" s="500"/>
      <c r="E43" s="168"/>
      <c r="F43" s="203" t="s">
        <v>938</v>
      </c>
      <c r="G43" s="169"/>
      <c r="H43" s="203" t="s">
        <v>597</v>
      </c>
      <c r="K43" s="225"/>
      <c r="L43" s="225"/>
      <c r="V43" s="226"/>
    </row>
    <row r="44" spans="1:22" s="460" customFormat="1" ht="17.25" customHeight="1">
      <c r="A44" s="203" t="s">
        <v>945</v>
      </c>
      <c r="B44" s="169"/>
      <c r="C44" s="203" t="s">
        <v>597</v>
      </c>
      <c r="D44" s="500"/>
      <c r="E44" s="168"/>
      <c r="F44" s="203" t="s">
        <v>939</v>
      </c>
      <c r="G44" s="169"/>
      <c r="H44" s="203" t="s">
        <v>597</v>
      </c>
      <c r="K44" s="225"/>
      <c r="L44" s="225"/>
      <c r="V44" s="226"/>
    </row>
    <row r="45" spans="1:22" s="460" customFormat="1" ht="17.25" customHeight="1">
      <c r="A45" s="203" t="s">
        <v>946</v>
      </c>
      <c r="B45" s="169"/>
      <c r="C45" s="203" t="s">
        <v>597</v>
      </c>
      <c r="D45" s="500"/>
      <c r="E45" s="168"/>
      <c r="F45" s="203" t="s">
        <v>941</v>
      </c>
      <c r="G45" s="169"/>
      <c r="H45" s="203" t="s">
        <v>597</v>
      </c>
      <c r="K45" s="225"/>
      <c r="L45" s="225"/>
      <c r="V45" s="226"/>
    </row>
    <row r="46" spans="1:22" ht="20">
      <c r="A46" s="168"/>
      <c r="B46" s="168"/>
      <c r="C46" s="168"/>
      <c r="D46" s="500"/>
      <c r="E46" s="168"/>
      <c r="F46" s="203" t="s">
        <v>940</v>
      </c>
      <c r="H46" s="203" t="s">
        <v>597</v>
      </c>
    </row>
    <row r="47" spans="1:22" ht="14">
      <c r="A47" s="459"/>
      <c r="B47" s="435"/>
      <c r="C47" s="167"/>
      <c r="D47" s="514"/>
    </row>
    <row r="48" spans="1:22" ht="14">
      <c r="A48" s="450"/>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35"/>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435"/>
      <c r="D66" s="514"/>
    </row>
    <row r="67" spans="1:4" ht="14">
      <c r="A67" s="452"/>
      <c r="B67" s="435"/>
      <c r="C67" s="435"/>
      <c r="D67" s="514"/>
    </row>
    <row r="68" spans="1:4" ht="14">
      <c r="A68" s="435"/>
      <c r="B68" s="435"/>
      <c r="C68" s="435"/>
      <c r="D68" s="514"/>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70" firstPageNumber="4294963191" orientation="landscape" horizontalDpi="4294967295" verticalDpi="4294967295" r:id="rId1"/>
  <headerFooter alignWithMargins="0">
    <oddHeader>&amp;R&amp;"Calibri"&amp;10&amp;K000000 Confidential&amp;1#_x000D_</oddHead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B83"/>
  <sheetViews>
    <sheetView topLeftCell="A31" zoomScale="85" zoomScaleNormal="85"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36"/>
      <c r="I10" s="537"/>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524" t="s">
        <v>953</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476">
        <v>1</v>
      </c>
      <c r="B19" s="499" t="s">
        <v>891</v>
      </c>
      <c r="C19" s="324" t="str">
        <f>IF(D19="","",VLOOKUP(B19,Data!$B$5:$L$502,2,FALSE))</f>
        <v>VCM7840</v>
      </c>
      <c r="D19" s="485">
        <v>1</v>
      </c>
      <c r="E19" s="525" t="s">
        <v>528</v>
      </c>
      <c r="F19" s="325">
        <f>IF(D19="","",VLOOKUP(B19,Data!$B$5:$L$502,11,FALSE))</f>
        <v>2919.87</v>
      </c>
      <c r="G19" s="326">
        <f>IF(D19&gt;0,D19*F19,"-")</f>
        <v>2919.87</v>
      </c>
      <c r="H19" s="327" t="str">
        <f>IF(D19="","",VLOOKUP(B19,Data!$B$5:$D$502,3,FALSE))</f>
        <v>C/T</v>
      </c>
      <c r="I19" s="327" t="str">
        <f>IF(D19="","",VLOOKUP(B19,Data!$B$5:$M$502,12,FALSE))</f>
        <v>Indonesia</v>
      </c>
      <c r="J19" s="356" t="s">
        <v>954</v>
      </c>
      <c r="K19" s="325">
        <f>IF(D19="","",VLOOKUP(B19,Data!$B$5:$E$502,4,FALSE)*D19)</f>
        <v>265</v>
      </c>
      <c r="L19" s="325">
        <f>IF(D19="","",VLOOKUP(B19,Data!$B$5:$F$502,5,FALSE)*D19)</f>
        <v>240</v>
      </c>
      <c r="M19" s="357"/>
      <c r="N19" s="358"/>
      <c r="O19" s="359"/>
      <c r="P19" s="360"/>
      <c r="Q19" s="359"/>
      <c r="R19" s="359"/>
      <c r="S19" s="360"/>
      <c r="T19" s="361"/>
      <c r="U19" s="360"/>
      <c r="V19" s="334">
        <f>IF(D19="","",VLOOKUP(B19,Data!$B$5:$J$502,9,FALSE)*D19)</f>
        <v>1.407</v>
      </c>
      <c r="X19" s="386"/>
      <c r="Y19" s="386"/>
      <c r="Z19" s="386"/>
      <c r="AA19" s="386"/>
      <c r="AB19" s="386"/>
    </row>
    <row r="20" spans="1:28" s="468" customFormat="1" ht="19.25" customHeight="1">
      <c r="A20" s="476"/>
      <c r="B20" s="524" t="s">
        <v>969</v>
      </c>
      <c r="C20" s="324" t="str">
        <f>IF(D20="","",VLOOKUP(B20,Data!$B$5:$L$502,2,FALSE))</f>
        <v/>
      </c>
      <c r="D20" s="381"/>
      <c r="E20" s="525"/>
      <c r="F20" s="325" t="str">
        <f>IF(D20="","",VLOOKUP(B20,Data!$B$5:$L$502,11,FALSE))</f>
        <v/>
      </c>
      <c r="G20" s="326" t="str">
        <f>IF(D20&gt;0,D20*F20,"-")</f>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25" customHeight="1">
      <c r="A21" s="476">
        <v>2</v>
      </c>
      <c r="B21" s="499" t="s">
        <v>40</v>
      </c>
      <c r="C21" s="324" t="str">
        <f>IF(D21="","",VLOOKUP(B21,Data!$B$5:$L$502,2,FALSE))</f>
        <v>ZJ54410</v>
      </c>
      <c r="D21" s="485">
        <v>1</v>
      </c>
      <c r="E21" s="525" t="s">
        <v>529</v>
      </c>
      <c r="F21" s="325">
        <f>IF(D21="","",VLOOKUP(B21,Data!$B$5:$L$502,11,FALSE))</f>
        <v>4657.7700000000004</v>
      </c>
      <c r="G21" s="326">
        <f>IF(D21&gt;0,D21*F21,"-")</f>
        <v>4657.7700000000004</v>
      </c>
      <c r="H21" s="327" t="str">
        <f>IF(D21="","",VLOOKUP(B21,Data!$B$5:$D$502,3,FALSE))</f>
        <v>C/T</v>
      </c>
      <c r="I21" s="327" t="str">
        <f>IF(D21="","",VLOOKUP(B21,Data!$B$5:$M$502,12,FALSE))</f>
        <v>Indonesia</v>
      </c>
      <c r="J21" s="356" t="s">
        <v>968</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386"/>
      <c r="Y21" s="386"/>
      <c r="Z21" s="386"/>
      <c r="AA21" s="386"/>
      <c r="AB21" s="386"/>
    </row>
    <row r="22" spans="1:28" s="468" customFormat="1" ht="19.25" customHeight="1">
      <c r="A22" s="476">
        <v>3</v>
      </c>
      <c r="B22" s="499" t="s">
        <v>372</v>
      </c>
      <c r="C22" s="324" t="str">
        <f>IF(D22="","",VLOOKUP(B22,Data!$B$5:$L$502,2,FALSE))</f>
        <v>WQ78280</v>
      </c>
      <c r="D22" s="485">
        <v>2</v>
      </c>
      <c r="E22" s="312"/>
      <c r="F22" s="325">
        <f>IF(D22="","",VLOOKUP(B22,Data!$B$5:$L$502,11,FALSE))</f>
        <v>5431.9</v>
      </c>
      <c r="G22" s="326">
        <f t="shared" ref="G22:G27" si="0">IF(D22&gt;0,D22*F22,"-")</f>
        <v>10863.8</v>
      </c>
      <c r="H22" s="327" t="str">
        <f>IF(D22="","",VLOOKUP(B22,Data!$B$5:$D$502,3,FALSE))</f>
        <v>C/T</v>
      </c>
      <c r="I22" s="327" t="str">
        <f>IF(D22="","",VLOOKUP(B22,Data!$B$5:$M$502,12,FALSE))</f>
        <v>Indonesia</v>
      </c>
      <c r="J22" s="356" t="s">
        <v>968</v>
      </c>
      <c r="K22" s="325">
        <f>IF(D22="","",VLOOKUP(B22,Data!$B$5:$E$502,4,FALSE)*D22)</f>
        <v>610</v>
      </c>
      <c r="L22" s="325">
        <f>IF(D22="","",VLOOKUP(B22,Data!$B$5:$F$502,5,FALSE)*D22)</f>
        <v>538</v>
      </c>
      <c r="M22" s="357"/>
      <c r="N22" s="358"/>
      <c r="O22" s="359"/>
      <c r="P22" s="360"/>
      <c r="Q22" s="359"/>
      <c r="R22" s="359"/>
      <c r="S22" s="360"/>
      <c r="T22" s="361"/>
      <c r="U22" s="360"/>
      <c r="V22" s="334">
        <f>IF(D22="","",VLOOKUP(B22,Data!$B$5:$J$502,9,FALSE)*D22)</f>
        <v>3.0680000000000001</v>
      </c>
      <c r="X22" s="386"/>
      <c r="Y22" s="386"/>
      <c r="Z22" s="386"/>
      <c r="AA22" s="386"/>
      <c r="AB22" s="386"/>
    </row>
    <row r="23" spans="1:28" s="468" customFormat="1" ht="19.25" customHeight="1">
      <c r="A23" s="476">
        <v>4</v>
      </c>
      <c r="B23" s="499" t="s">
        <v>791</v>
      </c>
      <c r="C23" s="324" t="str">
        <f>IF(D23="","",VLOOKUP(B23,Data!$B$5:$L$502,2,FALSE))</f>
        <v>VAW7030</v>
      </c>
      <c r="D23" s="485">
        <v>1</v>
      </c>
      <c r="E23" s="312" t="s">
        <v>909</v>
      </c>
      <c r="F23" s="325">
        <f>IF(D23="","",VLOOKUP(B23,Data!$B$5:$L$502,11,FALSE))</f>
        <v>2097.2399999999998</v>
      </c>
      <c r="G23" s="326">
        <f t="shared" si="0"/>
        <v>2097.2399999999998</v>
      </c>
      <c r="H23" s="327" t="str">
        <f>IF(D23="","",VLOOKUP(B23,Data!$B$5:$D$502,3,FALSE))</f>
        <v>C/T</v>
      </c>
      <c r="I23" s="327" t="str">
        <f>IF(D23="","",VLOOKUP(B23,Data!$B$5:$M$502,12,FALSE))</f>
        <v>Indonesia</v>
      </c>
      <c r="J23" s="356" t="s">
        <v>968</v>
      </c>
      <c r="K23" s="325">
        <f>IF(D23="","",VLOOKUP(B23,Data!$B$5:$E$502,4,FALSE)*D23)</f>
        <v>204</v>
      </c>
      <c r="L23" s="325">
        <f>IF(D23="","",VLOOKUP(B23,Data!$B$5:$F$502,5,FALSE)*D23)</f>
        <v>184</v>
      </c>
      <c r="M23" s="357"/>
      <c r="N23" s="358"/>
      <c r="O23" s="359"/>
      <c r="P23" s="360"/>
      <c r="Q23" s="359"/>
      <c r="R23" s="359"/>
      <c r="S23" s="360"/>
      <c r="T23" s="361"/>
      <c r="U23" s="360"/>
      <c r="V23" s="334">
        <f>IF(D23="","",VLOOKUP(B23,Data!$B$5:$J$502,9,FALSE)*D23)</f>
        <v>1.129</v>
      </c>
      <c r="X23" s="386"/>
      <c r="Y23" s="386"/>
      <c r="Z23" s="386"/>
      <c r="AA23" s="386"/>
      <c r="AB23" s="386"/>
    </row>
    <row r="24" spans="1:28" s="468" customFormat="1" ht="19.25" customHeight="1">
      <c r="A24" s="476">
        <v>5</v>
      </c>
      <c r="B24" s="499" t="s">
        <v>25</v>
      </c>
      <c r="C24" s="324" t="str">
        <f>IF(D24="","",VLOOKUP(B24,Data!$B$5:$L$502,2,FALSE))</f>
        <v>ZJ73720</v>
      </c>
      <c r="D24" s="485">
        <v>1</v>
      </c>
      <c r="E24" s="312"/>
      <c r="F24" s="325">
        <f>IF(D24="","",VLOOKUP(B24,Data!$B$5:$L$502,11,FALSE))</f>
        <v>2445.35</v>
      </c>
      <c r="G24" s="326">
        <f t="shared" si="0"/>
        <v>2445.35</v>
      </c>
      <c r="H24" s="327" t="str">
        <f>IF(D24="","",VLOOKUP(B24,Data!$B$5:$D$502,3,FALSE))</f>
        <v>C/T</v>
      </c>
      <c r="I24" s="327" t="str">
        <f>IF(D24="","",VLOOKUP(B24,Data!$B$5:$M$502,12,FALSE))</f>
        <v>Indonesia</v>
      </c>
      <c r="J24" s="356" t="s">
        <v>968</v>
      </c>
      <c r="K24" s="325">
        <f>IF(D24="","",VLOOKUP(B24,Data!$B$5:$E$502,4,FALSE)*D24)</f>
        <v>220</v>
      </c>
      <c r="L24" s="325">
        <f>IF(D24="","",VLOOKUP(B24,Data!$B$5:$F$502,5,FALSE)*D24)</f>
        <v>199</v>
      </c>
      <c r="M24" s="357"/>
      <c r="N24" s="358"/>
      <c r="O24" s="359"/>
      <c r="P24" s="360"/>
      <c r="Q24" s="359"/>
      <c r="R24" s="359"/>
      <c r="S24" s="360"/>
      <c r="T24" s="361"/>
      <c r="U24" s="360"/>
      <c r="V24" s="334">
        <f>IF(D24="","",VLOOKUP(B24,Data!$B$5:$J$502,9,FALSE)*D24)</f>
        <v>1.1850000000000001</v>
      </c>
      <c r="X24" s="386"/>
      <c r="Y24" s="386"/>
      <c r="Z24" s="386"/>
      <c r="AA24" s="386"/>
      <c r="AB24" s="386"/>
    </row>
    <row r="25" spans="1:28" s="468" customFormat="1" ht="19.25" customHeight="1">
      <c r="A25" s="476">
        <v>6</v>
      </c>
      <c r="B25" s="499" t="s">
        <v>794</v>
      </c>
      <c r="C25" s="324" t="str">
        <f>IF(D25="","",VLOOKUP(B25,Data!$B$5:$L$502,2,FALSE))</f>
        <v>VAW7060</v>
      </c>
      <c r="D25" s="485">
        <v>1</v>
      </c>
      <c r="E25" s="312"/>
      <c r="F25" s="325">
        <f>IF(D25="","",VLOOKUP(B25,Data!$B$5:$L$502,11,FALSE))</f>
        <v>2807.73</v>
      </c>
      <c r="G25" s="326">
        <f t="shared" si="0"/>
        <v>2807.73</v>
      </c>
      <c r="H25" s="327" t="str">
        <f>IF(D25="","",VLOOKUP(B25,Data!$B$5:$D$502,3,FALSE))</f>
        <v>C/T</v>
      </c>
      <c r="I25" s="327" t="str">
        <f>IF(D25="","",VLOOKUP(B25,Data!$B$5:$M$502,12,FALSE))</f>
        <v>Indonesia</v>
      </c>
      <c r="J25" s="356" t="s">
        <v>968</v>
      </c>
      <c r="K25" s="325">
        <f>IF(D25="","",VLOOKUP(B25,Data!$B$5:$E$502,4,FALSE)*D25)</f>
        <v>225</v>
      </c>
      <c r="L25" s="325">
        <f>IF(D25="","",VLOOKUP(B25,Data!$B$5:$F$502,5,FALSE)*D25)</f>
        <v>204</v>
      </c>
      <c r="M25" s="357"/>
      <c r="N25" s="358"/>
      <c r="O25" s="359"/>
      <c r="P25" s="360"/>
      <c r="Q25" s="359"/>
      <c r="R25" s="359"/>
      <c r="S25" s="360"/>
      <c r="T25" s="361"/>
      <c r="U25" s="360"/>
      <c r="V25" s="334">
        <f>IF(D25="","",VLOOKUP(B25,Data!$B$5:$J$502,9,FALSE)*D25)</f>
        <v>1.1850000000000001</v>
      </c>
      <c r="X25" s="386"/>
      <c r="Y25" s="386"/>
      <c r="Z25" s="386"/>
      <c r="AA25" s="386"/>
      <c r="AB25" s="386"/>
    </row>
    <row r="26" spans="1:28" s="468" customFormat="1" ht="19.25" customHeight="1">
      <c r="A26" s="476">
        <v>7</v>
      </c>
      <c r="B26" s="499" t="s">
        <v>27</v>
      </c>
      <c r="C26" s="324" t="str">
        <f>IF(D26="","",VLOOKUP(B26,Data!$B$5:$L$502,2,FALSE))</f>
        <v>ZJ73750</v>
      </c>
      <c r="D26" s="485">
        <v>1</v>
      </c>
      <c r="E26" s="312"/>
      <c r="F26" s="325">
        <f>IF(D26="","",VLOOKUP(B26,Data!$B$5:$L$502,11,FALSE))</f>
        <v>2662.91</v>
      </c>
      <c r="G26" s="326">
        <f>IF(D26&gt;0,D26*F26,"-")</f>
        <v>2662.91</v>
      </c>
      <c r="H26" s="327" t="str">
        <f>IF(D26="","",VLOOKUP(B26,Data!$B$5:$D$502,3,FALSE))</f>
        <v>C/T</v>
      </c>
      <c r="I26" s="327" t="str">
        <f>IF(D26="","",VLOOKUP(B26,Data!$B$5:$M$502,12,FALSE))</f>
        <v>Indonesia</v>
      </c>
      <c r="J26" s="356" t="s">
        <v>968</v>
      </c>
      <c r="K26" s="325">
        <f>IF(D26="","",VLOOKUP(B26,Data!$B$5:$E$502,4,FALSE)*D26)</f>
        <v>267</v>
      </c>
      <c r="L26" s="325">
        <f>IF(D26="","",VLOOKUP(B26,Data!$B$5:$F$502,5,FALSE)*D26)</f>
        <v>242</v>
      </c>
      <c r="M26" s="357"/>
      <c r="N26" s="358"/>
      <c r="O26" s="359"/>
      <c r="P26" s="360"/>
      <c r="Q26" s="359"/>
      <c r="R26" s="359"/>
      <c r="S26" s="360"/>
      <c r="T26" s="361"/>
      <c r="U26" s="360"/>
      <c r="V26" s="334">
        <f>IF(D26="","",VLOOKUP(B26,Data!$B$5:$J$502,9,FALSE)*D26)</f>
        <v>1.488</v>
      </c>
      <c r="X26" s="386"/>
      <c r="Y26" s="386"/>
      <c r="Z26" s="386"/>
      <c r="AA26" s="386"/>
      <c r="AB26" s="386"/>
    </row>
    <row r="27" spans="1:28" s="468" customFormat="1" ht="19.25" customHeight="1">
      <c r="A27" s="476">
        <v>8</v>
      </c>
      <c r="B27" s="499" t="s">
        <v>398</v>
      </c>
      <c r="C27" s="324" t="str">
        <f>IF(D27="","",VLOOKUP(B27,Data!$B$5:$L$502,2,FALSE))</f>
        <v>ZW44790</v>
      </c>
      <c r="D27" s="485">
        <v>1</v>
      </c>
      <c r="E27" s="312"/>
      <c r="F27" s="325">
        <f>IF(D27="","",VLOOKUP(B27,Data!$B$5:$L$502,11,FALSE))</f>
        <v>2531</v>
      </c>
      <c r="G27" s="326">
        <f t="shared" si="0"/>
        <v>2531</v>
      </c>
      <c r="H27" s="327" t="str">
        <f>IF(D27="","",VLOOKUP(B27,Data!$B$5:$D$502,3,FALSE))</f>
        <v>C/T</v>
      </c>
      <c r="I27" s="327" t="str">
        <f>IF(D27="","",VLOOKUP(B27,Data!$B$5:$M$502,12,FALSE))</f>
        <v>Indonesia</v>
      </c>
      <c r="J27" s="356" t="s">
        <v>968</v>
      </c>
      <c r="K27" s="325">
        <f>IF(D27="","",VLOOKUP(B27,Data!$B$5:$E$502,4,FALSE)*D27)</f>
        <v>267</v>
      </c>
      <c r="L27" s="325">
        <f>IF(D27="","",VLOOKUP(B27,Data!$B$5:$F$502,5,FALSE)*D27)</f>
        <v>242</v>
      </c>
      <c r="M27" s="357"/>
      <c r="N27" s="358"/>
      <c r="O27" s="359"/>
      <c r="P27" s="360"/>
      <c r="Q27" s="359"/>
      <c r="R27" s="359"/>
      <c r="S27" s="360"/>
      <c r="T27" s="361"/>
      <c r="U27" s="360"/>
      <c r="V27" s="334">
        <f>IF(D27="","",VLOOKUP(B27,Data!$B$5:$J$502,9,FALSE)*D27)</f>
        <v>1.488</v>
      </c>
      <c r="X27" s="386"/>
      <c r="Y27" s="386"/>
      <c r="Z27" s="386"/>
      <c r="AA27" s="386"/>
      <c r="AB27" s="386"/>
    </row>
    <row r="28" spans="1:28" s="468" customFormat="1" ht="19.25" customHeight="1">
      <c r="A28" s="476"/>
      <c r="B28" s="524" t="s">
        <v>987</v>
      </c>
      <c r="C28" s="324" t="str">
        <f>IF(D28="","",VLOOKUP(B28,Data!$B$5:$L$502,2,FALSE))</f>
        <v/>
      </c>
      <c r="D28" s="381"/>
      <c r="E28" s="312"/>
      <c r="F28" s="325" t="str">
        <f>IF(D28="","",VLOOKUP(B28,Data!$B$5:$L$502,11,FALSE))</f>
        <v/>
      </c>
      <c r="G28" s="326" t="str">
        <f t="shared" ref="G28:G43" si="1">IF(D28&gt;0,D28*F28,"-")</f>
        <v>-</v>
      </c>
      <c r="H28" s="327" t="str">
        <f>IF(D28="","",VLOOKUP(B28,Data!$B$5:$D$502,3,FALSE))</f>
        <v/>
      </c>
      <c r="I28" s="327" t="str">
        <f>IF(D28="","",VLOOKUP(B28,Data!$B$5:$M$502,12,FALSE))</f>
        <v/>
      </c>
      <c r="J28" s="227"/>
      <c r="K28" s="325" t="str">
        <f>IF(D28="","",VLOOKUP(B28,Data!$B$5:$E$502,4,FALSE)*D28)</f>
        <v/>
      </c>
      <c r="L28" s="325" t="str">
        <f>IF(D28="","",VLOOKUP(B28,Data!$B$5:$F$502,5,FALSE)*D28)</f>
        <v/>
      </c>
      <c r="M28" s="228"/>
      <c r="N28" s="295"/>
      <c r="O28" s="296"/>
      <c r="P28" s="229"/>
      <c r="Q28" s="296"/>
      <c r="R28" s="296"/>
      <c r="S28" s="229"/>
      <c r="T28" s="297"/>
      <c r="U28" s="229"/>
      <c r="V28" s="334" t="str">
        <f>IF(D28="","",VLOOKUP(B28,Data!$B$5:$J$502,9,FALSE)*D28)</f>
        <v/>
      </c>
      <c r="X28" s="386"/>
      <c r="Y28" s="386"/>
      <c r="Z28" s="386"/>
      <c r="AA28" s="386"/>
      <c r="AB28" s="386"/>
    </row>
    <row r="29" spans="1:28" s="468" customFormat="1" ht="19.25" customHeight="1">
      <c r="A29" s="476">
        <v>9</v>
      </c>
      <c r="B29" s="499" t="s">
        <v>350</v>
      </c>
      <c r="C29" s="324" t="str">
        <f>IF(D29="","",VLOOKUP(B29,Data!$B$5:$L$502,2,FALSE))</f>
        <v>ZU05460</v>
      </c>
      <c r="D29" s="485">
        <v>2</v>
      </c>
      <c r="E29" s="312"/>
      <c r="F29" s="325">
        <f>IF(D29="","",VLOOKUP(B29,Data!$B$5:$L$502,11,FALSE))</f>
        <v>5913.05</v>
      </c>
      <c r="G29" s="326">
        <f t="shared" si="1"/>
        <v>11826.1</v>
      </c>
      <c r="H29" s="327" t="str">
        <f>IF(D29="","",VLOOKUP(B29,Data!$B$5:$D$502,3,FALSE))</f>
        <v>C/T</v>
      </c>
      <c r="I29" s="327" t="str">
        <f>IF(D29="","",VLOOKUP(B29,Data!$B$5:$M$502,12,FALSE))</f>
        <v>Indonesia</v>
      </c>
      <c r="J29" s="356" t="s">
        <v>988</v>
      </c>
      <c r="K29" s="325">
        <f>IF(D29="","",VLOOKUP(B29,Data!$B$5:$E$502,4,FALSE)*D29)</f>
        <v>676</v>
      </c>
      <c r="L29" s="325">
        <f>IF(D29="","",VLOOKUP(B29,Data!$B$5:$F$502,5,FALSE)*D29)</f>
        <v>594</v>
      </c>
      <c r="M29" s="357"/>
      <c r="N29" s="358"/>
      <c r="O29" s="359"/>
      <c r="P29" s="360"/>
      <c r="Q29" s="359"/>
      <c r="R29" s="359"/>
      <c r="S29" s="360"/>
      <c r="T29" s="361"/>
      <c r="U29" s="360"/>
      <c r="V29" s="334">
        <f>IF(D29="","",VLOOKUP(B29,Data!$B$5:$J$502,9,FALSE)*D29)</f>
        <v>3.6120000000000001</v>
      </c>
      <c r="X29" s="386"/>
      <c r="Y29" s="386"/>
      <c r="Z29" s="386"/>
      <c r="AA29" s="386"/>
      <c r="AB29" s="386"/>
    </row>
    <row r="30" spans="1:28" s="468" customFormat="1" ht="19.25" customHeight="1">
      <c r="A30" s="476">
        <v>10</v>
      </c>
      <c r="B30" s="499" t="s">
        <v>378</v>
      </c>
      <c r="C30" s="324" t="str">
        <f>IF(D30="","",VLOOKUP(B30,Data!$B$5:$L$502,2,FALSE))</f>
        <v>WQ78270</v>
      </c>
      <c r="D30" s="485">
        <v>1</v>
      </c>
      <c r="E30" s="312"/>
      <c r="F30" s="325">
        <f>IF(D30="","",VLOOKUP(B30,Data!$B$5:$L$502,11,FALSE))</f>
        <v>5429.44</v>
      </c>
      <c r="G30" s="326">
        <f t="shared" si="1"/>
        <v>5429.44</v>
      </c>
      <c r="H30" s="327" t="str">
        <f>IF(D30="","",VLOOKUP(B30,Data!$B$5:$D$502,3,FALSE))</f>
        <v>C/T</v>
      </c>
      <c r="I30" s="327" t="str">
        <f>IF(D30="","",VLOOKUP(B30,Data!$B$5:$M$502,12,FALSE))</f>
        <v>Indonesia</v>
      </c>
      <c r="J30" s="356" t="s">
        <v>988</v>
      </c>
      <c r="K30" s="325">
        <f>IF(D30="","",VLOOKUP(B30,Data!$B$5:$E$502,4,FALSE)*D30)</f>
        <v>305</v>
      </c>
      <c r="L30" s="325">
        <f>IF(D30="","",VLOOKUP(B30,Data!$B$5:$F$502,5,FALSE)*D30)</f>
        <v>269</v>
      </c>
      <c r="M30" s="357"/>
      <c r="N30" s="358"/>
      <c r="O30" s="359"/>
      <c r="P30" s="360"/>
      <c r="Q30" s="359"/>
      <c r="R30" s="359"/>
      <c r="S30" s="360"/>
      <c r="T30" s="361"/>
      <c r="U30" s="360"/>
      <c r="V30" s="334">
        <f>IF(D30="","",VLOOKUP(B30,Data!$B$5:$J$502,9,FALSE)*D30)</f>
        <v>1.534</v>
      </c>
      <c r="X30" s="386"/>
      <c r="Y30" s="386"/>
      <c r="Z30" s="386"/>
      <c r="AA30" s="386"/>
      <c r="AB30" s="386"/>
    </row>
    <row r="31" spans="1:28" s="468" customFormat="1" ht="19.25" customHeight="1">
      <c r="A31" s="476">
        <v>11</v>
      </c>
      <c r="B31" s="499" t="s">
        <v>361</v>
      </c>
      <c r="C31" s="324" t="str">
        <f>IF(D31="","",VLOOKUP(B31,Data!$B$5:$L$502,2,FALSE))</f>
        <v>WQ78290</v>
      </c>
      <c r="D31" s="485">
        <v>38</v>
      </c>
      <c r="E31" s="312"/>
      <c r="F31" s="325">
        <f>IF(D31="","",VLOOKUP(B31,Data!$B$5:$L$502,11,FALSE))</f>
        <v>4283.7299999999996</v>
      </c>
      <c r="G31" s="326">
        <f t="shared" si="1"/>
        <v>162781.74</v>
      </c>
      <c r="H31" s="327" t="str">
        <f>IF(D31="","",VLOOKUP(B31,Data!$B$5:$D$502,3,FALSE))</f>
        <v>C/T</v>
      </c>
      <c r="I31" s="327" t="str">
        <f>IF(D31="","",VLOOKUP(B31,Data!$B$5:$M$502,12,FALSE))</f>
        <v>Indonesia</v>
      </c>
      <c r="J31" s="356" t="s">
        <v>988</v>
      </c>
      <c r="K31" s="325">
        <f>IF(D31="","",VLOOKUP(B31,Data!$B$5:$E$502,4,FALSE)*D31)</f>
        <v>11590</v>
      </c>
      <c r="L31" s="325">
        <f>IF(D31="","",VLOOKUP(B31,Data!$B$5:$F$502,5,FALSE)*D31)</f>
        <v>10222</v>
      </c>
      <c r="M31" s="357"/>
      <c r="N31" s="358"/>
      <c r="O31" s="359"/>
      <c r="P31" s="360"/>
      <c r="Q31" s="359"/>
      <c r="R31" s="359"/>
      <c r="S31" s="360"/>
      <c r="T31" s="361"/>
      <c r="U31" s="360"/>
      <c r="V31" s="334">
        <f>IF(D31="","",VLOOKUP(B31,Data!$B$5:$J$502,9,FALSE)*D31)</f>
        <v>58.292000000000002</v>
      </c>
      <c r="X31" s="386"/>
      <c r="Y31" s="386"/>
      <c r="Z31" s="386"/>
      <c r="AA31" s="386"/>
      <c r="AB31" s="386"/>
    </row>
    <row r="32" spans="1:28" s="468" customFormat="1" ht="19.25" customHeight="1">
      <c r="A32" s="476">
        <v>12</v>
      </c>
      <c r="B32" s="499" t="s">
        <v>40</v>
      </c>
      <c r="C32" s="324" t="str">
        <f>IF(D32="","",VLOOKUP(B32,Data!$B$5:$L$502,2,FALSE))</f>
        <v>ZJ54410</v>
      </c>
      <c r="D32" s="485">
        <v>2</v>
      </c>
      <c r="E32" s="312"/>
      <c r="F32" s="325">
        <f>IF(D32="","",VLOOKUP(B32,Data!$B$5:$L$502,11,FALSE))</f>
        <v>4657.7700000000004</v>
      </c>
      <c r="G32" s="326">
        <f t="shared" si="1"/>
        <v>9315.5400000000009</v>
      </c>
      <c r="H32" s="327" t="str">
        <f>IF(D32="","",VLOOKUP(B32,Data!$B$5:$D$502,3,FALSE))</f>
        <v>C/T</v>
      </c>
      <c r="I32" s="327" t="str">
        <f>IF(D32="","",VLOOKUP(B32,Data!$B$5:$M$502,12,FALSE))</f>
        <v>Indonesia</v>
      </c>
      <c r="J32" s="356" t="s">
        <v>988</v>
      </c>
      <c r="K32" s="325">
        <f>IF(D32="","",VLOOKUP(B32,Data!$B$5:$E$502,4,FALSE)*D32)</f>
        <v>610</v>
      </c>
      <c r="L32" s="325">
        <f>IF(D32="","",VLOOKUP(B32,Data!$B$5:$F$502,5,FALSE)*D32)</f>
        <v>538</v>
      </c>
      <c r="M32" s="357"/>
      <c r="N32" s="358"/>
      <c r="O32" s="359"/>
      <c r="P32" s="360"/>
      <c r="Q32" s="359"/>
      <c r="R32" s="359"/>
      <c r="S32" s="360"/>
      <c r="T32" s="361"/>
      <c r="U32" s="360"/>
      <c r="V32" s="334">
        <f>IF(D32="","",VLOOKUP(B32,Data!$B$5:$J$502,9,FALSE)*D32)</f>
        <v>3.0680000000000001</v>
      </c>
      <c r="X32" s="386"/>
      <c r="Y32" s="386"/>
      <c r="Z32" s="386"/>
      <c r="AA32" s="386"/>
      <c r="AB32" s="386"/>
    </row>
    <row r="33" spans="1:28" s="468" customFormat="1" ht="19.25" customHeight="1">
      <c r="A33" s="476">
        <v>13</v>
      </c>
      <c r="B33" s="499" t="s">
        <v>340</v>
      </c>
      <c r="C33" s="324" t="str">
        <f>IF(D33="","",VLOOKUP(B33,Data!$B$5:$L$502,2,FALSE))</f>
        <v>ZE62400</v>
      </c>
      <c r="D33" s="485">
        <v>20</v>
      </c>
      <c r="E33" s="312"/>
      <c r="F33" s="325">
        <f>IF(D33="","",VLOOKUP(B33,Data!$B$5:$L$502,11,FALSE))</f>
        <v>1704.47</v>
      </c>
      <c r="G33" s="326">
        <f t="shared" si="1"/>
        <v>34089.4</v>
      </c>
      <c r="H33" s="327" t="str">
        <f>IF(D33="","",VLOOKUP(B33,Data!$B$5:$D$502,3,FALSE))</f>
        <v>C/T</v>
      </c>
      <c r="I33" s="327" t="str">
        <f>IF(D33="","",VLOOKUP(B33,Data!$B$5:$M$502,12,FALSE))</f>
        <v>Indonesia</v>
      </c>
      <c r="J33" s="356" t="s">
        <v>988</v>
      </c>
      <c r="K33" s="325">
        <f>IF(D33="","",VLOOKUP(B33,Data!$B$5:$E$502,4,FALSE)*D33)</f>
        <v>4020</v>
      </c>
      <c r="L33" s="325">
        <f>IF(D33="","",VLOOKUP(B33,Data!$B$5:$F$502,5,FALSE)*D33)</f>
        <v>3620</v>
      </c>
      <c r="M33" s="357"/>
      <c r="N33" s="358"/>
      <c r="O33" s="359"/>
      <c r="P33" s="360"/>
      <c r="Q33" s="359"/>
      <c r="R33" s="359"/>
      <c r="S33" s="360"/>
      <c r="T33" s="361"/>
      <c r="U33" s="360"/>
      <c r="V33" s="334">
        <f>IF(D33="","",VLOOKUP(B33,Data!$B$5:$J$502,9,FALSE)*D33)</f>
        <v>23</v>
      </c>
      <c r="X33" s="386"/>
      <c r="Y33" s="386"/>
      <c r="Z33" s="386"/>
      <c r="AA33" s="386"/>
      <c r="AB33" s="386"/>
    </row>
    <row r="34" spans="1:28" s="468" customFormat="1" ht="19.25" customHeight="1">
      <c r="A34" s="476">
        <v>14</v>
      </c>
      <c r="B34" s="499" t="s">
        <v>394</v>
      </c>
      <c r="C34" s="324" t="str">
        <f>IF(D34="","",VLOOKUP(B34,Data!$B$5:$L$502,2,FALSE))</f>
        <v>ZW44770</v>
      </c>
      <c r="D34" s="485">
        <v>2</v>
      </c>
      <c r="E34" s="312"/>
      <c r="F34" s="325">
        <f>IF(D34="","",VLOOKUP(B34,Data!$B$5:$L$502,11,FALSE))</f>
        <v>1857.02</v>
      </c>
      <c r="G34" s="326">
        <f t="shared" si="1"/>
        <v>3714.04</v>
      </c>
      <c r="H34" s="327" t="str">
        <f>IF(D34="","",VLOOKUP(B34,Data!$B$5:$D$502,3,FALSE))</f>
        <v>C/T</v>
      </c>
      <c r="I34" s="327" t="str">
        <f>IF(D34="","",VLOOKUP(B34,Data!$B$5:$M$502,12,FALSE))</f>
        <v>Indonesia</v>
      </c>
      <c r="J34" s="356" t="s">
        <v>988</v>
      </c>
      <c r="K34" s="325">
        <f>IF(D34="","",VLOOKUP(B34,Data!$B$5:$E$502,4,FALSE)*D34)</f>
        <v>402</v>
      </c>
      <c r="L34" s="325">
        <f>IF(D34="","",VLOOKUP(B34,Data!$B$5:$F$502,5,FALSE)*D34)</f>
        <v>362</v>
      </c>
      <c r="M34" s="357"/>
      <c r="N34" s="358"/>
      <c r="O34" s="359"/>
      <c r="P34" s="360"/>
      <c r="Q34" s="359"/>
      <c r="R34" s="359"/>
      <c r="S34" s="360"/>
      <c r="T34" s="361"/>
      <c r="U34" s="360"/>
      <c r="V34" s="334">
        <f>IF(D34="","",VLOOKUP(B34,Data!$B$5:$J$502,9,FALSE)*D34)</f>
        <v>2.2999999999999998</v>
      </c>
      <c r="X34" s="386"/>
      <c r="Y34" s="386"/>
      <c r="Z34" s="386"/>
      <c r="AA34" s="386"/>
      <c r="AB34" s="386"/>
    </row>
    <row r="35" spans="1:28" s="468" customFormat="1" ht="19.25" customHeight="1">
      <c r="A35" s="476">
        <v>15</v>
      </c>
      <c r="B35" s="499" t="s">
        <v>719</v>
      </c>
      <c r="C35" s="324" t="str">
        <f>IF(D35="","",VLOOKUP(B35,Data!$B$5:$L$502,2,FALSE))</f>
        <v>VAC9530</v>
      </c>
      <c r="D35" s="485">
        <v>2</v>
      </c>
      <c r="E35" s="312"/>
      <c r="F35" s="325">
        <f>IF(D35="","",VLOOKUP(B35,Data!$B$5:$L$502,11,FALSE))</f>
        <v>2053.67</v>
      </c>
      <c r="G35" s="326">
        <f t="shared" si="1"/>
        <v>4107.34</v>
      </c>
      <c r="H35" s="327" t="str">
        <f>IF(D35="","",VLOOKUP(B35,Data!$B$5:$D$502,3,FALSE))</f>
        <v>C/T</v>
      </c>
      <c r="I35" s="327" t="str">
        <f>IF(D35="","",VLOOKUP(B35,Data!$B$5:$M$502,12,FALSE))</f>
        <v>Indonesia</v>
      </c>
      <c r="J35" s="356" t="s">
        <v>988</v>
      </c>
      <c r="K35" s="325">
        <f>IF(D35="","",VLOOKUP(B35,Data!$B$5:$E$502,4,FALSE)*D35)</f>
        <v>408</v>
      </c>
      <c r="L35" s="325">
        <f>IF(D35="","",VLOOKUP(B35,Data!$B$5:$F$502,5,FALSE)*D35)</f>
        <v>368</v>
      </c>
      <c r="M35" s="357"/>
      <c r="N35" s="358"/>
      <c r="O35" s="359"/>
      <c r="P35" s="360"/>
      <c r="Q35" s="359"/>
      <c r="R35" s="359"/>
      <c r="S35" s="360"/>
      <c r="T35" s="361"/>
      <c r="U35" s="360"/>
      <c r="V35" s="334">
        <f>IF(D35="","",VLOOKUP(B35,Data!$B$5:$J$502,9,FALSE)*D35)</f>
        <v>2.258</v>
      </c>
      <c r="X35" s="386"/>
      <c r="Y35" s="386"/>
      <c r="Z35" s="386"/>
      <c r="AA35" s="386"/>
      <c r="AB35" s="386"/>
    </row>
    <row r="36" spans="1:28" s="468" customFormat="1" ht="19.25" customHeight="1">
      <c r="A36" s="476">
        <v>16</v>
      </c>
      <c r="B36" s="499" t="s">
        <v>353</v>
      </c>
      <c r="C36" s="324" t="str">
        <f>IF(D36="","",VLOOKUP(B36,Data!$B$5:$L$502,2,FALSE))</f>
        <v>ZF71250</v>
      </c>
      <c r="D36" s="485">
        <v>4</v>
      </c>
      <c r="E36" s="312"/>
      <c r="F36" s="325">
        <f>IF(D36="","",VLOOKUP(B36,Data!$B$5:$L$502,11,FALSE))</f>
        <v>1991.71</v>
      </c>
      <c r="G36" s="326">
        <f t="shared" si="1"/>
        <v>7966.84</v>
      </c>
      <c r="H36" s="327" t="str">
        <f>IF(D36="","",VLOOKUP(B36,Data!$B$5:$D$502,3,FALSE))</f>
        <v>C/T</v>
      </c>
      <c r="I36" s="327" t="str">
        <f>IF(D36="","",VLOOKUP(B36,Data!$B$5:$M$502,12,FALSE))</f>
        <v>Indonesia</v>
      </c>
      <c r="J36" s="356" t="s">
        <v>988</v>
      </c>
      <c r="K36" s="325">
        <f>IF(D36="","",VLOOKUP(B36,Data!$B$5:$E$502,4,FALSE)*D36)</f>
        <v>880</v>
      </c>
      <c r="L36" s="325">
        <f>IF(D36="","",VLOOKUP(B36,Data!$B$5:$F$502,5,FALSE)*D36)</f>
        <v>796</v>
      </c>
      <c r="M36" s="357"/>
      <c r="N36" s="358"/>
      <c r="O36" s="359"/>
      <c r="P36" s="360"/>
      <c r="Q36" s="359"/>
      <c r="R36" s="359"/>
      <c r="S36" s="360"/>
      <c r="T36" s="361"/>
      <c r="U36" s="360"/>
      <c r="V36" s="334">
        <f>IF(D36="","",VLOOKUP(B36,Data!$B$5:$J$502,9,FALSE)*D36)</f>
        <v>4.74</v>
      </c>
      <c r="X36" s="386"/>
      <c r="Y36" s="386"/>
      <c r="Z36" s="386"/>
      <c r="AA36" s="386"/>
      <c r="AB36" s="386"/>
    </row>
    <row r="37" spans="1:28" s="468" customFormat="1" ht="19.25" customHeight="1">
      <c r="A37" s="476">
        <v>17</v>
      </c>
      <c r="B37" s="499" t="s">
        <v>720</v>
      </c>
      <c r="C37" s="324" t="str">
        <f>IF(D37="","",VLOOKUP(B37,Data!$B$5:$L$502,2,FALSE))</f>
        <v>VAC9540</v>
      </c>
      <c r="D37" s="485">
        <v>3</v>
      </c>
      <c r="E37" s="312"/>
      <c r="F37" s="325">
        <f>IF(D37="","",VLOOKUP(B37,Data!$B$5:$L$502,11,FALSE))</f>
        <v>2343</v>
      </c>
      <c r="G37" s="326">
        <f t="shared" si="1"/>
        <v>7029</v>
      </c>
      <c r="H37" s="327" t="str">
        <f>IF(D37="","",VLOOKUP(B37,Data!$B$5:$D$502,3,FALSE))</f>
        <v>C/T</v>
      </c>
      <c r="I37" s="327" t="str">
        <f>IF(D37="","",VLOOKUP(B37,Data!$B$5:$M$502,12,FALSE))</f>
        <v>Indonesia</v>
      </c>
      <c r="J37" s="356" t="s">
        <v>988</v>
      </c>
      <c r="K37" s="325">
        <f>IF(D37="","",VLOOKUP(B37,Data!$B$5:$E$502,4,FALSE)*D37)</f>
        <v>675</v>
      </c>
      <c r="L37" s="325">
        <f>IF(D37="","",VLOOKUP(B37,Data!$B$5:$F$502,5,FALSE)*D37)</f>
        <v>612</v>
      </c>
      <c r="M37" s="357"/>
      <c r="N37" s="358"/>
      <c r="O37" s="359"/>
      <c r="P37" s="360"/>
      <c r="Q37" s="359"/>
      <c r="R37" s="359"/>
      <c r="S37" s="360"/>
      <c r="T37" s="361"/>
      <c r="U37" s="360"/>
      <c r="V37" s="334">
        <f>IF(D37="","",VLOOKUP(B37,Data!$B$5:$J$502,9,FALSE)*D37)</f>
        <v>3.5550000000000002</v>
      </c>
      <c r="X37" s="386"/>
      <c r="Y37" s="386"/>
      <c r="Z37" s="386"/>
      <c r="AA37" s="386"/>
      <c r="AB37" s="386"/>
    </row>
    <row r="38" spans="1:28" s="468" customFormat="1" ht="19.25" customHeight="1">
      <c r="A38" s="476">
        <v>18</v>
      </c>
      <c r="B38" s="499" t="s">
        <v>355</v>
      </c>
      <c r="C38" s="324" t="str">
        <f>IF(D38="","",VLOOKUP(B38,Data!$B$5:$L$502,2,FALSE))</f>
        <v>ZF42500</v>
      </c>
      <c r="D38" s="485">
        <v>9</v>
      </c>
      <c r="E38" s="312"/>
      <c r="F38" s="325">
        <f>IF(D38="","",VLOOKUP(B38,Data!$B$5:$L$502,11,FALSE))</f>
        <v>2302.7199999999998</v>
      </c>
      <c r="G38" s="326">
        <f t="shared" si="1"/>
        <v>20724.48</v>
      </c>
      <c r="H38" s="327" t="str">
        <f>IF(D38="","",VLOOKUP(B38,Data!$B$5:$D$502,3,FALSE))</f>
        <v>C/T</v>
      </c>
      <c r="I38" s="327" t="str">
        <f>IF(D38="","",VLOOKUP(B38,Data!$B$5:$M$502,12,FALSE))</f>
        <v>Indonesia</v>
      </c>
      <c r="J38" s="356" t="s">
        <v>988</v>
      </c>
      <c r="K38" s="325">
        <f>IF(D38="","",VLOOKUP(B38,Data!$B$5:$E$502,4,FALSE)*D38)</f>
        <v>2403</v>
      </c>
      <c r="L38" s="325">
        <f>IF(D38="","",VLOOKUP(B38,Data!$B$5:$F$502,5,FALSE)*D38)</f>
        <v>2178</v>
      </c>
      <c r="M38" s="357"/>
      <c r="N38" s="358"/>
      <c r="O38" s="359"/>
      <c r="P38" s="360"/>
      <c r="Q38" s="359"/>
      <c r="R38" s="359"/>
      <c r="S38" s="360"/>
      <c r="T38" s="361"/>
      <c r="U38" s="360"/>
      <c r="V38" s="334">
        <f>IF(D38="","",VLOOKUP(B38,Data!$B$5:$J$502,9,FALSE)*D38)</f>
        <v>13.391999999999999</v>
      </c>
      <c r="X38" s="386"/>
      <c r="Y38" s="386"/>
      <c r="Z38" s="386"/>
      <c r="AA38" s="386"/>
      <c r="AB38" s="386"/>
    </row>
    <row r="39" spans="1:28" s="468" customFormat="1" ht="19.25" customHeight="1">
      <c r="A39" s="476">
        <v>19</v>
      </c>
      <c r="B39" s="499" t="s">
        <v>28</v>
      </c>
      <c r="C39" s="324" t="str">
        <f>IF(D39="","",VLOOKUP(B39,Data!$B$5:$L$502,2,FALSE))</f>
        <v>ZJ73760</v>
      </c>
      <c r="D39" s="485">
        <v>1</v>
      </c>
      <c r="E39" s="312"/>
      <c r="F39" s="325">
        <f>IF(D39="","",VLOOKUP(B39,Data!$B$5:$L$502,11,FALSE))</f>
        <v>2671.97</v>
      </c>
      <c r="G39" s="326">
        <f t="shared" si="1"/>
        <v>2671.97</v>
      </c>
      <c r="H39" s="327" t="str">
        <f>IF(D39="","",VLOOKUP(B39,Data!$B$5:$D$502,3,FALSE))</f>
        <v>C/T</v>
      </c>
      <c r="I39" s="327" t="str">
        <f>IF(D39="","",VLOOKUP(B39,Data!$B$5:$M$502,12,FALSE))</f>
        <v>Indonesia</v>
      </c>
      <c r="J39" s="356" t="s">
        <v>988</v>
      </c>
      <c r="K39" s="325">
        <f>IF(D39="","",VLOOKUP(B39,Data!$B$5:$E$502,4,FALSE)*D39)</f>
        <v>267</v>
      </c>
      <c r="L39" s="325">
        <f>IF(D39="","",VLOOKUP(B39,Data!$B$5:$F$502,5,FALSE)*D39)</f>
        <v>242</v>
      </c>
      <c r="M39" s="357"/>
      <c r="N39" s="358"/>
      <c r="O39" s="359"/>
      <c r="P39" s="360"/>
      <c r="Q39" s="359"/>
      <c r="R39" s="359"/>
      <c r="S39" s="360"/>
      <c r="T39" s="361"/>
      <c r="U39" s="360"/>
      <c r="V39" s="334">
        <f>IF(D39="","",VLOOKUP(B39,Data!$B$5:$J$502,9,FALSE)*D39)</f>
        <v>1.488</v>
      </c>
      <c r="X39" s="386"/>
      <c r="Y39" s="386"/>
      <c r="Z39" s="386"/>
      <c r="AA39" s="386"/>
      <c r="AB39" s="386"/>
    </row>
    <row r="40" spans="1:28" s="468" customFormat="1" ht="19.25" customHeight="1">
      <c r="A40" s="476">
        <v>20</v>
      </c>
      <c r="B40" s="499" t="s">
        <v>892</v>
      </c>
      <c r="C40" s="324" t="str">
        <f>IF(D40="","",VLOOKUP(B40,Data!$B$5:$L$502,2,FALSE))</f>
        <v>VCM7890</v>
      </c>
      <c r="D40" s="485">
        <v>10</v>
      </c>
      <c r="E40" s="312"/>
      <c r="F40" s="325">
        <f>IF(D40="","",VLOOKUP(B40,Data!$B$5:$L$502,11,FALSE))</f>
        <v>2253.08</v>
      </c>
      <c r="G40" s="326">
        <f t="shared" si="1"/>
        <v>22530.799999999999</v>
      </c>
      <c r="H40" s="327" t="str">
        <f>IF(D40="","",VLOOKUP(B40,Data!$B$5:$D$502,3,FALSE))</f>
        <v>C/T</v>
      </c>
      <c r="I40" s="327" t="str">
        <f>IF(D40="","",VLOOKUP(B40,Data!$B$5:$M$502,12,FALSE))</f>
        <v>Indonesia</v>
      </c>
      <c r="J40" s="356" t="s">
        <v>988</v>
      </c>
      <c r="K40" s="325">
        <f>IF(D40="","",VLOOKUP(B40,Data!$B$5:$E$502,4,FALSE)*D40)</f>
        <v>2600</v>
      </c>
      <c r="L40" s="325">
        <f>IF(D40="","",VLOOKUP(B40,Data!$B$5:$F$502,5,FALSE)*D40)</f>
        <v>2350</v>
      </c>
      <c r="M40" s="357"/>
      <c r="N40" s="358"/>
      <c r="O40" s="359"/>
      <c r="P40" s="360"/>
      <c r="Q40" s="359"/>
      <c r="R40" s="359"/>
      <c r="S40" s="360"/>
      <c r="T40" s="361"/>
      <c r="U40" s="360"/>
      <c r="V40" s="334">
        <f>IF(D40="","",VLOOKUP(B40,Data!$B$5:$J$502,9,FALSE)*D40)</f>
        <v>14.07</v>
      </c>
      <c r="X40" s="386"/>
      <c r="Y40" s="386"/>
      <c r="Z40" s="386"/>
      <c r="AA40" s="386"/>
      <c r="AB40" s="386"/>
    </row>
    <row r="41" spans="1:28" s="468" customFormat="1" ht="19.25" customHeight="1">
      <c r="A41" s="476">
        <v>21</v>
      </c>
      <c r="B41" s="499" t="s">
        <v>893</v>
      </c>
      <c r="C41" s="324" t="str">
        <f>IF(D41="","",VLOOKUP(B41,Data!$B$5:$L$502,2,FALSE))</f>
        <v>VCM7900</v>
      </c>
      <c r="D41" s="485">
        <v>2</v>
      </c>
      <c r="E41" s="312"/>
      <c r="F41" s="325">
        <f>IF(D41="","",VLOOKUP(B41,Data!$B$5:$L$502,11,FALSE))</f>
        <v>2696.84</v>
      </c>
      <c r="G41" s="326">
        <f t="shared" si="1"/>
        <v>5393.68</v>
      </c>
      <c r="H41" s="327" t="str">
        <f>IF(D41="","",VLOOKUP(B41,Data!$B$5:$D$502,3,FALSE))</f>
        <v>C/T</v>
      </c>
      <c r="I41" s="327" t="str">
        <f>IF(D41="","",VLOOKUP(B41,Data!$B$5:$M$502,12,FALSE))</f>
        <v>Indonesia</v>
      </c>
      <c r="J41" s="356" t="s">
        <v>988</v>
      </c>
      <c r="K41" s="325">
        <f>IF(D41="","",VLOOKUP(B41,Data!$B$5:$E$502,4,FALSE)*D41)</f>
        <v>520</v>
      </c>
      <c r="L41" s="325">
        <f>IF(D41="","",VLOOKUP(B41,Data!$B$5:$F$502,5,FALSE)*D41)</f>
        <v>470</v>
      </c>
      <c r="M41" s="357"/>
      <c r="N41" s="358"/>
      <c r="O41" s="359"/>
      <c r="P41" s="360"/>
      <c r="Q41" s="359"/>
      <c r="R41" s="359"/>
      <c r="S41" s="360"/>
      <c r="T41" s="361"/>
      <c r="U41" s="360"/>
      <c r="V41" s="334">
        <f>IF(D41="","",VLOOKUP(B41,Data!$B$5:$J$502,9,FALSE)*D41)</f>
        <v>2.8140000000000001</v>
      </c>
      <c r="X41" s="386"/>
      <c r="Y41" s="386"/>
      <c r="Z41" s="386"/>
      <c r="AA41" s="386"/>
      <c r="AB41" s="386"/>
    </row>
    <row r="42" spans="1:28" s="468" customFormat="1" ht="19.25" customHeight="1">
      <c r="A42" s="476">
        <v>22</v>
      </c>
      <c r="B42" s="499" t="s">
        <v>894</v>
      </c>
      <c r="C42" s="324" t="str">
        <f>IF(D42="","",VLOOKUP(B42,Data!$B$5:$L$502,2,FALSE))</f>
        <v>VCM7910</v>
      </c>
      <c r="D42" s="485">
        <v>1</v>
      </c>
      <c r="E42" s="312"/>
      <c r="F42" s="325">
        <f>IF(D42="","",VLOOKUP(B42,Data!$B$5:$L$502,11,FALSE))</f>
        <v>2518.09</v>
      </c>
      <c r="G42" s="326">
        <f t="shared" si="1"/>
        <v>2518.09</v>
      </c>
      <c r="H42" s="327" t="str">
        <f>IF(D42="","",VLOOKUP(B42,Data!$B$5:$D$502,3,FALSE))</f>
        <v>C/T</v>
      </c>
      <c r="I42" s="327" t="str">
        <f>IF(D42="","",VLOOKUP(B42,Data!$B$5:$M$502,12,FALSE))</f>
        <v>Indonesia</v>
      </c>
      <c r="J42" s="356" t="s">
        <v>988</v>
      </c>
      <c r="K42" s="325">
        <f>IF(D42="","",VLOOKUP(B42,Data!$B$5:$E$502,4,FALSE)*D42)</f>
        <v>260</v>
      </c>
      <c r="L42" s="325">
        <f>IF(D42="","",VLOOKUP(B42,Data!$B$5:$F$502,5,FALSE)*D42)</f>
        <v>235</v>
      </c>
      <c r="M42" s="357"/>
      <c r="N42" s="358"/>
      <c r="O42" s="359"/>
      <c r="P42" s="360"/>
      <c r="Q42" s="359"/>
      <c r="R42" s="359"/>
      <c r="S42" s="360"/>
      <c r="T42" s="361"/>
      <c r="U42" s="360"/>
      <c r="V42" s="334">
        <f>IF(D42="","",VLOOKUP(B42,Data!$B$5:$J$502,9,FALSE)*D42)</f>
        <v>1.407</v>
      </c>
      <c r="X42" s="386"/>
      <c r="Y42" s="386"/>
      <c r="Z42" s="386"/>
      <c r="AA42" s="386"/>
      <c r="AB42" s="386"/>
    </row>
    <row r="43" spans="1:28" s="468" customFormat="1" ht="10" customHeight="1">
      <c r="A43" s="476"/>
      <c r="B43" s="499"/>
      <c r="C43" s="324" t="str">
        <f>IF(D43="","",VLOOKUP(B43,Data!$B$5:$L$502,2,FALSE))</f>
        <v/>
      </c>
      <c r="D43" s="485"/>
      <c r="E43" s="312"/>
      <c r="F43" s="325" t="str">
        <f>IF(D43="","",VLOOKUP(B43,Data!$B$5:$L$502,11,FALSE))</f>
        <v/>
      </c>
      <c r="G43" s="326" t="str">
        <f t="shared" si="1"/>
        <v>-</v>
      </c>
      <c r="H43" s="327" t="str">
        <f>IF(D43="","",VLOOKUP(B43,Data!$B$5:$D$502,3,FALSE))</f>
        <v/>
      </c>
      <c r="I43" s="327" t="str">
        <f>IF(D43="","",VLOOKUP(B43,Data!$B$5:$M$502,12,FALSE))</f>
        <v/>
      </c>
      <c r="J43" s="356"/>
      <c r="K43" s="325" t="str">
        <f>IF(D43="","",VLOOKUP(B43,Data!$B$5:$E$502,4,FALSE)*D43)</f>
        <v/>
      </c>
      <c r="L43" s="325" t="str">
        <f>IF(D43="","",VLOOKUP(B43,Data!$B$5:$F$502,5,FALSE)*D43)</f>
        <v/>
      </c>
      <c r="M43" s="357"/>
      <c r="N43" s="358"/>
      <c r="O43" s="359"/>
      <c r="P43" s="360"/>
      <c r="Q43" s="359"/>
      <c r="R43" s="359"/>
      <c r="S43" s="360"/>
      <c r="T43" s="361"/>
      <c r="U43" s="360"/>
      <c r="V43" s="334" t="str">
        <f>IF(D43="","",VLOOKUP(B43,Data!$B$5:$J$502,9,FALSE)*D43)</f>
        <v/>
      </c>
      <c r="X43" s="386"/>
      <c r="Y43" s="386"/>
      <c r="Z43" s="386"/>
      <c r="AA43" s="386"/>
      <c r="AB43" s="386"/>
    </row>
    <row r="44" spans="1:28" s="440" customFormat="1" ht="17.5">
      <c r="A44" s="476"/>
      <c r="B44" s="784"/>
      <c r="C44" s="785"/>
      <c r="D44" s="510">
        <f>SUM(D17:D43)</f>
        <v>106</v>
      </c>
      <c r="E44" s="463"/>
      <c r="F44" s="351"/>
      <c r="G44" s="351">
        <f>SUM(G17:G43)</f>
        <v>331084.13</v>
      </c>
      <c r="H44" s="462"/>
      <c r="I44" s="462"/>
      <c r="J44" s="462"/>
      <c r="K44" s="351">
        <f>SUM(K17:K43)</f>
        <v>27979</v>
      </c>
      <c r="L44" s="351">
        <f>SUM(L17:L43)</f>
        <v>24974</v>
      </c>
      <c r="M44" s="351">
        <f>SUM(M18:M43)</f>
        <v>0</v>
      </c>
      <c r="N44" s="351" t="e">
        <f>SUM(#REF!)</f>
        <v>#REF!</v>
      </c>
      <c r="O44" s="351">
        <f>SUM(O18:O43)</f>
        <v>0</v>
      </c>
      <c r="P44" s="351">
        <f>SUM(P18:P43)</f>
        <v>0</v>
      </c>
      <c r="Q44" s="351" t="e">
        <f>SUM(#REF!)</f>
        <v>#REF!</v>
      </c>
      <c r="R44" s="351">
        <f>SUM(R18:R43)</f>
        <v>0</v>
      </c>
      <c r="S44" s="351">
        <f>SUM(S18:S43)</f>
        <v>0</v>
      </c>
      <c r="T44" s="351"/>
      <c r="U44" s="351">
        <f>SUM(U18:U43)</f>
        <v>0</v>
      </c>
      <c r="V44" s="354">
        <f>SUM(V17:V43)</f>
        <v>148.01399999999998</v>
      </c>
    </row>
    <row r="45" spans="1:28" ht="16.5">
      <c r="A45" s="476"/>
      <c r="B45" s="786"/>
      <c r="C45" s="787"/>
      <c r="D45" s="511"/>
      <c r="E45" s="412"/>
      <c r="F45" s="183" t="s">
        <v>821</v>
      </c>
      <c r="G45" s="180"/>
      <c r="H45" s="442"/>
      <c r="I45" s="442"/>
      <c r="J45" s="442"/>
      <c r="K45" s="184"/>
      <c r="L45" s="180"/>
      <c r="M45" s="414"/>
      <c r="N45" s="413"/>
      <c r="O45" s="413"/>
      <c r="P45" s="413"/>
      <c r="Q45" s="413"/>
      <c r="R45" s="413"/>
      <c r="S45" s="413"/>
      <c r="T45" s="414"/>
      <c r="U45" s="414"/>
      <c r="V45" s="182"/>
    </row>
    <row r="46" spans="1:28" ht="13">
      <c r="A46" s="393" t="s">
        <v>530</v>
      </c>
      <c r="B46" s="394"/>
      <c r="C46" s="444"/>
      <c r="D46" s="512" t="s">
        <v>538</v>
      </c>
      <c r="E46" s="407"/>
      <c r="F46" s="80" t="s">
        <v>83</v>
      </c>
      <c r="G46" s="84"/>
      <c r="H46" s="423" t="s">
        <v>84</v>
      </c>
      <c r="I46" s="446"/>
      <c r="J46" s="175" t="s">
        <v>85</v>
      </c>
      <c r="K46" s="175"/>
      <c r="L46" s="765" t="s">
        <v>86</v>
      </c>
      <c r="M46" s="766"/>
      <c r="N46" s="766"/>
      <c r="O46" s="766"/>
      <c r="P46" s="766"/>
      <c r="Q46" s="766"/>
      <c r="R46" s="766"/>
      <c r="S46" s="766"/>
      <c r="T46" s="766"/>
      <c r="U46" s="766"/>
      <c r="V46" s="767"/>
    </row>
    <row r="47" spans="1:28" ht="13">
      <c r="A47" s="400" t="s">
        <v>531</v>
      </c>
      <c r="C47" s="409"/>
      <c r="D47" s="501" t="s">
        <v>88</v>
      </c>
      <c r="F47" s="768"/>
      <c r="G47" s="769"/>
      <c r="H47" s="400" t="s">
        <v>89</v>
      </c>
      <c r="I47" s="447"/>
      <c r="J47" s="177" t="s">
        <v>90</v>
      </c>
      <c r="K47" s="177"/>
      <c r="L47" s="173"/>
      <c r="V47" s="178"/>
    </row>
    <row r="48" spans="1:28">
      <c r="A48" s="400" t="s">
        <v>532</v>
      </c>
      <c r="C48" s="401"/>
      <c r="F48" s="768"/>
      <c r="G48" s="769"/>
      <c r="H48" s="400"/>
      <c r="I48" s="447"/>
      <c r="J48" s="177" t="s">
        <v>94</v>
      </c>
      <c r="K48" s="177"/>
      <c r="L48" s="173"/>
      <c r="V48" s="178"/>
    </row>
    <row r="49" spans="1:22" ht="12" customHeight="1">
      <c r="A49" s="412"/>
      <c r="B49" s="413"/>
      <c r="C49" s="448"/>
      <c r="D49" s="501" t="s">
        <v>95</v>
      </c>
      <c r="F49" s="768"/>
      <c r="G49" s="769"/>
      <c r="H49" s="400" t="s">
        <v>96</v>
      </c>
      <c r="I49" s="447"/>
      <c r="J49" s="177"/>
      <c r="K49" s="177"/>
      <c r="L49" s="173"/>
      <c r="V49" s="178"/>
    </row>
    <row r="50" spans="1:22" ht="13">
      <c r="A50" s="393" t="s">
        <v>97</v>
      </c>
      <c r="B50" s="407"/>
      <c r="C50" s="395"/>
      <c r="D50" s="501" t="s">
        <v>98</v>
      </c>
      <c r="F50" s="88" t="s">
        <v>99</v>
      </c>
      <c r="G50" s="85"/>
      <c r="H50" s="400" t="s">
        <v>89</v>
      </c>
      <c r="I50" s="447"/>
      <c r="J50" s="177" t="s">
        <v>100</v>
      </c>
      <c r="K50" s="177"/>
      <c r="L50" s="173"/>
      <c r="V50" s="178"/>
    </row>
    <row r="51" spans="1:22" ht="14.25" customHeight="1">
      <c r="A51" s="400" t="s">
        <v>546</v>
      </c>
      <c r="C51" s="401"/>
      <c r="D51" s="501" t="s">
        <v>101</v>
      </c>
      <c r="F51" s="89"/>
      <c r="G51" s="187"/>
      <c r="H51" s="400" t="s">
        <v>102</v>
      </c>
      <c r="I51" s="447"/>
      <c r="J51" s="177" t="s">
        <v>533</v>
      </c>
      <c r="K51" s="177"/>
      <c r="L51" s="770" t="s">
        <v>104</v>
      </c>
      <c r="M51" s="771"/>
      <c r="N51" s="771"/>
      <c r="O51" s="771"/>
      <c r="P51" s="771"/>
      <c r="Q51" s="771"/>
      <c r="R51" s="771"/>
      <c r="S51" s="771"/>
      <c r="T51" s="771"/>
      <c r="U51" s="771"/>
      <c r="V51" s="772"/>
    </row>
    <row r="52" spans="1:22" ht="16.25" customHeight="1">
      <c r="A52" s="412"/>
      <c r="B52" s="413"/>
      <c r="C52" s="414"/>
      <c r="D52" s="513"/>
      <c r="E52" s="413"/>
      <c r="F52" s="778" t="s">
        <v>990</v>
      </c>
      <c r="G52" s="782"/>
      <c r="H52" s="778" t="s">
        <v>989</v>
      </c>
      <c r="I52" s="783"/>
      <c r="J52" s="181" t="s">
        <v>105</v>
      </c>
      <c r="K52" s="181"/>
      <c r="L52" s="762" t="s">
        <v>106</v>
      </c>
      <c r="M52" s="763"/>
      <c r="N52" s="763"/>
      <c r="O52" s="763"/>
      <c r="P52" s="763"/>
      <c r="Q52" s="763"/>
      <c r="R52" s="763"/>
      <c r="S52" s="763"/>
      <c r="T52" s="763"/>
      <c r="U52" s="763"/>
      <c r="V52" s="764"/>
    </row>
    <row r="53" spans="1:22" ht="18" customHeight="1"/>
    <row r="54" spans="1:22" ht="44.5" customHeight="1"/>
    <row r="55" spans="1:22" ht="11" customHeight="1"/>
    <row r="56" spans="1:22" s="460" customFormat="1" ht="17.25" customHeight="1">
      <c r="A56" s="203" t="s">
        <v>942</v>
      </c>
      <c r="B56" s="169"/>
      <c r="C56" s="203" t="s">
        <v>597</v>
      </c>
      <c r="D56" s="500"/>
      <c r="E56" s="168"/>
      <c r="F56" s="203" t="s">
        <v>936</v>
      </c>
      <c r="G56" s="169"/>
      <c r="H56" s="203" t="s">
        <v>597</v>
      </c>
      <c r="K56" s="225"/>
      <c r="L56" s="225"/>
      <c r="V56" s="226"/>
    </row>
    <row r="57" spans="1:22" s="460" customFormat="1" ht="17.25" customHeight="1">
      <c r="A57" s="203" t="s">
        <v>943</v>
      </c>
      <c r="B57" s="169"/>
      <c r="C57" s="203" t="s">
        <v>948</v>
      </c>
      <c r="D57" s="500"/>
      <c r="E57" s="168"/>
      <c r="F57" s="203" t="s">
        <v>937</v>
      </c>
      <c r="G57" s="169"/>
      <c r="H57" s="203" t="s">
        <v>947</v>
      </c>
      <c r="K57" s="225"/>
      <c r="L57" s="225"/>
      <c r="V57" s="226"/>
    </row>
    <row r="58" spans="1:22" s="460" customFormat="1" ht="17.25" customHeight="1">
      <c r="A58" s="203" t="s">
        <v>944</v>
      </c>
      <c r="B58" s="169"/>
      <c r="C58" s="203" t="s">
        <v>947</v>
      </c>
      <c r="D58" s="500"/>
      <c r="E58" s="168"/>
      <c r="F58" s="203" t="s">
        <v>938</v>
      </c>
      <c r="G58" s="169"/>
      <c r="H58" s="203" t="s">
        <v>597</v>
      </c>
      <c r="K58" s="225"/>
      <c r="L58" s="225"/>
      <c r="V58" s="226"/>
    </row>
    <row r="59" spans="1:22" s="460" customFormat="1" ht="17.25" customHeight="1">
      <c r="A59" s="203" t="s">
        <v>945</v>
      </c>
      <c r="B59" s="169"/>
      <c r="C59" s="203" t="s">
        <v>597</v>
      </c>
      <c r="D59" s="500"/>
      <c r="E59" s="168"/>
      <c r="F59" s="203" t="s">
        <v>939</v>
      </c>
      <c r="G59" s="169"/>
      <c r="H59" s="203" t="s">
        <v>597</v>
      </c>
      <c r="K59" s="225"/>
      <c r="L59" s="225"/>
      <c r="V59" s="226"/>
    </row>
    <row r="60" spans="1:22" s="460" customFormat="1" ht="17.25" customHeight="1">
      <c r="A60" s="203" t="s">
        <v>946</v>
      </c>
      <c r="B60" s="169"/>
      <c r="C60" s="203" t="s">
        <v>597</v>
      </c>
      <c r="D60" s="500"/>
      <c r="E60" s="168"/>
      <c r="F60" s="203" t="s">
        <v>941</v>
      </c>
      <c r="G60" s="169"/>
      <c r="H60" s="203" t="s">
        <v>597</v>
      </c>
      <c r="K60" s="225"/>
      <c r="L60" s="225"/>
      <c r="V60" s="226"/>
    </row>
    <row r="61" spans="1:22" ht="20">
      <c r="A61" s="168"/>
      <c r="B61" s="168"/>
      <c r="C61" s="168"/>
      <c r="D61" s="500"/>
      <c r="E61" s="168"/>
      <c r="F61" s="203" t="s">
        <v>940</v>
      </c>
      <c r="H61" s="203" t="s">
        <v>597</v>
      </c>
    </row>
    <row r="62" spans="1:22" ht="14">
      <c r="A62" s="459"/>
      <c r="B62" s="435"/>
      <c r="C62" s="167"/>
      <c r="D62" s="514"/>
    </row>
    <row r="63" spans="1:22" ht="14">
      <c r="A63" s="450"/>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35"/>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52"/>
      <c r="B76" s="435"/>
      <c r="C76" s="167"/>
      <c r="D76" s="514"/>
    </row>
    <row r="77" spans="1:4" ht="14">
      <c r="A77" s="452"/>
      <c r="B77" s="435"/>
      <c r="C77" s="167"/>
      <c r="D77" s="514"/>
    </row>
    <row r="78" spans="1:4" ht="14">
      <c r="A78" s="452"/>
      <c r="B78" s="435"/>
      <c r="C78" s="167"/>
      <c r="D78" s="514"/>
    </row>
    <row r="79" spans="1:4" ht="14">
      <c r="A79" s="452"/>
      <c r="B79" s="435"/>
      <c r="C79" s="167"/>
      <c r="D79" s="514"/>
    </row>
    <row r="80" spans="1:4" ht="14">
      <c r="A80" s="452"/>
      <c r="B80" s="435"/>
      <c r="C80" s="167"/>
      <c r="D80" s="514"/>
    </row>
    <row r="81" spans="1:4" ht="14">
      <c r="A81" s="452"/>
      <c r="B81" s="435"/>
      <c r="C81" s="435"/>
      <c r="D81" s="514"/>
    </row>
    <row r="82" spans="1:4" ht="14">
      <c r="A82" s="452"/>
      <c r="B82" s="435"/>
      <c r="C82" s="435"/>
      <c r="D82" s="514"/>
    </row>
    <row r="83" spans="1:4" ht="14">
      <c r="A83" s="435"/>
      <c r="B83" s="435"/>
      <c r="C83" s="435"/>
      <c r="D83" s="514"/>
    </row>
  </sheetData>
  <mergeCells count="9">
    <mergeCell ref="F52:G52"/>
    <mergeCell ref="H52:I52"/>
    <mergeCell ref="L52:V52"/>
    <mergeCell ref="B44:C45"/>
    <mergeCell ref="L46:V46"/>
    <mergeCell ref="F47:G47"/>
    <mergeCell ref="F48:G48"/>
    <mergeCell ref="F49:G49"/>
    <mergeCell ref="L51:V51"/>
  </mergeCells>
  <printOptions horizontalCentered="1"/>
  <pageMargins left="0.19685039370078741" right="0" top="0.15748031496062992" bottom="0.15748031496062992" header="0.11811023622047245" footer="0.15748031496062992"/>
  <pageSetup paperSize="9" scale="69" firstPageNumber="4294963191" orientation="landscape" horizontalDpi="4294967295" verticalDpi="4294967295" r:id="rId1"/>
  <headerFooter alignWithMargins="0">
    <oddHeader>&amp;R&amp;"Calibri"&amp;10&amp;K000000 Confidential&amp;1#_x000D_</oddHead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B76"/>
  <sheetViews>
    <sheetView zoomScale="85" zoomScaleNormal="85"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38"/>
      <c r="I10" s="53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524" t="s">
        <v>969</v>
      </c>
      <c r="C18" s="324" t="str">
        <f>IF(D18="","",VLOOKUP(B18,Data!$B$5:$L$502,2,FALSE))</f>
        <v/>
      </c>
      <c r="D18" s="381"/>
      <c r="E18" s="525"/>
      <c r="F18" s="325" t="str">
        <f>IF(D18="","",VLOOKUP(B18,Data!$B$5:$L$502,11,FALSE))</f>
        <v/>
      </c>
      <c r="G18" s="326" t="str">
        <f t="shared" ref="G18:G25"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382</v>
      </c>
      <c r="C19" s="324" t="str">
        <f>IF(D19="","",VLOOKUP(B19,Data!$B$5:$L$502,2,FALSE))</f>
        <v>WQ78310</v>
      </c>
      <c r="D19" s="485">
        <v>1</v>
      </c>
      <c r="E19" s="525" t="s">
        <v>528</v>
      </c>
      <c r="F19" s="325">
        <f>IF(D19="","",VLOOKUP(B19,Data!$B$5:$L$502,11,FALSE))</f>
        <v>6409.6</v>
      </c>
      <c r="G19" s="326">
        <f t="shared" si="0"/>
        <v>6409.6</v>
      </c>
      <c r="H19" s="327" t="str">
        <f>IF(D19="","",VLOOKUP(B19,Data!$B$5:$D$502,3,FALSE))</f>
        <v>C/T</v>
      </c>
      <c r="I19" s="327" t="str">
        <f>IF(D19="","",VLOOKUP(B19,Data!$B$5:$M$502,12,FALSE))</f>
        <v>Indonesia</v>
      </c>
      <c r="J19" s="356" t="s">
        <v>968</v>
      </c>
      <c r="K19" s="325">
        <f>IF(D19="","",VLOOKUP(B19,Data!$B$5:$E$502,4,FALSE)*D19)</f>
        <v>317</v>
      </c>
      <c r="L19" s="325">
        <f>IF(D19="","",VLOOKUP(B19,Data!$B$5:$F$502,5,FALSE)*D19)</f>
        <v>279</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v>2</v>
      </c>
      <c r="B20" s="499" t="s">
        <v>27</v>
      </c>
      <c r="C20" s="324" t="str">
        <f>IF(D20="","",VLOOKUP(B20,Data!$B$5:$L$502,2,FALSE))</f>
        <v>ZJ73750</v>
      </c>
      <c r="D20" s="485">
        <v>3</v>
      </c>
      <c r="E20" s="525"/>
      <c r="F20" s="325">
        <f>IF(D20="","",VLOOKUP(B20,Data!$B$5:$L$502,11,FALSE))</f>
        <v>2662.91</v>
      </c>
      <c r="G20" s="326">
        <f t="shared" si="0"/>
        <v>7988.73</v>
      </c>
      <c r="H20" s="327" t="str">
        <f>IF(D20="","",VLOOKUP(B20,Data!$B$5:$D$502,3,FALSE))</f>
        <v>C/T</v>
      </c>
      <c r="I20" s="327" t="str">
        <f>IF(D20="","",VLOOKUP(B20,Data!$B$5:$M$502,12,FALSE))</f>
        <v>Indonesia</v>
      </c>
      <c r="J20" s="356" t="s">
        <v>968</v>
      </c>
      <c r="K20" s="325">
        <f>IF(D20="","",VLOOKUP(B20,Data!$B$5:$E$502,4,FALSE)*D20)</f>
        <v>801</v>
      </c>
      <c r="L20" s="325">
        <f>IF(D20="","",VLOOKUP(B20,Data!$B$5:$F$502,5,FALSE)*D20)</f>
        <v>726</v>
      </c>
      <c r="M20" s="357"/>
      <c r="N20" s="358"/>
      <c r="O20" s="359"/>
      <c r="P20" s="360"/>
      <c r="Q20" s="359"/>
      <c r="R20" s="359"/>
      <c r="S20" s="360"/>
      <c r="T20" s="361"/>
      <c r="U20" s="360"/>
      <c r="V20" s="334">
        <f>IF(D20="","",VLOOKUP(B20,Data!$B$5:$J$502,9,FALSE)*D20)</f>
        <v>4.4640000000000004</v>
      </c>
      <c r="X20" s="386"/>
      <c r="Y20" s="386"/>
      <c r="Z20" s="386"/>
      <c r="AA20" s="386"/>
      <c r="AB20" s="386"/>
    </row>
    <row r="21" spans="1:28" s="468" customFormat="1" ht="19.25" customHeight="1">
      <c r="A21" s="540">
        <v>3</v>
      </c>
      <c r="B21" s="499" t="s">
        <v>398</v>
      </c>
      <c r="C21" s="324" t="str">
        <f>IF(D21="","",VLOOKUP(B21,Data!$B$5:$L$502,2,FALSE))</f>
        <v>ZW44790</v>
      </c>
      <c r="D21" s="485">
        <v>1</v>
      </c>
      <c r="E21" s="525" t="s">
        <v>529</v>
      </c>
      <c r="F21" s="325">
        <f>IF(D21="","",VLOOKUP(B21,Data!$B$5:$L$502,11,FALSE))</f>
        <v>2531</v>
      </c>
      <c r="G21" s="326">
        <f t="shared" si="0"/>
        <v>2531</v>
      </c>
      <c r="H21" s="327" t="str">
        <f>IF(D21="","",VLOOKUP(B21,Data!$B$5:$D$502,3,FALSE))</f>
        <v>C/T</v>
      </c>
      <c r="I21" s="327" t="str">
        <f>IF(D21="","",VLOOKUP(B21,Data!$B$5:$M$502,12,FALSE))</f>
        <v>Indonesia</v>
      </c>
      <c r="J21" s="356" t="s">
        <v>968</v>
      </c>
      <c r="K21" s="325">
        <f>IF(D21="","",VLOOKUP(B21,Data!$B$5:$E$502,4,FALSE)*D21)</f>
        <v>267</v>
      </c>
      <c r="L21" s="325">
        <f>IF(D21="","",VLOOKUP(B21,Data!$B$5:$F$502,5,FALSE)*D21)</f>
        <v>242</v>
      </c>
      <c r="M21" s="357"/>
      <c r="N21" s="358"/>
      <c r="O21" s="359"/>
      <c r="P21" s="360"/>
      <c r="Q21" s="359"/>
      <c r="R21" s="359"/>
      <c r="S21" s="360"/>
      <c r="T21" s="361"/>
      <c r="U21" s="360"/>
      <c r="V21" s="334">
        <f>IF(D21="","",VLOOKUP(B21,Data!$B$5:$J$502,9,FALSE)*D21)</f>
        <v>1.488</v>
      </c>
      <c r="X21" s="386"/>
      <c r="Y21" s="386"/>
      <c r="Z21" s="386"/>
      <c r="AA21" s="386"/>
      <c r="AB21" s="386"/>
    </row>
    <row r="22" spans="1:28" s="468" customFormat="1" ht="19.25" customHeight="1">
      <c r="A22" s="540">
        <v>4</v>
      </c>
      <c r="B22" s="499" t="s">
        <v>313</v>
      </c>
      <c r="C22" s="324" t="str">
        <f>IF(D22="","",VLOOKUP(B22,Data!$B$5:$L$502,2,FALSE))</f>
        <v>ZV78220</v>
      </c>
      <c r="D22" s="485">
        <v>1</v>
      </c>
      <c r="E22" s="525"/>
      <c r="F22" s="325">
        <f>IF(D22="","",VLOOKUP(B22,Data!$B$5:$L$502,11,FALSE))</f>
        <v>7364.57</v>
      </c>
      <c r="G22" s="326">
        <f t="shared" si="0"/>
        <v>7364.57</v>
      </c>
      <c r="H22" s="327" t="str">
        <f>IF(D22="","",VLOOKUP(B22,Data!$B$5:$D$502,3,FALSE))</f>
        <v>C/T</v>
      </c>
      <c r="I22" s="327" t="str">
        <f>IF(D22="","",VLOOKUP(B22,Data!$B$5:$M$502,12,FALSE))</f>
        <v>Indonesia</v>
      </c>
      <c r="J22" s="356" t="s">
        <v>968</v>
      </c>
      <c r="K22" s="325">
        <f>IF(D22="","",VLOOKUP(B22,Data!$B$5:$E$502,4,FALSE)*D22)</f>
        <v>345</v>
      </c>
      <c r="L22" s="325">
        <f>IF(D22="","",VLOOKUP(B22,Data!$B$5:$F$502,5,FALSE)*D22)</f>
        <v>304</v>
      </c>
      <c r="M22" s="357"/>
      <c r="N22" s="358"/>
      <c r="O22" s="359"/>
      <c r="P22" s="360"/>
      <c r="Q22" s="359"/>
      <c r="R22" s="359"/>
      <c r="S22" s="360"/>
      <c r="T22" s="361"/>
      <c r="U22" s="360"/>
      <c r="V22" s="334">
        <f>IF(D22="","",VLOOKUP(B22,Data!$B$5:$J$502,9,FALSE)*D22)</f>
        <v>1.806</v>
      </c>
      <c r="X22" s="386"/>
      <c r="Y22" s="386"/>
      <c r="Z22" s="386"/>
      <c r="AA22" s="386"/>
      <c r="AB22" s="386"/>
    </row>
    <row r="23" spans="1:28" s="468" customFormat="1" ht="19.25" customHeight="1">
      <c r="A23" s="540">
        <v>5</v>
      </c>
      <c r="B23" s="499" t="s">
        <v>724</v>
      </c>
      <c r="C23" s="324" t="str">
        <f>IF(D23="","",VLOOKUP(B23,Data!$B$5:$L$502,2,FALSE))</f>
        <v>VAC9590</v>
      </c>
      <c r="D23" s="485">
        <v>2</v>
      </c>
      <c r="E23" s="312" t="s">
        <v>909</v>
      </c>
      <c r="F23" s="325">
        <f>IF(D23="","",VLOOKUP(B23,Data!$B$5:$L$502,11,FALSE))</f>
        <v>5076.5600000000004</v>
      </c>
      <c r="G23" s="326">
        <f t="shared" si="0"/>
        <v>10153.120000000001</v>
      </c>
      <c r="H23" s="327" t="str">
        <f>IF(D23="","",VLOOKUP(B23,Data!$B$5:$D$502,3,FALSE))</f>
        <v>C/T</v>
      </c>
      <c r="I23" s="327" t="str">
        <f>IF(D23="","",VLOOKUP(B23,Data!$B$5:$M$502,12,FALSE))</f>
        <v>Indonesia</v>
      </c>
      <c r="J23" s="356" t="s">
        <v>968</v>
      </c>
      <c r="K23" s="325">
        <f>IF(D23="","",VLOOKUP(B23,Data!$B$5:$E$502,4,FALSE)*D23)</f>
        <v>620</v>
      </c>
      <c r="L23" s="325">
        <f>IF(D23="","",VLOOKUP(B23,Data!$B$5:$F$502,5,FALSE)*D23)</f>
        <v>548</v>
      </c>
      <c r="M23" s="357"/>
      <c r="N23" s="358"/>
      <c r="O23" s="359"/>
      <c r="P23" s="360"/>
      <c r="Q23" s="359"/>
      <c r="R23" s="359"/>
      <c r="S23" s="360"/>
      <c r="T23" s="361"/>
      <c r="U23" s="360"/>
      <c r="V23" s="334">
        <f>IF(D23="","",VLOOKUP(B23,Data!$B$5:$J$502,9,FALSE)*D23)</f>
        <v>3.0680000000000001</v>
      </c>
      <c r="X23" s="386"/>
      <c r="Y23" s="386"/>
      <c r="Z23" s="386"/>
      <c r="AA23" s="386"/>
      <c r="AB23" s="386"/>
    </row>
    <row r="24" spans="1:28" s="468" customFormat="1" ht="19.25" customHeight="1">
      <c r="A24" s="540"/>
      <c r="B24" s="524" t="s">
        <v>987</v>
      </c>
      <c r="C24" s="324" t="str">
        <f>IF(D24="","",VLOOKUP(B24,Data!$B$5:$L$502,2,FALSE))</f>
        <v/>
      </c>
      <c r="D24" s="381"/>
      <c r="E24" s="525"/>
      <c r="F24" s="325" t="str">
        <f>IF(D24="","",VLOOKUP(B24,Data!$B$5:$L$502,11,FALSE))</f>
        <v/>
      </c>
      <c r="G24" s="326" t="str">
        <f t="shared" si="0"/>
        <v>-</v>
      </c>
      <c r="H24" s="327" t="str">
        <f>IF(D24="","",VLOOKUP(B24,Data!$B$5:$D$502,3,FALSE))</f>
        <v/>
      </c>
      <c r="I24" s="327" t="str">
        <f>IF(D24="","",VLOOKUP(B24,Data!$B$5:$M$502,12,FALSE))</f>
        <v/>
      </c>
      <c r="J24" s="227"/>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386"/>
      <c r="Y24" s="386"/>
      <c r="Z24" s="386"/>
      <c r="AA24" s="386"/>
      <c r="AB24" s="386"/>
    </row>
    <row r="25" spans="1:28" s="468" customFormat="1" ht="19.25" customHeight="1">
      <c r="A25" s="540">
        <v>6</v>
      </c>
      <c r="B25" s="499" t="s">
        <v>378</v>
      </c>
      <c r="C25" s="324" t="str">
        <f>IF(D25="","",VLOOKUP(B25,Data!$B$5:$L$502,2,FALSE))</f>
        <v>WQ78270</v>
      </c>
      <c r="D25" s="485">
        <v>3</v>
      </c>
      <c r="E25" s="525"/>
      <c r="F25" s="325">
        <f>IF(D25="","",VLOOKUP(B25,Data!$B$5:$L$502,11,FALSE))</f>
        <v>5429.44</v>
      </c>
      <c r="G25" s="326">
        <f t="shared" si="0"/>
        <v>16288.32</v>
      </c>
      <c r="H25" s="327" t="str">
        <f>IF(D25="","",VLOOKUP(B25,Data!$B$5:$D$502,3,FALSE))</f>
        <v>C/T</v>
      </c>
      <c r="I25" s="327" t="str">
        <f>IF(D25="","",VLOOKUP(B25,Data!$B$5:$M$502,12,FALSE))</f>
        <v>Indonesia</v>
      </c>
      <c r="J25" s="356" t="s">
        <v>988</v>
      </c>
      <c r="K25" s="325">
        <f>IF(D25="","",VLOOKUP(B25,Data!$B$5:$E$502,4,FALSE)*D25)</f>
        <v>915</v>
      </c>
      <c r="L25" s="325">
        <f>IF(D25="","",VLOOKUP(B25,Data!$B$5:$F$502,5,FALSE)*D25)</f>
        <v>807</v>
      </c>
      <c r="M25" s="357"/>
      <c r="N25" s="358"/>
      <c r="O25" s="359"/>
      <c r="P25" s="360"/>
      <c r="Q25" s="359"/>
      <c r="R25" s="359"/>
      <c r="S25" s="360"/>
      <c r="T25" s="361"/>
      <c r="U25" s="360"/>
      <c r="V25" s="334">
        <f>IF(D25="","",VLOOKUP(B25,Data!$B$5:$J$502,9,FALSE)*D25)</f>
        <v>4.6020000000000003</v>
      </c>
      <c r="X25" s="386"/>
      <c r="Y25" s="386"/>
      <c r="Z25" s="386"/>
      <c r="AA25" s="386"/>
      <c r="AB25" s="386"/>
    </row>
    <row r="26" spans="1:28" s="468" customFormat="1" ht="19.25" customHeight="1">
      <c r="A26" s="540">
        <v>7</v>
      </c>
      <c r="B26" s="499" t="s">
        <v>350</v>
      </c>
      <c r="C26" s="324" t="str">
        <f>IF(D26="","",VLOOKUP(B26,Data!$B$5:$L$502,2,FALSE))</f>
        <v>ZU05460</v>
      </c>
      <c r="D26" s="485">
        <v>3</v>
      </c>
      <c r="E26" s="312"/>
      <c r="F26" s="325">
        <f>IF(D26="","",VLOOKUP(B26,Data!$B$5:$L$502,11,FALSE))</f>
        <v>5913.05</v>
      </c>
      <c r="G26" s="326">
        <f t="shared" ref="G26:G32" si="1">IF(D26&gt;0,D26*F26,"-")</f>
        <v>17739.150000000001</v>
      </c>
      <c r="H26" s="327" t="str">
        <f>IF(D26="","",VLOOKUP(B26,Data!$B$5:$D$502,3,FALSE))</f>
        <v>C/T</v>
      </c>
      <c r="I26" s="327" t="str">
        <f>IF(D26="","",VLOOKUP(B26,Data!$B$5:$M$502,12,FALSE))</f>
        <v>Indonesia</v>
      </c>
      <c r="J26" s="356" t="s">
        <v>988</v>
      </c>
      <c r="K26" s="325">
        <f>IF(D26="","",VLOOKUP(B26,Data!$B$5:$E$502,4,FALSE)*D26)</f>
        <v>1014</v>
      </c>
      <c r="L26" s="325">
        <f>IF(D26="","",VLOOKUP(B26,Data!$B$5:$F$502,5,FALSE)*D26)</f>
        <v>891</v>
      </c>
      <c r="M26" s="357"/>
      <c r="N26" s="358"/>
      <c r="O26" s="359"/>
      <c r="P26" s="360"/>
      <c r="Q26" s="359"/>
      <c r="R26" s="359"/>
      <c r="S26" s="360"/>
      <c r="T26" s="361"/>
      <c r="U26" s="360"/>
      <c r="V26" s="334">
        <f>IF(D26="","",VLOOKUP(B26,Data!$B$5:$J$502,9,FALSE)*D26)</f>
        <v>5.4180000000000001</v>
      </c>
      <c r="X26" s="386"/>
      <c r="Y26" s="386"/>
      <c r="Z26" s="386"/>
      <c r="AA26" s="386"/>
      <c r="AB26" s="386"/>
    </row>
    <row r="27" spans="1:28" s="468" customFormat="1" ht="19.25" customHeight="1">
      <c r="A27" s="540">
        <v>8</v>
      </c>
      <c r="B27" s="499" t="s">
        <v>361</v>
      </c>
      <c r="C27" s="324" t="str">
        <f>IF(D27="","",VLOOKUP(B27,Data!$B$5:$L$502,2,FALSE))</f>
        <v>WQ78290</v>
      </c>
      <c r="D27" s="485">
        <v>13</v>
      </c>
      <c r="E27" s="312"/>
      <c r="F27" s="325">
        <f>IF(D27="","",VLOOKUP(B27,Data!$B$5:$L$502,11,FALSE))</f>
        <v>4283.7299999999996</v>
      </c>
      <c r="G27" s="326">
        <f t="shared" si="1"/>
        <v>55688.489999999991</v>
      </c>
      <c r="H27" s="327" t="str">
        <f>IF(D27="","",VLOOKUP(B27,Data!$B$5:$D$502,3,FALSE))</f>
        <v>C/T</v>
      </c>
      <c r="I27" s="327" t="str">
        <f>IF(D27="","",VLOOKUP(B27,Data!$B$5:$M$502,12,FALSE))</f>
        <v>Indonesia</v>
      </c>
      <c r="J27" s="356" t="s">
        <v>988</v>
      </c>
      <c r="K27" s="325">
        <f>IF(D27="","",VLOOKUP(B27,Data!$B$5:$E$502,4,FALSE)*D27)</f>
        <v>3965</v>
      </c>
      <c r="L27" s="325">
        <f>IF(D27="","",VLOOKUP(B27,Data!$B$5:$F$502,5,FALSE)*D27)</f>
        <v>3497</v>
      </c>
      <c r="M27" s="357"/>
      <c r="N27" s="358"/>
      <c r="O27" s="359"/>
      <c r="P27" s="360"/>
      <c r="Q27" s="359"/>
      <c r="R27" s="359"/>
      <c r="S27" s="360"/>
      <c r="T27" s="361"/>
      <c r="U27" s="360"/>
      <c r="V27" s="334">
        <f>IF(D27="","",VLOOKUP(B27,Data!$B$5:$J$502,9,FALSE)*D27)</f>
        <v>19.942</v>
      </c>
      <c r="X27" s="386"/>
      <c r="Y27" s="386"/>
      <c r="Z27" s="386"/>
      <c r="AA27" s="386"/>
      <c r="AB27" s="386"/>
    </row>
    <row r="28" spans="1:28" s="468" customFormat="1" ht="19.25" customHeight="1">
      <c r="A28" s="540">
        <v>9</v>
      </c>
      <c r="B28" s="499" t="s">
        <v>340</v>
      </c>
      <c r="C28" s="324" t="str">
        <f>IF(D28="","",VLOOKUP(B28,Data!$B$5:$L$502,2,FALSE))</f>
        <v>ZE62400</v>
      </c>
      <c r="D28" s="485">
        <v>13</v>
      </c>
      <c r="E28" s="312"/>
      <c r="F28" s="325">
        <f>IF(D28="","",VLOOKUP(B28,Data!$B$5:$L$502,11,FALSE))</f>
        <v>1704.47</v>
      </c>
      <c r="G28" s="326">
        <f t="shared" si="1"/>
        <v>22158.11</v>
      </c>
      <c r="H28" s="327" t="str">
        <f>IF(D28="","",VLOOKUP(B28,Data!$B$5:$D$502,3,FALSE))</f>
        <v>C/T</v>
      </c>
      <c r="I28" s="327" t="str">
        <f>IF(D28="","",VLOOKUP(B28,Data!$B$5:$M$502,12,FALSE))</f>
        <v>Indonesia</v>
      </c>
      <c r="J28" s="356" t="s">
        <v>988</v>
      </c>
      <c r="K28" s="325">
        <f>IF(D28="","",VLOOKUP(B28,Data!$B$5:$E$502,4,FALSE)*D28)</f>
        <v>2613</v>
      </c>
      <c r="L28" s="325">
        <f>IF(D28="","",VLOOKUP(B28,Data!$B$5:$F$502,5,FALSE)*D28)</f>
        <v>2353</v>
      </c>
      <c r="M28" s="357"/>
      <c r="N28" s="358"/>
      <c r="O28" s="359"/>
      <c r="P28" s="360"/>
      <c r="Q28" s="359"/>
      <c r="R28" s="359"/>
      <c r="S28" s="360"/>
      <c r="T28" s="361"/>
      <c r="U28" s="360"/>
      <c r="V28" s="334">
        <f>IF(D28="","",VLOOKUP(B28,Data!$B$5:$J$502,9,FALSE)*D28)</f>
        <v>14.95</v>
      </c>
      <c r="X28" s="386"/>
      <c r="Y28" s="386"/>
      <c r="Z28" s="386"/>
      <c r="AA28" s="386"/>
      <c r="AB28" s="386"/>
    </row>
    <row r="29" spans="1:28" s="468" customFormat="1" ht="19.25" customHeight="1">
      <c r="A29" s="540">
        <v>10</v>
      </c>
      <c r="B29" s="499" t="s">
        <v>719</v>
      </c>
      <c r="C29" s="324" t="str">
        <f>IF(D29="","",VLOOKUP(B29,Data!$B$5:$L$502,2,FALSE))</f>
        <v>VAC9530</v>
      </c>
      <c r="D29" s="485">
        <v>2</v>
      </c>
      <c r="E29" s="312"/>
      <c r="F29" s="325">
        <f>IF(D29="","",VLOOKUP(B29,Data!$B$5:$L$502,11,FALSE))</f>
        <v>2053.67</v>
      </c>
      <c r="G29" s="326">
        <f t="shared" si="1"/>
        <v>4107.34</v>
      </c>
      <c r="H29" s="327" t="str">
        <f>IF(D29="","",VLOOKUP(B29,Data!$B$5:$D$502,3,FALSE))</f>
        <v>C/T</v>
      </c>
      <c r="I29" s="327" t="str">
        <f>IF(D29="","",VLOOKUP(B29,Data!$B$5:$M$502,12,FALSE))</f>
        <v>Indonesia</v>
      </c>
      <c r="J29" s="356" t="s">
        <v>988</v>
      </c>
      <c r="K29" s="325">
        <f>IF(D29="","",VLOOKUP(B29,Data!$B$5:$E$502,4,FALSE)*D29)</f>
        <v>408</v>
      </c>
      <c r="L29" s="325">
        <f>IF(D29="","",VLOOKUP(B29,Data!$B$5:$F$502,5,FALSE)*D29)</f>
        <v>368</v>
      </c>
      <c r="M29" s="357"/>
      <c r="N29" s="358"/>
      <c r="O29" s="359"/>
      <c r="P29" s="360"/>
      <c r="Q29" s="359"/>
      <c r="R29" s="359"/>
      <c r="S29" s="360"/>
      <c r="T29" s="361"/>
      <c r="U29" s="360"/>
      <c r="V29" s="334">
        <f>IF(D29="","",VLOOKUP(B29,Data!$B$5:$J$502,9,FALSE)*D29)</f>
        <v>2.258</v>
      </c>
      <c r="X29" s="386"/>
      <c r="Y29" s="386"/>
      <c r="Z29" s="386"/>
      <c r="AA29" s="386"/>
      <c r="AB29" s="386"/>
    </row>
    <row r="30" spans="1:28" s="468" customFormat="1" ht="19.25" customHeight="1">
      <c r="A30" s="540">
        <v>11</v>
      </c>
      <c r="B30" s="499" t="s">
        <v>353</v>
      </c>
      <c r="C30" s="324" t="str">
        <f>IF(D30="","",VLOOKUP(B30,Data!$B$5:$L$502,2,FALSE))</f>
        <v>ZF71250</v>
      </c>
      <c r="D30" s="485">
        <v>11</v>
      </c>
      <c r="E30" s="312"/>
      <c r="F30" s="325">
        <f>IF(D30="","",VLOOKUP(B30,Data!$B$5:$L$502,11,FALSE))</f>
        <v>1991.71</v>
      </c>
      <c r="G30" s="326">
        <f t="shared" si="1"/>
        <v>21908.81</v>
      </c>
      <c r="H30" s="327" t="str">
        <f>IF(D30="","",VLOOKUP(B30,Data!$B$5:$D$502,3,FALSE))</f>
        <v>C/T</v>
      </c>
      <c r="I30" s="327" t="str">
        <f>IF(D30="","",VLOOKUP(B30,Data!$B$5:$M$502,12,FALSE))</f>
        <v>Indonesia</v>
      </c>
      <c r="J30" s="356" t="s">
        <v>988</v>
      </c>
      <c r="K30" s="325">
        <f>IF(D30="","",VLOOKUP(B30,Data!$B$5:$E$502,4,FALSE)*D30)</f>
        <v>2420</v>
      </c>
      <c r="L30" s="325">
        <f>IF(D30="","",VLOOKUP(B30,Data!$B$5:$F$502,5,FALSE)*D30)</f>
        <v>2189</v>
      </c>
      <c r="M30" s="357"/>
      <c r="N30" s="358"/>
      <c r="O30" s="359"/>
      <c r="P30" s="360"/>
      <c r="Q30" s="359"/>
      <c r="R30" s="359"/>
      <c r="S30" s="360"/>
      <c r="T30" s="361"/>
      <c r="U30" s="360"/>
      <c r="V30" s="334">
        <f>IF(D30="","",VLOOKUP(B30,Data!$B$5:$J$502,9,FALSE)*D30)</f>
        <v>13.035</v>
      </c>
      <c r="X30" s="386"/>
      <c r="Y30" s="386"/>
      <c r="Z30" s="386"/>
      <c r="AA30" s="386"/>
      <c r="AB30" s="386"/>
    </row>
    <row r="31" spans="1:28" s="468" customFormat="1" ht="19.25" customHeight="1">
      <c r="A31" s="540">
        <v>12</v>
      </c>
      <c r="B31" s="499" t="s">
        <v>720</v>
      </c>
      <c r="C31" s="324" t="str">
        <f>IF(D31="","",VLOOKUP(B31,Data!$B$5:$L$502,2,FALSE))</f>
        <v>VAC9540</v>
      </c>
      <c r="D31" s="485">
        <v>7</v>
      </c>
      <c r="E31" s="312"/>
      <c r="F31" s="325">
        <f>IF(D31="","",VLOOKUP(B31,Data!$B$5:$L$502,11,FALSE))</f>
        <v>2343</v>
      </c>
      <c r="G31" s="326">
        <f t="shared" si="1"/>
        <v>16401</v>
      </c>
      <c r="H31" s="327" t="str">
        <f>IF(D31="","",VLOOKUP(B31,Data!$B$5:$D$502,3,FALSE))</f>
        <v>C/T</v>
      </c>
      <c r="I31" s="327" t="str">
        <f>IF(D31="","",VLOOKUP(B31,Data!$B$5:$M$502,12,FALSE))</f>
        <v>Indonesia</v>
      </c>
      <c r="J31" s="356" t="s">
        <v>988</v>
      </c>
      <c r="K31" s="325">
        <f>IF(D31="","",VLOOKUP(B31,Data!$B$5:$E$502,4,FALSE)*D31)</f>
        <v>1575</v>
      </c>
      <c r="L31" s="325">
        <f>IF(D31="","",VLOOKUP(B31,Data!$B$5:$F$502,5,FALSE)*D31)</f>
        <v>1428</v>
      </c>
      <c r="M31" s="357"/>
      <c r="N31" s="358"/>
      <c r="O31" s="359"/>
      <c r="P31" s="360"/>
      <c r="Q31" s="359"/>
      <c r="R31" s="359"/>
      <c r="S31" s="360"/>
      <c r="T31" s="361"/>
      <c r="U31" s="360"/>
      <c r="V31" s="334">
        <f>IF(D31="","",VLOOKUP(B31,Data!$B$5:$J$502,9,FALSE)*D31)</f>
        <v>8.2949999999999999</v>
      </c>
      <c r="X31" s="386"/>
      <c r="Y31" s="386"/>
      <c r="Z31" s="386"/>
      <c r="AA31" s="386"/>
      <c r="AB31" s="386"/>
    </row>
    <row r="32" spans="1:28" s="468" customFormat="1" ht="19.25" customHeight="1">
      <c r="A32" s="540">
        <v>13</v>
      </c>
      <c r="B32" s="499" t="s">
        <v>355</v>
      </c>
      <c r="C32" s="324" t="str">
        <f>IF(D32="","",VLOOKUP(B32,Data!$B$5:$L$502,2,FALSE))</f>
        <v>ZF42500</v>
      </c>
      <c r="D32" s="485">
        <v>25</v>
      </c>
      <c r="E32" s="312"/>
      <c r="F32" s="325">
        <f>IF(D32="","",VLOOKUP(B32,Data!$B$5:$L$502,11,FALSE))</f>
        <v>2302.7199999999998</v>
      </c>
      <c r="G32" s="326">
        <f t="shared" si="1"/>
        <v>57567.999999999993</v>
      </c>
      <c r="H32" s="327" t="str">
        <f>IF(D32="","",VLOOKUP(B32,Data!$B$5:$D$502,3,FALSE))</f>
        <v>C/T</v>
      </c>
      <c r="I32" s="327" t="str">
        <f>IF(D32="","",VLOOKUP(B32,Data!$B$5:$M$502,12,FALSE))</f>
        <v>Indonesia</v>
      </c>
      <c r="J32" s="356" t="s">
        <v>988</v>
      </c>
      <c r="K32" s="325">
        <f>IF(D32="","",VLOOKUP(B32,Data!$B$5:$E$502,4,FALSE)*D32)</f>
        <v>6675</v>
      </c>
      <c r="L32" s="325">
        <f>IF(D32="","",VLOOKUP(B32,Data!$B$5:$F$502,5,FALSE)*D32)</f>
        <v>6050</v>
      </c>
      <c r="M32" s="357"/>
      <c r="N32" s="358"/>
      <c r="O32" s="359"/>
      <c r="P32" s="360"/>
      <c r="Q32" s="359"/>
      <c r="R32" s="359"/>
      <c r="S32" s="360"/>
      <c r="T32" s="361"/>
      <c r="U32" s="360"/>
      <c r="V32" s="334">
        <f>IF(D32="","",VLOOKUP(B32,Data!$B$5:$J$502,9,FALSE)*D32)</f>
        <v>37.200000000000003</v>
      </c>
      <c r="X32" s="386"/>
      <c r="Y32" s="386"/>
      <c r="Z32" s="386"/>
      <c r="AA32" s="386"/>
      <c r="AB32" s="386"/>
    </row>
    <row r="33" spans="1:28" s="468" customFormat="1" ht="19.25" customHeight="1">
      <c r="A33" s="540">
        <v>14</v>
      </c>
      <c r="B33" s="499" t="s">
        <v>34</v>
      </c>
      <c r="C33" s="324" t="str">
        <f>IF(D33="","",VLOOKUP(B33,Data!$B$5:$L$502,2,FALSE))</f>
        <v>ZQ21310</v>
      </c>
      <c r="D33" s="485">
        <v>4</v>
      </c>
      <c r="E33" s="312"/>
      <c r="F33" s="325">
        <f>IF(D33="","",VLOOKUP(B33,Data!$B$5:$L$502,11,FALSE))</f>
        <v>2344.4699999999998</v>
      </c>
      <c r="G33" s="326">
        <f>IF(D33&gt;0,D33*F33,"-")</f>
        <v>9377.8799999999992</v>
      </c>
      <c r="H33" s="327" t="str">
        <f>IF(D33="","",VLOOKUP(B33,Data!$B$5:$D$502,3,FALSE))</f>
        <v>C/T</v>
      </c>
      <c r="I33" s="327" t="str">
        <f>IF(D33="","",VLOOKUP(B33,Data!$B$5:$M$502,12,FALSE))</f>
        <v>Indonesia</v>
      </c>
      <c r="J33" s="356" t="s">
        <v>988</v>
      </c>
      <c r="K33" s="325">
        <f>IF(D33="","",VLOOKUP(B33,Data!$B$5:$E$502,4,FALSE)*D33)</f>
        <v>1068</v>
      </c>
      <c r="L33" s="325">
        <f>IF(D33="","",VLOOKUP(B33,Data!$B$5:$F$502,5,FALSE)*D33)</f>
        <v>968</v>
      </c>
      <c r="M33" s="357"/>
      <c r="N33" s="358"/>
      <c r="O33" s="359"/>
      <c r="P33" s="360"/>
      <c r="Q33" s="359"/>
      <c r="R33" s="359"/>
      <c r="S33" s="360"/>
      <c r="T33" s="361"/>
      <c r="U33" s="360"/>
      <c r="V33" s="334">
        <f>IF(D33="","",VLOOKUP(B33,Data!$B$5:$J$502,9,FALSE)*D33)</f>
        <v>5.952</v>
      </c>
      <c r="X33" s="386"/>
      <c r="Y33" s="386"/>
      <c r="Z33" s="386"/>
      <c r="AA33" s="386"/>
      <c r="AB33" s="386"/>
    </row>
    <row r="34" spans="1:28" s="468" customFormat="1" ht="19.25" customHeight="1">
      <c r="A34" s="540">
        <v>15</v>
      </c>
      <c r="B34" s="499" t="s">
        <v>892</v>
      </c>
      <c r="C34" s="324" t="str">
        <f>IF(D34="","",VLOOKUP(B34,Data!$B$5:$L$502,2,FALSE))</f>
        <v>VCM7890</v>
      </c>
      <c r="D34" s="485">
        <v>9</v>
      </c>
      <c r="E34" s="312"/>
      <c r="F34" s="325">
        <f>IF(D34="","",VLOOKUP(B34,Data!$B$5:$L$502,11,FALSE))</f>
        <v>2253.08</v>
      </c>
      <c r="G34" s="326">
        <f>IF(D34&gt;0,D34*F34,"-")</f>
        <v>20277.72</v>
      </c>
      <c r="H34" s="327" t="str">
        <f>IF(D34="","",VLOOKUP(B34,Data!$B$5:$D$502,3,FALSE))</f>
        <v>C/T</v>
      </c>
      <c r="I34" s="327" t="str">
        <f>IF(D34="","",VLOOKUP(B34,Data!$B$5:$M$502,12,FALSE))</f>
        <v>Indonesia</v>
      </c>
      <c r="J34" s="356" t="s">
        <v>988</v>
      </c>
      <c r="K34" s="325">
        <f>IF(D34="","",VLOOKUP(B34,Data!$B$5:$E$502,4,FALSE)*D34)</f>
        <v>2340</v>
      </c>
      <c r="L34" s="325">
        <f>IF(D34="","",VLOOKUP(B34,Data!$B$5:$F$502,5,FALSE)*D34)</f>
        <v>2115</v>
      </c>
      <c r="M34" s="357"/>
      <c r="N34" s="358"/>
      <c r="O34" s="359"/>
      <c r="P34" s="360"/>
      <c r="Q34" s="359"/>
      <c r="R34" s="359"/>
      <c r="S34" s="360"/>
      <c r="T34" s="361"/>
      <c r="U34" s="360"/>
      <c r="V34" s="334">
        <f>IF(D34="","",VLOOKUP(B34,Data!$B$5:$J$502,9,FALSE)*D34)</f>
        <v>12.663</v>
      </c>
      <c r="X34" s="386"/>
      <c r="Y34" s="386"/>
      <c r="Z34" s="386"/>
      <c r="AA34" s="386"/>
      <c r="AB34" s="386"/>
    </row>
    <row r="35" spans="1:28" s="468" customFormat="1" ht="19.25" customHeight="1">
      <c r="A35" s="540">
        <v>16</v>
      </c>
      <c r="B35" s="499" t="s">
        <v>893</v>
      </c>
      <c r="C35" s="324" t="str">
        <f>IF(D35="","",VLOOKUP(B35,Data!$B$5:$L$502,2,FALSE))</f>
        <v>VCM7900</v>
      </c>
      <c r="D35" s="485">
        <v>9</v>
      </c>
      <c r="E35" s="312"/>
      <c r="F35" s="325">
        <f>IF(D35="","",VLOOKUP(B35,Data!$B$5:$L$502,11,FALSE))</f>
        <v>2696.84</v>
      </c>
      <c r="G35" s="326">
        <f>IF(D35&gt;0,D35*F35,"-")</f>
        <v>24271.56</v>
      </c>
      <c r="H35" s="327" t="str">
        <f>IF(D35="","",VLOOKUP(B35,Data!$B$5:$D$502,3,FALSE))</f>
        <v>C/T</v>
      </c>
      <c r="I35" s="327" t="str">
        <f>IF(D35="","",VLOOKUP(B35,Data!$B$5:$M$502,12,FALSE))</f>
        <v>Indonesia</v>
      </c>
      <c r="J35" s="356" t="s">
        <v>988</v>
      </c>
      <c r="K35" s="325">
        <f>IF(D35="","",VLOOKUP(B35,Data!$B$5:$E$502,4,FALSE)*D35)</f>
        <v>2340</v>
      </c>
      <c r="L35" s="325">
        <f>IF(D35="","",VLOOKUP(B35,Data!$B$5:$F$502,5,FALSE)*D35)</f>
        <v>2115</v>
      </c>
      <c r="M35" s="357"/>
      <c r="N35" s="358"/>
      <c r="O35" s="359"/>
      <c r="P35" s="360"/>
      <c r="Q35" s="359"/>
      <c r="R35" s="359"/>
      <c r="S35" s="360"/>
      <c r="T35" s="361"/>
      <c r="U35" s="360"/>
      <c r="V35" s="334">
        <f>IF(D35="","",VLOOKUP(B35,Data!$B$5:$J$502,9,FALSE)*D35)</f>
        <v>12.663</v>
      </c>
      <c r="X35" s="386"/>
      <c r="Y35" s="386"/>
      <c r="Z35" s="386"/>
      <c r="AA35" s="386"/>
      <c r="AB35" s="386"/>
    </row>
    <row r="36" spans="1:28" s="468" customFormat="1" ht="11" customHeight="1">
      <c r="A36" s="476"/>
      <c r="B36" s="499"/>
      <c r="C36" s="324" t="str">
        <f>IF(D36="","",VLOOKUP(B36,Data!$B$5:$L$502,2,FALSE))</f>
        <v/>
      </c>
      <c r="D36" s="485"/>
      <c r="E36" s="312"/>
      <c r="F36" s="325" t="str">
        <f>IF(D36="","",VLOOKUP(B36,Data!$B$5:$L$502,11,FALSE))</f>
        <v/>
      </c>
      <c r="G36" s="326" t="str">
        <f>IF(D36&gt;0,D36*F36,"-")</f>
        <v>-</v>
      </c>
      <c r="H36" s="327" t="str">
        <f>IF(D36="","",VLOOKUP(B36,Data!$B$5:$D$502,3,FALSE))</f>
        <v/>
      </c>
      <c r="I36" s="327" t="str">
        <f>IF(D36="","",VLOOKUP(B36,Data!$B$5:$M$502,12,FALSE))</f>
        <v/>
      </c>
      <c r="J36" s="356"/>
      <c r="K36" s="325" t="str">
        <f>IF(D36="","",VLOOKUP(B36,Data!$B$5:$E$502,4,FALSE)*D36)</f>
        <v/>
      </c>
      <c r="L36" s="325" t="str">
        <f>IF(D36="","",VLOOKUP(B36,Data!$B$5:$F$502,5,FALSE)*D36)</f>
        <v/>
      </c>
      <c r="M36" s="357"/>
      <c r="N36" s="358"/>
      <c r="O36" s="359"/>
      <c r="P36" s="360"/>
      <c r="Q36" s="359"/>
      <c r="R36" s="359"/>
      <c r="S36" s="360"/>
      <c r="T36" s="361"/>
      <c r="U36" s="360"/>
      <c r="V36" s="334" t="str">
        <f>IF(D36="","",VLOOKUP(B36,Data!$B$5:$J$502,9,FALSE)*D36)</f>
        <v/>
      </c>
      <c r="X36" s="386"/>
      <c r="Y36" s="386"/>
      <c r="Z36" s="386"/>
      <c r="AA36" s="386"/>
      <c r="AB36" s="386"/>
    </row>
    <row r="37" spans="1:28" s="440" customFormat="1" ht="17.5">
      <c r="A37" s="476"/>
      <c r="B37" s="784"/>
      <c r="C37" s="785"/>
      <c r="D37" s="510">
        <f>SUM(D17:D36)</f>
        <v>107</v>
      </c>
      <c r="E37" s="463"/>
      <c r="F37" s="351"/>
      <c r="G37" s="351">
        <f>SUM(G17:G36)</f>
        <v>300233.39999999997</v>
      </c>
      <c r="H37" s="462"/>
      <c r="I37" s="462"/>
      <c r="J37" s="462"/>
      <c r="K37" s="351">
        <f>SUM(K17:K36)</f>
        <v>27683</v>
      </c>
      <c r="L37" s="351">
        <f>SUM(L17:L36)</f>
        <v>24880</v>
      </c>
      <c r="M37" s="351">
        <f>SUM(M18:M36)</f>
        <v>0</v>
      </c>
      <c r="N37" s="351" t="e">
        <f>SUM(#REF!)</f>
        <v>#REF!</v>
      </c>
      <c r="O37" s="351">
        <f>SUM(O18:O36)</f>
        <v>0</v>
      </c>
      <c r="P37" s="351">
        <f>SUM(P18:P36)</f>
        <v>0</v>
      </c>
      <c r="Q37" s="351" t="e">
        <f>SUM(#REF!)</f>
        <v>#REF!</v>
      </c>
      <c r="R37" s="351">
        <f>SUM(R18:R36)</f>
        <v>0</v>
      </c>
      <c r="S37" s="351">
        <f>SUM(S18:S36)</f>
        <v>0</v>
      </c>
      <c r="T37" s="351"/>
      <c r="U37" s="351">
        <f>SUM(U18:U36)</f>
        <v>0</v>
      </c>
      <c r="V37" s="354">
        <f>SUM(V17:V36)</f>
        <v>149.61000000000001</v>
      </c>
    </row>
    <row r="38" spans="1:28" ht="16.5">
      <c r="A38" s="476"/>
      <c r="B38" s="786"/>
      <c r="C38" s="787"/>
      <c r="D38" s="511"/>
      <c r="E38" s="412"/>
      <c r="F38" s="183" t="s">
        <v>821</v>
      </c>
      <c r="G38" s="180"/>
      <c r="H38" s="442"/>
      <c r="I38" s="442"/>
      <c r="J38" s="442"/>
      <c r="K38" s="184"/>
      <c r="L38" s="180"/>
      <c r="M38" s="414"/>
      <c r="N38" s="413"/>
      <c r="O38" s="413"/>
      <c r="P38" s="413"/>
      <c r="Q38" s="413"/>
      <c r="R38" s="413"/>
      <c r="S38" s="413"/>
      <c r="T38" s="414"/>
      <c r="U38" s="414"/>
      <c r="V38" s="182"/>
    </row>
    <row r="39" spans="1:28" ht="13">
      <c r="A39" s="393" t="s">
        <v>530</v>
      </c>
      <c r="B39" s="394"/>
      <c r="C39" s="444"/>
      <c r="D39" s="512" t="s">
        <v>538</v>
      </c>
      <c r="E39" s="407"/>
      <c r="F39" s="80" t="s">
        <v>83</v>
      </c>
      <c r="G39" s="84"/>
      <c r="H39" s="423" t="s">
        <v>84</v>
      </c>
      <c r="I39" s="446"/>
      <c r="J39" s="175" t="s">
        <v>85</v>
      </c>
      <c r="K39" s="175"/>
      <c r="L39" s="765" t="s">
        <v>86</v>
      </c>
      <c r="M39" s="766"/>
      <c r="N39" s="766"/>
      <c r="O39" s="766"/>
      <c r="P39" s="766"/>
      <c r="Q39" s="766"/>
      <c r="R39" s="766"/>
      <c r="S39" s="766"/>
      <c r="T39" s="766"/>
      <c r="U39" s="766"/>
      <c r="V39" s="767"/>
    </row>
    <row r="40" spans="1:28" ht="13">
      <c r="A40" s="400" t="s">
        <v>531</v>
      </c>
      <c r="C40" s="409"/>
      <c r="D40" s="501" t="s">
        <v>88</v>
      </c>
      <c r="F40" s="768"/>
      <c r="G40" s="769"/>
      <c r="H40" s="400" t="s">
        <v>89</v>
      </c>
      <c r="I40" s="447"/>
      <c r="J40" s="177" t="s">
        <v>90</v>
      </c>
      <c r="K40" s="177"/>
      <c r="L40" s="173"/>
      <c r="V40" s="178"/>
    </row>
    <row r="41" spans="1:28">
      <c r="A41" s="400" t="s">
        <v>532</v>
      </c>
      <c r="C41" s="401"/>
      <c r="F41" s="768"/>
      <c r="G41" s="769"/>
      <c r="H41" s="400"/>
      <c r="I41" s="447"/>
      <c r="J41" s="177" t="s">
        <v>94</v>
      </c>
      <c r="K41" s="177"/>
      <c r="L41" s="173"/>
      <c r="V41" s="178"/>
    </row>
    <row r="42" spans="1:28" ht="12" customHeight="1">
      <c r="A42" s="412"/>
      <c r="B42" s="413"/>
      <c r="C42" s="448"/>
      <c r="D42" s="501" t="s">
        <v>95</v>
      </c>
      <c r="F42" s="768"/>
      <c r="G42" s="769"/>
      <c r="H42" s="400" t="s">
        <v>96</v>
      </c>
      <c r="I42" s="447"/>
      <c r="J42" s="177"/>
      <c r="K42" s="177"/>
      <c r="L42" s="173"/>
      <c r="V42" s="178"/>
    </row>
    <row r="43" spans="1:28" ht="13">
      <c r="A43" s="393" t="s">
        <v>97</v>
      </c>
      <c r="B43" s="407"/>
      <c r="C43" s="395"/>
      <c r="D43" s="501" t="s">
        <v>98</v>
      </c>
      <c r="F43" s="88" t="s">
        <v>99</v>
      </c>
      <c r="G43" s="85"/>
      <c r="H43" s="400" t="s">
        <v>89</v>
      </c>
      <c r="I43" s="447"/>
      <c r="J43" s="177" t="s">
        <v>100</v>
      </c>
      <c r="K43" s="177"/>
      <c r="L43" s="173"/>
      <c r="V43" s="178"/>
    </row>
    <row r="44" spans="1:28" ht="14.25" customHeight="1">
      <c r="A44" s="400" t="s">
        <v>546</v>
      </c>
      <c r="C44" s="401"/>
      <c r="D44" s="501" t="s">
        <v>101</v>
      </c>
      <c r="F44" s="89"/>
      <c r="G44" s="187"/>
      <c r="H44" s="400" t="s">
        <v>102</v>
      </c>
      <c r="I44" s="447"/>
      <c r="J44" s="177" t="s">
        <v>533</v>
      </c>
      <c r="K44" s="177"/>
      <c r="L44" s="770" t="s">
        <v>104</v>
      </c>
      <c r="M44" s="771"/>
      <c r="N44" s="771"/>
      <c r="O44" s="771"/>
      <c r="P44" s="771"/>
      <c r="Q44" s="771"/>
      <c r="R44" s="771"/>
      <c r="S44" s="771"/>
      <c r="T44" s="771"/>
      <c r="U44" s="771"/>
      <c r="V44" s="772"/>
    </row>
    <row r="45" spans="1:28" ht="16.25" customHeight="1">
      <c r="A45" s="412"/>
      <c r="B45" s="413"/>
      <c r="C45" s="414"/>
      <c r="D45" s="513"/>
      <c r="E45" s="413"/>
      <c r="F45" s="778" t="s">
        <v>992</v>
      </c>
      <c r="G45" s="782"/>
      <c r="H45" s="778" t="s">
        <v>991</v>
      </c>
      <c r="I45" s="783"/>
      <c r="J45" s="181" t="s">
        <v>105</v>
      </c>
      <c r="K45" s="181"/>
      <c r="L45" s="762" t="s">
        <v>106</v>
      </c>
      <c r="M45" s="763"/>
      <c r="N45" s="763"/>
      <c r="O45" s="763"/>
      <c r="P45" s="763"/>
      <c r="Q45" s="763"/>
      <c r="R45" s="763"/>
      <c r="S45" s="763"/>
      <c r="T45" s="763"/>
      <c r="U45" s="763"/>
      <c r="V45" s="764"/>
    </row>
    <row r="46" spans="1:28" ht="18" customHeight="1"/>
    <row r="47" spans="1:28" ht="44.5" customHeight="1"/>
    <row r="48" spans="1:28" ht="11" customHeight="1"/>
    <row r="49" spans="1:22" s="460" customFormat="1" ht="17.25" customHeight="1">
      <c r="A49" s="203" t="s">
        <v>942</v>
      </c>
      <c r="B49" s="169"/>
      <c r="C49" s="203" t="s">
        <v>597</v>
      </c>
      <c r="D49" s="500"/>
      <c r="E49" s="168"/>
      <c r="F49" s="203" t="s">
        <v>936</v>
      </c>
      <c r="G49" s="169"/>
      <c r="H49" s="203" t="s">
        <v>597</v>
      </c>
      <c r="K49" s="225"/>
      <c r="L49" s="225"/>
      <c r="V49" s="226"/>
    </row>
    <row r="50" spans="1:22" s="460" customFormat="1" ht="17.25" customHeight="1">
      <c r="A50" s="203" t="s">
        <v>943</v>
      </c>
      <c r="B50" s="169"/>
      <c r="C50" s="203" t="s">
        <v>948</v>
      </c>
      <c r="D50" s="500"/>
      <c r="E50" s="168"/>
      <c r="F50" s="203" t="s">
        <v>937</v>
      </c>
      <c r="G50" s="169"/>
      <c r="H50" s="203" t="s">
        <v>947</v>
      </c>
      <c r="K50" s="225"/>
      <c r="L50" s="225"/>
      <c r="V50" s="226"/>
    </row>
    <row r="51" spans="1:22" s="460" customFormat="1" ht="17.25" customHeight="1">
      <c r="A51" s="203" t="s">
        <v>944</v>
      </c>
      <c r="B51" s="169"/>
      <c r="C51" s="203" t="s">
        <v>947</v>
      </c>
      <c r="D51" s="500"/>
      <c r="E51" s="168"/>
      <c r="F51" s="203" t="s">
        <v>938</v>
      </c>
      <c r="G51" s="169"/>
      <c r="H51" s="203" t="s">
        <v>597</v>
      </c>
      <c r="K51" s="225"/>
      <c r="L51" s="225"/>
      <c r="V51" s="226"/>
    </row>
    <row r="52" spans="1:22" s="460" customFormat="1" ht="17.25" customHeight="1">
      <c r="A52" s="203" t="s">
        <v>945</v>
      </c>
      <c r="B52" s="169"/>
      <c r="C52" s="203" t="s">
        <v>597</v>
      </c>
      <c r="D52" s="500"/>
      <c r="E52" s="168"/>
      <c r="F52" s="203" t="s">
        <v>939</v>
      </c>
      <c r="G52" s="169"/>
      <c r="H52" s="203" t="s">
        <v>597</v>
      </c>
      <c r="K52" s="225"/>
      <c r="L52" s="225"/>
      <c r="V52" s="226"/>
    </row>
    <row r="53" spans="1:22" s="460" customFormat="1" ht="17.25" customHeight="1">
      <c r="A53" s="203" t="s">
        <v>946</v>
      </c>
      <c r="B53" s="169"/>
      <c r="C53" s="203" t="s">
        <v>597</v>
      </c>
      <c r="D53" s="500"/>
      <c r="E53" s="168"/>
      <c r="F53" s="203" t="s">
        <v>941</v>
      </c>
      <c r="G53" s="169"/>
      <c r="H53" s="203" t="s">
        <v>597</v>
      </c>
      <c r="K53" s="225"/>
      <c r="L53" s="225"/>
      <c r="V53" s="226"/>
    </row>
    <row r="54" spans="1:22" ht="20">
      <c r="A54" s="168"/>
      <c r="B54" s="168"/>
      <c r="C54" s="168"/>
      <c r="D54" s="500"/>
      <c r="E54" s="168"/>
      <c r="F54" s="203" t="s">
        <v>940</v>
      </c>
      <c r="H54" s="203" t="s">
        <v>597</v>
      </c>
    </row>
    <row r="55" spans="1:22" ht="14">
      <c r="A55" s="459"/>
      <c r="B55" s="435"/>
      <c r="C55" s="167"/>
      <c r="D55" s="514"/>
    </row>
    <row r="56" spans="1:22" ht="14">
      <c r="A56" s="450"/>
      <c r="B56" s="435"/>
      <c r="C56" s="167"/>
      <c r="D56" s="514"/>
    </row>
    <row r="57" spans="1:22" ht="14">
      <c r="A57" s="452"/>
      <c r="B57" s="435"/>
      <c r="C57" s="167"/>
      <c r="D57" s="514"/>
    </row>
    <row r="58" spans="1:22" ht="14">
      <c r="A58" s="452"/>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35"/>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435"/>
      <c r="D74" s="514"/>
    </row>
    <row r="75" spans="1:4" ht="14">
      <c r="A75" s="452"/>
      <c r="B75" s="435"/>
      <c r="C75" s="435"/>
      <c r="D75" s="514"/>
    </row>
    <row r="76" spans="1:4" ht="14">
      <c r="A76" s="435"/>
      <c r="B76" s="435"/>
      <c r="C76" s="435"/>
      <c r="D76" s="514"/>
    </row>
  </sheetData>
  <mergeCells count="9">
    <mergeCell ref="F45:G45"/>
    <mergeCell ref="H45:I45"/>
    <mergeCell ref="L45:V45"/>
    <mergeCell ref="B37:C38"/>
    <mergeCell ref="L39:V39"/>
    <mergeCell ref="F40:G40"/>
    <mergeCell ref="F41:G41"/>
    <mergeCell ref="F42:G42"/>
    <mergeCell ref="L44:V44"/>
  </mergeCells>
  <printOptions horizontalCentered="1"/>
  <pageMargins left="0.19685039370078741" right="0" top="0.15748031496062992" bottom="0.15748031496062992" header="0.11811023622047245" footer="0.15748031496062992"/>
  <pageSetup paperSize="9" scale="69" firstPageNumber="4294963191" orientation="landscape" horizontalDpi="4294967295" verticalDpi="4294967295" r:id="rId1"/>
  <headerFooter alignWithMargins="0">
    <oddHeader>&amp;R&amp;"Calibri"&amp;10&amp;K000000 Confidential&amp;1#_x000D_</oddHead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74"/>
  <sheetViews>
    <sheetView topLeftCell="A11" zoomScale="85" zoomScaleNormal="85"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41"/>
      <c r="I10" s="54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476"/>
      <c r="B18" s="524" t="s">
        <v>969</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372</v>
      </c>
      <c r="C19" s="324" t="str">
        <f>IF(D19="","",VLOOKUP(B19,Data!$B$5:$L$502,2,FALSE))</f>
        <v>WQ78280</v>
      </c>
      <c r="D19" s="485">
        <v>1</v>
      </c>
      <c r="E19" s="525"/>
      <c r="F19" s="325">
        <f>IF(D19="","",VLOOKUP(B19,Data!$B$5:$L$502,11,FALSE))</f>
        <v>5431.9</v>
      </c>
      <c r="G19" s="326">
        <f>IF(D19&gt;0,D19*F19,"-")</f>
        <v>5431.9</v>
      </c>
      <c r="H19" s="327" t="str">
        <f>IF(D19="","",VLOOKUP(B19,Data!$B$5:$D$502,3,FALSE))</f>
        <v>C/T</v>
      </c>
      <c r="I19" s="327" t="str">
        <f>IF(D19="","",VLOOKUP(B19,Data!$B$5:$M$502,12,FALSE))</f>
        <v>Indonesia</v>
      </c>
      <c r="J19" s="356" t="s">
        <v>968</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386"/>
      <c r="Y19" s="386"/>
      <c r="Z19" s="386"/>
      <c r="AA19" s="386"/>
      <c r="AB19" s="386"/>
    </row>
    <row r="20" spans="1:28" s="468" customFormat="1" ht="19.25" customHeight="1">
      <c r="A20" s="540">
        <v>2</v>
      </c>
      <c r="B20" s="499" t="s">
        <v>313</v>
      </c>
      <c r="C20" s="324" t="str">
        <f>IF(D20="","",VLOOKUP(B20,Data!$B$5:$L$502,2,FALSE))</f>
        <v>ZV78220</v>
      </c>
      <c r="D20" s="485">
        <v>1</v>
      </c>
      <c r="E20" s="525" t="s">
        <v>528</v>
      </c>
      <c r="F20" s="325">
        <f>IF(D20="","",VLOOKUP(B20,Data!$B$5:$L$502,11,FALSE))</f>
        <v>7364.57</v>
      </c>
      <c r="G20" s="326">
        <f>IF(D20&gt;0,D20*F20,"-")</f>
        <v>7364.57</v>
      </c>
      <c r="H20" s="327" t="str">
        <f>IF(D20="","",VLOOKUP(B20,Data!$B$5:$D$502,3,FALSE))</f>
        <v>C/T</v>
      </c>
      <c r="I20" s="327" t="str">
        <f>IF(D20="","",VLOOKUP(B20,Data!$B$5:$M$502,12,FALSE))</f>
        <v>Indonesia</v>
      </c>
      <c r="J20" s="356" t="s">
        <v>968</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386"/>
      <c r="Y20" s="386"/>
      <c r="Z20" s="386"/>
      <c r="AA20" s="386"/>
      <c r="AB20" s="386"/>
    </row>
    <row r="21" spans="1:28" s="468" customFormat="1" ht="19.25" customHeight="1">
      <c r="A21" s="540"/>
      <c r="B21" s="524" t="s">
        <v>987</v>
      </c>
      <c r="C21" s="324" t="str">
        <f>IF(D21="","",VLOOKUP(B21,Data!$B$5:$L$502,2,FALSE))</f>
        <v/>
      </c>
      <c r="D21" s="381"/>
      <c r="E21" s="525"/>
      <c r="F21" s="325" t="str">
        <f>IF(D21="","",VLOOKUP(B21,Data!$B$5:$L$502,11,FALSE))</f>
        <v/>
      </c>
      <c r="G21" s="326" t="str">
        <f>IF(D21&gt;0,D21*F21,"-")</f>
        <v>-</v>
      </c>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386"/>
      <c r="Y21" s="386"/>
      <c r="Z21" s="386"/>
      <c r="AA21" s="386"/>
      <c r="AB21" s="386"/>
    </row>
    <row r="22" spans="1:28" s="468" customFormat="1" ht="19.25" customHeight="1">
      <c r="A22" s="540">
        <v>3</v>
      </c>
      <c r="B22" s="499" t="s">
        <v>361</v>
      </c>
      <c r="C22" s="324" t="str">
        <f>IF(D22="","",VLOOKUP(B22,Data!$B$5:$L$502,2,FALSE))</f>
        <v>WQ78290</v>
      </c>
      <c r="D22" s="485">
        <v>40</v>
      </c>
      <c r="E22" s="312"/>
      <c r="F22" s="325">
        <f>IF(D22="","",VLOOKUP(B22,Data!$B$5:$L$502,11,FALSE))</f>
        <v>4283.7299999999996</v>
      </c>
      <c r="G22" s="326">
        <f>IF(D22&gt;0,D22*F22,"-")</f>
        <v>171349.19999999998</v>
      </c>
      <c r="H22" s="327" t="str">
        <f>IF(D22="","",VLOOKUP(B22,Data!$B$5:$D$502,3,FALSE))</f>
        <v>C/T</v>
      </c>
      <c r="I22" s="327" t="str">
        <f>IF(D22="","",VLOOKUP(B22,Data!$B$5:$M$502,12,FALSE))</f>
        <v>Indonesia</v>
      </c>
      <c r="J22" s="356" t="s">
        <v>988</v>
      </c>
      <c r="K22" s="325">
        <f>IF(D22="","",VLOOKUP(B22,Data!$B$5:$E$502,4,FALSE)*D22)</f>
        <v>12200</v>
      </c>
      <c r="L22" s="325">
        <f>IF(D22="","",VLOOKUP(B22,Data!$B$5:$F$502,5,FALSE)*D22)</f>
        <v>10760</v>
      </c>
      <c r="M22" s="357"/>
      <c r="N22" s="358"/>
      <c r="O22" s="359"/>
      <c r="P22" s="360"/>
      <c r="Q22" s="359"/>
      <c r="R22" s="359"/>
      <c r="S22" s="360"/>
      <c r="T22" s="361"/>
      <c r="U22" s="360"/>
      <c r="V22" s="334">
        <f>IF(D22="","",VLOOKUP(B22,Data!$B$5:$J$502,9,FALSE)*D22)</f>
        <v>61.36</v>
      </c>
      <c r="X22" s="386"/>
      <c r="Y22" s="386"/>
      <c r="Z22" s="386"/>
      <c r="AA22" s="386"/>
      <c r="AB22" s="386"/>
    </row>
    <row r="23" spans="1:28" s="468" customFormat="1" ht="19.25" customHeight="1">
      <c r="A23" s="540">
        <v>4</v>
      </c>
      <c r="B23" s="499" t="s">
        <v>340</v>
      </c>
      <c r="C23" s="324" t="str">
        <f>IF(D23="","",VLOOKUP(B23,Data!$B$5:$L$502,2,FALSE))</f>
        <v>ZE62400</v>
      </c>
      <c r="D23" s="485">
        <v>10</v>
      </c>
      <c r="E23" s="312"/>
      <c r="F23" s="325">
        <f>IF(D23="","",VLOOKUP(B23,Data!$B$5:$L$502,11,FALSE))</f>
        <v>1704.47</v>
      </c>
      <c r="G23" s="326">
        <f t="shared" ref="G23:G33" si="0">IF(D23&gt;0,D23*F23,"-")</f>
        <v>17044.7</v>
      </c>
      <c r="H23" s="327" t="str">
        <f>IF(D23="","",VLOOKUP(B23,Data!$B$5:$D$502,3,FALSE))</f>
        <v>C/T</v>
      </c>
      <c r="I23" s="327" t="str">
        <f>IF(D23="","",VLOOKUP(B23,Data!$B$5:$M$502,12,FALSE))</f>
        <v>Indonesia</v>
      </c>
      <c r="J23" s="356" t="s">
        <v>988</v>
      </c>
      <c r="K23" s="325">
        <f>IF(D23="","",VLOOKUP(B23,Data!$B$5:$E$502,4,FALSE)*D23)</f>
        <v>2010</v>
      </c>
      <c r="L23" s="325">
        <f>IF(D23="","",VLOOKUP(B23,Data!$B$5:$F$502,5,FALSE)*D23)</f>
        <v>1810</v>
      </c>
      <c r="M23" s="357"/>
      <c r="N23" s="358"/>
      <c r="O23" s="359"/>
      <c r="P23" s="360"/>
      <c r="Q23" s="359"/>
      <c r="R23" s="359"/>
      <c r="S23" s="360"/>
      <c r="T23" s="361"/>
      <c r="U23" s="360"/>
      <c r="V23" s="334">
        <f>IF(D23="","",VLOOKUP(B23,Data!$B$5:$J$502,9,FALSE)*D23)</f>
        <v>11.5</v>
      </c>
      <c r="X23" s="386"/>
      <c r="Y23" s="386"/>
      <c r="Z23" s="386"/>
      <c r="AA23" s="386"/>
      <c r="AB23" s="386"/>
    </row>
    <row r="24" spans="1:28" s="468" customFormat="1" ht="19.25" customHeight="1">
      <c r="A24" s="540">
        <v>5</v>
      </c>
      <c r="B24" s="499" t="s">
        <v>394</v>
      </c>
      <c r="C24" s="324" t="str">
        <f>IF(D24="","",VLOOKUP(B24,Data!$B$5:$L$502,2,FALSE))</f>
        <v>ZW44770</v>
      </c>
      <c r="D24" s="485">
        <v>1</v>
      </c>
      <c r="E24" s="525" t="s">
        <v>529</v>
      </c>
      <c r="F24" s="325">
        <f>IF(D24="","",VLOOKUP(B24,Data!$B$5:$L$502,11,FALSE))</f>
        <v>1857.02</v>
      </c>
      <c r="G24" s="326">
        <f t="shared" si="0"/>
        <v>1857.02</v>
      </c>
      <c r="H24" s="327" t="str">
        <f>IF(D24="","",VLOOKUP(B24,Data!$B$5:$D$502,3,FALSE))</f>
        <v>C/T</v>
      </c>
      <c r="I24" s="327" t="str">
        <f>IF(D24="","",VLOOKUP(B24,Data!$B$5:$M$502,12,FALSE))</f>
        <v>Indonesia</v>
      </c>
      <c r="J24" s="356" t="s">
        <v>988</v>
      </c>
      <c r="K24" s="325">
        <f>IF(D24="","",VLOOKUP(B24,Data!$B$5:$E$502,4,FALSE)*D24)</f>
        <v>201</v>
      </c>
      <c r="L24" s="325">
        <f>IF(D24="","",VLOOKUP(B24,Data!$B$5:$F$502,5,FALSE)*D24)</f>
        <v>181</v>
      </c>
      <c r="M24" s="357"/>
      <c r="N24" s="358"/>
      <c r="O24" s="359"/>
      <c r="P24" s="360"/>
      <c r="Q24" s="359"/>
      <c r="R24" s="359"/>
      <c r="S24" s="360"/>
      <c r="T24" s="361"/>
      <c r="U24" s="360"/>
      <c r="V24" s="334">
        <f>IF(D24="","",VLOOKUP(B24,Data!$B$5:$J$502,9,FALSE)*D24)</f>
        <v>1.1499999999999999</v>
      </c>
      <c r="X24" s="386"/>
      <c r="Y24" s="386"/>
      <c r="Z24" s="386"/>
      <c r="AA24" s="386"/>
      <c r="AB24" s="386"/>
    </row>
    <row r="25" spans="1:28" s="468" customFormat="1" ht="19.25" customHeight="1">
      <c r="A25" s="540">
        <v>6</v>
      </c>
      <c r="B25" s="499" t="s">
        <v>719</v>
      </c>
      <c r="C25" s="324" t="str">
        <f>IF(D25="","",VLOOKUP(B25,Data!$B$5:$L$502,2,FALSE))</f>
        <v>VAC9530</v>
      </c>
      <c r="D25" s="485">
        <v>2</v>
      </c>
      <c r="E25" s="525"/>
      <c r="F25" s="325">
        <f>IF(D25="","",VLOOKUP(B25,Data!$B$5:$L$502,11,FALSE))</f>
        <v>2053.67</v>
      </c>
      <c r="G25" s="326">
        <f t="shared" si="0"/>
        <v>4107.34</v>
      </c>
      <c r="H25" s="327" t="str">
        <f>IF(D25="","",VLOOKUP(B25,Data!$B$5:$D$502,3,FALSE))</f>
        <v>C/T</v>
      </c>
      <c r="I25" s="327" t="str">
        <f>IF(D25="","",VLOOKUP(B25,Data!$B$5:$M$502,12,FALSE))</f>
        <v>Indonesia</v>
      </c>
      <c r="J25" s="356" t="s">
        <v>988</v>
      </c>
      <c r="K25" s="325">
        <f>IF(D25="","",VLOOKUP(B25,Data!$B$5:$E$502,4,FALSE)*D25)</f>
        <v>408</v>
      </c>
      <c r="L25" s="325">
        <f>IF(D25="","",VLOOKUP(B25,Data!$B$5:$F$502,5,FALSE)*D25)</f>
        <v>368</v>
      </c>
      <c r="M25" s="357"/>
      <c r="N25" s="358"/>
      <c r="O25" s="359"/>
      <c r="P25" s="360"/>
      <c r="Q25" s="359"/>
      <c r="R25" s="359"/>
      <c r="S25" s="360"/>
      <c r="T25" s="361"/>
      <c r="U25" s="360"/>
      <c r="V25" s="334">
        <f>IF(D25="","",VLOOKUP(B25,Data!$B$5:$J$502,9,FALSE)*D25)</f>
        <v>2.258</v>
      </c>
      <c r="X25" s="386"/>
      <c r="Y25" s="386"/>
      <c r="Z25" s="386"/>
      <c r="AA25" s="386"/>
      <c r="AB25" s="386"/>
    </row>
    <row r="26" spans="1:28" s="468" customFormat="1" ht="19.25" customHeight="1">
      <c r="A26" s="540">
        <v>7</v>
      </c>
      <c r="B26" s="499" t="s">
        <v>353</v>
      </c>
      <c r="C26" s="324" t="str">
        <f>IF(D26="","",VLOOKUP(B26,Data!$B$5:$L$502,2,FALSE))</f>
        <v>ZF71250</v>
      </c>
      <c r="D26" s="485">
        <v>10</v>
      </c>
      <c r="E26" s="312"/>
      <c r="F26" s="325">
        <f>IF(D26="","",VLOOKUP(B26,Data!$B$5:$L$502,11,FALSE))</f>
        <v>1991.71</v>
      </c>
      <c r="G26" s="326">
        <f t="shared" si="0"/>
        <v>19917.099999999999</v>
      </c>
      <c r="H26" s="327" t="str">
        <f>IF(D26="","",VLOOKUP(B26,Data!$B$5:$D$502,3,FALSE))</f>
        <v>C/T</v>
      </c>
      <c r="I26" s="327" t="str">
        <f>IF(D26="","",VLOOKUP(B26,Data!$B$5:$M$502,12,FALSE))</f>
        <v>Indonesia</v>
      </c>
      <c r="J26" s="356" t="s">
        <v>988</v>
      </c>
      <c r="K26" s="325">
        <f>IF(D26="","",VLOOKUP(B26,Data!$B$5:$E$502,4,FALSE)*D26)</f>
        <v>2200</v>
      </c>
      <c r="L26" s="325">
        <f>IF(D26="","",VLOOKUP(B26,Data!$B$5:$F$502,5,FALSE)*D26)</f>
        <v>1990</v>
      </c>
      <c r="M26" s="357"/>
      <c r="N26" s="358"/>
      <c r="O26" s="359"/>
      <c r="P26" s="360"/>
      <c r="Q26" s="359"/>
      <c r="R26" s="359"/>
      <c r="S26" s="360"/>
      <c r="T26" s="361"/>
      <c r="U26" s="360"/>
      <c r="V26" s="334">
        <f>IF(D26="","",VLOOKUP(B26,Data!$B$5:$J$502,9,FALSE)*D26)</f>
        <v>11.850000000000001</v>
      </c>
      <c r="X26" s="386"/>
      <c r="Y26" s="386"/>
      <c r="Z26" s="386"/>
      <c r="AA26" s="386"/>
      <c r="AB26" s="386"/>
    </row>
    <row r="27" spans="1:28" s="468" customFormat="1" ht="19.25" customHeight="1">
      <c r="A27" s="540">
        <v>8</v>
      </c>
      <c r="B27" s="499" t="s">
        <v>396</v>
      </c>
      <c r="C27" s="324" t="str">
        <f>IF(D27="","",VLOOKUP(B27,Data!$B$5:$L$502,2,FALSE))</f>
        <v>ZW44780</v>
      </c>
      <c r="D27" s="485">
        <v>3</v>
      </c>
      <c r="E27" s="312" t="s">
        <v>909</v>
      </c>
      <c r="F27" s="325">
        <f>IF(D27="","",VLOOKUP(B27,Data!$B$5:$L$502,11,FALSE))</f>
        <v>2167.13</v>
      </c>
      <c r="G27" s="326">
        <f t="shared" si="0"/>
        <v>6501.39</v>
      </c>
      <c r="H27" s="327" t="str">
        <f>IF(D27="","",VLOOKUP(B27,Data!$B$5:$D$502,3,FALSE))</f>
        <v>C/T</v>
      </c>
      <c r="I27" s="327" t="str">
        <f>IF(D27="","",VLOOKUP(B27,Data!$B$5:$M$502,12,FALSE))</f>
        <v>Indonesia</v>
      </c>
      <c r="J27" s="356" t="s">
        <v>988</v>
      </c>
      <c r="K27" s="325">
        <f>IF(D27="","",VLOOKUP(B27,Data!$B$5:$E$502,4,FALSE)*D27)</f>
        <v>660</v>
      </c>
      <c r="L27" s="325">
        <f>IF(D27="","",VLOOKUP(B27,Data!$B$5:$F$502,5,FALSE)*D27)</f>
        <v>597</v>
      </c>
      <c r="M27" s="357"/>
      <c r="N27" s="358"/>
      <c r="O27" s="359"/>
      <c r="P27" s="360"/>
      <c r="Q27" s="359"/>
      <c r="R27" s="359"/>
      <c r="S27" s="360"/>
      <c r="T27" s="361"/>
      <c r="U27" s="360"/>
      <c r="V27" s="334">
        <f>IF(D27="","",VLOOKUP(B27,Data!$B$5:$J$502,9,FALSE)*D27)</f>
        <v>3.5550000000000002</v>
      </c>
      <c r="X27" s="386"/>
      <c r="Y27" s="386"/>
      <c r="Z27" s="386"/>
      <c r="AA27" s="386"/>
      <c r="AB27" s="386"/>
    </row>
    <row r="28" spans="1:28" s="468" customFormat="1" ht="19.25" customHeight="1">
      <c r="A28" s="540">
        <v>9</v>
      </c>
      <c r="B28" s="499" t="s">
        <v>829</v>
      </c>
      <c r="C28" s="324" t="str">
        <f>IF(D28="","",VLOOKUP(B28,Data!$B$5:$L$502,2,FALSE))</f>
        <v>VCM8100</v>
      </c>
      <c r="D28" s="485">
        <v>1</v>
      </c>
      <c r="E28" s="312"/>
      <c r="F28" s="325">
        <f>IF(D28="","",VLOOKUP(B28,Data!$B$5:$L$502,11,FALSE))</f>
        <v>2516.15</v>
      </c>
      <c r="G28" s="326">
        <f t="shared" si="0"/>
        <v>2516.15</v>
      </c>
      <c r="H28" s="327" t="str">
        <f>IF(D28="","",VLOOKUP(B28,Data!$B$5:$D$502,3,FALSE))</f>
        <v>C/T</v>
      </c>
      <c r="I28" s="327" t="str">
        <f>IF(D28="","",VLOOKUP(B28,Data!$B$5:$M$502,12,FALSE))</f>
        <v>Indonesia</v>
      </c>
      <c r="J28" s="356" t="s">
        <v>988</v>
      </c>
      <c r="K28" s="325">
        <f>IF(D28="","",VLOOKUP(B28,Data!$B$5:$E$502,4,FALSE)*D28)</f>
        <v>225</v>
      </c>
      <c r="L28" s="325">
        <f>IF(D28="","",VLOOKUP(B28,Data!$B$5:$F$502,5,FALSE)*D28)</f>
        <v>204</v>
      </c>
      <c r="M28" s="357"/>
      <c r="N28" s="358"/>
      <c r="O28" s="359"/>
      <c r="P28" s="360"/>
      <c r="Q28" s="359"/>
      <c r="R28" s="359"/>
      <c r="S28" s="360"/>
      <c r="T28" s="361"/>
      <c r="U28" s="360"/>
      <c r="V28" s="334">
        <f>IF(D28="","",VLOOKUP(B28,Data!$B$5:$J$502,9,FALSE)*D28)</f>
        <v>1.1850000000000001</v>
      </c>
      <c r="X28" s="386"/>
      <c r="Y28" s="386"/>
      <c r="Z28" s="386"/>
      <c r="AA28" s="386"/>
      <c r="AB28" s="386"/>
    </row>
    <row r="29" spans="1:28" s="468" customFormat="1" ht="19.25" customHeight="1">
      <c r="A29" s="540">
        <v>10</v>
      </c>
      <c r="B29" s="499" t="s">
        <v>355</v>
      </c>
      <c r="C29" s="324" t="str">
        <f>IF(D29="","",VLOOKUP(B29,Data!$B$5:$L$502,2,FALSE))</f>
        <v>ZF42500</v>
      </c>
      <c r="D29" s="485">
        <v>3</v>
      </c>
      <c r="E29" s="312"/>
      <c r="F29" s="325">
        <f>IF(D29="","",VLOOKUP(B29,Data!$B$5:$L$502,11,FALSE))</f>
        <v>2302.7199999999998</v>
      </c>
      <c r="G29" s="326">
        <f t="shared" si="0"/>
        <v>6908.16</v>
      </c>
      <c r="H29" s="327" t="str">
        <f>IF(D29="","",VLOOKUP(B29,Data!$B$5:$D$502,3,FALSE))</f>
        <v>C/T</v>
      </c>
      <c r="I29" s="327" t="str">
        <f>IF(D29="","",VLOOKUP(B29,Data!$B$5:$M$502,12,FALSE))</f>
        <v>Indonesia</v>
      </c>
      <c r="J29" s="356" t="s">
        <v>988</v>
      </c>
      <c r="K29" s="325">
        <f>IF(D29="","",VLOOKUP(B29,Data!$B$5:$E$502,4,FALSE)*D29)</f>
        <v>801</v>
      </c>
      <c r="L29" s="325">
        <f>IF(D29="","",VLOOKUP(B29,Data!$B$5:$F$502,5,FALSE)*D29)</f>
        <v>726</v>
      </c>
      <c r="M29" s="357"/>
      <c r="N29" s="358"/>
      <c r="O29" s="359"/>
      <c r="P29" s="360"/>
      <c r="Q29" s="359"/>
      <c r="R29" s="359"/>
      <c r="S29" s="360"/>
      <c r="T29" s="361"/>
      <c r="U29" s="360"/>
      <c r="V29" s="334">
        <f>IF(D29="","",VLOOKUP(B29,Data!$B$5:$J$502,9,FALSE)*D29)</f>
        <v>4.4640000000000004</v>
      </c>
      <c r="X29" s="386"/>
      <c r="Y29" s="386"/>
      <c r="Z29" s="386"/>
      <c r="AA29" s="386"/>
      <c r="AB29" s="386"/>
    </row>
    <row r="30" spans="1:28" s="468" customFormat="1" ht="19.25" customHeight="1">
      <c r="A30" s="540">
        <v>11</v>
      </c>
      <c r="B30" s="499" t="s">
        <v>34</v>
      </c>
      <c r="C30" s="324" t="str">
        <f>IF(D30="","",VLOOKUP(B30,Data!$B$5:$L$502,2,FALSE))</f>
        <v>ZQ21310</v>
      </c>
      <c r="D30" s="485">
        <v>7</v>
      </c>
      <c r="E30" s="312"/>
      <c r="F30" s="325">
        <f>IF(D30="","",VLOOKUP(B30,Data!$B$5:$L$502,11,FALSE))</f>
        <v>2344.4699999999998</v>
      </c>
      <c r="G30" s="326">
        <f t="shared" si="0"/>
        <v>16411.289999999997</v>
      </c>
      <c r="H30" s="327" t="str">
        <f>IF(D30="","",VLOOKUP(B30,Data!$B$5:$D$502,3,FALSE))</f>
        <v>C/T</v>
      </c>
      <c r="I30" s="327" t="str">
        <f>IF(D30="","",VLOOKUP(B30,Data!$B$5:$M$502,12,FALSE))</f>
        <v>Indonesia</v>
      </c>
      <c r="J30" s="356" t="s">
        <v>988</v>
      </c>
      <c r="K30" s="325">
        <f>IF(D30="","",VLOOKUP(B30,Data!$B$5:$E$502,4,FALSE)*D30)</f>
        <v>1869</v>
      </c>
      <c r="L30" s="325">
        <f>IF(D30="","",VLOOKUP(B30,Data!$B$5:$F$502,5,FALSE)*D30)</f>
        <v>1694</v>
      </c>
      <c r="M30" s="357"/>
      <c r="N30" s="358"/>
      <c r="O30" s="359"/>
      <c r="P30" s="360"/>
      <c r="Q30" s="359"/>
      <c r="R30" s="359"/>
      <c r="S30" s="360"/>
      <c r="T30" s="361"/>
      <c r="U30" s="360"/>
      <c r="V30" s="334">
        <f>IF(D30="","",VLOOKUP(B30,Data!$B$5:$J$502,9,FALSE)*D30)</f>
        <v>10.416</v>
      </c>
      <c r="X30" s="386"/>
      <c r="Y30" s="386"/>
      <c r="Z30" s="386"/>
      <c r="AA30" s="386"/>
      <c r="AB30" s="386"/>
    </row>
    <row r="31" spans="1:28" s="468" customFormat="1" ht="19.25" customHeight="1">
      <c r="A31" s="540">
        <v>12</v>
      </c>
      <c r="B31" s="499" t="s">
        <v>398</v>
      </c>
      <c r="C31" s="324" t="str">
        <f>IF(D31="","",VLOOKUP(B31,Data!$B$5:$L$502,2,FALSE))</f>
        <v>ZW44790</v>
      </c>
      <c r="D31" s="485">
        <v>2</v>
      </c>
      <c r="E31" s="312"/>
      <c r="F31" s="325">
        <f>IF(D31="","",VLOOKUP(B31,Data!$B$5:$L$502,11,FALSE))</f>
        <v>2531</v>
      </c>
      <c r="G31" s="326">
        <f t="shared" si="0"/>
        <v>5062</v>
      </c>
      <c r="H31" s="327" t="str">
        <f>IF(D31="","",VLOOKUP(B31,Data!$B$5:$D$502,3,FALSE))</f>
        <v>C/T</v>
      </c>
      <c r="I31" s="327" t="str">
        <f>IF(D31="","",VLOOKUP(B31,Data!$B$5:$M$502,12,FALSE))</f>
        <v>Indonesia</v>
      </c>
      <c r="J31" s="356" t="s">
        <v>988</v>
      </c>
      <c r="K31" s="325">
        <f>IF(D31="","",VLOOKUP(B31,Data!$B$5:$E$502,4,FALSE)*D31)</f>
        <v>534</v>
      </c>
      <c r="L31" s="325">
        <f>IF(D31="","",VLOOKUP(B31,Data!$B$5:$F$502,5,FALSE)*D31)</f>
        <v>484</v>
      </c>
      <c r="M31" s="357"/>
      <c r="N31" s="358"/>
      <c r="O31" s="359"/>
      <c r="P31" s="360"/>
      <c r="Q31" s="359"/>
      <c r="R31" s="359"/>
      <c r="S31" s="360"/>
      <c r="T31" s="361"/>
      <c r="U31" s="360"/>
      <c r="V31" s="334">
        <f>IF(D31="","",VLOOKUP(B31,Data!$B$5:$J$502,9,FALSE)*D31)</f>
        <v>2.976</v>
      </c>
      <c r="X31" s="386"/>
      <c r="Y31" s="386"/>
      <c r="Z31" s="386"/>
      <c r="AA31" s="386"/>
      <c r="AB31" s="386"/>
    </row>
    <row r="32" spans="1:28" s="468" customFormat="1" ht="19.25" customHeight="1">
      <c r="A32" s="540">
        <v>13</v>
      </c>
      <c r="B32" s="499" t="s">
        <v>721</v>
      </c>
      <c r="C32" s="324" t="str">
        <f>IF(D32="","",VLOOKUP(B32,Data!$B$5:$L$502,2,FALSE))</f>
        <v>VAC9550</v>
      </c>
      <c r="D32" s="485">
        <v>2</v>
      </c>
      <c r="E32" s="312"/>
      <c r="F32" s="325">
        <f>IF(D32="","",VLOOKUP(B32,Data!$B$5:$L$502,11,FALSE))</f>
        <v>2673.77</v>
      </c>
      <c r="G32" s="326">
        <f t="shared" si="0"/>
        <v>5347.54</v>
      </c>
      <c r="H32" s="327" t="str">
        <f>IF(D32="","",VLOOKUP(B32,Data!$B$5:$D$502,3,FALSE))</f>
        <v>C/T</v>
      </c>
      <c r="I32" s="327" t="str">
        <f>IF(D32="","",VLOOKUP(B32,Data!$B$5:$M$502,12,FALSE))</f>
        <v>Indonesia</v>
      </c>
      <c r="J32" s="356" t="s">
        <v>988</v>
      </c>
      <c r="K32" s="325">
        <f>IF(D32="","",VLOOKUP(B32,Data!$B$5:$E$502,4,FALSE)*D32)</f>
        <v>544</v>
      </c>
      <c r="L32" s="325">
        <f>IF(D32="","",VLOOKUP(B32,Data!$B$5:$F$502,5,FALSE)*D32)</f>
        <v>494</v>
      </c>
      <c r="M32" s="357"/>
      <c r="N32" s="358"/>
      <c r="O32" s="359"/>
      <c r="P32" s="360"/>
      <c r="Q32" s="359"/>
      <c r="R32" s="359"/>
      <c r="S32" s="360"/>
      <c r="T32" s="361"/>
      <c r="U32" s="360"/>
      <c r="V32" s="334">
        <f>IF(D32="","",VLOOKUP(B32,Data!$B$5:$J$502,9,FALSE)*D32)</f>
        <v>2.976</v>
      </c>
      <c r="X32" s="386"/>
      <c r="Y32" s="386"/>
      <c r="Z32" s="386"/>
      <c r="AA32" s="386"/>
      <c r="AB32" s="386"/>
    </row>
    <row r="33" spans="1:28" s="468" customFormat="1" ht="19.25" customHeight="1">
      <c r="A33" s="540">
        <v>14</v>
      </c>
      <c r="B33" s="499" t="s">
        <v>894</v>
      </c>
      <c r="C33" s="324" t="str">
        <f>IF(D33="","",VLOOKUP(B33,Data!$B$5:$L$502,2,FALSE))</f>
        <v>VCM7910</v>
      </c>
      <c r="D33" s="485">
        <v>6</v>
      </c>
      <c r="E33" s="312"/>
      <c r="F33" s="325">
        <f>IF(D33="","",VLOOKUP(B33,Data!$B$5:$L$502,11,FALSE))</f>
        <v>2518.09</v>
      </c>
      <c r="G33" s="326">
        <f t="shared" si="0"/>
        <v>15108.54</v>
      </c>
      <c r="H33" s="327" t="str">
        <f>IF(D33="","",VLOOKUP(B33,Data!$B$5:$D$502,3,FALSE))</f>
        <v>C/T</v>
      </c>
      <c r="I33" s="327" t="str">
        <f>IF(D33="","",VLOOKUP(B33,Data!$B$5:$M$502,12,FALSE))</f>
        <v>Indonesia</v>
      </c>
      <c r="J33" s="356" t="s">
        <v>988</v>
      </c>
      <c r="K33" s="325">
        <f>IF(D33="","",VLOOKUP(B33,Data!$B$5:$E$502,4,FALSE)*D33)</f>
        <v>1560</v>
      </c>
      <c r="L33" s="325">
        <f>IF(D33="","",VLOOKUP(B33,Data!$B$5:$F$502,5,FALSE)*D33)</f>
        <v>1410</v>
      </c>
      <c r="M33" s="357"/>
      <c r="N33" s="358"/>
      <c r="O33" s="359"/>
      <c r="P33" s="360"/>
      <c r="Q33" s="359"/>
      <c r="R33" s="359"/>
      <c r="S33" s="360"/>
      <c r="T33" s="361"/>
      <c r="U33" s="360"/>
      <c r="V33" s="334">
        <f>IF(D33="","",VLOOKUP(B33,Data!$B$5:$J$502,9,FALSE)*D33)</f>
        <v>8.4420000000000002</v>
      </c>
      <c r="X33" s="386"/>
      <c r="Y33" s="386"/>
      <c r="Z33" s="386"/>
      <c r="AA33" s="386"/>
      <c r="AB33" s="386"/>
    </row>
    <row r="34" spans="1:28" s="468" customFormat="1" ht="11" customHeight="1">
      <c r="A34" s="476"/>
      <c r="B34" s="499"/>
      <c r="C34" s="324" t="str">
        <f>IF(D34="","",VLOOKUP(B34,Data!$B$5:$L$502,2,FALSE))</f>
        <v/>
      </c>
      <c r="D34" s="485"/>
      <c r="E34" s="312"/>
      <c r="F34" s="325" t="str">
        <f>IF(D34="","",VLOOKUP(B34,Data!$B$5:$L$502,11,FALSE))</f>
        <v/>
      </c>
      <c r="G34" s="326" t="str">
        <f>IF(D34&gt;0,D34*F34,"-")</f>
        <v>-</v>
      </c>
      <c r="H34" s="327" t="str">
        <f>IF(D34="","",VLOOKUP(B34,Data!$B$5:$D$502,3,FALSE))</f>
        <v/>
      </c>
      <c r="I34" s="327" t="str">
        <f>IF(D34="","",VLOOKUP(B34,Data!$B$5:$M$502,12,FALSE))</f>
        <v/>
      </c>
      <c r="J34" s="356"/>
      <c r="K34" s="325" t="str">
        <f>IF(D34="","",VLOOKUP(B34,Data!$B$5:$E$502,4,FALSE)*D34)</f>
        <v/>
      </c>
      <c r="L34" s="325" t="str">
        <f>IF(D34="","",VLOOKUP(B34,Data!$B$5:$F$502,5,FALSE)*D34)</f>
        <v/>
      </c>
      <c r="M34" s="357"/>
      <c r="N34" s="358"/>
      <c r="O34" s="359"/>
      <c r="P34" s="360"/>
      <c r="Q34" s="359"/>
      <c r="R34" s="359"/>
      <c r="S34" s="360"/>
      <c r="T34" s="361"/>
      <c r="U34" s="360"/>
      <c r="V34" s="334" t="str">
        <f>IF(D34="","",VLOOKUP(B34,Data!$B$5:$J$502,9,FALSE)*D34)</f>
        <v/>
      </c>
      <c r="X34" s="386"/>
      <c r="Y34" s="386"/>
      <c r="Z34" s="386"/>
      <c r="AA34" s="386"/>
      <c r="AB34" s="386"/>
    </row>
    <row r="35" spans="1:28" s="440" customFormat="1" ht="17.5">
      <c r="A35" s="476"/>
      <c r="B35" s="784"/>
      <c r="C35" s="785"/>
      <c r="D35" s="510">
        <f>SUM(D17:D34)</f>
        <v>89</v>
      </c>
      <c r="E35" s="463"/>
      <c r="F35" s="351"/>
      <c r="G35" s="351">
        <f>SUM(G17:G34)</f>
        <v>284926.89999999997</v>
      </c>
      <c r="H35" s="462"/>
      <c r="I35" s="462"/>
      <c r="J35" s="462"/>
      <c r="K35" s="351">
        <f>SUM(K17:K34)</f>
        <v>23862</v>
      </c>
      <c r="L35" s="351">
        <f>SUM(L17:L34)</f>
        <v>21291</v>
      </c>
      <c r="M35" s="351">
        <f>SUM(M18:M34)</f>
        <v>0</v>
      </c>
      <c r="N35" s="351" t="e">
        <f>SUM(#REF!)</f>
        <v>#REF!</v>
      </c>
      <c r="O35" s="351">
        <f>SUM(O18:O34)</f>
        <v>0</v>
      </c>
      <c r="P35" s="351">
        <f>SUM(P18:P34)</f>
        <v>0</v>
      </c>
      <c r="Q35" s="351" t="e">
        <f>SUM(#REF!)</f>
        <v>#REF!</v>
      </c>
      <c r="R35" s="351">
        <f>SUM(R18:R34)</f>
        <v>0</v>
      </c>
      <c r="S35" s="351">
        <f>SUM(S18:S34)</f>
        <v>0</v>
      </c>
      <c r="T35" s="351"/>
      <c r="U35" s="351">
        <f>SUM(U18:U34)</f>
        <v>0</v>
      </c>
      <c r="V35" s="354">
        <f>SUM(V17:V34)</f>
        <v>125.47200000000001</v>
      </c>
    </row>
    <row r="36" spans="1:28" ht="16.5">
      <c r="A36" s="476"/>
      <c r="B36" s="786"/>
      <c r="C36" s="787"/>
      <c r="D36" s="511"/>
      <c r="E36" s="412"/>
      <c r="F36" s="183" t="s">
        <v>821</v>
      </c>
      <c r="G36" s="180"/>
      <c r="H36" s="442"/>
      <c r="I36" s="442"/>
      <c r="J36" s="442"/>
      <c r="K36" s="184"/>
      <c r="L36" s="180"/>
      <c r="M36" s="414"/>
      <c r="N36" s="413"/>
      <c r="O36" s="413"/>
      <c r="P36" s="413"/>
      <c r="Q36" s="413"/>
      <c r="R36" s="413"/>
      <c r="S36" s="413"/>
      <c r="T36" s="414"/>
      <c r="U36" s="414"/>
      <c r="V36" s="182"/>
    </row>
    <row r="37" spans="1:28" ht="13">
      <c r="A37" s="393" t="s">
        <v>530</v>
      </c>
      <c r="B37" s="394"/>
      <c r="C37" s="444"/>
      <c r="D37" s="512" t="s">
        <v>538</v>
      </c>
      <c r="E37" s="407"/>
      <c r="F37" s="80" t="s">
        <v>83</v>
      </c>
      <c r="G37" s="84"/>
      <c r="H37" s="423" t="s">
        <v>84</v>
      </c>
      <c r="I37" s="446"/>
      <c r="J37" s="175" t="s">
        <v>85</v>
      </c>
      <c r="K37" s="175"/>
      <c r="L37" s="765" t="s">
        <v>86</v>
      </c>
      <c r="M37" s="766"/>
      <c r="N37" s="766"/>
      <c r="O37" s="766"/>
      <c r="P37" s="766"/>
      <c r="Q37" s="766"/>
      <c r="R37" s="766"/>
      <c r="S37" s="766"/>
      <c r="T37" s="766"/>
      <c r="U37" s="766"/>
      <c r="V37" s="767"/>
    </row>
    <row r="38" spans="1:28" ht="13">
      <c r="A38" s="400" t="s">
        <v>531</v>
      </c>
      <c r="C38" s="409"/>
      <c r="D38" s="501" t="s">
        <v>88</v>
      </c>
      <c r="F38" s="768"/>
      <c r="G38" s="769"/>
      <c r="H38" s="400" t="s">
        <v>89</v>
      </c>
      <c r="I38" s="447"/>
      <c r="J38" s="177" t="s">
        <v>90</v>
      </c>
      <c r="K38" s="177"/>
      <c r="L38" s="173"/>
      <c r="V38" s="178"/>
    </row>
    <row r="39" spans="1:28">
      <c r="A39" s="400" t="s">
        <v>532</v>
      </c>
      <c r="C39" s="401"/>
      <c r="F39" s="768"/>
      <c r="G39" s="769"/>
      <c r="H39" s="400"/>
      <c r="I39" s="447"/>
      <c r="J39" s="177" t="s">
        <v>94</v>
      </c>
      <c r="K39" s="177"/>
      <c r="L39" s="173"/>
      <c r="V39" s="178"/>
    </row>
    <row r="40" spans="1:28" ht="12" customHeight="1">
      <c r="A40" s="412"/>
      <c r="B40" s="413"/>
      <c r="C40" s="448"/>
      <c r="D40" s="501" t="s">
        <v>95</v>
      </c>
      <c r="F40" s="768"/>
      <c r="G40" s="769"/>
      <c r="H40" s="400" t="s">
        <v>96</v>
      </c>
      <c r="I40" s="447"/>
      <c r="J40" s="177"/>
      <c r="K40" s="177"/>
      <c r="L40" s="173"/>
      <c r="V40" s="178"/>
    </row>
    <row r="41" spans="1:28" ht="13">
      <c r="A41" s="393" t="s">
        <v>97</v>
      </c>
      <c r="B41" s="407"/>
      <c r="C41" s="395"/>
      <c r="D41" s="501" t="s">
        <v>98</v>
      </c>
      <c r="F41" s="88" t="s">
        <v>99</v>
      </c>
      <c r="G41" s="85"/>
      <c r="H41" s="400" t="s">
        <v>89</v>
      </c>
      <c r="I41" s="447"/>
      <c r="J41" s="177" t="s">
        <v>100</v>
      </c>
      <c r="K41" s="177"/>
      <c r="L41" s="173"/>
      <c r="V41" s="178"/>
    </row>
    <row r="42" spans="1:28" ht="14.25" customHeight="1">
      <c r="A42" s="400" t="s">
        <v>546</v>
      </c>
      <c r="C42" s="401"/>
      <c r="D42" s="501" t="s">
        <v>101</v>
      </c>
      <c r="F42" s="89"/>
      <c r="G42" s="187"/>
      <c r="H42" s="400" t="s">
        <v>102</v>
      </c>
      <c r="I42" s="447"/>
      <c r="J42" s="177" t="s">
        <v>533</v>
      </c>
      <c r="K42" s="177"/>
      <c r="L42" s="770" t="s">
        <v>104</v>
      </c>
      <c r="M42" s="771"/>
      <c r="N42" s="771"/>
      <c r="O42" s="771"/>
      <c r="P42" s="771"/>
      <c r="Q42" s="771"/>
      <c r="R42" s="771"/>
      <c r="S42" s="771"/>
      <c r="T42" s="771"/>
      <c r="U42" s="771"/>
      <c r="V42" s="772"/>
    </row>
    <row r="43" spans="1:28" ht="16.25" customHeight="1">
      <c r="A43" s="412"/>
      <c r="B43" s="413"/>
      <c r="C43" s="414"/>
      <c r="D43" s="513"/>
      <c r="E43" s="413"/>
      <c r="F43" s="778" t="s">
        <v>992</v>
      </c>
      <c r="G43" s="782"/>
      <c r="H43" s="778" t="s">
        <v>993</v>
      </c>
      <c r="I43" s="783"/>
      <c r="J43" s="181" t="s">
        <v>105</v>
      </c>
      <c r="K43" s="181"/>
      <c r="L43" s="762" t="s">
        <v>106</v>
      </c>
      <c r="M43" s="763"/>
      <c r="N43" s="763"/>
      <c r="O43" s="763"/>
      <c r="P43" s="763"/>
      <c r="Q43" s="763"/>
      <c r="R43" s="763"/>
      <c r="S43" s="763"/>
      <c r="T43" s="763"/>
      <c r="U43" s="763"/>
      <c r="V43" s="764"/>
    </row>
    <row r="44" spans="1:28" ht="18" customHeight="1"/>
    <row r="45" spans="1:28" ht="44.5" customHeight="1"/>
    <row r="46" spans="1:28" ht="11" customHeight="1"/>
    <row r="47" spans="1:28" s="460" customFormat="1" ht="17.25" customHeight="1">
      <c r="A47" s="203" t="s">
        <v>942</v>
      </c>
      <c r="B47" s="169"/>
      <c r="C47" s="203" t="s">
        <v>597</v>
      </c>
      <c r="D47" s="500"/>
      <c r="E47" s="168"/>
      <c r="F47" s="203" t="s">
        <v>936</v>
      </c>
      <c r="G47" s="169"/>
      <c r="H47" s="203" t="s">
        <v>597</v>
      </c>
      <c r="K47" s="225"/>
      <c r="L47" s="225"/>
      <c r="V47" s="226"/>
    </row>
    <row r="48" spans="1:28" s="460" customFormat="1" ht="17.25" customHeight="1">
      <c r="A48" s="203" t="s">
        <v>943</v>
      </c>
      <c r="B48" s="169"/>
      <c r="C48" s="203" t="s">
        <v>948</v>
      </c>
      <c r="D48" s="500"/>
      <c r="E48" s="168"/>
      <c r="F48" s="203" t="s">
        <v>937</v>
      </c>
      <c r="G48" s="169"/>
      <c r="H48" s="203" t="s">
        <v>947</v>
      </c>
      <c r="K48" s="225"/>
      <c r="L48" s="225"/>
      <c r="V48" s="226"/>
    </row>
    <row r="49" spans="1:22" s="460" customFormat="1" ht="17.25" customHeight="1">
      <c r="A49" s="203" t="s">
        <v>944</v>
      </c>
      <c r="B49" s="169"/>
      <c r="C49" s="203" t="s">
        <v>947</v>
      </c>
      <c r="D49" s="500"/>
      <c r="E49" s="168"/>
      <c r="F49" s="203" t="s">
        <v>938</v>
      </c>
      <c r="G49" s="169"/>
      <c r="H49" s="203" t="s">
        <v>597</v>
      </c>
      <c r="K49" s="225"/>
      <c r="L49" s="225"/>
      <c r="V49" s="226"/>
    </row>
    <row r="50" spans="1:22" s="460" customFormat="1" ht="17.25" customHeight="1">
      <c r="A50" s="203" t="s">
        <v>945</v>
      </c>
      <c r="B50" s="169"/>
      <c r="C50" s="203" t="s">
        <v>597</v>
      </c>
      <c r="D50" s="500"/>
      <c r="E50" s="168"/>
      <c r="F50" s="203" t="s">
        <v>939</v>
      </c>
      <c r="G50" s="169"/>
      <c r="H50" s="203" t="s">
        <v>597</v>
      </c>
      <c r="K50" s="225"/>
      <c r="L50" s="225"/>
      <c r="V50" s="226"/>
    </row>
    <row r="51" spans="1:22" s="460" customFormat="1" ht="17.25" customHeight="1">
      <c r="A51" s="203" t="s">
        <v>946</v>
      </c>
      <c r="B51" s="169"/>
      <c r="C51" s="203" t="s">
        <v>597</v>
      </c>
      <c r="D51" s="500"/>
      <c r="E51" s="168"/>
      <c r="F51" s="203" t="s">
        <v>941</v>
      </c>
      <c r="G51" s="169"/>
      <c r="H51" s="203" t="s">
        <v>597</v>
      </c>
      <c r="K51" s="225"/>
      <c r="L51" s="225"/>
      <c r="V51" s="226"/>
    </row>
    <row r="52" spans="1:22" ht="20">
      <c r="A52" s="168"/>
      <c r="B52" s="168"/>
      <c r="C52" s="168"/>
      <c r="D52" s="500"/>
      <c r="E52" s="168"/>
      <c r="F52" s="203" t="s">
        <v>940</v>
      </c>
      <c r="H52" s="203" t="s">
        <v>597</v>
      </c>
    </row>
    <row r="53" spans="1:22" ht="14">
      <c r="A53" s="459"/>
      <c r="B53" s="435"/>
      <c r="C53" s="167"/>
      <c r="D53" s="514"/>
    </row>
    <row r="54" spans="1:22" ht="14">
      <c r="A54" s="450"/>
      <c r="B54" s="435"/>
      <c r="C54" s="167"/>
      <c r="D54" s="514"/>
    </row>
    <row r="55" spans="1:22" ht="14">
      <c r="A55" s="452"/>
      <c r="B55" s="435"/>
      <c r="C55" s="167"/>
      <c r="D55" s="514"/>
    </row>
    <row r="56" spans="1:22" ht="14">
      <c r="A56" s="452"/>
      <c r="B56" s="435"/>
      <c r="C56" s="167"/>
      <c r="D56" s="514"/>
    </row>
    <row r="57" spans="1:22" ht="14">
      <c r="A57" s="452"/>
      <c r="B57" s="435"/>
      <c r="C57" s="167"/>
      <c r="D57" s="514"/>
    </row>
    <row r="58" spans="1:22" ht="14">
      <c r="A58" s="452"/>
      <c r="B58" s="435"/>
      <c r="C58" s="167"/>
      <c r="D58" s="514"/>
    </row>
    <row r="59" spans="1:22" ht="14">
      <c r="A59" s="452"/>
      <c r="B59" s="435"/>
      <c r="C59" s="167"/>
      <c r="D59" s="514"/>
    </row>
    <row r="60" spans="1:22" ht="14">
      <c r="A60" s="435"/>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435"/>
      <c r="D72" s="514"/>
    </row>
    <row r="73" spans="1:4" ht="14">
      <c r="A73" s="452"/>
      <c r="B73" s="435"/>
      <c r="C73" s="435"/>
      <c r="D73" s="514"/>
    </row>
    <row r="74" spans="1:4" ht="14">
      <c r="A74" s="435"/>
      <c r="B74" s="435"/>
      <c r="C74" s="435"/>
      <c r="D74" s="514"/>
    </row>
  </sheetData>
  <sortState xmlns:xlrd2="http://schemas.microsoft.com/office/spreadsheetml/2017/richdata2" ref="A23:AB33">
    <sortCondition ref="B23:B33"/>
  </sortState>
  <mergeCells count="9">
    <mergeCell ref="F43:G43"/>
    <mergeCell ref="H43:I43"/>
    <mergeCell ref="L43:V43"/>
    <mergeCell ref="B35:C36"/>
    <mergeCell ref="L37:V37"/>
    <mergeCell ref="F38:G38"/>
    <mergeCell ref="F39:G39"/>
    <mergeCell ref="F40:G40"/>
    <mergeCell ref="L42:V42"/>
  </mergeCells>
  <printOptions horizontalCentered="1"/>
  <pageMargins left="0.19685039370078741" right="0" top="0.15748031496062992" bottom="0.15748031496062992" header="0.11811023622047245" footer="0.15748031496062992"/>
  <pageSetup paperSize="9" scale="69" firstPageNumber="4294963191" orientation="landscape" horizontalDpi="4294967295" verticalDpi="4294967295" r:id="rId1"/>
  <headerFooter alignWithMargins="0">
    <oddHeader>&amp;R&amp;"Calibri"&amp;10&amp;K000000 Confidential&amp;1#_x000D_</oddHead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B67"/>
  <sheetViews>
    <sheetView topLeftCell="A10" zoomScale="85" zoomScaleNormal="85"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43"/>
      <c r="I10" s="54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987</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350</v>
      </c>
      <c r="C19" s="324" t="str">
        <f>IF(D19="","",VLOOKUP(B19,Data!$B$5:$L$502,2,FALSE))</f>
        <v>ZU05460</v>
      </c>
      <c r="D19" s="485">
        <v>1</v>
      </c>
      <c r="E19" s="525" t="s">
        <v>528</v>
      </c>
      <c r="F19" s="325">
        <f>IF(D19="","",VLOOKUP(B19,Data!$B$5:$L$502,11,FALSE))</f>
        <v>5913.05</v>
      </c>
      <c r="G19" s="326">
        <f>IF(D19&gt;0,D19*F19,"-")</f>
        <v>5913.05</v>
      </c>
      <c r="H19" s="327" t="str">
        <f>IF(D19="","",VLOOKUP(B19,Data!$B$5:$D$502,3,FALSE))</f>
        <v>C/T</v>
      </c>
      <c r="I19" s="327" t="str">
        <f>IF(D19="","",VLOOKUP(B19,Data!$B$5:$M$502,12,FALSE))</f>
        <v>Indonesia</v>
      </c>
      <c r="J19" s="356" t="s">
        <v>988</v>
      </c>
      <c r="K19" s="325">
        <f>IF(D19="","",VLOOKUP(B19,Data!$B$5:$E$502,4,FALSE)*D19)</f>
        <v>338</v>
      </c>
      <c r="L19" s="325">
        <f>IF(D19="","",VLOOKUP(B19,Data!$B$5:$F$502,5,FALSE)*D19)</f>
        <v>297</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v>2</v>
      </c>
      <c r="B20" s="499" t="s">
        <v>361</v>
      </c>
      <c r="C20" s="324" t="str">
        <f>IF(D20="","",VLOOKUP(B20,Data!$B$5:$L$502,2,FALSE))</f>
        <v>WQ78290</v>
      </c>
      <c r="D20" s="485">
        <v>25</v>
      </c>
      <c r="E20" s="525"/>
      <c r="F20" s="325">
        <f>IF(D20="","",VLOOKUP(B20,Data!$B$5:$L$502,11,FALSE))</f>
        <v>4283.7299999999996</v>
      </c>
      <c r="G20" s="326">
        <f t="shared" ref="G20:G26" si="0">IF(D20&gt;0,D20*F20,"-")</f>
        <v>107093.24999999999</v>
      </c>
      <c r="H20" s="327" t="str">
        <f>IF(D20="","",VLOOKUP(B20,Data!$B$5:$D$502,3,FALSE))</f>
        <v>C/T</v>
      </c>
      <c r="I20" s="327" t="str">
        <f>IF(D20="","",VLOOKUP(B20,Data!$B$5:$M$502,12,FALSE))</f>
        <v>Indonesia</v>
      </c>
      <c r="J20" s="356" t="s">
        <v>988</v>
      </c>
      <c r="K20" s="325">
        <f>IF(D20="","",VLOOKUP(B20,Data!$B$5:$E$502,4,FALSE)*D20)</f>
        <v>7625</v>
      </c>
      <c r="L20" s="325">
        <f>IF(D20="","",VLOOKUP(B20,Data!$B$5:$F$502,5,FALSE)*D20)</f>
        <v>6725</v>
      </c>
      <c r="M20" s="357"/>
      <c r="N20" s="358"/>
      <c r="O20" s="359"/>
      <c r="P20" s="360"/>
      <c r="Q20" s="359"/>
      <c r="R20" s="359"/>
      <c r="S20" s="360"/>
      <c r="T20" s="361"/>
      <c r="U20" s="360"/>
      <c r="V20" s="334">
        <f>IF(D20="","",VLOOKUP(B20,Data!$B$5:$J$502,9,FALSE)*D20)</f>
        <v>38.35</v>
      </c>
      <c r="X20" s="386"/>
      <c r="Y20" s="386"/>
      <c r="Z20" s="386"/>
      <c r="AA20" s="386"/>
      <c r="AB20" s="386"/>
    </row>
    <row r="21" spans="1:28" s="468" customFormat="1" ht="19.25" customHeight="1">
      <c r="A21" s="540">
        <v>3</v>
      </c>
      <c r="B21" s="499" t="s">
        <v>40</v>
      </c>
      <c r="C21" s="324" t="str">
        <f>IF(D21="","",VLOOKUP(B21,Data!$B$5:$L$502,2,FALSE))</f>
        <v>ZJ54410</v>
      </c>
      <c r="D21" s="485">
        <v>1</v>
      </c>
      <c r="E21" s="525" t="s">
        <v>529</v>
      </c>
      <c r="F21" s="325">
        <f>IF(D21="","",VLOOKUP(B21,Data!$B$5:$L$502,11,FALSE))</f>
        <v>4657.7700000000004</v>
      </c>
      <c r="G21" s="326">
        <f t="shared" si="0"/>
        <v>4657.7700000000004</v>
      </c>
      <c r="H21" s="327" t="str">
        <f>IF(D21="","",VLOOKUP(B21,Data!$B$5:$D$502,3,FALSE))</f>
        <v>C/T</v>
      </c>
      <c r="I21" s="327" t="str">
        <f>IF(D21="","",VLOOKUP(B21,Data!$B$5:$M$502,12,FALSE))</f>
        <v>Indonesia</v>
      </c>
      <c r="J21" s="356" t="s">
        <v>988</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386"/>
      <c r="Y21" s="386"/>
      <c r="Z21" s="386"/>
      <c r="AA21" s="386"/>
      <c r="AB21" s="386"/>
    </row>
    <row r="22" spans="1:28" s="468" customFormat="1" ht="19.25" customHeight="1">
      <c r="A22" s="540">
        <v>4</v>
      </c>
      <c r="B22" s="499" t="s">
        <v>724</v>
      </c>
      <c r="C22" s="324" t="str">
        <f>IF(D22="","",VLOOKUP(B22,Data!$B$5:$L$502,2,FALSE))</f>
        <v>VAC9590</v>
      </c>
      <c r="D22" s="485">
        <v>8</v>
      </c>
      <c r="E22" s="312"/>
      <c r="F22" s="325">
        <f>IF(D22="","",VLOOKUP(B22,Data!$B$5:$L$502,11,FALSE))</f>
        <v>5076.5600000000004</v>
      </c>
      <c r="G22" s="326">
        <f t="shared" si="0"/>
        <v>40612.480000000003</v>
      </c>
      <c r="H22" s="327" t="str">
        <f>IF(D22="","",VLOOKUP(B22,Data!$B$5:$D$502,3,FALSE))</f>
        <v>C/T</v>
      </c>
      <c r="I22" s="327" t="str">
        <f>IF(D22="","",VLOOKUP(B22,Data!$B$5:$M$502,12,FALSE))</f>
        <v>Indonesia</v>
      </c>
      <c r="J22" s="356" t="s">
        <v>988</v>
      </c>
      <c r="K22" s="325">
        <f>IF(D22="","",VLOOKUP(B22,Data!$B$5:$E$502,4,FALSE)*D22)</f>
        <v>2480</v>
      </c>
      <c r="L22" s="325">
        <f>IF(D22="","",VLOOKUP(B22,Data!$B$5:$F$502,5,FALSE)*D22)</f>
        <v>2192</v>
      </c>
      <c r="M22" s="357"/>
      <c r="N22" s="358"/>
      <c r="O22" s="359"/>
      <c r="P22" s="360"/>
      <c r="Q22" s="359"/>
      <c r="R22" s="359"/>
      <c r="S22" s="360"/>
      <c r="T22" s="361"/>
      <c r="U22" s="360"/>
      <c r="V22" s="334">
        <f>IF(D22="","",VLOOKUP(B22,Data!$B$5:$J$502,9,FALSE)*D22)</f>
        <v>12.272</v>
      </c>
      <c r="X22" s="386"/>
      <c r="Y22" s="386"/>
      <c r="Z22" s="386"/>
      <c r="AA22" s="386"/>
      <c r="AB22" s="386"/>
    </row>
    <row r="23" spans="1:28" s="468" customFormat="1" ht="19.25" customHeight="1">
      <c r="A23" s="540">
        <v>5</v>
      </c>
      <c r="B23" s="499" t="s">
        <v>353</v>
      </c>
      <c r="C23" s="324" t="str">
        <f>IF(D23="","",VLOOKUP(B23,Data!$B$5:$L$502,2,FALSE))</f>
        <v>ZF71250</v>
      </c>
      <c r="D23" s="485">
        <v>29</v>
      </c>
      <c r="E23" s="312" t="s">
        <v>982</v>
      </c>
      <c r="F23" s="325">
        <f>IF(D23="","",VLOOKUP(B23,Data!$B$5:$L$502,11,FALSE))</f>
        <v>1991.71</v>
      </c>
      <c r="G23" s="326">
        <f t="shared" si="0"/>
        <v>57759.590000000004</v>
      </c>
      <c r="H23" s="327" t="str">
        <f>IF(D23="","",VLOOKUP(B23,Data!$B$5:$D$502,3,FALSE))</f>
        <v>C/T</v>
      </c>
      <c r="I23" s="327" t="str">
        <f>IF(D23="","",VLOOKUP(B23,Data!$B$5:$M$502,12,FALSE))</f>
        <v>Indonesia</v>
      </c>
      <c r="J23" s="356" t="s">
        <v>988</v>
      </c>
      <c r="K23" s="325">
        <f>IF(D23="","",VLOOKUP(B23,Data!$B$5:$E$502,4,FALSE)*D23)</f>
        <v>6380</v>
      </c>
      <c r="L23" s="325">
        <f>IF(D23="","",VLOOKUP(B23,Data!$B$5:$F$502,5,FALSE)*D23)</f>
        <v>5771</v>
      </c>
      <c r="M23" s="357"/>
      <c r="N23" s="358"/>
      <c r="O23" s="359"/>
      <c r="P23" s="360"/>
      <c r="Q23" s="359"/>
      <c r="R23" s="359"/>
      <c r="S23" s="360"/>
      <c r="T23" s="361"/>
      <c r="U23" s="360"/>
      <c r="V23" s="334">
        <f>IF(D23="","",VLOOKUP(B23,Data!$B$5:$J$502,9,FALSE)*D23)</f>
        <v>34.365000000000002</v>
      </c>
      <c r="X23" s="386"/>
      <c r="Y23" s="386"/>
      <c r="Z23" s="386"/>
      <c r="AA23" s="386"/>
      <c r="AB23" s="386"/>
    </row>
    <row r="24" spans="1:28" s="468" customFormat="1" ht="19.25" customHeight="1">
      <c r="A24" s="540">
        <v>6</v>
      </c>
      <c r="B24" s="499" t="s">
        <v>25</v>
      </c>
      <c r="C24" s="324" t="str">
        <f>IF(D24="","",VLOOKUP(B24,Data!$B$5:$L$502,2,FALSE))</f>
        <v>ZJ73720</v>
      </c>
      <c r="D24" s="485">
        <v>2</v>
      </c>
      <c r="E24" s="312"/>
      <c r="F24" s="325">
        <f>IF(D24="","",VLOOKUP(B24,Data!$B$5:$L$502,11,FALSE))</f>
        <v>2445.35</v>
      </c>
      <c r="G24" s="326">
        <f t="shared" si="0"/>
        <v>4890.7</v>
      </c>
      <c r="H24" s="327" t="str">
        <f>IF(D24="","",VLOOKUP(B24,Data!$B$5:$D$502,3,FALSE))</f>
        <v>C/T</v>
      </c>
      <c r="I24" s="327" t="str">
        <f>IF(D24="","",VLOOKUP(B24,Data!$B$5:$M$502,12,FALSE))</f>
        <v>Indonesia</v>
      </c>
      <c r="J24" s="356" t="s">
        <v>988</v>
      </c>
      <c r="K24" s="325">
        <f>IF(D24="","",VLOOKUP(B24,Data!$B$5:$E$502,4,FALSE)*D24)</f>
        <v>440</v>
      </c>
      <c r="L24" s="325">
        <f>IF(D24="","",VLOOKUP(B24,Data!$B$5:$F$502,5,FALSE)*D24)</f>
        <v>398</v>
      </c>
      <c r="M24" s="357"/>
      <c r="N24" s="358"/>
      <c r="O24" s="359"/>
      <c r="P24" s="360"/>
      <c r="Q24" s="359"/>
      <c r="R24" s="359"/>
      <c r="S24" s="360"/>
      <c r="T24" s="361"/>
      <c r="U24" s="360"/>
      <c r="V24" s="334">
        <f>IF(D24="","",VLOOKUP(B24,Data!$B$5:$J$502,9,FALSE)*D24)</f>
        <v>2.37</v>
      </c>
      <c r="X24" s="386"/>
      <c r="Y24" s="386"/>
      <c r="Z24" s="386"/>
      <c r="AA24" s="386"/>
      <c r="AB24" s="386"/>
    </row>
    <row r="25" spans="1:28" s="468" customFormat="1" ht="19.25" customHeight="1">
      <c r="A25" s="540"/>
      <c r="B25" s="499"/>
      <c r="C25" s="324" t="str">
        <f>IF(D25="","",VLOOKUP(B25,Data!$B$5:$L$502,2,FALSE))</f>
        <v/>
      </c>
      <c r="D25" s="485"/>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540"/>
      <c r="B26" s="499"/>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68" customFormat="1" ht="11" customHeight="1">
      <c r="A27" s="476"/>
      <c r="B27" s="499"/>
      <c r="C27" s="324" t="str">
        <f>IF(D27="","",VLOOKUP(B27,Data!$B$5:$L$502,2,FALSE))</f>
        <v/>
      </c>
      <c r="D27" s="485"/>
      <c r="E27" s="312"/>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40" customFormat="1" ht="17.5">
      <c r="A28" s="476"/>
      <c r="B28" s="784"/>
      <c r="C28" s="785"/>
      <c r="D28" s="510">
        <f>SUM(D17:D27)</f>
        <v>66</v>
      </c>
      <c r="E28" s="463"/>
      <c r="F28" s="351"/>
      <c r="G28" s="351">
        <f>SUM(G17:G27)</f>
        <v>220926.84</v>
      </c>
      <c r="H28" s="462"/>
      <c r="I28" s="462"/>
      <c r="J28" s="462"/>
      <c r="K28" s="351">
        <f>SUM(K17:K27)</f>
        <v>17568</v>
      </c>
      <c r="L28" s="351">
        <f>SUM(L17:L27)</f>
        <v>15652</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90.697000000000003</v>
      </c>
    </row>
    <row r="29" spans="1:28" ht="16.5">
      <c r="A29" s="476"/>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2" ht="12" customHeight="1">
      <c r="A33" s="412"/>
      <c r="B33" s="413"/>
      <c r="C33" s="448"/>
      <c r="D33" s="501" t="s">
        <v>95</v>
      </c>
      <c r="F33" s="768"/>
      <c r="G33" s="769"/>
      <c r="H33" s="400" t="s">
        <v>96</v>
      </c>
      <c r="I33" s="447"/>
      <c r="J33" s="177"/>
      <c r="K33" s="177"/>
      <c r="L33" s="173"/>
      <c r="V33" s="178"/>
    </row>
    <row r="34" spans="1:22" ht="13">
      <c r="A34" s="393" t="s">
        <v>97</v>
      </c>
      <c r="B34" s="407"/>
      <c r="C34" s="395"/>
      <c r="D34" s="501" t="s">
        <v>98</v>
      </c>
      <c r="F34" s="88" t="s">
        <v>99</v>
      </c>
      <c r="G34" s="85"/>
      <c r="H34" s="400" t="s">
        <v>89</v>
      </c>
      <c r="I34" s="447"/>
      <c r="J34" s="177" t="s">
        <v>100</v>
      </c>
      <c r="K34" s="177"/>
      <c r="L34" s="173"/>
      <c r="V34" s="178"/>
    </row>
    <row r="35" spans="1:22"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2" ht="16.25" customHeight="1">
      <c r="A36" s="412"/>
      <c r="B36" s="413"/>
      <c r="C36" s="414"/>
      <c r="D36" s="513"/>
      <c r="E36" s="413"/>
      <c r="F36" s="778" t="s">
        <v>995</v>
      </c>
      <c r="G36" s="782"/>
      <c r="H36" s="778" t="s">
        <v>994</v>
      </c>
      <c r="I36" s="783"/>
      <c r="J36" s="181" t="s">
        <v>105</v>
      </c>
      <c r="K36" s="181"/>
      <c r="L36" s="762" t="s">
        <v>106</v>
      </c>
      <c r="M36" s="763"/>
      <c r="N36" s="763"/>
      <c r="O36" s="763"/>
      <c r="P36" s="763"/>
      <c r="Q36" s="763"/>
      <c r="R36" s="763"/>
      <c r="S36" s="763"/>
      <c r="T36" s="763"/>
      <c r="U36" s="763"/>
      <c r="V36" s="764"/>
    </row>
    <row r="37" spans="1:22" ht="18" customHeight="1"/>
    <row r="38" spans="1:22" ht="44.5" customHeight="1"/>
    <row r="39" spans="1:22" ht="11" customHeight="1"/>
    <row r="40" spans="1:22" s="460" customFormat="1" ht="17.25" customHeight="1">
      <c r="A40" s="203" t="s">
        <v>942</v>
      </c>
      <c r="B40" s="169"/>
      <c r="C40" s="203" t="s">
        <v>597</v>
      </c>
      <c r="D40" s="500"/>
      <c r="E40" s="168"/>
      <c r="F40" s="203" t="s">
        <v>936</v>
      </c>
      <c r="G40" s="169"/>
      <c r="H40" s="203" t="s">
        <v>597</v>
      </c>
      <c r="K40" s="225"/>
      <c r="L40" s="225"/>
      <c r="V40" s="226"/>
    </row>
    <row r="41" spans="1:22" s="460" customFormat="1" ht="17.25" customHeight="1">
      <c r="A41" s="203" t="s">
        <v>943</v>
      </c>
      <c r="B41" s="169"/>
      <c r="C41" s="203" t="s">
        <v>998</v>
      </c>
      <c r="D41" s="500"/>
      <c r="E41" s="168"/>
      <c r="F41" s="203" t="s">
        <v>937</v>
      </c>
      <c r="G41" s="169"/>
      <c r="H41" s="203" t="s">
        <v>947</v>
      </c>
      <c r="K41" s="225"/>
      <c r="L41" s="225"/>
      <c r="V41" s="226"/>
    </row>
    <row r="42" spans="1:22" s="460" customFormat="1" ht="17.25" customHeight="1">
      <c r="A42" s="203" t="s">
        <v>944</v>
      </c>
      <c r="B42" s="169"/>
      <c r="C42" s="203" t="s">
        <v>999</v>
      </c>
      <c r="D42" s="500"/>
      <c r="E42" s="168"/>
      <c r="F42" s="203" t="s">
        <v>938</v>
      </c>
      <c r="G42" s="169"/>
      <c r="H42" s="203" t="s">
        <v>597</v>
      </c>
      <c r="K42" s="225"/>
      <c r="L42" s="225"/>
      <c r="V42" s="226"/>
    </row>
    <row r="43" spans="1:22" s="460" customFormat="1" ht="17.25" customHeight="1">
      <c r="A43" s="203" t="s">
        <v>945</v>
      </c>
      <c r="B43" s="169"/>
      <c r="C43" s="203" t="s">
        <v>597</v>
      </c>
      <c r="D43" s="500"/>
      <c r="E43" s="168"/>
      <c r="F43" s="203" t="s">
        <v>939</v>
      </c>
      <c r="G43" s="169"/>
      <c r="H43" s="203" t="s">
        <v>597</v>
      </c>
      <c r="K43" s="225"/>
      <c r="L43" s="225"/>
      <c r="V43" s="226"/>
    </row>
    <row r="44" spans="1:22" s="460" customFormat="1" ht="17.25" customHeight="1">
      <c r="A44" s="203" t="s">
        <v>946</v>
      </c>
      <c r="B44" s="169"/>
      <c r="C44" s="203" t="s">
        <v>597</v>
      </c>
      <c r="D44" s="500"/>
      <c r="E44" s="168"/>
      <c r="F44" s="203" t="s">
        <v>941</v>
      </c>
      <c r="G44" s="169"/>
      <c r="H44" s="203" t="s">
        <v>597</v>
      </c>
      <c r="K44" s="225"/>
      <c r="L44" s="225"/>
      <c r="V44" s="226"/>
    </row>
    <row r="45" spans="1:22" ht="20">
      <c r="A45" s="168"/>
      <c r="B45" s="168"/>
      <c r="C45" s="168"/>
      <c r="D45" s="500"/>
      <c r="E45" s="168"/>
      <c r="F45" s="203" t="s">
        <v>940</v>
      </c>
      <c r="H45" s="203" t="s">
        <v>597</v>
      </c>
    </row>
    <row r="46" spans="1:22" ht="14">
      <c r="A46" s="459"/>
      <c r="B46" s="435"/>
      <c r="C46" s="167"/>
      <c r="D46" s="514"/>
    </row>
    <row r="47" spans="1:22" ht="14">
      <c r="A47" s="450"/>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35"/>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435"/>
      <c r="D65" s="514"/>
    </row>
    <row r="66" spans="1:4" ht="14">
      <c r="A66" s="452"/>
      <c r="B66" s="435"/>
      <c r="C66" s="435"/>
      <c r="D66" s="514"/>
    </row>
    <row r="67" spans="1:4" ht="14">
      <c r="A67" s="435"/>
      <c r="B67" s="435"/>
      <c r="C67" s="435"/>
      <c r="D67"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69" firstPageNumber="4294963191" orientation="landscape" horizontalDpi="4294967295" verticalDpi="4294967295" r:id="rId1"/>
  <headerFooter alignWithMargins="0">
    <oddHeader>&amp;R&amp;"Calibri"&amp;10&amp;K000000 Confidential&amp;1#_x000D_</oddHead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B76"/>
  <sheetViews>
    <sheetView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45"/>
      <c r="I10" s="54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987</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350</v>
      </c>
      <c r="C19" s="324" t="str">
        <f>IF(D19="","",VLOOKUP(B19,Data!$B$5:$L$502,2,FALSE))</f>
        <v>ZU05460</v>
      </c>
      <c r="D19" s="485">
        <v>1</v>
      </c>
      <c r="E19" s="525" t="s">
        <v>528</v>
      </c>
      <c r="F19" s="325">
        <f>IF(D19="","",VLOOKUP(B19,Data!$B$5:$L$502,11,FALSE))</f>
        <v>5913.05</v>
      </c>
      <c r="G19" s="326">
        <f>IF(D19&gt;0,D19*F19,"-")</f>
        <v>5913.05</v>
      </c>
      <c r="H19" s="327" t="str">
        <f>IF(D19="","",VLOOKUP(B19,Data!$B$5:$D$502,3,FALSE))</f>
        <v>C/T</v>
      </c>
      <c r="I19" s="327" t="str">
        <f>IF(D19="","",VLOOKUP(B19,Data!$B$5:$M$502,12,FALSE))</f>
        <v>Indonesia</v>
      </c>
      <c r="J19" s="356" t="s">
        <v>988</v>
      </c>
      <c r="K19" s="325">
        <f>IF(D19="","",VLOOKUP(B19,Data!$B$5:$E$502,4,FALSE)*D19)</f>
        <v>338</v>
      </c>
      <c r="L19" s="325">
        <f>IF(D19="","",VLOOKUP(B19,Data!$B$5:$F$502,5,FALSE)*D19)</f>
        <v>297</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v>2</v>
      </c>
      <c r="B20" s="499" t="s">
        <v>40</v>
      </c>
      <c r="C20" s="324" t="str">
        <f>IF(D20="","",VLOOKUP(B20,Data!$B$5:$L$502,2,FALSE))</f>
        <v>ZJ54410</v>
      </c>
      <c r="D20" s="480">
        <v>3</v>
      </c>
      <c r="E20" s="312"/>
      <c r="F20" s="325">
        <f>IF(D20="","",VLOOKUP(B20,Data!$B$5:$L$502,11,FALSE))</f>
        <v>4657.7700000000004</v>
      </c>
      <c r="G20" s="326">
        <f t="shared" ref="G20:G36" si="0">IF(D20&gt;0,D20*F20,"-")</f>
        <v>13973.310000000001</v>
      </c>
      <c r="H20" s="327" t="str">
        <f>IF(D20="","",VLOOKUP(B20,Data!$B$5:$D$502,3,FALSE))</f>
        <v>C/T</v>
      </c>
      <c r="I20" s="327" t="str">
        <f>IF(D20="","",VLOOKUP(B20,Data!$B$5:$M$502,12,FALSE))</f>
        <v>Indonesia</v>
      </c>
      <c r="J20" s="356" t="s">
        <v>988</v>
      </c>
      <c r="K20" s="325">
        <f>IF(D20="","",VLOOKUP(B20,Data!$B$5:$E$502,4,FALSE)*D20)</f>
        <v>915</v>
      </c>
      <c r="L20" s="325">
        <f>IF(D20="","",VLOOKUP(B20,Data!$B$5:$F$502,5,FALSE)*D20)</f>
        <v>807</v>
      </c>
      <c r="M20" s="357"/>
      <c r="N20" s="358"/>
      <c r="O20" s="359"/>
      <c r="P20" s="360"/>
      <c r="Q20" s="359"/>
      <c r="R20" s="359"/>
      <c r="S20" s="360"/>
      <c r="T20" s="361"/>
      <c r="U20" s="360"/>
      <c r="V20" s="334">
        <f>IF(D20="","",VLOOKUP(B20,Data!$B$5:$J$502,9,FALSE)*D20)</f>
        <v>4.6020000000000003</v>
      </c>
      <c r="X20" s="386"/>
      <c r="Y20" s="386"/>
      <c r="Z20" s="386"/>
      <c r="AA20" s="386"/>
      <c r="AB20" s="386"/>
    </row>
    <row r="21" spans="1:28" s="468" customFormat="1" ht="19.25" customHeight="1">
      <c r="A21" s="540">
        <v>3</v>
      </c>
      <c r="B21" s="499" t="s">
        <v>724</v>
      </c>
      <c r="C21" s="324" t="str">
        <f>IF(D21="","",VLOOKUP(B21,Data!$B$5:$L$502,2,FALSE))</f>
        <v>VAC9590</v>
      </c>
      <c r="D21" s="485">
        <v>2</v>
      </c>
      <c r="E21" s="525" t="s">
        <v>529</v>
      </c>
      <c r="F21" s="325">
        <f>IF(D21="","",VLOOKUP(B21,Data!$B$5:$L$502,11,FALSE))</f>
        <v>5076.5600000000004</v>
      </c>
      <c r="G21" s="326">
        <f t="shared" si="0"/>
        <v>10153.120000000001</v>
      </c>
      <c r="H21" s="327" t="str">
        <f>IF(D21="","",VLOOKUP(B21,Data!$B$5:$D$502,3,FALSE))</f>
        <v>C/T</v>
      </c>
      <c r="I21" s="327" t="str">
        <f>IF(D21="","",VLOOKUP(B21,Data!$B$5:$M$502,12,FALSE))</f>
        <v>Indonesia</v>
      </c>
      <c r="J21" s="356" t="s">
        <v>988</v>
      </c>
      <c r="K21" s="325">
        <f>IF(D21="","",VLOOKUP(B21,Data!$B$5:$E$502,4,FALSE)*D21)</f>
        <v>620</v>
      </c>
      <c r="L21" s="325">
        <f>IF(D21="","",VLOOKUP(B21,Data!$B$5:$F$502,5,FALSE)*D21)</f>
        <v>548</v>
      </c>
      <c r="M21" s="357"/>
      <c r="N21" s="358"/>
      <c r="O21" s="359"/>
      <c r="P21" s="360"/>
      <c r="Q21" s="359"/>
      <c r="R21" s="359"/>
      <c r="S21" s="360"/>
      <c r="T21" s="361"/>
      <c r="U21" s="360"/>
      <c r="V21" s="334">
        <f>IF(D21="","",VLOOKUP(B21,Data!$B$5:$J$502,9,FALSE)*D21)</f>
        <v>3.0680000000000001</v>
      </c>
      <c r="X21" s="386"/>
      <c r="Y21" s="386"/>
      <c r="Z21" s="386"/>
      <c r="AA21" s="386"/>
      <c r="AB21" s="386"/>
    </row>
    <row r="22" spans="1:28" s="468" customFormat="1" ht="19.25" customHeight="1">
      <c r="A22" s="540">
        <v>4</v>
      </c>
      <c r="B22" s="499" t="s">
        <v>353</v>
      </c>
      <c r="C22" s="324" t="str">
        <f>IF(D22="","",VLOOKUP(B22,Data!$B$5:$L$502,2,FALSE))</f>
        <v>ZF71250</v>
      </c>
      <c r="D22" s="485">
        <v>20</v>
      </c>
      <c r="E22" s="312"/>
      <c r="F22" s="325">
        <f>IF(D22="","",VLOOKUP(B22,Data!$B$5:$L$502,11,FALSE))</f>
        <v>1991.71</v>
      </c>
      <c r="G22" s="326">
        <f t="shared" si="0"/>
        <v>39834.199999999997</v>
      </c>
      <c r="H22" s="327" t="str">
        <f>IF(D22="","",VLOOKUP(B22,Data!$B$5:$D$502,3,FALSE))</f>
        <v>C/T</v>
      </c>
      <c r="I22" s="327" t="str">
        <f>IF(D22="","",VLOOKUP(B22,Data!$B$5:$M$502,12,FALSE))</f>
        <v>Indonesia</v>
      </c>
      <c r="J22" s="356" t="s">
        <v>988</v>
      </c>
      <c r="K22" s="325">
        <f>IF(D22="","",VLOOKUP(B22,Data!$B$5:$E$502,4,FALSE)*D22)</f>
        <v>4400</v>
      </c>
      <c r="L22" s="325">
        <f>IF(D22="","",VLOOKUP(B22,Data!$B$5:$F$502,5,FALSE)*D22)</f>
        <v>3980</v>
      </c>
      <c r="M22" s="357"/>
      <c r="N22" s="358"/>
      <c r="O22" s="359"/>
      <c r="P22" s="360"/>
      <c r="Q22" s="359"/>
      <c r="R22" s="359"/>
      <c r="S22" s="360"/>
      <c r="T22" s="361"/>
      <c r="U22" s="360"/>
      <c r="V22" s="334">
        <f>IF(D22="","",VLOOKUP(B22,Data!$B$5:$J$502,9,FALSE)*D22)</f>
        <v>23.700000000000003</v>
      </c>
      <c r="X22" s="386"/>
      <c r="Y22" s="386"/>
      <c r="Z22" s="386"/>
      <c r="AA22" s="386"/>
      <c r="AB22" s="386"/>
    </row>
    <row r="23" spans="1:28" s="468" customFormat="1" ht="19.25" customHeight="1">
      <c r="A23" s="540">
        <v>5</v>
      </c>
      <c r="B23" s="499" t="s">
        <v>26</v>
      </c>
      <c r="C23" s="324" t="str">
        <f>IF(D23="","",VLOOKUP(B23,Data!$B$5:$L$502,2,FALSE))</f>
        <v>ZJ73730</v>
      </c>
      <c r="D23" s="485">
        <v>5</v>
      </c>
      <c r="E23" s="312" t="s">
        <v>982</v>
      </c>
      <c r="F23" s="325">
        <f>IF(D23="","",VLOOKUP(B23,Data!$B$5:$L$502,11,FALSE))</f>
        <v>2456.2800000000002</v>
      </c>
      <c r="G23" s="326">
        <f t="shared" si="0"/>
        <v>12281.400000000001</v>
      </c>
      <c r="H23" s="327" t="str">
        <f>IF(D23="","",VLOOKUP(B23,Data!$B$5:$D$502,3,FALSE))</f>
        <v>C/T</v>
      </c>
      <c r="I23" s="327" t="str">
        <f>IF(D23="","",VLOOKUP(B23,Data!$B$5:$M$502,12,FALSE))</f>
        <v>Indonesia</v>
      </c>
      <c r="J23" s="356" t="s">
        <v>988</v>
      </c>
      <c r="K23" s="325">
        <f>IF(D23="","",VLOOKUP(B23,Data!$B$5:$E$502,4,FALSE)*D23)</f>
        <v>1100</v>
      </c>
      <c r="L23" s="325">
        <f>IF(D23="","",VLOOKUP(B23,Data!$B$5:$F$502,5,FALSE)*D23)</f>
        <v>995</v>
      </c>
      <c r="M23" s="357"/>
      <c r="N23" s="358"/>
      <c r="O23" s="359"/>
      <c r="P23" s="360"/>
      <c r="Q23" s="359"/>
      <c r="R23" s="359"/>
      <c r="S23" s="360"/>
      <c r="T23" s="361"/>
      <c r="U23" s="360"/>
      <c r="V23" s="334">
        <f>IF(D23="","",VLOOKUP(B23,Data!$B$5:$J$502,9,FALSE)*D23)</f>
        <v>5.9250000000000007</v>
      </c>
      <c r="X23" s="386"/>
      <c r="Y23" s="386"/>
      <c r="Z23" s="386"/>
      <c r="AA23" s="386"/>
      <c r="AB23" s="386"/>
    </row>
    <row r="24" spans="1:28" s="468" customFormat="1" ht="19.25" customHeight="1">
      <c r="A24" s="540">
        <v>6</v>
      </c>
      <c r="B24" s="499" t="s">
        <v>396</v>
      </c>
      <c r="C24" s="324" t="str">
        <f>IF(D24="","",VLOOKUP(B24,Data!$B$5:$L$502,2,FALSE))</f>
        <v>ZW44780</v>
      </c>
      <c r="D24" s="485">
        <v>1</v>
      </c>
      <c r="E24" s="312"/>
      <c r="F24" s="325">
        <f>IF(D24="","",VLOOKUP(B24,Data!$B$5:$L$502,11,FALSE))</f>
        <v>2167.13</v>
      </c>
      <c r="G24" s="326">
        <f t="shared" si="0"/>
        <v>2167.13</v>
      </c>
      <c r="H24" s="327" t="str">
        <f>IF(D24="","",VLOOKUP(B24,Data!$B$5:$D$502,3,FALSE))</f>
        <v>C/T</v>
      </c>
      <c r="I24" s="327" t="str">
        <f>IF(D24="","",VLOOKUP(B24,Data!$B$5:$M$502,12,FALSE))</f>
        <v>Indonesia</v>
      </c>
      <c r="J24" s="356" t="s">
        <v>988</v>
      </c>
      <c r="K24" s="325">
        <f>IF(D24="","",VLOOKUP(B24,Data!$B$5:$E$502,4,FALSE)*D24)</f>
        <v>220</v>
      </c>
      <c r="L24" s="325">
        <f>IF(D24="","",VLOOKUP(B24,Data!$B$5:$F$502,5,FALSE)*D24)</f>
        <v>199</v>
      </c>
      <c r="M24" s="357"/>
      <c r="N24" s="358"/>
      <c r="O24" s="359"/>
      <c r="P24" s="360"/>
      <c r="Q24" s="359"/>
      <c r="R24" s="359"/>
      <c r="S24" s="360"/>
      <c r="T24" s="361"/>
      <c r="U24" s="360"/>
      <c r="V24" s="334">
        <f>IF(D24="","",VLOOKUP(B24,Data!$B$5:$J$502,9,FALSE)*D24)</f>
        <v>1.1850000000000001</v>
      </c>
      <c r="X24" s="386"/>
      <c r="Y24" s="386"/>
      <c r="Z24" s="386"/>
      <c r="AA24" s="386"/>
      <c r="AB24" s="386"/>
    </row>
    <row r="25" spans="1:28" s="468" customFormat="1" ht="19.25" customHeight="1">
      <c r="A25" s="540">
        <v>7</v>
      </c>
      <c r="B25" s="499" t="s">
        <v>720</v>
      </c>
      <c r="C25" s="324" t="str">
        <f>IF(D25="","",VLOOKUP(B25,Data!$B$5:$L$502,2,FALSE))</f>
        <v>VAC9540</v>
      </c>
      <c r="D25" s="485">
        <v>8</v>
      </c>
      <c r="E25" s="312"/>
      <c r="F25" s="325">
        <f>IF(D25="","",VLOOKUP(B25,Data!$B$5:$L$502,11,FALSE))</f>
        <v>2343</v>
      </c>
      <c r="G25" s="326">
        <f t="shared" si="0"/>
        <v>18744</v>
      </c>
      <c r="H25" s="327" t="str">
        <f>IF(D25="","",VLOOKUP(B25,Data!$B$5:$D$502,3,FALSE))</f>
        <v>C/T</v>
      </c>
      <c r="I25" s="327" t="str">
        <f>IF(D25="","",VLOOKUP(B25,Data!$B$5:$M$502,12,FALSE))</f>
        <v>Indonesia</v>
      </c>
      <c r="J25" s="356" t="s">
        <v>988</v>
      </c>
      <c r="K25" s="325">
        <f>IF(D25="","",VLOOKUP(B25,Data!$B$5:$E$502,4,FALSE)*D25)</f>
        <v>1800</v>
      </c>
      <c r="L25" s="325">
        <f>IF(D25="","",VLOOKUP(B25,Data!$B$5:$F$502,5,FALSE)*D25)</f>
        <v>1632</v>
      </c>
      <c r="M25" s="357"/>
      <c r="N25" s="358"/>
      <c r="O25" s="359"/>
      <c r="P25" s="360"/>
      <c r="Q25" s="359"/>
      <c r="R25" s="359"/>
      <c r="S25" s="360"/>
      <c r="T25" s="361"/>
      <c r="U25" s="360"/>
      <c r="V25" s="334">
        <f>IF(D25="","",VLOOKUP(B25,Data!$B$5:$J$502,9,FALSE)*D25)</f>
        <v>9.48</v>
      </c>
      <c r="X25" s="386"/>
      <c r="Y25" s="386"/>
      <c r="Z25" s="386"/>
      <c r="AA25" s="386"/>
      <c r="AB25" s="386"/>
    </row>
    <row r="26" spans="1:28" s="468" customFormat="1" ht="19.25" customHeight="1">
      <c r="A26" s="540">
        <v>8</v>
      </c>
      <c r="B26" s="499" t="s">
        <v>792</v>
      </c>
      <c r="C26" s="324" t="str">
        <f>IF(D26="","",VLOOKUP(B26,Data!$B$5:$L$502,2,FALSE))</f>
        <v>VAW7040</v>
      </c>
      <c r="D26" s="485">
        <v>1</v>
      </c>
      <c r="E26" s="312"/>
      <c r="F26" s="325">
        <f>IF(D26="","",VLOOKUP(B26,Data!$B$5:$L$502,11,FALSE))</f>
        <v>2384.88</v>
      </c>
      <c r="G26" s="326">
        <f t="shared" si="0"/>
        <v>2384.88</v>
      </c>
      <c r="H26" s="327" t="str">
        <f>IF(D26="","",VLOOKUP(B26,Data!$B$5:$D$502,3,FALSE))</f>
        <v>C/T</v>
      </c>
      <c r="I26" s="327" t="str">
        <f>IF(D26="","",VLOOKUP(B26,Data!$B$5:$M$502,12,FALSE))</f>
        <v>Indonesia</v>
      </c>
      <c r="J26" s="356" t="s">
        <v>988</v>
      </c>
      <c r="K26" s="325">
        <f>IF(D26="","",VLOOKUP(B26,Data!$B$5:$E$502,4,FALSE)*D26)</f>
        <v>225</v>
      </c>
      <c r="L26" s="325">
        <f>IF(D26="","",VLOOKUP(B26,Data!$B$5:$F$502,5,FALSE)*D26)</f>
        <v>204</v>
      </c>
      <c r="M26" s="357"/>
      <c r="N26" s="358"/>
      <c r="O26" s="359"/>
      <c r="P26" s="360"/>
      <c r="Q26" s="359"/>
      <c r="R26" s="359"/>
      <c r="S26" s="360"/>
      <c r="T26" s="361"/>
      <c r="U26" s="360"/>
      <c r="V26" s="334">
        <f>IF(D26="","",VLOOKUP(B26,Data!$B$5:$J$502,9,FALSE)*D26)</f>
        <v>1.1850000000000001</v>
      </c>
      <c r="X26" s="386"/>
      <c r="Y26" s="386"/>
      <c r="Z26" s="386"/>
      <c r="AA26" s="386"/>
      <c r="AB26" s="386"/>
    </row>
    <row r="27" spans="1:28" s="468" customFormat="1" ht="19.25" customHeight="1">
      <c r="A27" s="540">
        <v>9</v>
      </c>
      <c r="B27" s="499" t="s">
        <v>355</v>
      </c>
      <c r="C27" s="324" t="str">
        <f>IF(D27="","",VLOOKUP(B27,Data!$B$5:$L$502,2,FALSE))</f>
        <v>ZF42500</v>
      </c>
      <c r="D27" s="485">
        <v>9</v>
      </c>
      <c r="E27" s="312"/>
      <c r="F27" s="325">
        <f>IF(D27="","",VLOOKUP(B27,Data!$B$5:$L$502,11,FALSE))</f>
        <v>2302.7199999999998</v>
      </c>
      <c r="G27" s="326">
        <f t="shared" si="0"/>
        <v>20724.48</v>
      </c>
      <c r="H27" s="327" t="str">
        <f>IF(D27="","",VLOOKUP(B27,Data!$B$5:$D$502,3,FALSE))</f>
        <v>C/T</v>
      </c>
      <c r="I27" s="327" t="str">
        <f>IF(D27="","",VLOOKUP(B27,Data!$B$5:$M$502,12,FALSE))</f>
        <v>Indonesia</v>
      </c>
      <c r="J27" s="356" t="s">
        <v>988</v>
      </c>
      <c r="K27" s="325">
        <f>IF(D27="","",VLOOKUP(B27,Data!$B$5:$E$502,4,FALSE)*D27)</f>
        <v>2403</v>
      </c>
      <c r="L27" s="325">
        <f>IF(D27="","",VLOOKUP(B27,Data!$B$5:$F$502,5,FALSE)*D27)</f>
        <v>2178</v>
      </c>
      <c r="M27" s="357"/>
      <c r="N27" s="358"/>
      <c r="O27" s="359"/>
      <c r="P27" s="360"/>
      <c r="Q27" s="359"/>
      <c r="R27" s="359"/>
      <c r="S27" s="360"/>
      <c r="T27" s="361"/>
      <c r="U27" s="360"/>
      <c r="V27" s="334">
        <f>IF(D27="","",VLOOKUP(B27,Data!$B$5:$J$502,9,FALSE)*D27)</f>
        <v>13.391999999999999</v>
      </c>
      <c r="X27" s="386"/>
      <c r="Y27" s="386"/>
      <c r="Z27" s="386"/>
      <c r="AA27" s="386"/>
      <c r="AB27" s="386"/>
    </row>
    <row r="28" spans="1:28" s="468" customFormat="1" ht="19.25" customHeight="1">
      <c r="A28" s="540">
        <v>10</v>
      </c>
      <c r="B28" s="499" t="s">
        <v>27</v>
      </c>
      <c r="C28" s="324" t="str">
        <f>IF(D28="","",VLOOKUP(B28,Data!$B$5:$L$502,2,FALSE))</f>
        <v>ZJ73750</v>
      </c>
      <c r="D28" s="485">
        <v>3</v>
      </c>
      <c r="E28" s="312"/>
      <c r="F28" s="325">
        <f>IF(D28="","",VLOOKUP(B28,Data!$B$5:$L$502,11,FALSE))</f>
        <v>2662.91</v>
      </c>
      <c r="G28" s="326">
        <f t="shared" si="0"/>
        <v>7988.73</v>
      </c>
      <c r="H28" s="327" t="str">
        <f>IF(D28="","",VLOOKUP(B28,Data!$B$5:$D$502,3,FALSE))</f>
        <v>C/T</v>
      </c>
      <c r="I28" s="327" t="str">
        <f>IF(D28="","",VLOOKUP(B28,Data!$B$5:$M$502,12,FALSE))</f>
        <v>Indonesia</v>
      </c>
      <c r="J28" s="356" t="s">
        <v>988</v>
      </c>
      <c r="K28" s="325">
        <f>IF(D28="","",VLOOKUP(B28,Data!$B$5:$E$502,4,FALSE)*D28)</f>
        <v>801</v>
      </c>
      <c r="L28" s="325">
        <f>IF(D28="","",VLOOKUP(B28,Data!$B$5:$F$502,5,FALSE)*D28)</f>
        <v>726</v>
      </c>
      <c r="M28" s="357"/>
      <c r="N28" s="358"/>
      <c r="O28" s="359"/>
      <c r="P28" s="360"/>
      <c r="Q28" s="359"/>
      <c r="R28" s="359"/>
      <c r="S28" s="360"/>
      <c r="T28" s="361"/>
      <c r="U28" s="360"/>
      <c r="V28" s="334">
        <f>IF(D28="","",VLOOKUP(B28,Data!$B$5:$J$502,9,FALSE)*D28)</f>
        <v>4.4640000000000004</v>
      </c>
      <c r="X28" s="386"/>
      <c r="Y28" s="386"/>
      <c r="Z28" s="386"/>
      <c r="AA28" s="386"/>
      <c r="AB28" s="386"/>
    </row>
    <row r="29" spans="1:28" s="468" customFormat="1" ht="19.25" customHeight="1">
      <c r="A29" s="540">
        <v>11</v>
      </c>
      <c r="B29" s="499" t="s">
        <v>28</v>
      </c>
      <c r="C29" s="324" t="str">
        <f>IF(D29="","",VLOOKUP(B29,Data!$B$5:$L$502,2,FALSE))</f>
        <v>ZJ73760</v>
      </c>
      <c r="D29" s="485">
        <v>4</v>
      </c>
      <c r="E29" s="312"/>
      <c r="F29" s="325">
        <f>IF(D29="","",VLOOKUP(B29,Data!$B$5:$L$502,11,FALSE))</f>
        <v>2671.97</v>
      </c>
      <c r="G29" s="326">
        <f t="shared" si="0"/>
        <v>10687.88</v>
      </c>
      <c r="H29" s="327" t="str">
        <f>IF(D29="","",VLOOKUP(B29,Data!$B$5:$D$502,3,FALSE))</f>
        <v>C/T</v>
      </c>
      <c r="I29" s="327" t="str">
        <f>IF(D29="","",VLOOKUP(B29,Data!$B$5:$M$502,12,FALSE))</f>
        <v>Indonesia</v>
      </c>
      <c r="J29" s="356" t="s">
        <v>988</v>
      </c>
      <c r="K29" s="325">
        <f>IF(D29="","",VLOOKUP(B29,Data!$B$5:$E$502,4,FALSE)*D29)</f>
        <v>1068</v>
      </c>
      <c r="L29" s="325">
        <f>IF(D29="","",VLOOKUP(B29,Data!$B$5:$F$502,5,FALSE)*D29)</f>
        <v>968</v>
      </c>
      <c r="M29" s="357"/>
      <c r="N29" s="358"/>
      <c r="O29" s="359"/>
      <c r="P29" s="360"/>
      <c r="Q29" s="359"/>
      <c r="R29" s="359"/>
      <c r="S29" s="360"/>
      <c r="T29" s="361"/>
      <c r="U29" s="360"/>
      <c r="V29" s="334">
        <f>IF(D29="","",VLOOKUP(B29,Data!$B$5:$J$502,9,FALSE)*D29)</f>
        <v>5.952</v>
      </c>
      <c r="X29" s="386"/>
      <c r="Y29" s="386"/>
      <c r="Z29" s="386"/>
      <c r="AA29" s="386"/>
      <c r="AB29" s="386"/>
    </row>
    <row r="30" spans="1:28" s="468" customFormat="1" ht="19.25" customHeight="1">
      <c r="A30" s="540">
        <v>12</v>
      </c>
      <c r="B30" s="499" t="s">
        <v>398</v>
      </c>
      <c r="C30" s="324" t="str">
        <f>IF(D30="","",VLOOKUP(B30,Data!$B$5:$L$502,2,FALSE))</f>
        <v>ZW44790</v>
      </c>
      <c r="D30" s="485">
        <v>2</v>
      </c>
      <c r="E30" s="312"/>
      <c r="F30" s="325">
        <f>IF(D30="","",VLOOKUP(B30,Data!$B$5:$L$502,11,FALSE))</f>
        <v>2531</v>
      </c>
      <c r="G30" s="326">
        <f t="shared" si="0"/>
        <v>5062</v>
      </c>
      <c r="H30" s="327" t="str">
        <f>IF(D30="","",VLOOKUP(B30,Data!$B$5:$D$502,3,FALSE))</f>
        <v>C/T</v>
      </c>
      <c r="I30" s="327" t="str">
        <f>IF(D30="","",VLOOKUP(B30,Data!$B$5:$M$502,12,FALSE))</f>
        <v>Indonesia</v>
      </c>
      <c r="J30" s="356" t="s">
        <v>988</v>
      </c>
      <c r="K30" s="325">
        <f>IF(D30="","",VLOOKUP(B30,Data!$B$5:$E$502,4,FALSE)*D30)</f>
        <v>534</v>
      </c>
      <c r="L30" s="325">
        <f>IF(D30="","",VLOOKUP(B30,Data!$B$5:$F$502,5,FALSE)*D30)</f>
        <v>484</v>
      </c>
      <c r="M30" s="357"/>
      <c r="N30" s="358"/>
      <c r="O30" s="359"/>
      <c r="P30" s="360"/>
      <c r="Q30" s="359"/>
      <c r="R30" s="359"/>
      <c r="S30" s="360"/>
      <c r="T30" s="361"/>
      <c r="U30" s="360"/>
      <c r="V30" s="334">
        <f>IF(D30="","",VLOOKUP(B30,Data!$B$5:$J$502,9,FALSE)*D30)</f>
        <v>2.976</v>
      </c>
      <c r="X30" s="386"/>
      <c r="Y30" s="386"/>
      <c r="Z30" s="386"/>
      <c r="AA30" s="386"/>
      <c r="AB30" s="386"/>
    </row>
    <row r="31" spans="1:28" s="468" customFormat="1" ht="19.25" customHeight="1">
      <c r="A31" s="540">
        <v>13</v>
      </c>
      <c r="B31" s="499" t="s">
        <v>721</v>
      </c>
      <c r="C31" s="324" t="str">
        <f>IF(D31="","",VLOOKUP(B31,Data!$B$5:$L$502,2,FALSE))</f>
        <v>VAC9550</v>
      </c>
      <c r="D31" s="485">
        <v>7</v>
      </c>
      <c r="E31" s="312"/>
      <c r="F31" s="325">
        <f>IF(D31="","",VLOOKUP(B31,Data!$B$5:$L$502,11,FALSE))</f>
        <v>2673.77</v>
      </c>
      <c r="G31" s="326">
        <f t="shared" si="0"/>
        <v>18716.39</v>
      </c>
      <c r="H31" s="327" t="str">
        <f>IF(D31="","",VLOOKUP(B31,Data!$B$5:$D$502,3,FALSE))</f>
        <v>C/T</v>
      </c>
      <c r="I31" s="327" t="str">
        <f>IF(D31="","",VLOOKUP(B31,Data!$B$5:$M$502,12,FALSE))</f>
        <v>Indonesia</v>
      </c>
      <c r="J31" s="356" t="s">
        <v>988</v>
      </c>
      <c r="K31" s="325">
        <f>IF(D31="","",VLOOKUP(B31,Data!$B$5:$E$502,4,FALSE)*D31)</f>
        <v>1904</v>
      </c>
      <c r="L31" s="325">
        <f>IF(D31="","",VLOOKUP(B31,Data!$B$5:$F$502,5,FALSE)*D31)</f>
        <v>1729</v>
      </c>
      <c r="M31" s="357"/>
      <c r="N31" s="358"/>
      <c r="O31" s="359"/>
      <c r="P31" s="360"/>
      <c r="Q31" s="359"/>
      <c r="R31" s="359"/>
      <c r="S31" s="360"/>
      <c r="T31" s="361"/>
      <c r="U31" s="360"/>
      <c r="V31" s="334">
        <f>IF(D31="","",VLOOKUP(B31,Data!$B$5:$J$502,9,FALSE)*D31)</f>
        <v>10.416</v>
      </c>
      <c r="X31" s="386"/>
      <c r="Y31" s="386"/>
      <c r="Z31" s="386"/>
      <c r="AA31" s="386"/>
      <c r="AB31" s="386"/>
    </row>
    <row r="32" spans="1:28" s="468" customFormat="1" ht="19.25" customHeight="1">
      <c r="A32" s="540">
        <v>14</v>
      </c>
      <c r="B32" s="499" t="s">
        <v>894</v>
      </c>
      <c r="C32" s="324" t="str">
        <f>IF(D32="","",VLOOKUP(B32,Data!$B$5:$L$502,2,FALSE))</f>
        <v>VCM7910</v>
      </c>
      <c r="D32" s="485">
        <v>1</v>
      </c>
      <c r="E32" s="312"/>
      <c r="F32" s="325">
        <f>IF(D32="","",VLOOKUP(B32,Data!$B$5:$L$502,11,FALSE))</f>
        <v>2518.09</v>
      </c>
      <c r="G32" s="326">
        <f t="shared" si="0"/>
        <v>2518.09</v>
      </c>
      <c r="H32" s="327" t="str">
        <f>IF(D32="","",VLOOKUP(B32,Data!$B$5:$D$502,3,FALSE))</f>
        <v>C/T</v>
      </c>
      <c r="I32" s="327" t="str">
        <f>IF(D32="","",VLOOKUP(B32,Data!$B$5:$M$502,12,FALSE))</f>
        <v>Indonesia</v>
      </c>
      <c r="J32" s="356" t="s">
        <v>988</v>
      </c>
      <c r="K32" s="325">
        <f>IF(D32="","",VLOOKUP(B32,Data!$B$5:$E$502,4,FALSE)*D32)</f>
        <v>260</v>
      </c>
      <c r="L32" s="325">
        <f>IF(D32="","",VLOOKUP(B32,Data!$B$5:$F$502,5,FALSE)*D32)</f>
        <v>235</v>
      </c>
      <c r="M32" s="357"/>
      <c r="N32" s="358"/>
      <c r="O32" s="359"/>
      <c r="P32" s="360"/>
      <c r="Q32" s="359"/>
      <c r="R32" s="359"/>
      <c r="S32" s="360"/>
      <c r="T32" s="361"/>
      <c r="U32" s="360"/>
      <c r="V32" s="334">
        <f>IF(D32="","",VLOOKUP(B32,Data!$B$5:$J$502,9,FALSE)*D32)</f>
        <v>1.407</v>
      </c>
      <c r="X32" s="386"/>
      <c r="Y32" s="386"/>
      <c r="Z32" s="386"/>
      <c r="AA32" s="386"/>
      <c r="AB32" s="386"/>
    </row>
    <row r="33" spans="1:28" s="468" customFormat="1" ht="19.25" customHeight="1">
      <c r="A33" s="540">
        <v>15</v>
      </c>
      <c r="B33" s="499" t="s">
        <v>890</v>
      </c>
      <c r="C33" s="324" t="str">
        <f>IF(D33="","",VLOOKUP(B33,Data!$B$5:$L$502,2,FALSE))</f>
        <v>VCM7830</v>
      </c>
      <c r="D33" s="485">
        <v>3</v>
      </c>
      <c r="E33" s="312"/>
      <c r="F33" s="325">
        <f>IF(D33="","",VLOOKUP(B33,Data!$B$5:$L$502,11,FALSE))</f>
        <v>3103.93</v>
      </c>
      <c r="G33" s="326">
        <f t="shared" si="0"/>
        <v>9311.7899999999991</v>
      </c>
      <c r="H33" s="327" t="str">
        <f>IF(D33="","",VLOOKUP(B33,Data!$B$5:$D$502,3,FALSE))</f>
        <v>C/T</v>
      </c>
      <c r="I33" s="327" t="str">
        <f>IF(D33="","",VLOOKUP(B33,Data!$B$5:$M$502,12,FALSE))</f>
        <v>Indonesia</v>
      </c>
      <c r="J33" s="356" t="s">
        <v>988</v>
      </c>
      <c r="K33" s="325">
        <f>IF(D33="","",VLOOKUP(B33,Data!$B$5:$E$502,4,FALSE)*D33)</f>
        <v>795</v>
      </c>
      <c r="L33" s="325">
        <f>IF(D33="","",VLOOKUP(B33,Data!$B$5:$F$502,5,FALSE)*D33)</f>
        <v>720</v>
      </c>
      <c r="M33" s="357"/>
      <c r="N33" s="358"/>
      <c r="O33" s="359"/>
      <c r="P33" s="360"/>
      <c r="Q33" s="359"/>
      <c r="R33" s="359"/>
      <c r="S33" s="360"/>
      <c r="T33" s="361"/>
      <c r="U33" s="360"/>
      <c r="V33" s="334">
        <f>IF(D33="","",VLOOKUP(B33,Data!$B$5:$J$502,9,FALSE)*D33)</f>
        <v>4.2210000000000001</v>
      </c>
      <c r="X33" s="386"/>
      <c r="Y33" s="386"/>
      <c r="Z33" s="386"/>
      <c r="AA33" s="386"/>
      <c r="AB33" s="386"/>
    </row>
    <row r="34" spans="1:28" s="468" customFormat="1" ht="19.25" customHeight="1">
      <c r="A34" s="540">
        <v>16</v>
      </c>
      <c r="B34" s="499" t="s">
        <v>892</v>
      </c>
      <c r="C34" s="324" t="str">
        <f>IF(D34="","",VLOOKUP(B34,Data!$B$5:$L$502,2,FALSE))</f>
        <v>VCM7890</v>
      </c>
      <c r="D34" s="480">
        <v>11</v>
      </c>
      <c r="E34" s="312"/>
      <c r="F34" s="325">
        <f>IF(D34="","",VLOOKUP(B34,Data!$B$5:$L$502,11,FALSE))</f>
        <v>2253.08</v>
      </c>
      <c r="G34" s="326">
        <f t="shared" si="0"/>
        <v>24783.879999999997</v>
      </c>
      <c r="H34" s="327" t="str">
        <f>IF(D34="","",VLOOKUP(B34,Data!$B$5:$D$502,3,FALSE))</f>
        <v>C/T</v>
      </c>
      <c r="I34" s="327" t="str">
        <f>IF(D34="","",VLOOKUP(B34,Data!$B$5:$M$502,12,FALSE))</f>
        <v>Indonesia</v>
      </c>
      <c r="J34" s="356" t="s">
        <v>988</v>
      </c>
      <c r="K34" s="325">
        <f>IF(D34="","",VLOOKUP(B34,Data!$B$5:$E$502,4,FALSE)*D34)</f>
        <v>2860</v>
      </c>
      <c r="L34" s="325">
        <f>IF(D34="","",VLOOKUP(B34,Data!$B$5:$F$502,5,FALSE)*D34)</f>
        <v>2585</v>
      </c>
      <c r="M34" s="357"/>
      <c r="N34" s="358"/>
      <c r="O34" s="359"/>
      <c r="P34" s="360"/>
      <c r="Q34" s="359"/>
      <c r="R34" s="359"/>
      <c r="S34" s="360"/>
      <c r="T34" s="361"/>
      <c r="U34" s="360"/>
      <c r="V34" s="334">
        <f>IF(D34="","",VLOOKUP(B34,Data!$B$5:$J$502,9,FALSE)*D34)</f>
        <v>15.477</v>
      </c>
      <c r="X34" s="386"/>
      <c r="Y34" s="386"/>
      <c r="Z34" s="386"/>
      <c r="AA34" s="386"/>
      <c r="AB34" s="386"/>
    </row>
    <row r="35" spans="1:28" s="468" customFormat="1" ht="19.25" customHeight="1">
      <c r="A35" s="540">
        <v>17</v>
      </c>
      <c r="B35" s="499" t="s">
        <v>893</v>
      </c>
      <c r="C35" s="324" t="str">
        <f>IF(D35="","",VLOOKUP(B35,Data!$B$5:$L$502,2,FALSE))</f>
        <v>VCM7900</v>
      </c>
      <c r="D35" s="480">
        <v>12</v>
      </c>
      <c r="E35" s="312"/>
      <c r="F35" s="325">
        <f>IF(D35="","",VLOOKUP(B35,Data!$B$5:$L$502,11,FALSE))</f>
        <v>2696.84</v>
      </c>
      <c r="G35" s="326">
        <f t="shared" si="0"/>
        <v>32362.080000000002</v>
      </c>
      <c r="H35" s="327" t="str">
        <f>IF(D35="","",VLOOKUP(B35,Data!$B$5:$D$502,3,FALSE))</f>
        <v>C/T</v>
      </c>
      <c r="I35" s="327" t="str">
        <f>IF(D35="","",VLOOKUP(B35,Data!$B$5:$M$502,12,FALSE))</f>
        <v>Indonesia</v>
      </c>
      <c r="J35" s="356" t="s">
        <v>988</v>
      </c>
      <c r="K35" s="325">
        <f>IF(D35="","",VLOOKUP(B35,Data!$B$5:$E$502,4,FALSE)*D35)</f>
        <v>3120</v>
      </c>
      <c r="L35" s="325">
        <f>IF(D35="","",VLOOKUP(B35,Data!$B$5:$F$502,5,FALSE)*D35)</f>
        <v>2820</v>
      </c>
      <c r="M35" s="357"/>
      <c r="N35" s="358"/>
      <c r="O35" s="359"/>
      <c r="P35" s="360"/>
      <c r="Q35" s="359"/>
      <c r="R35" s="359"/>
      <c r="S35" s="360"/>
      <c r="T35" s="361"/>
      <c r="U35" s="360"/>
      <c r="V35" s="334">
        <f>IF(D35="","",VLOOKUP(B35,Data!$B$5:$J$502,9,FALSE)*D35)</f>
        <v>16.884</v>
      </c>
      <c r="X35" s="386"/>
      <c r="Y35" s="386"/>
      <c r="Z35" s="386"/>
      <c r="AA35" s="386"/>
      <c r="AB35" s="386"/>
    </row>
    <row r="36" spans="1:28" s="468" customFormat="1" ht="19.25" customHeight="1">
      <c r="A36" s="540"/>
      <c r="B36" s="499"/>
      <c r="C36" s="324" t="str">
        <f>IF(D36="","",VLOOKUP(B36,Data!$B$5:$L$502,2,FALSE))</f>
        <v/>
      </c>
      <c r="D36" s="485"/>
      <c r="E36" s="312"/>
      <c r="F36" s="325" t="str">
        <f>IF(D36="","",VLOOKUP(B36,Data!$B$5:$L$502,11,FALSE))</f>
        <v/>
      </c>
      <c r="G36" s="326" t="str">
        <f t="shared" si="0"/>
        <v>-</v>
      </c>
      <c r="H36" s="327" t="str">
        <f>IF(D36="","",VLOOKUP(B36,Data!$B$5:$D$502,3,FALSE))</f>
        <v/>
      </c>
      <c r="I36" s="327" t="str">
        <f>IF(D36="","",VLOOKUP(B36,Data!$B$5:$M$502,12,FALSE))</f>
        <v/>
      </c>
      <c r="J36" s="356"/>
      <c r="K36" s="325" t="str">
        <f>IF(D36="","",VLOOKUP(B36,Data!$B$5:$E$502,4,FALSE)*D36)</f>
        <v/>
      </c>
      <c r="L36" s="325" t="str">
        <f>IF(D36="","",VLOOKUP(B36,Data!$B$5:$F$502,5,FALSE)*D36)</f>
        <v/>
      </c>
      <c r="M36" s="357"/>
      <c r="N36" s="358"/>
      <c r="O36" s="359"/>
      <c r="P36" s="360"/>
      <c r="Q36" s="359"/>
      <c r="R36" s="359"/>
      <c r="S36" s="360"/>
      <c r="T36" s="361"/>
      <c r="U36" s="360"/>
      <c r="V36" s="334" t="str">
        <f>IF(D36="","",VLOOKUP(B36,Data!$B$5:$J$502,9,FALSE)*D36)</f>
        <v/>
      </c>
      <c r="X36" s="386"/>
      <c r="Y36" s="386"/>
      <c r="Z36" s="386"/>
      <c r="AA36" s="386"/>
      <c r="AB36" s="386"/>
    </row>
    <row r="37" spans="1:28" s="440" customFormat="1" ht="17.5">
      <c r="A37" s="476"/>
      <c r="B37" s="784"/>
      <c r="C37" s="785"/>
      <c r="D37" s="510">
        <f>SUM(D17:D36)</f>
        <v>93</v>
      </c>
      <c r="E37" s="463"/>
      <c r="F37" s="351"/>
      <c r="G37" s="351">
        <f>SUM(G17:G36)</f>
        <v>237606.41000000003</v>
      </c>
      <c r="H37" s="462"/>
      <c r="I37" s="462"/>
      <c r="J37" s="462"/>
      <c r="K37" s="351">
        <f>SUM(K17:K36)</f>
        <v>23363</v>
      </c>
      <c r="L37" s="351">
        <f>SUM(L17:L36)</f>
        <v>21107</v>
      </c>
      <c r="M37" s="351">
        <f>SUM(M18:M36)</f>
        <v>0</v>
      </c>
      <c r="N37" s="351" t="e">
        <f>SUM(#REF!)</f>
        <v>#REF!</v>
      </c>
      <c r="O37" s="351">
        <f>SUM(O18:O36)</f>
        <v>0</v>
      </c>
      <c r="P37" s="351">
        <f>SUM(P18:P36)</f>
        <v>0</v>
      </c>
      <c r="Q37" s="351" t="e">
        <f>SUM(#REF!)</f>
        <v>#REF!</v>
      </c>
      <c r="R37" s="351">
        <f>SUM(R18:R36)</f>
        <v>0</v>
      </c>
      <c r="S37" s="351">
        <f>SUM(S18:S36)</f>
        <v>0</v>
      </c>
      <c r="T37" s="351"/>
      <c r="U37" s="351">
        <f>SUM(U18:U36)</f>
        <v>0</v>
      </c>
      <c r="V37" s="354">
        <f>SUM(V17:V36)</f>
        <v>126.14</v>
      </c>
    </row>
    <row r="38" spans="1:28" ht="16.5">
      <c r="A38" s="476"/>
      <c r="B38" s="786"/>
      <c r="C38" s="787"/>
      <c r="D38" s="511"/>
      <c r="E38" s="412"/>
      <c r="F38" s="183" t="s">
        <v>821</v>
      </c>
      <c r="G38" s="180"/>
      <c r="H38" s="442"/>
      <c r="I38" s="442"/>
      <c r="J38" s="442"/>
      <c r="K38" s="184"/>
      <c r="L38" s="180"/>
      <c r="M38" s="414"/>
      <c r="N38" s="413"/>
      <c r="O38" s="413"/>
      <c r="P38" s="413"/>
      <c r="Q38" s="413"/>
      <c r="R38" s="413"/>
      <c r="S38" s="413"/>
      <c r="T38" s="414"/>
      <c r="U38" s="414"/>
      <c r="V38" s="182"/>
    </row>
    <row r="39" spans="1:28" ht="13">
      <c r="A39" s="393" t="s">
        <v>530</v>
      </c>
      <c r="B39" s="394"/>
      <c r="C39" s="444"/>
      <c r="D39" s="512" t="s">
        <v>538</v>
      </c>
      <c r="E39" s="407"/>
      <c r="F39" s="80" t="s">
        <v>83</v>
      </c>
      <c r="G39" s="84"/>
      <c r="H39" s="423" t="s">
        <v>84</v>
      </c>
      <c r="I39" s="446"/>
      <c r="J39" s="175" t="s">
        <v>85</v>
      </c>
      <c r="K39" s="175"/>
      <c r="L39" s="765" t="s">
        <v>86</v>
      </c>
      <c r="M39" s="766"/>
      <c r="N39" s="766"/>
      <c r="O39" s="766"/>
      <c r="P39" s="766"/>
      <c r="Q39" s="766"/>
      <c r="R39" s="766"/>
      <c r="S39" s="766"/>
      <c r="T39" s="766"/>
      <c r="U39" s="766"/>
      <c r="V39" s="767"/>
    </row>
    <row r="40" spans="1:28" ht="13">
      <c r="A40" s="400" t="s">
        <v>531</v>
      </c>
      <c r="C40" s="409"/>
      <c r="D40" s="501" t="s">
        <v>88</v>
      </c>
      <c r="F40" s="768"/>
      <c r="G40" s="769"/>
      <c r="H40" s="400" t="s">
        <v>89</v>
      </c>
      <c r="I40" s="447"/>
      <c r="J40" s="177" t="s">
        <v>90</v>
      </c>
      <c r="K40" s="177"/>
      <c r="L40" s="173"/>
      <c r="V40" s="178"/>
    </row>
    <row r="41" spans="1:28">
      <c r="A41" s="400" t="s">
        <v>532</v>
      </c>
      <c r="C41" s="401"/>
      <c r="F41" s="768"/>
      <c r="G41" s="769"/>
      <c r="H41" s="400"/>
      <c r="I41" s="447"/>
      <c r="J41" s="177" t="s">
        <v>94</v>
      </c>
      <c r="K41" s="177"/>
      <c r="L41" s="173"/>
      <c r="V41" s="178"/>
    </row>
    <row r="42" spans="1:28" ht="12" customHeight="1">
      <c r="A42" s="412"/>
      <c r="B42" s="413"/>
      <c r="C42" s="448"/>
      <c r="D42" s="501" t="s">
        <v>95</v>
      </c>
      <c r="F42" s="768"/>
      <c r="G42" s="769"/>
      <c r="H42" s="400" t="s">
        <v>96</v>
      </c>
      <c r="I42" s="447"/>
      <c r="J42" s="177"/>
      <c r="K42" s="177"/>
      <c r="L42" s="173"/>
      <c r="V42" s="178"/>
    </row>
    <row r="43" spans="1:28" ht="13">
      <c r="A43" s="393" t="s">
        <v>97</v>
      </c>
      <c r="B43" s="407"/>
      <c r="C43" s="395"/>
      <c r="D43" s="501" t="s">
        <v>98</v>
      </c>
      <c r="F43" s="88" t="s">
        <v>99</v>
      </c>
      <c r="G43" s="85"/>
      <c r="H43" s="400" t="s">
        <v>89</v>
      </c>
      <c r="I43" s="447"/>
      <c r="J43" s="177" t="s">
        <v>100</v>
      </c>
      <c r="K43" s="177"/>
      <c r="L43" s="173"/>
      <c r="V43" s="178"/>
    </row>
    <row r="44" spans="1:28" ht="14.25" customHeight="1">
      <c r="A44" s="400" t="s">
        <v>546</v>
      </c>
      <c r="C44" s="401"/>
      <c r="D44" s="501" t="s">
        <v>101</v>
      </c>
      <c r="F44" s="89"/>
      <c r="G44" s="187"/>
      <c r="H44" s="400" t="s">
        <v>102</v>
      </c>
      <c r="I44" s="447"/>
      <c r="J44" s="177" t="s">
        <v>533</v>
      </c>
      <c r="K44" s="177"/>
      <c r="L44" s="770" t="s">
        <v>104</v>
      </c>
      <c r="M44" s="771"/>
      <c r="N44" s="771"/>
      <c r="O44" s="771"/>
      <c r="P44" s="771"/>
      <c r="Q44" s="771"/>
      <c r="R44" s="771"/>
      <c r="S44" s="771"/>
      <c r="T44" s="771"/>
      <c r="U44" s="771"/>
      <c r="V44" s="772"/>
    </row>
    <row r="45" spans="1:28" ht="16.25" customHeight="1">
      <c r="A45" s="412"/>
      <c r="B45" s="413"/>
      <c r="C45" s="414"/>
      <c r="D45" s="513"/>
      <c r="E45" s="413"/>
      <c r="F45" s="778" t="s">
        <v>997</v>
      </c>
      <c r="G45" s="782"/>
      <c r="H45" s="778" t="s">
        <v>996</v>
      </c>
      <c r="I45" s="783"/>
      <c r="J45" s="181" t="s">
        <v>105</v>
      </c>
      <c r="K45" s="181"/>
      <c r="L45" s="762" t="s">
        <v>106</v>
      </c>
      <c r="M45" s="763"/>
      <c r="N45" s="763"/>
      <c r="O45" s="763"/>
      <c r="P45" s="763"/>
      <c r="Q45" s="763"/>
      <c r="R45" s="763"/>
      <c r="S45" s="763"/>
      <c r="T45" s="763"/>
      <c r="U45" s="763"/>
      <c r="V45" s="764"/>
    </row>
    <row r="46" spans="1:28" ht="18" customHeight="1"/>
    <row r="47" spans="1:28" ht="44.5" customHeight="1"/>
    <row r="48" spans="1:28" ht="11" customHeight="1"/>
    <row r="49" spans="1:22" s="460" customFormat="1" ht="17.25" customHeight="1">
      <c r="A49" s="203" t="s">
        <v>942</v>
      </c>
      <c r="B49" s="169"/>
      <c r="C49" s="203" t="s">
        <v>597</v>
      </c>
      <c r="D49" s="500"/>
      <c r="E49" s="168"/>
      <c r="F49" s="203" t="s">
        <v>936</v>
      </c>
      <c r="G49" s="169"/>
      <c r="H49" s="203" t="s">
        <v>597</v>
      </c>
      <c r="K49" s="225"/>
      <c r="L49" s="225"/>
      <c r="V49" s="226"/>
    </row>
    <row r="50" spans="1:22" s="460" customFormat="1" ht="17.25" customHeight="1">
      <c r="A50" s="203" t="s">
        <v>943</v>
      </c>
      <c r="B50" s="169"/>
      <c r="C50" s="203" t="s">
        <v>948</v>
      </c>
      <c r="D50" s="500"/>
      <c r="E50" s="168"/>
      <c r="F50" s="203" t="s">
        <v>937</v>
      </c>
      <c r="G50" s="169"/>
      <c r="H50" s="203" t="s">
        <v>947</v>
      </c>
      <c r="K50" s="225"/>
      <c r="L50" s="225"/>
      <c r="V50" s="226"/>
    </row>
    <row r="51" spans="1:22" s="460" customFormat="1" ht="17.25" customHeight="1">
      <c r="A51" s="203" t="s">
        <v>944</v>
      </c>
      <c r="B51" s="169"/>
      <c r="C51" s="203" t="s">
        <v>947</v>
      </c>
      <c r="D51" s="500"/>
      <c r="E51" s="168"/>
      <c r="F51" s="203" t="s">
        <v>938</v>
      </c>
      <c r="G51" s="169"/>
      <c r="H51" s="203" t="s">
        <v>597</v>
      </c>
      <c r="K51" s="225"/>
      <c r="L51" s="225"/>
      <c r="V51" s="226"/>
    </row>
    <row r="52" spans="1:22" s="460" customFormat="1" ht="17.25" customHeight="1">
      <c r="A52" s="203" t="s">
        <v>945</v>
      </c>
      <c r="B52" s="169"/>
      <c r="C52" s="203" t="s">
        <v>597</v>
      </c>
      <c r="D52" s="500"/>
      <c r="E52" s="168"/>
      <c r="F52" s="203" t="s">
        <v>939</v>
      </c>
      <c r="G52" s="169"/>
      <c r="H52" s="203" t="s">
        <v>597</v>
      </c>
      <c r="K52" s="225"/>
      <c r="L52" s="225"/>
      <c r="V52" s="226"/>
    </row>
    <row r="53" spans="1:22" s="460" customFormat="1" ht="17.25" customHeight="1">
      <c r="A53" s="203" t="s">
        <v>946</v>
      </c>
      <c r="B53" s="169"/>
      <c r="C53" s="203" t="s">
        <v>597</v>
      </c>
      <c r="D53" s="500"/>
      <c r="E53" s="168"/>
      <c r="F53" s="203" t="s">
        <v>941</v>
      </c>
      <c r="G53" s="169"/>
      <c r="H53" s="203" t="s">
        <v>597</v>
      </c>
      <c r="K53" s="225"/>
      <c r="L53" s="225"/>
      <c r="V53" s="226"/>
    </row>
    <row r="54" spans="1:22" ht="20">
      <c r="A54" s="168"/>
      <c r="B54" s="168"/>
      <c r="C54" s="168"/>
      <c r="D54" s="500"/>
      <c r="E54" s="168"/>
      <c r="F54" s="203" t="s">
        <v>940</v>
      </c>
      <c r="H54" s="203" t="s">
        <v>597</v>
      </c>
    </row>
    <row r="55" spans="1:22" ht="14">
      <c r="A55" s="459"/>
      <c r="B55" s="435"/>
      <c r="C55" s="167"/>
      <c r="D55" s="514"/>
    </row>
    <row r="56" spans="1:22" ht="14">
      <c r="A56" s="450"/>
      <c r="B56" s="435"/>
      <c r="C56" s="167"/>
      <c r="D56" s="514"/>
    </row>
    <row r="57" spans="1:22" ht="14">
      <c r="A57" s="452"/>
      <c r="B57" s="435"/>
      <c r="C57" s="167"/>
      <c r="D57" s="514"/>
    </row>
    <row r="58" spans="1:22" ht="14">
      <c r="A58" s="452"/>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35"/>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435"/>
      <c r="D74" s="514"/>
    </row>
    <row r="75" spans="1:4" ht="14">
      <c r="A75" s="452"/>
      <c r="B75" s="435"/>
      <c r="C75" s="435"/>
      <c r="D75" s="514"/>
    </row>
    <row r="76" spans="1:4" ht="14">
      <c r="A76" s="435"/>
      <c r="B76" s="435"/>
      <c r="C76" s="435"/>
      <c r="D76" s="514"/>
    </row>
  </sheetData>
  <mergeCells count="9">
    <mergeCell ref="F45:G45"/>
    <mergeCell ref="H45:I45"/>
    <mergeCell ref="L45:V45"/>
    <mergeCell ref="B37:C38"/>
    <mergeCell ref="L39:V39"/>
    <mergeCell ref="F40:G40"/>
    <mergeCell ref="F41:G41"/>
    <mergeCell ref="F42:G42"/>
    <mergeCell ref="L44:V44"/>
  </mergeCells>
  <printOptions horizontalCentered="1"/>
  <pageMargins left="0.19685039370078741" right="0" top="0.15748031496062992" bottom="0.15748031496062992" header="0.11811023622047245" footer="0.15748031496062992"/>
  <pageSetup paperSize="9" scale="69" firstPageNumber="4294963191" orientation="landscape" horizontalDpi="4294967295" verticalDpi="4294967295" r:id="rId1"/>
  <headerFooter alignWithMargins="0">
    <oddHeader>&amp;R&amp;"Calibri"&amp;10&amp;K000000 Confidential&amp;1#_x000D_</oddHead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B70"/>
  <sheetViews>
    <sheetView topLeftCell="A19"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47"/>
      <c r="I10" s="54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969</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382</v>
      </c>
      <c r="C19" s="324" t="str">
        <f>IF(D19="","",VLOOKUP(B19,Data!$B$5:$L$502,2,FALSE))</f>
        <v>WQ78310</v>
      </c>
      <c r="D19" s="485">
        <v>1</v>
      </c>
      <c r="E19" s="525" t="s">
        <v>528</v>
      </c>
      <c r="F19" s="325">
        <f>IF(D19="","",VLOOKUP(B19,Data!$B$5:$L$502,11,FALSE))</f>
        <v>6409.6</v>
      </c>
      <c r="G19" s="326">
        <f>IF(D19&gt;0,D19*F19,"-")</f>
        <v>6409.6</v>
      </c>
      <c r="H19" s="327" t="str">
        <f>IF(D19="","",VLOOKUP(B19,Data!$B$5:$D$502,3,FALSE))</f>
        <v>C/T</v>
      </c>
      <c r="I19" s="327" t="str">
        <f>IF(D19="","",VLOOKUP(B19,Data!$B$5:$M$502,12,FALSE))</f>
        <v>Indonesia</v>
      </c>
      <c r="J19" s="356" t="s">
        <v>968</v>
      </c>
      <c r="K19" s="325">
        <f>IF(D19="","",VLOOKUP(B19,Data!$B$5:$E$502,4,FALSE)*D19)</f>
        <v>317</v>
      </c>
      <c r="L19" s="325">
        <f>IF(D19="","",VLOOKUP(B19,Data!$B$5:$F$502,5,FALSE)*D19)</f>
        <v>279</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c r="B20" s="524" t="s">
        <v>987</v>
      </c>
      <c r="C20" s="324" t="str">
        <f>IF(D20="","",VLOOKUP(B20,Data!$B$5:$L$502,2,FALSE))</f>
        <v/>
      </c>
      <c r="D20" s="381"/>
      <c r="E20" s="525"/>
      <c r="F20" s="325" t="str">
        <f>IF(D20="","",VLOOKUP(B20,Data!$B$5:$L$502,11,FALSE))</f>
        <v/>
      </c>
      <c r="G20" s="326" t="str">
        <f>IF(D20&gt;0,D20*F20,"-")</f>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25" customHeight="1">
      <c r="A21" s="540">
        <v>2</v>
      </c>
      <c r="B21" s="499" t="s">
        <v>350</v>
      </c>
      <c r="C21" s="324" t="str">
        <f>IF(D21="","",VLOOKUP(B21,Data!$B$5:$L$502,2,FALSE))</f>
        <v>ZU05460</v>
      </c>
      <c r="D21" s="485">
        <v>2</v>
      </c>
      <c r="E21" s="525" t="s">
        <v>529</v>
      </c>
      <c r="F21" s="325">
        <f>IF(D21="","",VLOOKUP(B21,Data!$B$5:$L$502,11,FALSE))</f>
        <v>5913.05</v>
      </c>
      <c r="G21" s="326">
        <f>IF(D21&gt;0,D21*F21,"-")</f>
        <v>11826.1</v>
      </c>
      <c r="H21" s="327" t="str">
        <f>IF(D21="","",VLOOKUP(B21,Data!$B$5:$D$502,3,FALSE))</f>
        <v>C/T</v>
      </c>
      <c r="I21" s="327" t="str">
        <f>IF(D21="","",VLOOKUP(B21,Data!$B$5:$M$502,12,FALSE))</f>
        <v>Indonesia</v>
      </c>
      <c r="J21" s="356" t="s">
        <v>988</v>
      </c>
      <c r="K21" s="325">
        <f>IF(D21="","",VLOOKUP(B21,Data!$B$5:$E$502,4,FALSE)*D21)</f>
        <v>676</v>
      </c>
      <c r="L21" s="325">
        <f>IF(D21="","",VLOOKUP(B21,Data!$B$5:$F$502,5,FALSE)*D21)</f>
        <v>594</v>
      </c>
      <c r="M21" s="357"/>
      <c r="N21" s="358"/>
      <c r="O21" s="359"/>
      <c r="P21" s="360"/>
      <c r="Q21" s="359"/>
      <c r="R21" s="359"/>
      <c r="S21" s="360"/>
      <c r="T21" s="361"/>
      <c r="U21" s="360"/>
      <c r="V21" s="334">
        <f>IF(D21="","",VLOOKUP(B21,Data!$B$5:$J$502,9,FALSE)*D21)</f>
        <v>3.6120000000000001</v>
      </c>
      <c r="X21" s="386"/>
      <c r="Y21" s="386"/>
      <c r="Z21" s="386"/>
      <c r="AA21" s="386"/>
      <c r="AB21" s="386"/>
    </row>
    <row r="22" spans="1:28" s="468" customFormat="1" ht="19" customHeight="1">
      <c r="A22" s="540">
        <v>3</v>
      </c>
      <c r="B22" s="499" t="s">
        <v>378</v>
      </c>
      <c r="C22" s="324" t="str">
        <f>IF(D22="","",VLOOKUP(B22,Data!$B$5:$L$502,2,FALSE))</f>
        <v>WQ78270</v>
      </c>
      <c r="D22" s="485">
        <v>3</v>
      </c>
      <c r="E22" s="312"/>
      <c r="F22" s="325">
        <f>IF(D22="","",VLOOKUP(B22,Data!$B$5:$L$502,11,FALSE))</f>
        <v>5429.44</v>
      </c>
      <c r="G22" s="326">
        <f t="shared" ref="G22:G31" si="0">IF(D22&gt;0,D22*F22,"-")</f>
        <v>16288.32</v>
      </c>
      <c r="H22" s="327" t="str">
        <f>IF(D22="","",VLOOKUP(B22,Data!$B$5:$D$502,3,FALSE))</f>
        <v>C/T</v>
      </c>
      <c r="I22" s="327" t="str">
        <f>IF(D22="","",VLOOKUP(B22,Data!$B$5:$M$502,12,FALSE))</f>
        <v>Indonesia</v>
      </c>
      <c r="J22" s="356" t="s">
        <v>988</v>
      </c>
      <c r="K22" s="325">
        <f>IF(D22="","",VLOOKUP(B22,Data!$B$5:$E$502,4,FALSE)*D22)</f>
        <v>915</v>
      </c>
      <c r="L22" s="325">
        <f>IF(D22="","",VLOOKUP(B22,Data!$B$5:$F$502,5,FALSE)*D22)</f>
        <v>807</v>
      </c>
      <c r="M22" s="357"/>
      <c r="N22" s="358"/>
      <c r="O22" s="359"/>
      <c r="P22" s="360"/>
      <c r="Q22" s="359"/>
      <c r="R22" s="359"/>
      <c r="S22" s="360"/>
      <c r="T22" s="361"/>
      <c r="U22" s="360"/>
      <c r="V22" s="334">
        <f>IF(D22="","",VLOOKUP(B22,Data!$B$5:$J$502,9,FALSE)*D22)</f>
        <v>4.6020000000000003</v>
      </c>
      <c r="X22" s="386"/>
      <c r="Y22" s="386"/>
      <c r="Z22" s="386"/>
      <c r="AA22" s="386"/>
      <c r="AB22" s="386"/>
    </row>
    <row r="23" spans="1:28" s="468" customFormat="1" ht="19.25" customHeight="1">
      <c r="A23" s="540">
        <v>4</v>
      </c>
      <c r="B23" s="499" t="s">
        <v>372</v>
      </c>
      <c r="C23" s="324" t="str">
        <f>IF(D23="","",VLOOKUP(B23,Data!$B$5:$L$502,2,FALSE))</f>
        <v>WQ78280</v>
      </c>
      <c r="D23" s="485">
        <v>2</v>
      </c>
      <c r="E23" s="312" t="s">
        <v>971</v>
      </c>
      <c r="F23" s="325">
        <f>IF(D23="","",VLOOKUP(B23,Data!$B$5:$L$502,11,FALSE))</f>
        <v>5431.9</v>
      </c>
      <c r="G23" s="326">
        <f t="shared" si="0"/>
        <v>10863.8</v>
      </c>
      <c r="H23" s="327" t="str">
        <f>IF(D23="","",VLOOKUP(B23,Data!$B$5:$D$502,3,FALSE))</f>
        <v>C/T</v>
      </c>
      <c r="I23" s="327" t="str">
        <f>IF(D23="","",VLOOKUP(B23,Data!$B$5:$M$502,12,FALSE))</f>
        <v>Indonesia</v>
      </c>
      <c r="J23" s="356" t="s">
        <v>988</v>
      </c>
      <c r="K23" s="325">
        <f>IF(D23="","",VLOOKUP(B23,Data!$B$5:$E$502,4,FALSE)*D23)</f>
        <v>610</v>
      </c>
      <c r="L23" s="325">
        <f>IF(D23="","",VLOOKUP(B23,Data!$B$5:$F$502,5,FALSE)*D23)</f>
        <v>538</v>
      </c>
      <c r="M23" s="357"/>
      <c r="N23" s="358"/>
      <c r="O23" s="359"/>
      <c r="P23" s="360"/>
      <c r="Q23" s="359"/>
      <c r="R23" s="359"/>
      <c r="S23" s="360"/>
      <c r="T23" s="361"/>
      <c r="U23" s="360"/>
      <c r="V23" s="334">
        <f>IF(D23="","",VLOOKUP(B23,Data!$B$5:$J$502,9,FALSE)*D23)</f>
        <v>3.0680000000000001</v>
      </c>
      <c r="X23" s="386"/>
      <c r="Y23" s="386"/>
      <c r="Z23" s="386"/>
      <c r="AA23" s="386"/>
      <c r="AB23" s="386"/>
    </row>
    <row r="24" spans="1:28" s="468" customFormat="1" ht="19.25" customHeight="1">
      <c r="A24" s="540">
        <v>5</v>
      </c>
      <c r="B24" s="499" t="s">
        <v>724</v>
      </c>
      <c r="C24" s="324" t="str">
        <f>IF(D24="","",VLOOKUP(B24,Data!$B$5:$L$502,2,FALSE))</f>
        <v>VAC9590</v>
      </c>
      <c r="D24" s="485">
        <v>1</v>
      </c>
      <c r="E24" s="312"/>
      <c r="F24" s="325">
        <f>IF(D24="","",VLOOKUP(B24,Data!$B$5:$L$502,11,FALSE))</f>
        <v>5076.5600000000004</v>
      </c>
      <c r="G24" s="326">
        <f t="shared" si="0"/>
        <v>5076.5600000000004</v>
      </c>
      <c r="H24" s="327" t="str">
        <f>IF(D24="","",VLOOKUP(B24,Data!$B$5:$D$502,3,FALSE))</f>
        <v>C/T</v>
      </c>
      <c r="I24" s="327" t="str">
        <f>IF(D24="","",VLOOKUP(B24,Data!$B$5:$M$502,12,FALSE))</f>
        <v>Indonesia</v>
      </c>
      <c r="J24" s="356" t="s">
        <v>988</v>
      </c>
      <c r="K24" s="325">
        <f>IF(D24="","",VLOOKUP(B24,Data!$B$5:$E$502,4,FALSE)*D24)</f>
        <v>310</v>
      </c>
      <c r="L24" s="325">
        <f>IF(D24="","",VLOOKUP(B24,Data!$B$5:$F$502,5,FALSE)*D24)</f>
        <v>274</v>
      </c>
      <c r="M24" s="357"/>
      <c r="N24" s="358"/>
      <c r="O24" s="359"/>
      <c r="P24" s="360"/>
      <c r="Q24" s="359"/>
      <c r="R24" s="359"/>
      <c r="S24" s="360"/>
      <c r="T24" s="361"/>
      <c r="U24" s="360"/>
      <c r="V24" s="334">
        <f>IF(D24="","",VLOOKUP(B24,Data!$B$5:$J$502,9,FALSE)*D24)</f>
        <v>1.534</v>
      </c>
      <c r="X24" s="386"/>
      <c r="Y24" s="386"/>
      <c r="Z24" s="386"/>
      <c r="AA24" s="386"/>
      <c r="AB24" s="386"/>
    </row>
    <row r="25" spans="1:28" s="468" customFormat="1" ht="19.25" customHeight="1">
      <c r="A25" s="540">
        <v>6</v>
      </c>
      <c r="B25" s="499" t="s">
        <v>382</v>
      </c>
      <c r="C25" s="324" t="str">
        <f>IF(D25="","",VLOOKUP(B25,Data!$B$5:$L$502,2,FALSE))</f>
        <v>WQ78310</v>
      </c>
      <c r="D25" s="480">
        <v>1</v>
      </c>
      <c r="E25" s="312"/>
      <c r="F25" s="325">
        <f>IF(D25="","",VLOOKUP(B25,Data!$B$5:$L$502,11,FALSE))</f>
        <v>6409.6</v>
      </c>
      <c r="G25" s="326">
        <f t="shared" si="0"/>
        <v>6409.6</v>
      </c>
      <c r="H25" s="327" t="str">
        <f>IF(D25="","",VLOOKUP(B25,Data!$B$5:$D$502,3,FALSE))</f>
        <v>C/T</v>
      </c>
      <c r="I25" s="327" t="str">
        <f>IF(D25="","",VLOOKUP(B25,Data!$B$5:$M$502,12,FALSE))</f>
        <v>Indonesia</v>
      </c>
      <c r="J25" s="356" t="s">
        <v>988</v>
      </c>
      <c r="K25" s="325">
        <f>IF(D25="","",VLOOKUP(B25,Data!$B$5:$E$502,4,FALSE)*D25)</f>
        <v>317</v>
      </c>
      <c r="L25" s="325">
        <f>IF(D25="","",VLOOKUP(B25,Data!$B$5:$F$502,5,FALSE)*D25)</f>
        <v>279</v>
      </c>
      <c r="M25" s="357"/>
      <c r="N25" s="358"/>
      <c r="O25" s="359"/>
      <c r="P25" s="360"/>
      <c r="Q25" s="359"/>
      <c r="R25" s="359"/>
      <c r="S25" s="360"/>
      <c r="T25" s="361"/>
      <c r="U25" s="360"/>
      <c r="V25" s="334">
        <f>IF(D25="","",VLOOKUP(B25,Data!$B$5:$J$502,9,FALSE)*D25)</f>
        <v>1.806</v>
      </c>
      <c r="X25" s="386"/>
      <c r="Y25" s="386"/>
      <c r="Z25" s="386"/>
      <c r="AA25" s="386"/>
      <c r="AB25" s="386"/>
    </row>
    <row r="26" spans="1:28" s="468" customFormat="1" ht="19.25" customHeight="1">
      <c r="A26" s="540">
        <v>7</v>
      </c>
      <c r="B26" s="499" t="s">
        <v>26</v>
      </c>
      <c r="C26" s="324" t="str">
        <f>IF(D26="","",VLOOKUP(B26,Data!$B$5:$L$502,2,FALSE))</f>
        <v>ZJ73730</v>
      </c>
      <c r="D26" s="485">
        <v>3</v>
      </c>
      <c r="E26" s="312"/>
      <c r="F26" s="325">
        <f>IF(D26="","",VLOOKUP(B26,Data!$B$5:$L$502,11,FALSE))</f>
        <v>2456.2800000000002</v>
      </c>
      <c r="G26" s="326">
        <f t="shared" si="0"/>
        <v>7368.84</v>
      </c>
      <c r="H26" s="327" t="str">
        <f>IF(D26="","",VLOOKUP(B26,Data!$B$5:$D$502,3,FALSE))</f>
        <v>C/T</v>
      </c>
      <c r="I26" s="327" t="str">
        <f>IF(D26="","",VLOOKUP(B26,Data!$B$5:$M$502,12,FALSE))</f>
        <v>Indonesia</v>
      </c>
      <c r="J26" s="356" t="s">
        <v>988</v>
      </c>
      <c r="K26" s="325">
        <f>IF(D26="","",VLOOKUP(B26,Data!$B$5:$E$502,4,FALSE)*D26)</f>
        <v>660</v>
      </c>
      <c r="L26" s="325">
        <f>IF(D26="","",VLOOKUP(B26,Data!$B$5:$F$502,5,FALSE)*D26)</f>
        <v>597</v>
      </c>
      <c r="M26" s="357"/>
      <c r="N26" s="358"/>
      <c r="O26" s="359"/>
      <c r="P26" s="360"/>
      <c r="Q26" s="359"/>
      <c r="R26" s="359"/>
      <c r="S26" s="360"/>
      <c r="T26" s="361"/>
      <c r="U26" s="360"/>
      <c r="V26" s="334">
        <f>IF(D26="","",VLOOKUP(B26,Data!$B$5:$J$502,9,FALSE)*D26)</f>
        <v>3.5550000000000002</v>
      </c>
      <c r="X26" s="386"/>
      <c r="Y26" s="386"/>
      <c r="Z26" s="386"/>
      <c r="AA26" s="386"/>
      <c r="AB26" s="386"/>
    </row>
    <row r="27" spans="1:28" s="468" customFormat="1" ht="19.25" customHeight="1">
      <c r="A27" s="540">
        <v>8</v>
      </c>
      <c r="B27" s="499" t="s">
        <v>27</v>
      </c>
      <c r="C27" s="324" t="str">
        <f>IF(D27="","",VLOOKUP(B27,Data!$B$5:$L$502,2,FALSE))</f>
        <v>ZJ73750</v>
      </c>
      <c r="D27" s="485">
        <v>2</v>
      </c>
      <c r="E27" s="312"/>
      <c r="F27" s="325">
        <f>IF(D27="","",VLOOKUP(B27,Data!$B$5:$L$502,11,FALSE))</f>
        <v>2662.91</v>
      </c>
      <c r="G27" s="326">
        <f t="shared" si="0"/>
        <v>5325.82</v>
      </c>
      <c r="H27" s="327" t="str">
        <f>IF(D27="","",VLOOKUP(B27,Data!$B$5:$D$502,3,FALSE))</f>
        <v>C/T</v>
      </c>
      <c r="I27" s="327" t="str">
        <f>IF(D27="","",VLOOKUP(B27,Data!$B$5:$M$502,12,FALSE))</f>
        <v>Indonesia</v>
      </c>
      <c r="J27" s="356" t="s">
        <v>988</v>
      </c>
      <c r="K27" s="325">
        <f>IF(D27="","",VLOOKUP(B27,Data!$B$5:$E$502,4,FALSE)*D27)</f>
        <v>534</v>
      </c>
      <c r="L27" s="325">
        <f>IF(D27="","",VLOOKUP(B27,Data!$B$5:$F$502,5,FALSE)*D27)</f>
        <v>484</v>
      </c>
      <c r="M27" s="357"/>
      <c r="N27" s="358"/>
      <c r="O27" s="359"/>
      <c r="P27" s="360"/>
      <c r="Q27" s="359"/>
      <c r="R27" s="359"/>
      <c r="S27" s="360"/>
      <c r="T27" s="361"/>
      <c r="U27" s="360"/>
      <c r="V27" s="334">
        <f>IF(D27="","",VLOOKUP(B27,Data!$B$5:$J$502,9,FALSE)*D27)</f>
        <v>2.976</v>
      </c>
      <c r="X27" s="386"/>
      <c r="Y27" s="386"/>
      <c r="Z27" s="386"/>
      <c r="AA27" s="386"/>
      <c r="AB27" s="386"/>
    </row>
    <row r="28" spans="1:28" s="468" customFormat="1" ht="19.25" customHeight="1">
      <c r="A28" s="540">
        <v>9</v>
      </c>
      <c r="B28" s="499" t="s">
        <v>28</v>
      </c>
      <c r="C28" s="324" t="str">
        <f>IF(D28="","",VLOOKUP(B28,Data!$B$5:$L$502,2,FALSE))</f>
        <v>ZJ73760</v>
      </c>
      <c r="D28" s="485">
        <v>1</v>
      </c>
      <c r="E28" s="312"/>
      <c r="F28" s="325">
        <f>IF(D28="","",VLOOKUP(B28,Data!$B$5:$L$502,11,FALSE))</f>
        <v>2671.97</v>
      </c>
      <c r="G28" s="326">
        <f t="shared" si="0"/>
        <v>2671.97</v>
      </c>
      <c r="H28" s="327" t="str">
        <f>IF(D28="","",VLOOKUP(B28,Data!$B$5:$D$502,3,FALSE))</f>
        <v>C/T</v>
      </c>
      <c r="I28" s="327" t="str">
        <f>IF(D28="","",VLOOKUP(B28,Data!$B$5:$M$502,12,FALSE))</f>
        <v>Indonesia</v>
      </c>
      <c r="J28" s="356" t="s">
        <v>988</v>
      </c>
      <c r="K28" s="325">
        <f>IF(D28="","",VLOOKUP(B28,Data!$B$5:$E$502,4,FALSE)*D28)</f>
        <v>267</v>
      </c>
      <c r="L28" s="325">
        <f>IF(D28="","",VLOOKUP(B28,Data!$B$5:$F$502,5,FALSE)*D28)</f>
        <v>242</v>
      </c>
      <c r="M28" s="357"/>
      <c r="N28" s="358"/>
      <c r="O28" s="359"/>
      <c r="P28" s="360"/>
      <c r="Q28" s="359"/>
      <c r="R28" s="359"/>
      <c r="S28" s="360"/>
      <c r="T28" s="361"/>
      <c r="U28" s="360"/>
      <c r="V28" s="334">
        <f>IF(D28="","",VLOOKUP(B28,Data!$B$5:$J$502,9,FALSE)*D28)</f>
        <v>1.488</v>
      </c>
      <c r="X28" s="386"/>
      <c r="Y28" s="386"/>
      <c r="Z28" s="386"/>
      <c r="AA28" s="386"/>
      <c r="AB28" s="386"/>
    </row>
    <row r="29" spans="1:28" s="468" customFormat="1" ht="19.25" customHeight="1">
      <c r="A29" s="540">
        <v>10</v>
      </c>
      <c r="B29" s="499" t="s">
        <v>892</v>
      </c>
      <c r="C29" s="324" t="str">
        <f>IF(D29="","",VLOOKUP(B29,Data!$B$5:$L$502,2,FALSE))</f>
        <v>VCM7890</v>
      </c>
      <c r="D29" s="485">
        <v>10</v>
      </c>
      <c r="E29" s="312"/>
      <c r="F29" s="325">
        <f>IF(D29="","",VLOOKUP(B29,Data!$B$5:$L$502,11,FALSE))</f>
        <v>2253.08</v>
      </c>
      <c r="G29" s="326">
        <f t="shared" si="0"/>
        <v>22530.799999999999</v>
      </c>
      <c r="H29" s="327" t="str">
        <f>IF(D29="","",VLOOKUP(B29,Data!$B$5:$D$502,3,FALSE))</f>
        <v>C/T</v>
      </c>
      <c r="I29" s="327" t="str">
        <f>IF(D29="","",VLOOKUP(B29,Data!$B$5:$M$502,12,FALSE))</f>
        <v>Indonesia</v>
      </c>
      <c r="J29" s="356" t="s">
        <v>988</v>
      </c>
      <c r="K29" s="325">
        <f>IF(D29="","",VLOOKUP(B29,Data!$B$5:$E$502,4,FALSE)*D29)</f>
        <v>2600</v>
      </c>
      <c r="L29" s="325">
        <f>IF(D29="","",VLOOKUP(B29,Data!$B$5:$F$502,5,FALSE)*D29)</f>
        <v>2350</v>
      </c>
      <c r="M29" s="357"/>
      <c r="N29" s="358"/>
      <c r="O29" s="359"/>
      <c r="P29" s="360"/>
      <c r="Q29" s="359"/>
      <c r="R29" s="359"/>
      <c r="S29" s="360"/>
      <c r="T29" s="361"/>
      <c r="U29" s="360"/>
      <c r="V29" s="334">
        <f>IF(D29="","",VLOOKUP(B29,Data!$B$5:$J$502,9,FALSE)*D29)</f>
        <v>14.07</v>
      </c>
      <c r="X29" s="386"/>
      <c r="Y29" s="386"/>
      <c r="Z29" s="386"/>
      <c r="AA29" s="386"/>
      <c r="AB29" s="386"/>
    </row>
    <row r="30" spans="1:28" s="468" customFormat="1" ht="19.25" customHeight="1">
      <c r="A30" s="540">
        <v>11</v>
      </c>
      <c r="B30" s="499" t="s">
        <v>893</v>
      </c>
      <c r="C30" s="324" t="str">
        <f>IF(D30="","",VLOOKUP(B30,Data!$B$5:$L$502,2,FALSE))</f>
        <v>VCM7900</v>
      </c>
      <c r="D30" s="485">
        <v>2</v>
      </c>
      <c r="E30" s="312"/>
      <c r="F30" s="325">
        <f>IF(D30="","",VLOOKUP(B30,Data!$B$5:$L$502,11,FALSE))</f>
        <v>2696.84</v>
      </c>
      <c r="G30" s="326">
        <f t="shared" si="0"/>
        <v>5393.68</v>
      </c>
      <c r="H30" s="327" t="str">
        <f>IF(D30="","",VLOOKUP(B30,Data!$B$5:$D$502,3,FALSE))</f>
        <v>C/T</v>
      </c>
      <c r="I30" s="327" t="str">
        <f>IF(D30="","",VLOOKUP(B30,Data!$B$5:$M$502,12,FALSE))</f>
        <v>Indonesia</v>
      </c>
      <c r="J30" s="356" t="s">
        <v>988</v>
      </c>
      <c r="K30" s="325">
        <f>IF(D30="","",VLOOKUP(B30,Data!$B$5:$E$502,4,FALSE)*D30)</f>
        <v>520</v>
      </c>
      <c r="L30" s="325">
        <f>IF(D30="","",VLOOKUP(B30,Data!$B$5:$F$502,5,FALSE)*D30)</f>
        <v>470</v>
      </c>
      <c r="M30" s="357"/>
      <c r="N30" s="358"/>
      <c r="O30" s="359"/>
      <c r="P30" s="360"/>
      <c r="Q30" s="359"/>
      <c r="R30" s="359"/>
      <c r="S30" s="360"/>
      <c r="T30" s="361"/>
      <c r="U30" s="360"/>
      <c r="V30" s="334">
        <f>IF(D30="","",VLOOKUP(B30,Data!$B$5:$J$502,9,FALSE)*D30)</f>
        <v>2.8140000000000001</v>
      </c>
      <c r="X30" s="386"/>
      <c r="Y30" s="386"/>
      <c r="Z30" s="386"/>
      <c r="AA30" s="386"/>
      <c r="AB30" s="386"/>
    </row>
    <row r="31" spans="1:28" s="468" customFormat="1" ht="19.25" customHeight="1">
      <c r="A31" s="540"/>
      <c r="B31" s="499"/>
      <c r="C31" s="324" t="str">
        <f>IF(D31="","",VLOOKUP(B31,Data!$B$5:$L$502,2,FALSE))</f>
        <v/>
      </c>
      <c r="D31" s="485"/>
      <c r="E31" s="312"/>
      <c r="F31" s="325" t="str">
        <f>IF(D31="","",VLOOKUP(B31,Data!$B$5:$L$502,11,FALSE))</f>
        <v/>
      </c>
      <c r="G31" s="326" t="str">
        <f t="shared" si="0"/>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386"/>
      <c r="Y31" s="386"/>
      <c r="Z31" s="386"/>
      <c r="AA31" s="386"/>
      <c r="AB31" s="386"/>
    </row>
    <row r="32" spans="1:28" s="440" customFormat="1" ht="17.5">
      <c r="A32" s="476"/>
      <c r="B32" s="784"/>
      <c r="C32" s="785"/>
      <c r="D32" s="510">
        <f>SUM(D17:D31)</f>
        <v>28</v>
      </c>
      <c r="E32" s="463"/>
      <c r="F32" s="351"/>
      <c r="G32" s="351">
        <f>SUM(G17:G31)</f>
        <v>100165.09000000003</v>
      </c>
      <c r="H32" s="462"/>
      <c r="I32" s="462"/>
      <c r="J32" s="462"/>
      <c r="K32" s="351">
        <f>SUM(K17:K31)</f>
        <v>7726</v>
      </c>
      <c r="L32" s="351">
        <f>SUM(L17:L31)</f>
        <v>6914</v>
      </c>
      <c r="M32" s="351">
        <f>SUM(M18:M31)</f>
        <v>0</v>
      </c>
      <c r="N32" s="351" t="e">
        <f>SUM(#REF!)</f>
        <v>#REF!</v>
      </c>
      <c r="O32" s="351">
        <f>SUM(O18:O31)</f>
        <v>0</v>
      </c>
      <c r="P32" s="351">
        <f>SUM(P18:P31)</f>
        <v>0</v>
      </c>
      <c r="Q32" s="351" t="e">
        <f>SUM(#REF!)</f>
        <v>#REF!</v>
      </c>
      <c r="R32" s="351">
        <f>SUM(R18:R31)</f>
        <v>0</v>
      </c>
      <c r="S32" s="351">
        <f>SUM(S18:S31)</f>
        <v>0</v>
      </c>
      <c r="T32" s="351"/>
      <c r="U32" s="351">
        <f>SUM(U18:U31)</f>
        <v>0</v>
      </c>
      <c r="V32" s="354">
        <f>SUM(V17:V31)</f>
        <v>41.330999999999996</v>
      </c>
    </row>
    <row r="33" spans="1:22" ht="16.5">
      <c r="A33" s="476"/>
      <c r="B33" s="786"/>
      <c r="C33" s="787"/>
      <c r="D33" s="511"/>
      <c r="E33" s="412"/>
      <c r="F33" s="183" t="s">
        <v>821</v>
      </c>
      <c r="G33" s="180"/>
      <c r="H33" s="442"/>
      <c r="I33" s="442"/>
      <c r="J33" s="442"/>
      <c r="K33" s="184"/>
      <c r="L33" s="180"/>
      <c r="M33" s="414"/>
      <c r="N33" s="413"/>
      <c r="O33" s="413"/>
      <c r="P33" s="413"/>
      <c r="Q33" s="413"/>
      <c r="R33" s="413"/>
      <c r="S33" s="413"/>
      <c r="T33" s="414"/>
      <c r="U33" s="414"/>
      <c r="V33" s="182"/>
    </row>
    <row r="34" spans="1:22" ht="13">
      <c r="A34" s="393" t="s">
        <v>530</v>
      </c>
      <c r="B34" s="394"/>
      <c r="C34" s="444"/>
      <c r="D34" s="512" t="s">
        <v>538</v>
      </c>
      <c r="E34" s="407"/>
      <c r="F34" s="80" t="s">
        <v>83</v>
      </c>
      <c r="G34" s="84"/>
      <c r="H34" s="423" t="s">
        <v>84</v>
      </c>
      <c r="I34" s="446"/>
      <c r="J34" s="175" t="s">
        <v>85</v>
      </c>
      <c r="K34" s="175"/>
      <c r="L34" s="765" t="s">
        <v>86</v>
      </c>
      <c r="M34" s="766"/>
      <c r="N34" s="766"/>
      <c r="O34" s="766"/>
      <c r="P34" s="766"/>
      <c r="Q34" s="766"/>
      <c r="R34" s="766"/>
      <c r="S34" s="766"/>
      <c r="T34" s="766"/>
      <c r="U34" s="766"/>
      <c r="V34" s="767"/>
    </row>
    <row r="35" spans="1:22" ht="13">
      <c r="A35" s="400" t="s">
        <v>531</v>
      </c>
      <c r="C35" s="409"/>
      <c r="D35" s="501" t="s">
        <v>88</v>
      </c>
      <c r="F35" s="768"/>
      <c r="G35" s="769"/>
      <c r="H35" s="400" t="s">
        <v>89</v>
      </c>
      <c r="I35" s="447"/>
      <c r="J35" s="177" t="s">
        <v>90</v>
      </c>
      <c r="K35" s="177"/>
      <c r="L35" s="173"/>
      <c r="V35" s="178"/>
    </row>
    <row r="36" spans="1:22">
      <c r="A36" s="400" t="s">
        <v>532</v>
      </c>
      <c r="C36" s="401"/>
      <c r="F36" s="768"/>
      <c r="G36" s="769"/>
      <c r="H36" s="400"/>
      <c r="I36" s="447"/>
      <c r="J36" s="177" t="s">
        <v>94</v>
      </c>
      <c r="K36" s="177"/>
      <c r="L36" s="173"/>
      <c r="V36" s="178"/>
    </row>
    <row r="37" spans="1:22" ht="12" customHeight="1">
      <c r="A37" s="412"/>
      <c r="B37" s="413"/>
      <c r="C37" s="448"/>
      <c r="D37" s="501" t="s">
        <v>95</v>
      </c>
      <c r="F37" s="768"/>
      <c r="G37" s="769"/>
      <c r="H37" s="400" t="s">
        <v>96</v>
      </c>
      <c r="I37" s="447"/>
      <c r="J37" s="177"/>
      <c r="K37" s="177"/>
      <c r="L37" s="173"/>
      <c r="V37" s="178"/>
    </row>
    <row r="38" spans="1:22" ht="13">
      <c r="A38" s="393" t="s">
        <v>97</v>
      </c>
      <c r="B38" s="407"/>
      <c r="C38" s="395"/>
      <c r="D38" s="501" t="s">
        <v>98</v>
      </c>
      <c r="F38" s="88" t="s">
        <v>99</v>
      </c>
      <c r="G38" s="85"/>
      <c r="H38" s="400" t="s">
        <v>89</v>
      </c>
      <c r="I38" s="447"/>
      <c r="J38" s="177" t="s">
        <v>100</v>
      </c>
      <c r="K38" s="177"/>
      <c r="L38" s="173"/>
      <c r="V38" s="178"/>
    </row>
    <row r="39" spans="1:22" ht="14.25" customHeight="1">
      <c r="A39" s="400" t="s">
        <v>546</v>
      </c>
      <c r="C39" s="401"/>
      <c r="D39" s="501" t="s">
        <v>101</v>
      </c>
      <c r="F39" s="89"/>
      <c r="G39" s="187"/>
      <c r="H39" s="400" t="s">
        <v>102</v>
      </c>
      <c r="I39" s="447"/>
      <c r="J39" s="177" t="s">
        <v>533</v>
      </c>
      <c r="K39" s="177"/>
      <c r="L39" s="770" t="s">
        <v>104</v>
      </c>
      <c r="M39" s="771"/>
      <c r="N39" s="771"/>
      <c r="O39" s="771"/>
      <c r="P39" s="771"/>
      <c r="Q39" s="771"/>
      <c r="R39" s="771"/>
      <c r="S39" s="771"/>
      <c r="T39" s="771"/>
      <c r="U39" s="771"/>
      <c r="V39" s="772"/>
    </row>
    <row r="40" spans="1:22" ht="16.25" customHeight="1">
      <c r="A40" s="412"/>
      <c r="B40" s="413"/>
      <c r="C40" s="414"/>
      <c r="D40" s="513"/>
      <c r="E40" s="413"/>
      <c r="F40" s="778" t="s">
        <v>1001</v>
      </c>
      <c r="G40" s="782"/>
      <c r="H40" s="778" t="s">
        <v>1000</v>
      </c>
      <c r="I40" s="783"/>
      <c r="J40" s="181" t="s">
        <v>105</v>
      </c>
      <c r="K40" s="181"/>
      <c r="L40" s="762" t="s">
        <v>106</v>
      </c>
      <c r="M40" s="763"/>
      <c r="N40" s="763"/>
      <c r="O40" s="763"/>
      <c r="P40" s="763"/>
      <c r="Q40" s="763"/>
      <c r="R40" s="763"/>
      <c r="S40" s="763"/>
      <c r="T40" s="763"/>
      <c r="U40" s="763"/>
      <c r="V40" s="764"/>
    </row>
    <row r="41" spans="1:22" ht="18" customHeight="1"/>
    <row r="42" spans="1:22" ht="44.5" customHeight="1"/>
    <row r="43" spans="1:22" s="460" customFormat="1" ht="17.25" customHeight="1">
      <c r="A43" s="203" t="s">
        <v>942</v>
      </c>
      <c r="B43" s="169"/>
      <c r="C43" s="203" t="s">
        <v>597</v>
      </c>
      <c r="D43" s="500"/>
      <c r="E43" s="168"/>
      <c r="F43" s="203" t="s">
        <v>936</v>
      </c>
      <c r="G43" s="169"/>
      <c r="H43" s="203" t="s">
        <v>597</v>
      </c>
      <c r="K43" s="225"/>
      <c r="L43" s="225"/>
      <c r="V43" s="226"/>
    </row>
    <row r="44" spans="1:22" s="460" customFormat="1" ht="17.25" customHeight="1">
      <c r="A44" s="203" t="s">
        <v>943</v>
      </c>
      <c r="B44" s="169"/>
      <c r="C44" s="203" t="s">
        <v>948</v>
      </c>
      <c r="D44" s="500"/>
      <c r="E44" s="168"/>
      <c r="F44" s="203" t="s">
        <v>937</v>
      </c>
      <c r="G44" s="169"/>
      <c r="H44" s="203" t="s">
        <v>947</v>
      </c>
      <c r="K44" s="225"/>
      <c r="L44" s="225"/>
      <c r="V44" s="226"/>
    </row>
    <row r="45" spans="1:22" s="460" customFormat="1" ht="17.25" customHeight="1">
      <c r="A45" s="203" t="s">
        <v>944</v>
      </c>
      <c r="B45" s="169"/>
      <c r="C45" s="203" t="s">
        <v>947</v>
      </c>
      <c r="D45" s="500"/>
      <c r="E45" s="168"/>
      <c r="F45" s="203" t="s">
        <v>938</v>
      </c>
      <c r="G45" s="169"/>
      <c r="H45" s="203" t="s">
        <v>597</v>
      </c>
      <c r="K45" s="225"/>
      <c r="L45" s="225"/>
      <c r="V45" s="226"/>
    </row>
    <row r="46" spans="1:22" s="460" customFormat="1" ht="17.25" customHeight="1">
      <c r="A46" s="203" t="s">
        <v>945</v>
      </c>
      <c r="B46" s="169"/>
      <c r="C46" s="203" t="s">
        <v>597</v>
      </c>
      <c r="D46" s="500"/>
      <c r="E46" s="168"/>
      <c r="F46" s="203" t="s">
        <v>939</v>
      </c>
      <c r="G46" s="169"/>
      <c r="H46" s="203" t="s">
        <v>597</v>
      </c>
      <c r="K46" s="225"/>
      <c r="L46" s="225"/>
      <c r="V46" s="226"/>
    </row>
    <row r="47" spans="1:22" s="460" customFormat="1" ht="17.25" customHeight="1">
      <c r="A47" s="203" t="s">
        <v>946</v>
      </c>
      <c r="B47" s="169"/>
      <c r="C47" s="203" t="s">
        <v>597</v>
      </c>
      <c r="D47" s="500"/>
      <c r="E47" s="168"/>
      <c r="F47" s="203" t="s">
        <v>941</v>
      </c>
      <c r="G47" s="169"/>
      <c r="H47" s="203" t="s">
        <v>597</v>
      </c>
      <c r="K47" s="225"/>
      <c r="L47" s="225"/>
      <c r="V47" s="226"/>
    </row>
    <row r="48" spans="1:22" ht="20">
      <c r="A48" s="168"/>
      <c r="B48" s="168"/>
      <c r="C48" s="168"/>
      <c r="D48" s="500"/>
      <c r="E48" s="168"/>
      <c r="F48" s="203" t="s">
        <v>940</v>
      </c>
      <c r="H48" s="203" t="s">
        <v>597</v>
      </c>
    </row>
    <row r="49" spans="1:4" ht="14">
      <c r="A49" s="459"/>
      <c r="B49" s="435"/>
      <c r="C49" s="167"/>
      <c r="D49" s="514"/>
    </row>
    <row r="50" spans="1:4" ht="14">
      <c r="A50" s="450"/>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35"/>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435"/>
      <c r="D68" s="514"/>
    </row>
    <row r="69" spans="1:4" ht="14">
      <c r="A69" s="452"/>
      <c r="B69" s="435"/>
      <c r="C69" s="435"/>
      <c r="D69" s="514"/>
    </row>
    <row r="70" spans="1:4" ht="14">
      <c r="A70" s="435"/>
      <c r="B70" s="435"/>
      <c r="C70" s="435"/>
      <c r="D70" s="514"/>
    </row>
  </sheetData>
  <mergeCells count="9">
    <mergeCell ref="F40:G40"/>
    <mergeCell ref="H40:I40"/>
    <mergeCell ref="L40:V40"/>
    <mergeCell ref="B32:C33"/>
    <mergeCell ref="L34:V34"/>
    <mergeCell ref="F35:G35"/>
    <mergeCell ref="F36:G36"/>
    <mergeCell ref="F37:G37"/>
    <mergeCell ref="L39:V39"/>
  </mergeCells>
  <printOptions horizontalCentered="1"/>
  <pageMargins left="0.19685039370078741" right="0" top="0.15748031496062992" bottom="0.15748031496062992" header="0.11811023622047245" footer="0.15748031496062992"/>
  <pageSetup paperSize="9" scale="69" firstPageNumber="4294963191" orientation="landscape" horizontalDpi="4294967295" verticalDpi="4294967295" r:id="rId1"/>
  <headerFooter alignWithMargins="0">
    <oddHeader>&amp;R&amp;"Calibri"&amp;10&amp;K000000 Confidential&amp;1#_x000D_</oddHead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B65"/>
  <sheetViews>
    <sheetView topLeftCell="A7"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49"/>
      <c r="I10" s="55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987</v>
      </c>
      <c r="C18" s="324" t="str">
        <f>IF(D18="","",VLOOKUP(B18,Data!$B$5:$L$502,2,FALSE))</f>
        <v/>
      </c>
      <c r="D18" s="381"/>
      <c r="E18" s="525"/>
      <c r="F18" s="325" t="str">
        <f>IF(D18="","",VLOOKUP(B18,Data!$B$5:$L$502,11,FALSE))</f>
        <v/>
      </c>
      <c r="G18" s="326" t="str">
        <f t="shared" ref="G18:G26"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382</v>
      </c>
      <c r="C19" s="324" t="str">
        <f>IF(D19="","",VLOOKUP(B19,Data!$B$5:$L$502,2,FALSE))</f>
        <v>WQ78310</v>
      </c>
      <c r="D19" s="485">
        <v>1</v>
      </c>
      <c r="E19" s="525" t="s">
        <v>528</v>
      </c>
      <c r="F19" s="325">
        <f>IF(D19="","",VLOOKUP(B19,Data!$B$5:$L$502,11,FALSE))</f>
        <v>6409.6</v>
      </c>
      <c r="G19" s="326">
        <f t="shared" si="0"/>
        <v>6409.6</v>
      </c>
      <c r="H19" s="327" t="str">
        <f>IF(D19="","",VLOOKUP(B19,Data!$B$5:$D$502,3,FALSE))</f>
        <v>C/T</v>
      </c>
      <c r="I19" s="327" t="str">
        <f>IF(D19="","",VLOOKUP(B19,Data!$B$5:$M$502,12,FALSE))</f>
        <v>Indonesia</v>
      </c>
      <c r="J19" s="356" t="s">
        <v>988</v>
      </c>
      <c r="K19" s="325">
        <f>IF(D19="","",VLOOKUP(B19,Data!$B$5:$E$502,4,FALSE)*D19)</f>
        <v>317</v>
      </c>
      <c r="L19" s="325">
        <f>IF(D19="","",VLOOKUP(B19,Data!$B$5:$F$502,5,FALSE)*D19)</f>
        <v>279</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c r="B20" s="524" t="s">
        <v>1004</v>
      </c>
      <c r="C20" s="324" t="str">
        <f>IF(D20="","",VLOOKUP(B20,Data!$B$5:$L$502,2,FALSE))</f>
        <v/>
      </c>
      <c r="D20" s="381"/>
      <c r="E20" s="525"/>
      <c r="F20" s="325" t="str">
        <f>IF(D20="","",VLOOKUP(B20,Data!$B$5:$L$502,11,FALSE))</f>
        <v/>
      </c>
      <c r="G20" s="326" t="str">
        <f t="shared" si="0"/>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25" customHeight="1">
      <c r="A21" s="540">
        <v>2</v>
      </c>
      <c r="B21" s="499" t="s">
        <v>361</v>
      </c>
      <c r="C21" s="324" t="str">
        <f>IF(D21="","",VLOOKUP(B21,Data!$B$5:$L$502,2,FALSE))</f>
        <v>WQ78290</v>
      </c>
      <c r="D21" s="485">
        <v>26</v>
      </c>
      <c r="E21" s="525" t="s">
        <v>529</v>
      </c>
      <c r="F21" s="325">
        <f>IF(D21="","",VLOOKUP(B21,Data!$B$5:$L$502,11,FALSE))</f>
        <v>4283.7299999999996</v>
      </c>
      <c r="G21" s="326">
        <f t="shared" si="0"/>
        <v>111376.97999999998</v>
      </c>
      <c r="H21" s="327" t="str">
        <f>IF(D21="","",VLOOKUP(B21,Data!$B$5:$D$502,3,FALSE))</f>
        <v>C/T</v>
      </c>
      <c r="I21" s="327" t="str">
        <f>IF(D21="","",VLOOKUP(B21,Data!$B$5:$M$502,12,FALSE))</f>
        <v>Indonesia</v>
      </c>
      <c r="J21" s="356" t="s">
        <v>1005</v>
      </c>
      <c r="K21" s="325">
        <f>IF(D21="","",VLOOKUP(B21,Data!$B$5:$E$502,4,FALSE)*D21)</f>
        <v>7930</v>
      </c>
      <c r="L21" s="325">
        <f>IF(D21="","",VLOOKUP(B21,Data!$B$5:$F$502,5,FALSE)*D21)</f>
        <v>6994</v>
      </c>
      <c r="M21" s="357"/>
      <c r="N21" s="358"/>
      <c r="O21" s="359"/>
      <c r="P21" s="360"/>
      <c r="Q21" s="359"/>
      <c r="R21" s="359"/>
      <c r="S21" s="360"/>
      <c r="T21" s="361"/>
      <c r="U21" s="360"/>
      <c r="V21" s="334">
        <f>IF(D21="","",VLOOKUP(B21,Data!$B$5:$J$502,9,FALSE)*D21)</f>
        <v>39.884</v>
      </c>
      <c r="X21" s="386"/>
      <c r="Y21" s="386"/>
      <c r="Z21" s="386"/>
      <c r="AA21" s="386"/>
      <c r="AB21" s="386"/>
    </row>
    <row r="22" spans="1:28" s="468" customFormat="1" ht="19" customHeight="1">
      <c r="A22" s="540">
        <v>3</v>
      </c>
      <c r="B22" s="499" t="s">
        <v>340</v>
      </c>
      <c r="C22" s="324" t="str">
        <f>IF(D22="","",VLOOKUP(B22,Data!$B$5:$L$502,2,FALSE))</f>
        <v>ZE62400</v>
      </c>
      <c r="D22" s="485">
        <v>25</v>
      </c>
      <c r="E22" s="312"/>
      <c r="F22" s="325">
        <f>IF(D22="","",VLOOKUP(B22,Data!$B$5:$L$502,11,FALSE))</f>
        <v>1704.47</v>
      </c>
      <c r="G22" s="326">
        <f t="shared" si="0"/>
        <v>42611.75</v>
      </c>
      <c r="H22" s="327" t="str">
        <f>IF(D22="","",VLOOKUP(B22,Data!$B$5:$D$502,3,FALSE))</f>
        <v>C/T</v>
      </c>
      <c r="I22" s="327" t="str">
        <f>IF(D22="","",VLOOKUP(B22,Data!$B$5:$M$502,12,FALSE))</f>
        <v>Indonesia</v>
      </c>
      <c r="J22" s="356" t="s">
        <v>1005</v>
      </c>
      <c r="K22" s="325">
        <f>IF(D22="","",VLOOKUP(B22,Data!$B$5:$E$502,4,FALSE)*D22)</f>
        <v>5025</v>
      </c>
      <c r="L22" s="325">
        <f>IF(D22="","",VLOOKUP(B22,Data!$B$5:$F$502,5,FALSE)*D22)</f>
        <v>4525</v>
      </c>
      <c r="M22" s="357"/>
      <c r="N22" s="358"/>
      <c r="O22" s="359"/>
      <c r="P22" s="360"/>
      <c r="Q22" s="359"/>
      <c r="R22" s="359"/>
      <c r="S22" s="360"/>
      <c r="T22" s="361"/>
      <c r="U22" s="360"/>
      <c r="V22" s="334">
        <f>IF(D22="","",VLOOKUP(B22,Data!$B$5:$J$502,9,FALSE)*D22)</f>
        <v>28.749999999999996</v>
      </c>
      <c r="X22" s="386"/>
      <c r="Y22" s="386"/>
      <c r="Z22" s="386"/>
      <c r="AA22" s="386"/>
      <c r="AB22" s="386"/>
    </row>
    <row r="23" spans="1:28" s="468" customFormat="1" ht="19.25" customHeight="1">
      <c r="A23" s="540">
        <v>4</v>
      </c>
      <c r="B23" s="499" t="s">
        <v>353</v>
      </c>
      <c r="C23" s="324" t="str">
        <f>IF(D23="","",VLOOKUP(B23,Data!$B$5:$L$502,2,FALSE))</f>
        <v>ZF71250</v>
      </c>
      <c r="D23" s="485">
        <v>10</v>
      </c>
      <c r="E23" s="312" t="s">
        <v>982</v>
      </c>
      <c r="F23" s="325">
        <f>IF(D23="","",VLOOKUP(B23,Data!$B$5:$L$502,11,FALSE))</f>
        <v>1991.71</v>
      </c>
      <c r="G23" s="326">
        <f t="shared" si="0"/>
        <v>19917.099999999999</v>
      </c>
      <c r="H23" s="327" t="str">
        <f>IF(D23="","",VLOOKUP(B23,Data!$B$5:$D$502,3,FALSE))</f>
        <v>C/T</v>
      </c>
      <c r="I23" s="327" t="str">
        <f>IF(D23="","",VLOOKUP(B23,Data!$B$5:$M$502,12,FALSE))</f>
        <v>Indonesia</v>
      </c>
      <c r="J23" s="356" t="s">
        <v>1005</v>
      </c>
      <c r="K23" s="325">
        <f>IF(D23="","",VLOOKUP(B23,Data!$B$5:$E$502,4,FALSE)*D23)</f>
        <v>2200</v>
      </c>
      <c r="L23" s="325">
        <f>IF(D23="","",VLOOKUP(B23,Data!$B$5:$F$502,5,FALSE)*D23)</f>
        <v>1990</v>
      </c>
      <c r="M23" s="357"/>
      <c r="N23" s="358"/>
      <c r="O23" s="359"/>
      <c r="P23" s="360"/>
      <c r="Q23" s="359"/>
      <c r="R23" s="359"/>
      <c r="S23" s="360"/>
      <c r="T23" s="361"/>
      <c r="U23" s="360"/>
      <c r="V23" s="334">
        <f>IF(D23="","",VLOOKUP(B23,Data!$B$5:$J$502,9,FALSE)*D23)</f>
        <v>11.850000000000001</v>
      </c>
      <c r="X23" s="386"/>
      <c r="Y23" s="386"/>
      <c r="Z23" s="386"/>
      <c r="AA23" s="386"/>
      <c r="AB23" s="386"/>
    </row>
    <row r="24" spans="1:28" s="468" customFormat="1" ht="19.25" customHeight="1">
      <c r="A24" s="540">
        <v>5</v>
      </c>
      <c r="B24" s="499" t="s">
        <v>355</v>
      </c>
      <c r="C24" s="324" t="str">
        <f>IF(D24="","",VLOOKUP(B24,Data!$B$5:$L$502,2,FALSE))</f>
        <v>ZF42500</v>
      </c>
      <c r="D24" s="485">
        <v>10</v>
      </c>
      <c r="E24" s="312"/>
      <c r="F24" s="325">
        <f>IF(D24="","",VLOOKUP(B24,Data!$B$5:$L$502,11,FALSE))</f>
        <v>2302.7199999999998</v>
      </c>
      <c r="G24" s="326">
        <f t="shared" si="0"/>
        <v>23027.199999999997</v>
      </c>
      <c r="H24" s="327" t="str">
        <f>IF(D24="","",VLOOKUP(B24,Data!$B$5:$D$502,3,FALSE))</f>
        <v>C/T</v>
      </c>
      <c r="I24" s="327" t="str">
        <f>IF(D24="","",VLOOKUP(B24,Data!$B$5:$M$502,12,FALSE))</f>
        <v>Indonesia</v>
      </c>
      <c r="J24" s="356" t="s">
        <v>1005</v>
      </c>
      <c r="K24" s="325">
        <f>IF(D24="","",VLOOKUP(B24,Data!$B$5:$E$502,4,FALSE)*D24)</f>
        <v>2670</v>
      </c>
      <c r="L24" s="325">
        <f>IF(D24="","",VLOOKUP(B24,Data!$B$5:$F$502,5,FALSE)*D24)</f>
        <v>2420</v>
      </c>
      <c r="M24" s="357"/>
      <c r="N24" s="358"/>
      <c r="O24" s="359"/>
      <c r="P24" s="360"/>
      <c r="Q24" s="359"/>
      <c r="R24" s="359"/>
      <c r="S24" s="360"/>
      <c r="T24" s="361"/>
      <c r="U24" s="360"/>
      <c r="V24" s="334">
        <f>IF(D24="","",VLOOKUP(B24,Data!$B$5:$J$502,9,FALSE)*D24)</f>
        <v>14.879999999999999</v>
      </c>
      <c r="X24" s="386"/>
      <c r="Y24" s="386"/>
      <c r="Z24" s="386"/>
      <c r="AA24" s="386"/>
      <c r="AB24" s="386"/>
    </row>
    <row r="25" spans="1:28" s="468" customFormat="1" ht="19.25" customHeight="1">
      <c r="A25" s="540"/>
      <c r="B25" s="499"/>
      <c r="C25" s="324" t="str">
        <f>IF(D25="","",VLOOKUP(B25,Data!$B$5:$L$502,2,FALSE))</f>
        <v/>
      </c>
      <c r="D25" s="485"/>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540"/>
      <c r="B26" s="499"/>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40" customFormat="1" ht="17.5">
      <c r="A27" s="476"/>
      <c r="B27" s="784"/>
      <c r="C27" s="785"/>
      <c r="D27" s="510">
        <f>SUM(D17:D26)</f>
        <v>72</v>
      </c>
      <c r="E27" s="463"/>
      <c r="F27" s="351"/>
      <c r="G27" s="351">
        <f>SUM(G17:G26)</f>
        <v>203342.63</v>
      </c>
      <c r="H27" s="462"/>
      <c r="I27" s="462"/>
      <c r="J27" s="462"/>
      <c r="K27" s="351">
        <f>SUM(K17:K26)</f>
        <v>18142</v>
      </c>
      <c r="L27" s="351">
        <f>SUM(L17:L26)</f>
        <v>16208</v>
      </c>
      <c r="M27" s="351">
        <f>SUM(M18:M26)</f>
        <v>0</v>
      </c>
      <c r="N27" s="351" t="e">
        <f>SUM(#REF!)</f>
        <v>#REF!</v>
      </c>
      <c r="O27" s="351">
        <f>SUM(O18:O26)</f>
        <v>0</v>
      </c>
      <c r="P27" s="351">
        <f>SUM(P18:P26)</f>
        <v>0</v>
      </c>
      <c r="Q27" s="351" t="e">
        <f>SUM(#REF!)</f>
        <v>#REF!</v>
      </c>
      <c r="R27" s="351">
        <f>SUM(R18:R26)</f>
        <v>0</v>
      </c>
      <c r="S27" s="351">
        <f>SUM(S18:S26)</f>
        <v>0</v>
      </c>
      <c r="T27" s="351"/>
      <c r="U27" s="351">
        <f>SUM(U18:U26)</f>
        <v>0</v>
      </c>
      <c r="V27" s="354">
        <f>SUM(V17:V26)</f>
        <v>97.169999999999987</v>
      </c>
    </row>
    <row r="28" spans="1:28" ht="16.5">
      <c r="A28" s="476"/>
      <c r="B28" s="786"/>
      <c r="C28" s="787"/>
      <c r="D28" s="511"/>
      <c r="E28" s="412"/>
      <c r="F28" s="183" t="s">
        <v>821</v>
      </c>
      <c r="G28" s="180"/>
      <c r="H28" s="442"/>
      <c r="I28" s="442"/>
      <c r="J28" s="442"/>
      <c r="K28" s="184"/>
      <c r="L28" s="180"/>
      <c r="M28" s="414"/>
      <c r="N28" s="413"/>
      <c r="O28" s="413"/>
      <c r="P28" s="413"/>
      <c r="Q28" s="413"/>
      <c r="R28" s="413"/>
      <c r="S28" s="413"/>
      <c r="T28" s="414"/>
      <c r="U28" s="414"/>
      <c r="V28" s="182"/>
    </row>
    <row r="29" spans="1:28" ht="13">
      <c r="A29" s="393" t="s">
        <v>530</v>
      </c>
      <c r="B29" s="394"/>
      <c r="C29" s="444"/>
      <c r="D29" s="512" t="s">
        <v>538</v>
      </c>
      <c r="E29" s="407"/>
      <c r="F29" s="80" t="s">
        <v>83</v>
      </c>
      <c r="G29" s="84"/>
      <c r="H29" s="423" t="s">
        <v>84</v>
      </c>
      <c r="I29" s="446"/>
      <c r="J29" s="175" t="s">
        <v>85</v>
      </c>
      <c r="K29" s="175"/>
      <c r="L29" s="765" t="s">
        <v>86</v>
      </c>
      <c r="M29" s="766"/>
      <c r="N29" s="766"/>
      <c r="O29" s="766"/>
      <c r="P29" s="766"/>
      <c r="Q29" s="766"/>
      <c r="R29" s="766"/>
      <c r="S29" s="766"/>
      <c r="T29" s="766"/>
      <c r="U29" s="766"/>
      <c r="V29" s="767"/>
    </row>
    <row r="30" spans="1:28" ht="13">
      <c r="A30" s="400" t="s">
        <v>531</v>
      </c>
      <c r="C30" s="409"/>
      <c r="D30" s="501" t="s">
        <v>88</v>
      </c>
      <c r="F30" s="768"/>
      <c r="G30" s="769"/>
      <c r="H30" s="400" t="s">
        <v>89</v>
      </c>
      <c r="I30" s="447"/>
      <c r="J30" s="177" t="s">
        <v>90</v>
      </c>
      <c r="K30" s="177"/>
      <c r="L30" s="173"/>
      <c r="V30" s="178"/>
    </row>
    <row r="31" spans="1:28">
      <c r="A31" s="400" t="s">
        <v>532</v>
      </c>
      <c r="C31" s="401"/>
      <c r="F31" s="768"/>
      <c r="G31" s="769"/>
      <c r="H31" s="400"/>
      <c r="I31" s="447"/>
      <c r="J31" s="177" t="s">
        <v>94</v>
      </c>
      <c r="K31" s="177"/>
      <c r="L31" s="173"/>
      <c r="V31" s="178"/>
    </row>
    <row r="32" spans="1:28" ht="12" customHeight="1">
      <c r="A32" s="412"/>
      <c r="B32" s="413"/>
      <c r="C32" s="448"/>
      <c r="D32" s="501" t="s">
        <v>95</v>
      </c>
      <c r="F32" s="768"/>
      <c r="G32" s="769"/>
      <c r="H32" s="400" t="s">
        <v>96</v>
      </c>
      <c r="I32" s="447"/>
      <c r="J32" s="177"/>
      <c r="K32" s="177"/>
      <c r="L32" s="173"/>
      <c r="V32" s="178"/>
    </row>
    <row r="33" spans="1:22" ht="13">
      <c r="A33" s="393" t="s">
        <v>97</v>
      </c>
      <c r="B33" s="407"/>
      <c r="C33" s="395"/>
      <c r="D33" s="501" t="s">
        <v>98</v>
      </c>
      <c r="F33" s="88" t="s">
        <v>99</v>
      </c>
      <c r="G33" s="85"/>
      <c r="H33" s="400" t="s">
        <v>89</v>
      </c>
      <c r="I33" s="447"/>
      <c r="J33" s="177" t="s">
        <v>100</v>
      </c>
      <c r="K33" s="177"/>
      <c r="L33" s="173"/>
      <c r="V33" s="178"/>
    </row>
    <row r="34" spans="1:22" ht="14.25" customHeight="1">
      <c r="A34" s="400" t="s">
        <v>546</v>
      </c>
      <c r="C34" s="401"/>
      <c r="D34" s="501" t="s">
        <v>101</v>
      </c>
      <c r="F34" s="89"/>
      <c r="G34" s="187"/>
      <c r="H34" s="400" t="s">
        <v>102</v>
      </c>
      <c r="I34" s="447"/>
      <c r="J34" s="177" t="s">
        <v>533</v>
      </c>
      <c r="K34" s="177"/>
      <c r="L34" s="770" t="s">
        <v>104</v>
      </c>
      <c r="M34" s="771"/>
      <c r="N34" s="771"/>
      <c r="O34" s="771"/>
      <c r="P34" s="771"/>
      <c r="Q34" s="771"/>
      <c r="R34" s="771"/>
      <c r="S34" s="771"/>
      <c r="T34" s="771"/>
      <c r="U34" s="771"/>
      <c r="V34" s="772"/>
    </row>
    <row r="35" spans="1:22" ht="16.25" customHeight="1">
      <c r="A35" s="412"/>
      <c r="B35" s="413"/>
      <c r="C35" s="414"/>
      <c r="D35" s="513"/>
      <c r="E35" s="413"/>
      <c r="F35" s="778" t="s">
        <v>1003</v>
      </c>
      <c r="G35" s="782"/>
      <c r="H35" s="778" t="s">
        <v>1002</v>
      </c>
      <c r="I35" s="782"/>
      <c r="J35" s="181" t="s">
        <v>105</v>
      </c>
      <c r="K35" s="181"/>
      <c r="L35" s="762" t="s">
        <v>106</v>
      </c>
      <c r="M35" s="763"/>
      <c r="N35" s="763"/>
      <c r="O35" s="763"/>
      <c r="P35" s="763"/>
      <c r="Q35" s="763"/>
      <c r="R35" s="763"/>
      <c r="S35" s="763"/>
      <c r="T35" s="763"/>
      <c r="U35" s="763"/>
      <c r="V35" s="764"/>
    </row>
    <row r="36" spans="1:22" ht="18" customHeight="1"/>
    <row r="37" spans="1:22" ht="44.5" customHeight="1"/>
    <row r="38" spans="1:22" s="460" customFormat="1" ht="17.25" customHeight="1">
      <c r="A38" s="203" t="s">
        <v>942</v>
      </c>
      <c r="B38" s="169"/>
      <c r="C38" s="203" t="s">
        <v>597</v>
      </c>
      <c r="D38" s="500"/>
      <c r="E38" s="168"/>
      <c r="F38" s="203" t="s">
        <v>936</v>
      </c>
      <c r="G38" s="169"/>
      <c r="H38" s="203" t="s">
        <v>597</v>
      </c>
      <c r="K38" s="225"/>
      <c r="L38" s="225"/>
      <c r="V38" s="226"/>
    </row>
    <row r="39" spans="1:22" s="460" customFormat="1" ht="17.25" customHeight="1">
      <c r="A39" s="203" t="s">
        <v>943</v>
      </c>
      <c r="B39" s="169"/>
      <c r="C39" s="203" t="s">
        <v>948</v>
      </c>
      <c r="D39" s="500"/>
      <c r="E39" s="168"/>
      <c r="F39" s="203" t="s">
        <v>937</v>
      </c>
      <c r="G39" s="169"/>
      <c r="H39" s="203" t="s">
        <v>947</v>
      </c>
      <c r="K39" s="225"/>
      <c r="L39" s="225"/>
      <c r="V39" s="226"/>
    </row>
    <row r="40" spans="1:22" s="460" customFormat="1" ht="17.25" customHeight="1">
      <c r="A40" s="203" t="s">
        <v>944</v>
      </c>
      <c r="B40" s="169"/>
      <c r="C40" s="203" t="s">
        <v>947</v>
      </c>
      <c r="D40" s="500"/>
      <c r="E40" s="168"/>
      <c r="F40" s="203" t="s">
        <v>938</v>
      </c>
      <c r="G40" s="169"/>
      <c r="H40" s="203" t="s">
        <v>597</v>
      </c>
      <c r="K40" s="225"/>
      <c r="L40" s="225"/>
      <c r="V40" s="226"/>
    </row>
    <row r="41" spans="1:22" s="460" customFormat="1" ht="17.25" customHeight="1">
      <c r="A41" s="203" t="s">
        <v>945</v>
      </c>
      <c r="B41" s="169"/>
      <c r="C41" s="203" t="s">
        <v>597</v>
      </c>
      <c r="D41" s="500"/>
      <c r="E41" s="168"/>
      <c r="F41" s="203" t="s">
        <v>939</v>
      </c>
      <c r="G41" s="169"/>
      <c r="H41" s="203" t="s">
        <v>597</v>
      </c>
      <c r="K41" s="225"/>
      <c r="L41" s="225"/>
      <c r="V41" s="226"/>
    </row>
    <row r="42" spans="1:22" s="460" customFormat="1" ht="17.25" customHeight="1">
      <c r="A42" s="203" t="s">
        <v>946</v>
      </c>
      <c r="B42" s="169"/>
      <c r="C42" s="203" t="s">
        <v>597</v>
      </c>
      <c r="D42" s="500"/>
      <c r="E42" s="168"/>
      <c r="F42" s="203" t="s">
        <v>941</v>
      </c>
      <c r="G42" s="169"/>
      <c r="H42" s="203" t="s">
        <v>597</v>
      </c>
      <c r="K42" s="225"/>
      <c r="L42" s="225"/>
      <c r="V42" s="226"/>
    </row>
    <row r="43" spans="1:22" ht="20">
      <c r="A43" s="168"/>
      <c r="B43" s="168"/>
      <c r="C43" s="168"/>
      <c r="D43" s="500"/>
      <c r="E43" s="168"/>
      <c r="F43" s="203" t="s">
        <v>940</v>
      </c>
      <c r="H43" s="203" t="s">
        <v>597</v>
      </c>
    </row>
    <row r="44" spans="1:22" ht="14">
      <c r="A44" s="459"/>
      <c r="B44" s="435"/>
      <c r="C44" s="167"/>
      <c r="D44" s="514"/>
    </row>
    <row r="45" spans="1:22" ht="14">
      <c r="A45" s="450"/>
      <c r="B45" s="435"/>
      <c r="C45" s="167"/>
      <c r="D45" s="514"/>
    </row>
    <row r="46" spans="1:22" ht="14">
      <c r="A46" s="452"/>
      <c r="B46" s="435"/>
      <c r="C46" s="167"/>
      <c r="D46" s="514"/>
    </row>
    <row r="47" spans="1:22" ht="14">
      <c r="A47" s="452"/>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35"/>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435"/>
      <c r="D63" s="514"/>
    </row>
    <row r="64" spans="1:4" ht="14">
      <c r="A64" s="452"/>
      <c r="B64" s="435"/>
      <c r="C64" s="435"/>
      <c r="D64" s="514"/>
    </row>
    <row r="65" spans="1:4" ht="14">
      <c r="A65" s="435"/>
      <c r="B65" s="435"/>
      <c r="C65" s="435"/>
      <c r="D65" s="514"/>
    </row>
  </sheetData>
  <mergeCells count="9">
    <mergeCell ref="F35:G35"/>
    <mergeCell ref="H35:I35"/>
    <mergeCell ref="L35:V35"/>
    <mergeCell ref="B27:C28"/>
    <mergeCell ref="L29:V29"/>
    <mergeCell ref="F30:G30"/>
    <mergeCell ref="F31:G31"/>
    <mergeCell ref="F32:G32"/>
    <mergeCell ref="L34:V34"/>
  </mergeCells>
  <printOptions horizontalCentered="1"/>
  <pageMargins left="0.19685039370078741" right="0" top="0.15748031496062992" bottom="0.15748031496062992" header="0.11811023622047245" footer="0.15748031496062992"/>
  <pageSetup paperSize="9" scale="69" firstPageNumber="4294963191" orientation="landscape" horizontalDpi="4294967295" verticalDpi="4294967295" r:id="rId1"/>
  <headerFooter alignWithMargins="0">
    <oddHeader>&amp;R&amp;"Calibri"&amp;10&amp;K000000 Confidential&amp;1#_x000D_</oddHead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B69"/>
  <sheetViews>
    <sheetView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51"/>
      <c r="I10" s="55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340</v>
      </c>
      <c r="C19" s="324" t="str">
        <f>IF(D19="","",VLOOKUP(B19,Data!$B$5:$L$502,2,FALSE))</f>
        <v>ZE62400</v>
      </c>
      <c r="D19" s="485">
        <v>25</v>
      </c>
      <c r="E19" s="525" t="s">
        <v>528</v>
      </c>
      <c r="F19" s="325">
        <f>IF(D19="","",VLOOKUP(B19,Data!$B$5:$L$502,11,FALSE))</f>
        <v>1704.47</v>
      </c>
      <c r="G19" s="326">
        <f>IF(D19&gt;0,D19*F19,"-")</f>
        <v>42611.75</v>
      </c>
      <c r="H19" s="327" t="str">
        <f>IF(D19="","",VLOOKUP(B19,Data!$B$5:$D$502,3,FALSE))</f>
        <v>C/T</v>
      </c>
      <c r="I19" s="327" t="str">
        <f>IF(D19="","",VLOOKUP(B19,Data!$B$5:$M$502,12,FALSE))</f>
        <v>Indonesia</v>
      </c>
      <c r="J19" s="356" t="s">
        <v>1005</v>
      </c>
      <c r="K19" s="325">
        <f>IF(D19="","",VLOOKUP(B19,Data!$B$5:$E$502,4,FALSE)*D19)</f>
        <v>5025</v>
      </c>
      <c r="L19" s="325">
        <f>IF(D19="","",VLOOKUP(B19,Data!$B$5:$F$502,5,FALSE)*D19)</f>
        <v>4525</v>
      </c>
      <c r="M19" s="357"/>
      <c r="N19" s="358"/>
      <c r="O19" s="359"/>
      <c r="P19" s="360"/>
      <c r="Q19" s="359"/>
      <c r="R19" s="359"/>
      <c r="S19" s="360"/>
      <c r="T19" s="361"/>
      <c r="U19" s="360"/>
      <c r="V19" s="334">
        <f>IF(D19="","",VLOOKUP(B19,Data!$B$5:$J$502,9,FALSE)*D19)</f>
        <v>28.749999999999996</v>
      </c>
      <c r="X19" s="386"/>
      <c r="Y19" s="386"/>
      <c r="Z19" s="386"/>
      <c r="AA19" s="386"/>
      <c r="AB19" s="386"/>
    </row>
    <row r="20" spans="1:28" s="468" customFormat="1" ht="19" customHeight="1">
      <c r="A20" s="540">
        <v>2</v>
      </c>
      <c r="B20" s="499" t="s">
        <v>353</v>
      </c>
      <c r="C20" s="324" t="str">
        <f>IF(D20="","",VLOOKUP(B20,Data!$B$5:$L$502,2,FALSE))</f>
        <v>ZF71250</v>
      </c>
      <c r="D20" s="485">
        <v>10</v>
      </c>
      <c r="E20" s="525"/>
      <c r="F20" s="325">
        <f>IF(D20="","",VLOOKUP(B20,Data!$B$5:$L$502,11,FALSE))</f>
        <v>1991.71</v>
      </c>
      <c r="G20" s="326">
        <f>IF(D20&gt;0,D20*F20,"-")</f>
        <v>19917.099999999999</v>
      </c>
      <c r="H20" s="327" t="str">
        <f>IF(D20="","",VLOOKUP(B20,Data!$B$5:$D$502,3,FALSE))</f>
        <v>C/T</v>
      </c>
      <c r="I20" s="327" t="str">
        <f>IF(D20="","",VLOOKUP(B20,Data!$B$5:$M$502,12,FALSE))</f>
        <v>Indonesia</v>
      </c>
      <c r="J20" s="356" t="s">
        <v>1005</v>
      </c>
      <c r="K20" s="325">
        <f>IF(D20="","",VLOOKUP(B20,Data!$B$5:$E$502,4,FALSE)*D20)</f>
        <v>2200</v>
      </c>
      <c r="L20" s="325">
        <f>IF(D20="","",VLOOKUP(B20,Data!$B$5:$F$502,5,FALSE)*D20)</f>
        <v>1990</v>
      </c>
      <c r="M20" s="357"/>
      <c r="N20" s="358"/>
      <c r="O20" s="359"/>
      <c r="P20" s="360"/>
      <c r="Q20" s="359"/>
      <c r="R20" s="359"/>
      <c r="S20" s="360"/>
      <c r="T20" s="361"/>
      <c r="U20" s="360"/>
      <c r="V20" s="334">
        <f>IF(D20="","",VLOOKUP(B20,Data!$B$5:$J$502,9,FALSE)*D20)</f>
        <v>11.850000000000001</v>
      </c>
      <c r="X20" s="386"/>
      <c r="Y20" s="386"/>
      <c r="Z20" s="386"/>
      <c r="AA20" s="386"/>
      <c r="AB20" s="386"/>
    </row>
    <row r="21" spans="1:28" s="468" customFormat="1" ht="19.25" customHeight="1">
      <c r="A21" s="540">
        <v>3</v>
      </c>
      <c r="B21" s="499" t="s">
        <v>25</v>
      </c>
      <c r="C21" s="324" t="str">
        <f>IF(D21="","",VLOOKUP(B21,Data!$B$5:$L$502,2,FALSE))</f>
        <v>ZJ73720</v>
      </c>
      <c r="D21" s="485">
        <v>1</v>
      </c>
      <c r="E21" s="525" t="s">
        <v>529</v>
      </c>
      <c r="F21" s="325">
        <f>IF(D21="","",VLOOKUP(B21,Data!$B$5:$L$502,11,FALSE))</f>
        <v>2445.35</v>
      </c>
      <c r="G21" s="326">
        <f>IF(D21&gt;0,D21*F21,"-")</f>
        <v>2445.35</v>
      </c>
      <c r="H21" s="327" t="str">
        <f>IF(D21="","",VLOOKUP(B21,Data!$B$5:$D$502,3,FALSE))</f>
        <v>C/T</v>
      </c>
      <c r="I21" s="327" t="str">
        <f>IF(D21="","",VLOOKUP(B21,Data!$B$5:$M$502,12,FALSE))</f>
        <v>Indonesia</v>
      </c>
      <c r="J21" s="356" t="s">
        <v>1005</v>
      </c>
      <c r="K21" s="325">
        <f>IF(D21="","",VLOOKUP(B21,Data!$B$5:$E$502,4,FALSE)*D21)</f>
        <v>220</v>
      </c>
      <c r="L21" s="325">
        <f>IF(D21="","",VLOOKUP(B21,Data!$B$5:$F$502,5,FALSE)*D21)</f>
        <v>199</v>
      </c>
      <c r="M21" s="357"/>
      <c r="N21" s="358"/>
      <c r="O21" s="359"/>
      <c r="P21" s="360"/>
      <c r="Q21" s="359"/>
      <c r="R21" s="359"/>
      <c r="S21" s="360"/>
      <c r="T21" s="361"/>
      <c r="U21" s="360"/>
      <c r="V21" s="334">
        <f>IF(D21="","",VLOOKUP(B21,Data!$B$5:$J$502,9,FALSE)*D21)</f>
        <v>1.1850000000000001</v>
      </c>
      <c r="X21" s="386"/>
      <c r="Y21" s="386"/>
      <c r="Z21" s="386"/>
      <c r="AA21" s="386"/>
      <c r="AB21" s="386"/>
    </row>
    <row r="22" spans="1:28" s="468" customFormat="1" ht="19.25" customHeight="1">
      <c r="A22" s="540">
        <v>4</v>
      </c>
      <c r="B22" s="499" t="s">
        <v>26</v>
      </c>
      <c r="C22" s="324" t="str">
        <f>IF(D22="","",VLOOKUP(B22,Data!$B$5:$L$502,2,FALSE))</f>
        <v>ZJ73730</v>
      </c>
      <c r="D22" s="485">
        <v>1</v>
      </c>
      <c r="E22" s="312"/>
      <c r="F22" s="325">
        <f>IF(D22="","",VLOOKUP(B22,Data!$B$5:$L$502,11,FALSE))</f>
        <v>2456.2800000000002</v>
      </c>
      <c r="G22" s="326">
        <f t="shared" ref="G22:G28" si="0">IF(D22&gt;0,D22*F22,"-")</f>
        <v>2456.2800000000002</v>
      </c>
      <c r="H22" s="327" t="str">
        <f>IF(D22="","",VLOOKUP(B22,Data!$B$5:$D$502,3,FALSE))</f>
        <v>C/T</v>
      </c>
      <c r="I22" s="327" t="str">
        <f>IF(D22="","",VLOOKUP(B22,Data!$B$5:$M$502,12,FALSE))</f>
        <v>Indonesia</v>
      </c>
      <c r="J22" s="356" t="s">
        <v>1005</v>
      </c>
      <c r="K22" s="325">
        <f>IF(D22="","",VLOOKUP(B22,Data!$B$5:$E$502,4,FALSE)*D22)</f>
        <v>220</v>
      </c>
      <c r="L22" s="325">
        <f>IF(D22="","",VLOOKUP(B22,Data!$B$5:$F$502,5,FALSE)*D22)</f>
        <v>199</v>
      </c>
      <c r="M22" s="357"/>
      <c r="N22" s="358"/>
      <c r="O22" s="359"/>
      <c r="P22" s="360"/>
      <c r="Q22" s="359"/>
      <c r="R22" s="359"/>
      <c r="S22" s="360"/>
      <c r="T22" s="361"/>
      <c r="U22" s="360"/>
      <c r="V22" s="334">
        <f>IF(D22="","",VLOOKUP(B22,Data!$B$5:$J$502,9,FALSE)*D22)</f>
        <v>1.1850000000000001</v>
      </c>
      <c r="X22" s="386"/>
      <c r="Y22" s="386"/>
      <c r="Z22" s="386"/>
      <c r="AA22" s="386"/>
      <c r="AB22" s="386"/>
    </row>
    <row r="23" spans="1:28" s="468" customFormat="1" ht="19.25" customHeight="1">
      <c r="A23" s="540">
        <v>5</v>
      </c>
      <c r="B23" s="499" t="s">
        <v>720</v>
      </c>
      <c r="C23" s="324" t="str">
        <f>IF(D23="","",VLOOKUP(B23,Data!$B$5:$L$502,2,FALSE))</f>
        <v>VAC9540</v>
      </c>
      <c r="D23" s="485">
        <v>1</v>
      </c>
      <c r="E23" s="312" t="s">
        <v>982</v>
      </c>
      <c r="F23" s="325">
        <f>IF(D23="","",VLOOKUP(B23,Data!$B$5:$L$502,11,FALSE))</f>
        <v>2343</v>
      </c>
      <c r="G23" s="326">
        <f t="shared" si="0"/>
        <v>2343</v>
      </c>
      <c r="H23" s="327" t="str">
        <f>IF(D23="","",VLOOKUP(B23,Data!$B$5:$D$502,3,FALSE))</f>
        <v>C/T</v>
      </c>
      <c r="I23" s="327" t="str">
        <f>IF(D23="","",VLOOKUP(B23,Data!$B$5:$M$502,12,FALSE))</f>
        <v>Indonesia</v>
      </c>
      <c r="J23" s="356" t="s">
        <v>1005</v>
      </c>
      <c r="K23" s="325">
        <f>IF(D23="","",VLOOKUP(B23,Data!$B$5:$E$502,4,FALSE)*D23)</f>
        <v>225</v>
      </c>
      <c r="L23" s="325">
        <f>IF(D23="","",VLOOKUP(B23,Data!$B$5:$F$502,5,FALSE)*D23)</f>
        <v>204</v>
      </c>
      <c r="M23" s="357"/>
      <c r="N23" s="358"/>
      <c r="O23" s="359"/>
      <c r="P23" s="360"/>
      <c r="Q23" s="359"/>
      <c r="R23" s="359"/>
      <c r="S23" s="360"/>
      <c r="T23" s="361"/>
      <c r="U23" s="360"/>
      <c r="V23" s="334">
        <f>IF(D23="","",VLOOKUP(B23,Data!$B$5:$J$502,9,FALSE)*D23)</f>
        <v>1.1850000000000001</v>
      </c>
      <c r="X23" s="386"/>
      <c r="Y23" s="386"/>
      <c r="Z23" s="386"/>
      <c r="AA23" s="386"/>
      <c r="AB23" s="386"/>
    </row>
    <row r="24" spans="1:28" s="468" customFormat="1" ht="19.25" customHeight="1">
      <c r="A24" s="540">
        <v>6</v>
      </c>
      <c r="B24" s="499" t="s">
        <v>355</v>
      </c>
      <c r="C24" s="324" t="str">
        <f>IF(D24="","",VLOOKUP(B24,Data!$B$5:$L$502,2,FALSE))</f>
        <v>ZF42500</v>
      </c>
      <c r="D24" s="485">
        <v>30</v>
      </c>
      <c r="E24" s="312"/>
      <c r="F24" s="325">
        <f>IF(D24="","",VLOOKUP(B24,Data!$B$5:$L$502,11,FALSE))</f>
        <v>2302.7199999999998</v>
      </c>
      <c r="G24" s="326">
        <f t="shared" si="0"/>
        <v>69081.599999999991</v>
      </c>
      <c r="H24" s="327" t="str">
        <f>IF(D24="","",VLOOKUP(B24,Data!$B$5:$D$502,3,FALSE))</f>
        <v>C/T</v>
      </c>
      <c r="I24" s="327" t="str">
        <f>IF(D24="","",VLOOKUP(B24,Data!$B$5:$M$502,12,FALSE))</f>
        <v>Indonesia</v>
      </c>
      <c r="J24" s="356" t="s">
        <v>1005</v>
      </c>
      <c r="K24" s="325">
        <f>IF(D24="","",VLOOKUP(B24,Data!$B$5:$E$502,4,FALSE)*D24)</f>
        <v>8010</v>
      </c>
      <c r="L24" s="325">
        <f>IF(D24="","",VLOOKUP(B24,Data!$B$5:$F$502,5,FALSE)*D24)</f>
        <v>7260</v>
      </c>
      <c r="M24" s="357"/>
      <c r="N24" s="358"/>
      <c r="O24" s="359"/>
      <c r="P24" s="360"/>
      <c r="Q24" s="359"/>
      <c r="R24" s="359"/>
      <c r="S24" s="360"/>
      <c r="T24" s="361"/>
      <c r="U24" s="360"/>
      <c r="V24" s="334">
        <f>IF(D24="","",VLOOKUP(B24,Data!$B$5:$J$502,9,FALSE)*D24)</f>
        <v>44.64</v>
      </c>
      <c r="X24" s="386"/>
      <c r="Y24" s="386"/>
      <c r="Z24" s="386"/>
      <c r="AA24" s="386"/>
      <c r="AB24" s="386"/>
    </row>
    <row r="25" spans="1:28" s="468" customFormat="1" ht="19.25" customHeight="1">
      <c r="A25" s="540">
        <v>7</v>
      </c>
      <c r="B25" s="499" t="s">
        <v>34</v>
      </c>
      <c r="C25" s="324" t="str">
        <f>IF(D25="","",VLOOKUP(B25,Data!$B$5:$L$502,2,FALSE))</f>
        <v>ZQ21310</v>
      </c>
      <c r="D25" s="485">
        <v>2</v>
      </c>
      <c r="E25" s="312"/>
      <c r="F25" s="325">
        <f>IF(D25="","",VLOOKUP(B25,Data!$B$5:$L$502,11,FALSE))</f>
        <v>2344.4699999999998</v>
      </c>
      <c r="G25" s="326">
        <f t="shared" si="0"/>
        <v>4688.9399999999996</v>
      </c>
      <c r="H25" s="327" t="str">
        <f>IF(D25="","",VLOOKUP(B25,Data!$B$5:$D$502,3,FALSE))</f>
        <v>C/T</v>
      </c>
      <c r="I25" s="327" t="str">
        <f>IF(D25="","",VLOOKUP(B25,Data!$B$5:$M$502,12,FALSE))</f>
        <v>Indonesia</v>
      </c>
      <c r="J25" s="356" t="s">
        <v>1005</v>
      </c>
      <c r="K25" s="325">
        <f>IF(D25="","",VLOOKUP(B25,Data!$B$5:$E$502,4,FALSE)*D25)</f>
        <v>534</v>
      </c>
      <c r="L25" s="325">
        <f>IF(D25="","",VLOOKUP(B25,Data!$B$5:$F$502,5,FALSE)*D25)</f>
        <v>484</v>
      </c>
      <c r="M25" s="357"/>
      <c r="N25" s="358"/>
      <c r="O25" s="359"/>
      <c r="P25" s="360"/>
      <c r="Q25" s="359"/>
      <c r="R25" s="359"/>
      <c r="S25" s="360"/>
      <c r="T25" s="361"/>
      <c r="U25" s="360"/>
      <c r="V25" s="334">
        <f>IF(D25="","",VLOOKUP(B25,Data!$B$5:$J$502,9,FALSE)*D25)</f>
        <v>2.976</v>
      </c>
      <c r="X25" s="386"/>
      <c r="Y25" s="386"/>
      <c r="Z25" s="386"/>
      <c r="AA25" s="386"/>
      <c r="AB25" s="386"/>
    </row>
    <row r="26" spans="1:28" s="468" customFormat="1" ht="19.25" customHeight="1">
      <c r="A26" s="540">
        <v>8</v>
      </c>
      <c r="B26" s="499" t="s">
        <v>721</v>
      </c>
      <c r="C26" s="324" t="str">
        <f>IF(D26="","",VLOOKUP(B26,Data!$B$5:$L$502,2,FALSE))</f>
        <v>VAC9550</v>
      </c>
      <c r="D26" s="485">
        <v>5</v>
      </c>
      <c r="E26" s="312"/>
      <c r="F26" s="325">
        <f>IF(D26="","",VLOOKUP(B26,Data!$B$5:$L$502,11,FALSE))</f>
        <v>2673.77</v>
      </c>
      <c r="G26" s="326">
        <f t="shared" si="0"/>
        <v>13368.85</v>
      </c>
      <c r="H26" s="327" t="str">
        <f>IF(D26="","",VLOOKUP(B26,Data!$B$5:$D$502,3,FALSE))</f>
        <v>C/T</v>
      </c>
      <c r="I26" s="327" t="str">
        <f>IF(D26="","",VLOOKUP(B26,Data!$B$5:$M$502,12,FALSE))</f>
        <v>Indonesia</v>
      </c>
      <c r="J26" s="356" t="s">
        <v>1005</v>
      </c>
      <c r="K26" s="325">
        <f>IF(D26="","",VLOOKUP(B26,Data!$B$5:$E$502,4,FALSE)*D26)</f>
        <v>1360</v>
      </c>
      <c r="L26" s="325">
        <f>IF(D26="","",VLOOKUP(B26,Data!$B$5:$F$502,5,FALSE)*D26)</f>
        <v>1235</v>
      </c>
      <c r="M26" s="357"/>
      <c r="N26" s="358"/>
      <c r="O26" s="359"/>
      <c r="P26" s="360"/>
      <c r="Q26" s="359"/>
      <c r="R26" s="359"/>
      <c r="S26" s="360"/>
      <c r="T26" s="361"/>
      <c r="U26" s="360"/>
      <c r="V26" s="334">
        <f>IF(D26="","",VLOOKUP(B26,Data!$B$5:$J$502,9,FALSE)*D26)</f>
        <v>7.4399999999999995</v>
      </c>
      <c r="X26" s="386"/>
      <c r="Y26" s="386"/>
      <c r="Z26" s="386"/>
      <c r="AA26" s="386"/>
      <c r="AB26" s="386"/>
    </row>
    <row r="27" spans="1:28" s="468" customFormat="1" ht="19.25" customHeight="1">
      <c r="A27" s="540">
        <v>9</v>
      </c>
      <c r="B27" s="499" t="s">
        <v>892</v>
      </c>
      <c r="C27" s="324" t="str">
        <f>IF(D27="","",VLOOKUP(B27,Data!$B$5:$L$502,2,FALSE))</f>
        <v>VCM7890</v>
      </c>
      <c r="D27" s="485">
        <v>15</v>
      </c>
      <c r="E27" s="312"/>
      <c r="F27" s="325">
        <f>IF(D27="","",VLOOKUP(B27,Data!$B$5:$L$502,11,FALSE))</f>
        <v>2253.08</v>
      </c>
      <c r="G27" s="326">
        <f t="shared" si="0"/>
        <v>33796.199999999997</v>
      </c>
      <c r="H27" s="327" t="str">
        <f>IF(D27="","",VLOOKUP(B27,Data!$B$5:$D$502,3,FALSE))</f>
        <v>C/T</v>
      </c>
      <c r="I27" s="327" t="str">
        <f>IF(D27="","",VLOOKUP(B27,Data!$B$5:$M$502,12,FALSE))</f>
        <v>Indonesia</v>
      </c>
      <c r="J27" s="356" t="s">
        <v>1005</v>
      </c>
      <c r="K27" s="325">
        <f>IF(D27="","",VLOOKUP(B27,Data!$B$5:$E$502,4,FALSE)*D27)</f>
        <v>3900</v>
      </c>
      <c r="L27" s="325">
        <f>IF(D27="","",VLOOKUP(B27,Data!$B$5:$F$502,5,FALSE)*D27)</f>
        <v>3525</v>
      </c>
      <c r="M27" s="357"/>
      <c r="N27" s="358"/>
      <c r="O27" s="359"/>
      <c r="P27" s="360"/>
      <c r="Q27" s="359"/>
      <c r="R27" s="359"/>
      <c r="S27" s="360"/>
      <c r="T27" s="361"/>
      <c r="U27" s="360"/>
      <c r="V27" s="334">
        <f>IF(D27="","",VLOOKUP(B27,Data!$B$5:$J$502,9,FALSE)*D27)</f>
        <v>21.105</v>
      </c>
      <c r="X27" s="386"/>
      <c r="Y27" s="386"/>
      <c r="Z27" s="386"/>
      <c r="AA27" s="386"/>
      <c r="AB27" s="386"/>
    </row>
    <row r="28" spans="1:28" s="468" customFormat="1" ht="19.25" customHeight="1">
      <c r="A28" s="540">
        <v>10</v>
      </c>
      <c r="B28" s="499" t="s">
        <v>893</v>
      </c>
      <c r="C28" s="324" t="str">
        <f>IF(D28="","",VLOOKUP(B28,Data!$B$5:$L$502,2,FALSE))</f>
        <v>VCM7900</v>
      </c>
      <c r="D28" s="485">
        <v>8</v>
      </c>
      <c r="E28" s="312"/>
      <c r="F28" s="325">
        <f>IF(D28="","",VLOOKUP(B28,Data!$B$5:$L$502,11,FALSE))</f>
        <v>2696.84</v>
      </c>
      <c r="G28" s="326">
        <f t="shared" si="0"/>
        <v>21574.720000000001</v>
      </c>
      <c r="H28" s="327" t="str">
        <f>IF(D28="","",VLOOKUP(B28,Data!$B$5:$D$502,3,FALSE))</f>
        <v>C/T</v>
      </c>
      <c r="I28" s="327" t="str">
        <f>IF(D28="","",VLOOKUP(B28,Data!$B$5:$M$502,12,FALSE))</f>
        <v>Indonesia</v>
      </c>
      <c r="J28" s="356" t="s">
        <v>1005</v>
      </c>
      <c r="K28" s="325">
        <f>IF(D28="","",VLOOKUP(B28,Data!$B$5:$E$502,4,FALSE)*D28)</f>
        <v>2080</v>
      </c>
      <c r="L28" s="325">
        <f>IF(D28="","",VLOOKUP(B28,Data!$B$5:$F$502,5,FALSE)*D28)</f>
        <v>1880</v>
      </c>
      <c r="M28" s="357"/>
      <c r="N28" s="358"/>
      <c r="O28" s="359"/>
      <c r="P28" s="360"/>
      <c r="Q28" s="359"/>
      <c r="R28" s="359"/>
      <c r="S28" s="360"/>
      <c r="T28" s="361"/>
      <c r="U28" s="360"/>
      <c r="V28" s="334">
        <f>IF(D28="","",VLOOKUP(B28,Data!$B$5:$J$502,9,FALSE)*D28)</f>
        <v>11.256</v>
      </c>
      <c r="X28" s="386"/>
      <c r="Y28" s="386"/>
      <c r="Z28" s="386"/>
      <c r="AA28" s="386"/>
      <c r="AB28" s="386"/>
    </row>
    <row r="29" spans="1:28" s="468" customFormat="1" ht="19.25" customHeight="1">
      <c r="A29" s="540"/>
      <c r="B29" s="499"/>
      <c r="C29" s="324" t="str">
        <f>IF(D29="","",VLOOKUP(B29,Data!$B$5:$L$502,2,FALSE))</f>
        <v/>
      </c>
      <c r="D29" s="485"/>
      <c r="E29" s="312"/>
      <c r="F29" s="325" t="str">
        <f>IF(D29="","",VLOOKUP(B29,Data!$B$5:$L$502,11,FALSE))</f>
        <v/>
      </c>
      <c r="G29" s="326" t="str">
        <f>IF(D29&gt;0,D29*F29,"-")</f>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386"/>
      <c r="Y29" s="386"/>
      <c r="Z29" s="386"/>
      <c r="AA29" s="386"/>
      <c r="AB29" s="386"/>
    </row>
    <row r="30" spans="1:28" s="468" customFormat="1" ht="19.25" customHeight="1">
      <c r="A30" s="540"/>
      <c r="B30" s="499"/>
      <c r="C30" s="324" t="str">
        <f>IF(D30="","",VLOOKUP(B30,Data!$B$5:$L$502,2,FALSE))</f>
        <v/>
      </c>
      <c r="D30" s="485"/>
      <c r="E30" s="312"/>
      <c r="F30" s="325" t="str">
        <f>IF(D30="","",VLOOKUP(B30,Data!$B$5:$L$502,11,FALSE))</f>
        <v/>
      </c>
      <c r="G30" s="326" t="str">
        <f>IF(D30&gt;0,D30*F30,"-")</f>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386"/>
      <c r="Y30" s="386"/>
      <c r="Z30" s="386"/>
      <c r="AA30" s="386"/>
      <c r="AB30" s="386"/>
    </row>
    <row r="31" spans="1:28" s="440" customFormat="1" ht="17.5">
      <c r="A31" s="476"/>
      <c r="B31" s="784"/>
      <c r="C31" s="785"/>
      <c r="D31" s="510">
        <f>SUM(D17:D30)</f>
        <v>98</v>
      </c>
      <c r="E31" s="463"/>
      <c r="F31" s="351"/>
      <c r="G31" s="351">
        <f>SUM(G17:G30)</f>
        <v>212283.79</v>
      </c>
      <c r="H31" s="462"/>
      <c r="I31" s="462"/>
      <c r="J31" s="462"/>
      <c r="K31" s="351">
        <f>SUM(K17:K30)</f>
        <v>23774</v>
      </c>
      <c r="L31" s="351">
        <f>SUM(L17:L30)</f>
        <v>21501</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131.572</v>
      </c>
    </row>
    <row r="32" spans="1:28" ht="16.5">
      <c r="A32" s="476"/>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22"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22" ht="13">
      <c r="A34" s="400" t="s">
        <v>531</v>
      </c>
      <c r="C34" s="409"/>
      <c r="D34" s="501" t="s">
        <v>88</v>
      </c>
      <c r="F34" s="768"/>
      <c r="G34" s="769"/>
      <c r="H34" s="400" t="s">
        <v>89</v>
      </c>
      <c r="I34" s="447"/>
      <c r="J34" s="177" t="s">
        <v>90</v>
      </c>
      <c r="K34" s="177"/>
      <c r="L34" s="173"/>
      <c r="V34" s="178"/>
    </row>
    <row r="35" spans="1:22">
      <c r="A35" s="400" t="s">
        <v>532</v>
      </c>
      <c r="C35" s="401"/>
      <c r="F35" s="768"/>
      <c r="G35" s="769"/>
      <c r="H35" s="400"/>
      <c r="I35" s="447"/>
      <c r="J35" s="177" t="s">
        <v>94</v>
      </c>
      <c r="K35" s="177"/>
      <c r="L35" s="173"/>
      <c r="V35" s="178"/>
    </row>
    <row r="36" spans="1:22" ht="12" customHeight="1">
      <c r="A36" s="412"/>
      <c r="B36" s="413"/>
      <c r="C36" s="448"/>
      <c r="D36" s="501" t="s">
        <v>95</v>
      </c>
      <c r="F36" s="768"/>
      <c r="G36" s="769"/>
      <c r="H36" s="400" t="s">
        <v>96</v>
      </c>
      <c r="I36" s="447"/>
      <c r="J36" s="177"/>
      <c r="K36" s="177"/>
      <c r="L36" s="173"/>
      <c r="V36" s="178"/>
    </row>
    <row r="37" spans="1:22" ht="13">
      <c r="A37" s="393" t="s">
        <v>97</v>
      </c>
      <c r="B37" s="407"/>
      <c r="C37" s="395"/>
      <c r="D37" s="501" t="s">
        <v>98</v>
      </c>
      <c r="F37" s="88" t="s">
        <v>99</v>
      </c>
      <c r="G37" s="85"/>
      <c r="H37" s="400" t="s">
        <v>89</v>
      </c>
      <c r="I37" s="447"/>
      <c r="J37" s="177" t="s">
        <v>100</v>
      </c>
      <c r="K37" s="177"/>
      <c r="L37" s="173"/>
      <c r="V37" s="178"/>
    </row>
    <row r="38" spans="1:22"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row>
    <row r="39" spans="1:22" ht="16.25" customHeight="1">
      <c r="A39" s="412"/>
      <c r="B39" s="413"/>
      <c r="C39" s="414"/>
      <c r="D39" s="513"/>
      <c r="E39" s="413"/>
      <c r="F39" s="778" t="s">
        <v>1007</v>
      </c>
      <c r="G39" s="782"/>
      <c r="H39" s="778" t="s">
        <v>1006</v>
      </c>
      <c r="I39" s="782"/>
      <c r="J39" s="181" t="s">
        <v>105</v>
      </c>
      <c r="K39" s="181"/>
      <c r="L39" s="762" t="s">
        <v>106</v>
      </c>
      <c r="M39" s="763"/>
      <c r="N39" s="763"/>
      <c r="O39" s="763"/>
      <c r="P39" s="763"/>
      <c r="Q39" s="763"/>
      <c r="R39" s="763"/>
      <c r="S39" s="763"/>
      <c r="T39" s="763"/>
      <c r="U39" s="763"/>
      <c r="V39" s="764"/>
    </row>
    <row r="40" spans="1:22" ht="18" customHeight="1"/>
    <row r="41" spans="1:22" ht="44.5" customHeight="1"/>
    <row r="42" spans="1:22" s="460" customFormat="1" ht="17.25" customHeight="1">
      <c r="A42" s="203" t="s">
        <v>942</v>
      </c>
      <c r="B42" s="169"/>
      <c r="C42" s="203" t="s">
        <v>597</v>
      </c>
      <c r="D42" s="500"/>
      <c r="E42" s="168"/>
      <c r="F42" s="203" t="s">
        <v>936</v>
      </c>
      <c r="G42" s="169"/>
      <c r="H42" s="203" t="s">
        <v>597</v>
      </c>
      <c r="K42" s="225"/>
      <c r="L42" s="225"/>
      <c r="V42" s="226"/>
    </row>
    <row r="43" spans="1:22" s="460" customFormat="1" ht="17.25" customHeight="1">
      <c r="A43" s="203" t="s">
        <v>943</v>
      </c>
      <c r="B43" s="169"/>
      <c r="C43" s="203" t="s">
        <v>948</v>
      </c>
      <c r="D43" s="500"/>
      <c r="E43" s="168"/>
      <c r="F43" s="203" t="s">
        <v>937</v>
      </c>
      <c r="G43" s="169"/>
      <c r="H43" s="203" t="s">
        <v>947</v>
      </c>
      <c r="K43" s="225"/>
      <c r="L43" s="225"/>
      <c r="V43" s="226"/>
    </row>
    <row r="44" spans="1:22" s="460" customFormat="1" ht="17.25" customHeight="1">
      <c r="A44" s="203" t="s">
        <v>944</v>
      </c>
      <c r="B44" s="169"/>
      <c r="C44" s="203" t="s">
        <v>947</v>
      </c>
      <c r="D44" s="500"/>
      <c r="E44" s="168"/>
      <c r="F44" s="203" t="s">
        <v>938</v>
      </c>
      <c r="G44" s="169"/>
      <c r="H44" s="203" t="s">
        <v>597</v>
      </c>
      <c r="K44" s="225"/>
      <c r="L44" s="225"/>
      <c r="V44" s="226"/>
    </row>
    <row r="45" spans="1:22" s="460" customFormat="1" ht="17.25" customHeight="1">
      <c r="A45" s="203" t="s">
        <v>945</v>
      </c>
      <c r="B45" s="169"/>
      <c r="C45" s="203" t="s">
        <v>597</v>
      </c>
      <c r="D45" s="500"/>
      <c r="E45" s="168"/>
      <c r="F45" s="203" t="s">
        <v>939</v>
      </c>
      <c r="G45" s="169"/>
      <c r="H45" s="203" t="s">
        <v>597</v>
      </c>
      <c r="K45" s="225"/>
      <c r="L45" s="225"/>
      <c r="V45" s="226"/>
    </row>
    <row r="46" spans="1:22" s="460" customFormat="1" ht="17.25" customHeight="1">
      <c r="A46" s="203" t="s">
        <v>946</v>
      </c>
      <c r="B46" s="169"/>
      <c r="C46" s="203" t="s">
        <v>597</v>
      </c>
      <c r="D46" s="500"/>
      <c r="E46" s="168"/>
      <c r="F46" s="203" t="s">
        <v>941</v>
      </c>
      <c r="G46" s="169"/>
      <c r="H46" s="203" t="s">
        <v>597</v>
      </c>
      <c r="K46" s="225"/>
      <c r="L46" s="225"/>
      <c r="V46" s="226"/>
    </row>
    <row r="47" spans="1:22" ht="20">
      <c r="A47" s="168"/>
      <c r="B47" s="168"/>
      <c r="C47" s="168"/>
      <c r="D47" s="500"/>
      <c r="E47" s="168"/>
      <c r="F47" s="203" t="s">
        <v>940</v>
      </c>
      <c r="H47" s="203" t="s">
        <v>597</v>
      </c>
    </row>
    <row r="48" spans="1:22" ht="14">
      <c r="A48" s="459"/>
      <c r="B48" s="435"/>
      <c r="C48" s="167"/>
      <c r="D48" s="514"/>
    </row>
    <row r="49" spans="1:4" ht="14">
      <c r="A49" s="450"/>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35"/>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167"/>
      <c r="D66" s="514"/>
    </row>
    <row r="67" spans="1:4" ht="14">
      <c r="A67" s="452"/>
      <c r="B67" s="435"/>
      <c r="C67" s="435"/>
      <c r="D67" s="514"/>
    </row>
    <row r="68" spans="1:4" ht="14">
      <c r="A68" s="452"/>
      <c r="B68" s="435"/>
      <c r="C68" s="435"/>
      <c r="D68" s="514"/>
    </row>
    <row r="69" spans="1:4" ht="14">
      <c r="A69" s="435"/>
      <c r="B69" s="435"/>
      <c r="C69" s="435"/>
      <c r="D69" s="514"/>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69" firstPageNumber="4294963191" orientation="landscape" horizontalDpi="4294967295" verticalDpi="4294967295" r:id="rId1"/>
  <headerFooter alignWithMargins="0">
    <oddHeader>&amp;R&amp;"Calibri"&amp;10&amp;K000000 Confidential&amp;1#_x000D_</oddHead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B76"/>
  <sheetViews>
    <sheetView topLeftCell="A4"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53"/>
      <c r="I10" s="55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987</v>
      </c>
      <c r="C18" s="324" t="str">
        <f>IF(D18="","",VLOOKUP(B18,Data!$B$5:$L$502,2,FALSE))</f>
        <v/>
      </c>
      <c r="D18" s="381"/>
      <c r="E18" s="525"/>
      <c r="F18" s="325" t="str">
        <f>IF(D18="","",VLOOKUP(B18,Data!$B$5:$L$502,11,FALSE))</f>
        <v/>
      </c>
      <c r="G18" s="326" t="str">
        <f t="shared" ref="G18:G23"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382</v>
      </c>
      <c r="C19" s="324" t="str">
        <f>IF(D19="","",VLOOKUP(B19,Data!$B$5:$L$502,2,FALSE))</f>
        <v>WQ78310</v>
      </c>
      <c r="D19" s="485">
        <v>1</v>
      </c>
      <c r="E19" s="525" t="s">
        <v>528</v>
      </c>
      <c r="F19" s="325">
        <f>IF(D19="","",VLOOKUP(B19,Data!$B$5:$L$502,11,FALSE))</f>
        <v>6409.6</v>
      </c>
      <c r="G19" s="326">
        <f t="shared" si="0"/>
        <v>6409.6</v>
      </c>
      <c r="H19" s="327" t="str">
        <f>IF(D19="","",VLOOKUP(B19,Data!$B$5:$D$502,3,FALSE))</f>
        <v>C/T</v>
      </c>
      <c r="I19" s="327" t="str">
        <f>IF(D19="","",VLOOKUP(B19,Data!$B$5:$M$502,12,FALSE))</f>
        <v>Indonesia</v>
      </c>
      <c r="J19" s="356" t="s">
        <v>988</v>
      </c>
      <c r="K19" s="325">
        <f>IF(D19="","",VLOOKUP(B19,Data!$B$5:$E$502,4,FALSE)*D19)</f>
        <v>317</v>
      </c>
      <c r="L19" s="325">
        <f>IF(D19="","",VLOOKUP(B19,Data!$B$5:$F$502,5,FALSE)*D19)</f>
        <v>279</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c r="B20" s="524" t="s">
        <v>1004</v>
      </c>
      <c r="C20" s="324" t="str">
        <f>IF(D20="","",VLOOKUP(B20,Data!$B$5:$L$502,2,FALSE))</f>
        <v/>
      </c>
      <c r="D20" s="381"/>
      <c r="E20" s="525"/>
      <c r="F20" s="325" t="str">
        <f>IF(D20="","",VLOOKUP(B20,Data!$B$5:$L$502,11,FALSE))</f>
        <v/>
      </c>
      <c r="G20" s="326" t="str">
        <f t="shared" si="0"/>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 customHeight="1">
      <c r="A21" s="540">
        <v>2</v>
      </c>
      <c r="B21" s="499" t="s">
        <v>350</v>
      </c>
      <c r="C21" s="324" t="str">
        <f>IF(D21="","",VLOOKUP(B21,Data!$B$5:$L$502,2,FALSE))</f>
        <v>ZU05460</v>
      </c>
      <c r="D21" s="485">
        <v>3</v>
      </c>
      <c r="E21" s="525" t="s">
        <v>529</v>
      </c>
      <c r="F21" s="325">
        <f>IF(D21="","",VLOOKUP(B21,Data!$B$5:$L$502,11,FALSE))</f>
        <v>5913.05</v>
      </c>
      <c r="G21" s="326">
        <f t="shared" si="0"/>
        <v>17739.150000000001</v>
      </c>
      <c r="H21" s="327" t="str">
        <f>IF(D21="","",VLOOKUP(B21,Data!$B$5:$D$502,3,FALSE))</f>
        <v>C/T</v>
      </c>
      <c r="I21" s="327" t="str">
        <f>IF(D21="","",VLOOKUP(B21,Data!$B$5:$M$502,12,FALSE))</f>
        <v>Indonesia</v>
      </c>
      <c r="J21" s="356" t="s">
        <v>1005</v>
      </c>
      <c r="K21" s="325">
        <f>IF(D21="","",VLOOKUP(B21,Data!$B$5:$E$502,4,FALSE)*D21)</f>
        <v>1014</v>
      </c>
      <c r="L21" s="325">
        <f>IF(D21="","",VLOOKUP(B21,Data!$B$5:$F$502,5,FALSE)*D21)</f>
        <v>891</v>
      </c>
      <c r="M21" s="357"/>
      <c r="N21" s="358"/>
      <c r="O21" s="359"/>
      <c r="P21" s="360"/>
      <c r="Q21" s="359"/>
      <c r="R21" s="359"/>
      <c r="S21" s="360"/>
      <c r="T21" s="361"/>
      <c r="U21" s="360"/>
      <c r="V21" s="334">
        <f>IF(D21="","",VLOOKUP(B21,Data!$B$5:$J$502,9,FALSE)*D21)</f>
        <v>5.4180000000000001</v>
      </c>
      <c r="X21" s="386"/>
      <c r="Y21" s="386"/>
      <c r="Z21" s="386"/>
      <c r="AA21" s="386"/>
      <c r="AB21" s="386"/>
    </row>
    <row r="22" spans="1:28" s="468" customFormat="1" ht="19.25" customHeight="1">
      <c r="A22" s="540">
        <v>3</v>
      </c>
      <c r="B22" s="499" t="s">
        <v>378</v>
      </c>
      <c r="C22" s="324" t="str">
        <f>IF(D22="","",VLOOKUP(B22,Data!$B$5:$L$502,2,FALSE))</f>
        <v>WQ78270</v>
      </c>
      <c r="D22" s="485">
        <v>1</v>
      </c>
      <c r="E22" s="312"/>
      <c r="F22" s="325">
        <f>IF(D22="","",VLOOKUP(B22,Data!$B$5:$L$502,11,FALSE))</f>
        <v>5429.44</v>
      </c>
      <c r="G22" s="326">
        <f t="shared" si="0"/>
        <v>5429.44</v>
      </c>
      <c r="H22" s="327" t="str">
        <f>IF(D22="","",VLOOKUP(B22,Data!$B$5:$D$502,3,FALSE))</f>
        <v>C/T</v>
      </c>
      <c r="I22" s="327" t="str">
        <f>IF(D22="","",VLOOKUP(B22,Data!$B$5:$M$502,12,FALSE))</f>
        <v>Indonesia</v>
      </c>
      <c r="J22" s="356" t="s">
        <v>1005</v>
      </c>
      <c r="K22" s="325">
        <f>IF(D22="","",VLOOKUP(B22,Data!$B$5:$E$502,4,FALSE)*D22)</f>
        <v>305</v>
      </c>
      <c r="L22" s="325">
        <f>IF(D22="","",VLOOKUP(B22,Data!$B$5:$F$502,5,FALSE)*D22)</f>
        <v>269</v>
      </c>
      <c r="M22" s="357"/>
      <c r="N22" s="358"/>
      <c r="O22" s="359"/>
      <c r="P22" s="360"/>
      <c r="Q22" s="359"/>
      <c r="R22" s="359"/>
      <c r="S22" s="360"/>
      <c r="T22" s="361"/>
      <c r="U22" s="360"/>
      <c r="V22" s="334">
        <f>IF(D22="","",VLOOKUP(B22,Data!$B$5:$J$502,9,FALSE)*D22)</f>
        <v>1.534</v>
      </c>
      <c r="X22" s="386"/>
      <c r="Y22" s="386"/>
      <c r="Z22" s="386"/>
      <c r="AA22" s="386"/>
      <c r="AB22" s="386"/>
    </row>
    <row r="23" spans="1:28" s="468" customFormat="1" ht="19.25" customHeight="1">
      <c r="A23" s="540">
        <v>4</v>
      </c>
      <c r="B23" s="499" t="s">
        <v>361</v>
      </c>
      <c r="C23" s="324" t="str">
        <f>IF(D23="","",VLOOKUP(B23,Data!$B$5:$L$502,2,FALSE))</f>
        <v>WQ78290</v>
      </c>
      <c r="D23" s="485">
        <v>26</v>
      </c>
      <c r="E23" s="312" t="s">
        <v>982</v>
      </c>
      <c r="F23" s="325">
        <f>IF(D23="","",VLOOKUP(B23,Data!$B$5:$L$502,11,FALSE))</f>
        <v>4283.7299999999996</v>
      </c>
      <c r="G23" s="326">
        <f t="shared" si="0"/>
        <v>111376.97999999998</v>
      </c>
      <c r="H23" s="327" t="str">
        <f>IF(D23="","",VLOOKUP(B23,Data!$B$5:$D$502,3,FALSE))</f>
        <v>C/T</v>
      </c>
      <c r="I23" s="327" t="str">
        <f>IF(D23="","",VLOOKUP(B23,Data!$B$5:$M$502,12,FALSE))</f>
        <v>Indonesia</v>
      </c>
      <c r="J23" s="356" t="s">
        <v>1005</v>
      </c>
      <c r="K23" s="325">
        <f>IF(D23="","",VLOOKUP(B23,Data!$B$5:$E$502,4,FALSE)*D23)</f>
        <v>7930</v>
      </c>
      <c r="L23" s="325">
        <f>IF(D23="","",VLOOKUP(B23,Data!$B$5:$F$502,5,FALSE)*D23)</f>
        <v>6994</v>
      </c>
      <c r="M23" s="357"/>
      <c r="N23" s="358"/>
      <c r="O23" s="359"/>
      <c r="P23" s="360"/>
      <c r="Q23" s="359"/>
      <c r="R23" s="359"/>
      <c r="S23" s="360"/>
      <c r="T23" s="361"/>
      <c r="U23" s="360"/>
      <c r="V23" s="334">
        <f>IF(D23="","",VLOOKUP(B23,Data!$B$5:$J$502,9,FALSE)*D23)</f>
        <v>39.884</v>
      </c>
      <c r="X23" s="386"/>
      <c r="Y23" s="386"/>
      <c r="Z23" s="386"/>
      <c r="AA23" s="386"/>
      <c r="AB23" s="386"/>
    </row>
    <row r="24" spans="1:28" s="468" customFormat="1" ht="19.25" customHeight="1">
      <c r="A24" s="540">
        <v>5</v>
      </c>
      <c r="B24" s="499" t="s">
        <v>340</v>
      </c>
      <c r="C24" s="324" t="str">
        <f>IF(D24="","",VLOOKUP(B24,Data!$B$5:$L$502,2,FALSE))</f>
        <v>ZE62400</v>
      </c>
      <c r="D24" s="485">
        <v>7</v>
      </c>
      <c r="E24" s="312"/>
      <c r="F24" s="325">
        <f>IF(D24="","",VLOOKUP(B24,Data!$B$5:$L$502,11,FALSE))</f>
        <v>1704.47</v>
      </c>
      <c r="G24" s="326">
        <f t="shared" ref="G24:G36" si="1">IF(D24&gt;0,D24*F24,"-")</f>
        <v>11931.29</v>
      </c>
      <c r="H24" s="327" t="str">
        <f>IF(D24="","",VLOOKUP(B24,Data!$B$5:$D$502,3,FALSE))</f>
        <v>C/T</v>
      </c>
      <c r="I24" s="327" t="str">
        <f>IF(D24="","",VLOOKUP(B24,Data!$B$5:$M$502,12,FALSE))</f>
        <v>Indonesia</v>
      </c>
      <c r="J24" s="356" t="s">
        <v>1005</v>
      </c>
      <c r="K24" s="325">
        <f>IF(D24="","",VLOOKUP(B24,Data!$B$5:$E$502,4,FALSE)*D24)</f>
        <v>1407</v>
      </c>
      <c r="L24" s="325">
        <f>IF(D24="","",VLOOKUP(B24,Data!$B$5:$F$502,5,FALSE)*D24)</f>
        <v>1267</v>
      </c>
      <c r="M24" s="357"/>
      <c r="N24" s="358"/>
      <c r="O24" s="359"/>
      <c r="P24" s="360"/>
      <c r="Q24" s="359"/>
      <c r="R24" s="359"/>
      <c r="S24" s="360"/>
      <c r="T24" s="361"/>
      <c r="U24" s="360"/>
      <c r="V24" s="334">
        <f>IF(D24="","",VLOOKUP(B24,Data!$B$5:$J$502,9,FALSE)*D24)</f>
        <v>8.0499999999999989</v>
      </c>
      <c r="X24" s="386"/>
      <c r="Y24" s="386"/>
      <c r="Z24" s="386"/>
      <c r="AA24" s="386"/>
      <c r="AB24" s="386"/>
    </row>
    <row r="25" spans="1:28" s="468" customFormat="1" ht="19.25" customHeight="1">
      <c r="A25" s="540">
        <v>6</v>
      </c>
      <c r="B25" s="499" t="s">
        <v>32</v>
      </c>
      <c r="C25" s="324" t="str">
        <f>IF(D25="","",VLOOKUP(B25,Data!$B$5:$L$502,2,FALSE))</f>
        <v>ZQ21280</v>
      </c>
      <c r="D25" s="485">
        <v>1</v>
      </c>
      <c r="E25" s="312"/>
      <c r="F25" s="325">
        <f>IF(D25="","",VLOOKUP(B25,Data!$B$5:$L$502,11,FALSE))</f>
        <v>1748.05</v>
      </c>
      <c r="G25" s="326">
        <f t="shared" si="1"/>
        <v>1748.05</v>
      </c>
      <c r="H25" s="327" t="str">
        <f>IF(D25="","",VLOOKUP(B25,Data!$B$5:$D$502,3,FALSE))</f>
        <v>C/T</v>
      </c>
      <c r="I25" s="327" t="str">
        <f>IF(D25="","",VLOOKUP(B25,Data!$B$5:$M$502,12,FALSE))</f>
        <v>Indonesia</v>
      </c>
      <c r="J25" s="356" t="s">
        <v>1005</v>
      </c>
      <c r="K25" s="325">
        <f>IF(D25="","",VLOOKUP(B25,Data!$B$5:$E$502,4,FALSE)*D25)</f>
        <v>201</v>
      </c>
      <c r="L25" s="325">
        <f>IF(D25="","",VLOOKUP(B25,Data!$B$5:$F$502,5,FALSE)*D25)</f>
        <v>181</v>
      </c>
      <c r="M25" s="357"/>
      <c r="N25" s="358"/>
      <c r="O25" s="359"/>
      <c r="P25" s="360"/>
      <c r="Q25" s="359"/>
      <c r="R25" s="359"/>
      <c r="S25" s="360"/>
      <c r="T25" s="361"/>
      <c r="U25" s="360"/>
      <c r="V25" s="334">
        <f>IF(D25="","",VLOOKUP(B25,Data!$B$5:$J$502,9,FALSE)*D25)</f>
        <v>1.1499999999999999</v>
      </c>
      <c r="X25" s="386"/>
      <c r="Y25" s="386"/>
      <c r="Z25" s="386"/>
      <c r="AA25" s="386"/>
      <c r="AB25" s="386"/>
    </row>
    <row r="26" spans="1:28" s="468" customFormat="1" ht="19.25" customHeight="1">
      <c r="A26" s="540">
        <v>7</v>
      </c>
      <c r="B26" s="499" t="s">
        <v>394</v>
      </c>
      <c r="C26" s="324" t="str">
        <f>IF(D26="","",VLOOKUP(B26,Data!$B$5:$L$502,2,FALSE))</f>
        <v>ZW44770</v>
      </c>
      <c r="D26" s="485">
        <v>3</v>
      </c>
      <c r="E26" s="312"/>
      <c r="F26" s="325">
        <f>IF(D26="","",VLOOKUP(B26,Data!$B$5:$L$502,11,FALSE))</f>
        <v>1857.02</v>
      </c>
      <c r="G26" s="326">
        <f t="shared" si="1"/>
        <v>5571.0599999999995</v>
      </c>
      <c r="H26" s="327" t="str">
        <f>IF(D26="","",VLOOKUP(B26,Data!$B$5:$D$502,3,FALSE))</f>
        <v>C/T</v>
      </c>
      <c r="I26" s="327" t="str">
        <f>IF(D26="","",VLOOKUP(B26,Data!$B$5:$M$502,12,FALSE))</f>
        <v>Indonesia</v>
      </c>
      <c r="J26" s="356" t="s">
        <v>1005</v>
      </c>
      <c r="K26" s="325">
        <f>IF(D26="","",VLOOKUP(B26,Data!$B$5:$E$502,4,FALSE)*D26)</f>
        <v>603</v>
      </c>
      <c r="L26" s="325">
        <f>IF(D26="","",VLOOKUP(B26,Data!$B$5:$F$502,5,FALSE)*D26)</f>
        <v>543</v>
      </c>
      <c r="M26" s="357"/>
      <c r="N26" s="358"/>
      <c r="O26" s="359"/>
      <c r="P26" s="360"/>
      <c r="Q26" s="359"/>
      <c r="R26" s="359"/>
      <c r="S26" s="360"/>
      <c r="T26" s="361"/>
      <c r="U26" s="360"/>
      <c r="V26" s="334">
        <f>IF(D26="","",VLOOKUP(B26,Data!$B$5:$J$502,9,FALSE)*D26)</f>
        <v>3.4499999999999997</v>
      </c>
      <c r="X26" s="386"/>
      <c r="Y26" s="386"/>
      <c r="Z26" s="386"/>
      <c r="AA26" s="386"/>
      <c r="AB26" s="386"/>
    </row>
    <row r="27" spans="1:28" s="468" customFormat="1" ht="19.25" customHeight="1">
      <c r="A27" s="540">
        <v>8</v>
      </c>
      <c r="B27" s="499" t="s">
        <v>353</v>
      </c>
      <c r="C27" s="324" t="str">
        <f>IF(D27="","",VLOOKUP(B27,Data!$B$5:$L$502,2,FALSE))</f>
        <v>ZF71250</v>
      </c>
      <c r="D27" s="485">
        <v>1</v>
      </c>
      <c r="E27" s="312"/>
      <c r="F27" s="325">
        <f>IF(D27="","",VLOOKUP(B27,Data!$B$5:$L$502,11,FALSE))</f>
        <v>1991.71</v>
      </c>
      <c r="G27" s="326">
        <f t="shared" si="1"/>
        <v>1991.71</v>
      </c>
      <c r="H27" s="327" t="str">
        <f>IF(D27="","",VLOOKUP(B27,Data!$B$5:$D$502,3,FALSE))</f>
        <v>C/T</v>
      </c>
      <c r="I27" s="327" t="str">
        <f>IF(D27="","",VLOOKUP(B27,Data!$B$5:$M$502,12,FALSE))</f>
        <v>Indonesia</v>
      </c>
      <c r="J27" s="356" t="s">
        <v>1005</v>
      </c>
      <c r="K27" s="325">
        <f>IF(D27="","",VLOOKUP(B27,Data!$B$5:$E$502,4,FALSE)*D27)</f>
        <v>220</v>
      </c>
      <c r="L27" s="325">
        <f>IF(D27="","",VLOOKUP(B27,Data!$B$5:$F$502,5,FALSE)*D27)</f>
        <v>199</v>
      </c>
      <c r="M27" s="357"/>
      <c r="N27" s="358"/>
      <c r="O27" s="359"/>
      <c r="P27" s="360"/>
      <c r="Q27" s="359"/>
      <c r="R27" s="359"/>
      <c r="S27" s="360"/>
      <c r="T27" s="361"/>
      <c r="U27" s="360"/>
      <c r="V27" s="334">
        <f>IF(D27="","",VLOOKUP(B27,Data!$B$5:$J$502,9,FALSE)*D27)</f>
        <v>1.1850000000000001</v>
      </c>
      <c r="X27" s="386"/>
      <c r="Y27" s="386"/>
      <c r="Z27" s="386"/>
      <c r="AA27" s="386"/>
      <c r="AB27" s="386"/>
    </row>
    <row r="28" spans="1:28" s="468" customFormat="1" ht="19.25" customHeight="1">
      <c r="A28" s="540">
        <v>9</v>
      </c>
      <c r="B28" s="499" t="s">
        <v>33</v>
      </c>
      <c r="C28" s="324" t="str">
        <f>IF(D28="","",VLOOKUP(B28,Data!$B$5:$L$502,2,FALSE))</f>
        <v>ZQ21300</v>
      </c>
      <c r="D28" s="485">
        <v>2</v>
      </c>
      <c r="E28" s="312"/>
      <c r="F28" s="325">
        <f>IF(D28="","",VLOOKUP(B28,Data!$B$5:$L$502,11,FALSE))</f>
        <v>2033.63</v>
      </c>
      <c r="G28" s="326">
        <f t="shared" si="1"/>
        <v>4067.26</v>
      </c>
      <c r="H28" s="327" t="str">
        <f>IF(D28="","",VLOOKUP(B28,Data!$B$5:$D$502,3,FALSE))</f>
        <v>C/T</v>
      </c>
      <c r="I28" s="327" t="str">
        <f>IF(D28="","",VLOOKUP(B28,Data!$B$5:$M$502,12,FALSE))</f>
        <v>Indonesia</v>
      </c>
      <c r="J28" s="356" t="s">
        <v>1005</v>
      </c>
      <c r="K28" s="325">
        <f>IF(D28="","",VLOOKUP(B28,Data!$B$5:$E$502,4,FALSE)*D28)</f>
        <v>440</v>
      </c>
      <c r="L28" s="325">
        <f>IF(D28="","",VLOOKUP(B28,Data!$B$5:$F$502,5,FALSE)*D28)</f>
        <v>398</v>
      </c>
      <c r="M28" s="357"/>
      <c r="N28" s="358"/>
      <c r="O28" s="359"/>
      <c r="P28" s="360"/>
      <c r="Q28" s="359"/>
      <c r="R28" s="359"/>
      <c r="S28" s="360"/>
      <c r="T28" s="361"/>
      <c r="U28" s="360"/>
      <c r="V28" s="334">
        <f>IF(D28="","",VLOOKUP(B28,Data!$B$5:$J$502,9,FALSE)*D28)</f>
        <v>2.37</v>
      </c>
      <c r="X28" s="386"/>
      <c r="Y28" s="386"/>
      <c r="Z28" s="386"/>
      <c r="AA28" s="386"/>
      <c r="AB28" s="386"/>
    </row>
    <row r="29" spans="1:28" s="468" customFormat="1" ht="19.25" customHeight="1">
      <c r="A29" s="540">
        <v>10</v>
      </c>
      <c r="B29" s="499" t="s">
        <v>26</v>
      </c>
      <c r="C29" s="324" t="str">
        <f>IF(D29="","",VLOOKUP(B29,Data!$B$5:$L$502,2,FALSE))</f>
        <v>ZJ73730</v>
      </c>
      <c r="D29" s="485">
        <v>2</v>
      </c>
      <c r="E29" s="312"/>
      <c r="F29" s="325">
        <f>IF(D29="","",VLOOKUP(B29,Data!$B$5:$L$502,11,FALSE))</f>
        <v>2456.2800000000002</v>
      </c>
      <c r="G29" s="326">
        <f t="shared" si="1"/>
        <v>4912.5600000000004</v>
      </c>
      <c r="H29" s="327" t="str">
        <f>IF(D29="","",VLOOKUP(B29,Data!$B$5:$D$502,3,FALSE))</f>
        <v>C/T</v>
      </c>
      <c r="I29" s="327" t="str">
        <f>IF(D29="","",VLOOKUP(B29,Data!$B$5:$M$502,12,FALSE))</f>
        <v>Indonesia</v>
      </c>
      <c r="J29" s="356" t="s">
        <v>1005</v>
      </c>
      <c r="K29" s="325">
        <f>IF(D29="","",VLOOKUP(B29,Data!$B$5:$E$502,4,FALSE)*D29)</f>
        <v>440</v>
      </c>
      <c r="L29" s="325">
        <f>IF(D29="","",VLOOKUP(B29,Data!$B$5:$F$502,5,FALSE)*D29)</f>
        <v>398</v>
      </c>
      <c r="M29" s="357"/>
      <c r="N29" s="358"/>
      <c r="O29" s="359"/>
      <c r="P29" s="360"/>
      <c r="Q29" s="359"/>
      <c r="R29" s="359"/>
      <c r="S29" s="360"/>
      <c r="T29" s="361"/>
      <c r="U29" s="360"/>
      <c r="V29" s="334">
        <f>IF(D29="","",VLOOKUP(B29,Data!$B$5:$J$502,9,FALSE)*D29)</f>
        <v>2.37</v>
      </c>
      <c r="X29" s="386"/>
      <c r="Y29" s="386"/>
      <c r="Z29" s="386"/>
      <c r="AA29" s="386"/>
      <c r="AB29" s="386"/>
    </row>
    <row r="30" spans="1:28" s="468" customFormat="1" ht="19.25" customHeight="1">
      <c r="A30" s="540">
        <v>11</v>
      </c>
      <c r="B30" s="499" t="s">
        <v>396</v>
      </c>
      <c r="C30" s="324" t="str">
        <f>IF(D30="","",VLOOKUP(B30,Data!$B$5:$L$502,2,FALSE))</f>
        <v>ZW44780</v>
      </c>
      <c r="D30" s="485">
        <v>1</v>
      </c>
      <c r="E30" s="312"/>
      <c r="F30" s="325">
        <f>IF(D30="","",VLOOKUP(B30,Data!$B$5:$L$502,11,FALSE))</f>
        <v>2167.13</v>
      </c>
      <c r="G30" s="326">
        <f t="shared" si="1"/>
        <v>2167.13</v>
      </c>
      <c r="H30" s="327" t="str">
        <f>IF(D30="","",VLOOKUP(B30,Data!$B$5:$D$502,3,FALSE))</f>
        <v>C/T</v>
      </c>
      <c r="I30" s="327" t="str">
        <f>IF(D30="","",VLOOKUP(B30,Data!$B$5:$M$502,12,FALSE))</f>
        <v>Indonesia</v>
      </c>
      <c r="J30" s="356" t="s">
        <v>1005</v>
      </c>
      <c r="K30" s="325">
        <f>IF(D30="","",VLOOKUP(B30,Data!$B$5:$E$502,4,FALSE)*D30)</f>
        <v>220</v>
      </c>
      <c r="L30" s="325">
        <f>IF(D30="","",VLOOKUP(B30,Data!$B$5:$F$502,5,FALSE)*D30)</f>
        <v>199</v>
      </c>
      <c r="M30" s="357"/>
      <c r="N30" s="358"/>
      <c r="O30" s="359"/>
      <c r="P30" s="360"/>
      <c r="Q30" s="359"/>
      <c r="R30" s="359"/>
      <c r="S30" s="360"/>
      <c r="T30" s="361"/>
      <c r="U30" s="360"/>
      <c r="V30" s="334">
        <f>IF(D30="","",VLOOKUP(B30,Data!$B$5:$J$502,9,FALSE)*D30)</f>
        <v>1.1850000000000001</v>
      </c>
      <c r="X30" s="386"/>
      <c r="Y30" s="386"/>
      <c r="Z30" s="386"/>
      <c r="AA30" s="386"/>
      <c r="AB30" s="386"/>
    </row>
    <row r="31" spans="1:28" s="468" customFormat="1" ht="19.25" customHeight="1">
      <c r="A31" s="540">
        <v>12</v>
      </c>
      <c r="B31" s="499" t="s">
        <v>720</v>
      </c>
      <c r="C31" s="324" t="str">
        <f>IF(D31="","",VLOOKUP(B31,Data!$B$5:$L$502,2,FALSE))</f>
        <v>VAC9540</v>
      </c>
      <c r="D31" s="485">
        <v>1</v>
      </c>
      <c r="E31" s="312"/>
      <c r="F31" s="325">
        <f>IF(D31="","",VLOOKUP(B31,Data!$B$5:$L$502,11,FALSE))</f>
        <v>2343</v>
      </c>
      <c r="G31" s="326">
        <f t="shared" si="1"/>
        <v>2343</v>
      </c>
      <c r="H31" s="327" t="str">
        <f>IF(D31="","",VLOOKUP(B31,Data!$B$5:$D$502,3,FALSE))</f>
        <v>C/T</v>
      </c>
      <c r="I31" s="327" t="str">
        <f>IF(D31="","",VLOOKUP(B31,Data!$B$5:$M$502,12,FALSE))</f>
        <v>Indonesia</v>
      </c>
      <c r="J31" s="356" t="s">
        <v>1005</v>
      </c>
      <c r="K31" s="325">
        <f>IF(D31="","",VLOOKUP(B31,Data!$B$5:$E$502,4,FALSE)*D31)</f>
        <v>225</v>
      </c>
      <c r="L31" s="325">
        <f>IF(D31="","",VLOOKUP(B31,Data!$B$5:$F$502,5,FALSE)*D31)</f>
        <v>204</v>
      </c>
      <c r="M31" s="357"/>
      <c r="N31" s="358"/>
      <c r="O31" s="359"/>
      <c r="P31" s="360"/>
      <c r="Q31" s="359"/>
      <c r="R31" s="359"/>
      <c r="S31" s="360"/>
      <c r="T31" s="361"/>
      <c r="U31" s="360"/>
      <c r="V31" s="334">
        <f>IF(D31="","",VLOOKUP(B31,Data!$B$5:$J$502,9,FALSE)*D31)</f>
        <v>1.1850000000000001</v>
      </c>
      <c r="X31" s="386"/>
      <c r="Y31" s="386"/>
      <c r="Z31" s="386"/>
      <c r="AA31" s="386"/>
      <c r="AB31" s="386"/>
    </row>
    <row r="32" spans="1:28" s="468" customFormat="1" ht="19.25" customHeight="1">
      <c r="A32" s="540">
        <v>13</v>
      </c>
      <c r="B32" s="499" t="s">
        <v>355</v>
      </c>
      <c r="C32" s="324" t="str">
        <f>IF(D32="","",VLOOKUP(B32,Data!$B$5:$L$502,2,FALSE))</f>
        <v>ZF42500</v>
      </c>
      <c r="D32" s="485">
        <v>5</v>
      </c>
      <c r="E32" s="312"/>
      <c r="F32" s="325">
        <f>IF(D32="","",VLOOKUP(B32,Data!$B$5:$L$502,11,FALSE))</f>
        <v>2302.7199999999998</v>
      </c>
      <c r="G32" s="326">
        <f t="shared" si="1"/>
        <v>11513.599999999999</v>
      </c>
      <c r="H32" s="327" t="str">
        <f>IF(D32="","",VLOOKUP(B32,Data!$B$5:$D$502,3,FALSE))</f>
        <v>C/T</v>
      </c>
      <c r="I32" s="327" t="str">
        <f>IF(D32="","",VLOOKUP(B32,Data!$B$5:$M$502,12,FALSE))</f>
        <v>Indonesia</v>
      </c>
      <c r="J32" s="356" t="s">
        <v>1005</v>
      </c>
      <c r="K32" s="325">
        <f>IF(D32="","",VLOOKUP(B32,Data!$B$5:$E$502,4,FALSE)*D32)</f>
        <v>1335</v>
      </c>
      <c r="L32" s="325">
        <f>IF(D32="","",VLOOKUP(B32,Data!$B$5:$F$502,5,FALSE)*D32)</f>
        <v>1210</v>
      </c>
      <c r="M32" s="357"/>
      <c r="N32" s="358"/>
      <c r="O32" s="359"/>
      <c r="P32" s="360"/>
      <c r="Q32" s="359"/>
      <c r="R32" s="359"/>
      <c r="S32" s="360"/>
      <c r="T32" s="361"/>
      <c r="U32" s="360"/>
      <c r="V32" s="334">
        <f>IF(D32="","",VLOOKUP(B32,Data!$B$5:$J$502,9,FALSE)*D32)</f>
        <v>7.4399999999999995</v>
      </c>
      <c r="X32" s="386"/>
      <c r="Y32" s="386"/>
      <c r="Z32" s="386"/>
      <c r="AA32" s="386"/>
      <c r="AB32" s="386"/>
    </row>
    <row r="33" spans="1:28" s="468" customFormat="1" ht="19.25" customHeight="1">
      <c r="A33" s="540">
        <v>14</v>
      </c>
      <c r="B33" s="499" t="s">
        <v>34</v>
      </c>
      <c r="C33" s="324" t="str">
        <f>IF(D33="","",VLOOKUP(B33,Data!$B$5:$L$502,2,FALSE))</f>
        <v>ZQ21310</v>
      </c>
      <c r="D33" s="485">
        <v>6</v>
      </c>
      <c r="E33" s="312"/>
      <c r="F33" s="325">
        <f>IF(D33="","",VLOOKUP(B33,Data!$B$5:$L$502,11,FALSE))</f>
        <v>2344.4699999999998</v>
      </c>
      <c r="G33" s="326">
        <f t="shared" si="1"/>
        <v>14066.82</v>
      </c>
      <c r="H33" s="327" t="str">
        <f>IF(D33="","",VLOOKUP(B33,Data!$B$5:$D$502,3,FALSE))</f>
        <v>C/T</v>
      </c>
      <c r="I33" s="327" t="str">
        <f>IF(D33="","",VLOOKUP(B33,Data!$B$5:$M$502,12,FALSE))</f>
        <v>Indonesia</v>
      </c>
      <c r="J33" s="356" t="s">
        <v>1005</v>
      </c>
      <c r="K33" s="325">
        <f>IF(D33="","",VLOOKUP(B33,Data!$B$5:$E$502,4,FALSE)*D33)</f>
        <v>1602</v>
      </c>
      <c r="L33" s="325">
        <f>IF(D33="","",VLOOKUP(B33,Data!$B$5:$F$502,5,FALSE)*D33)</f>
        <v>1452</v>
      </c>
      <c r="M33" s="357"/>
      <c r="N33" s="358"/>
      <c r="O33" s="359"/>
      <c r="P33" s="360"/>
      <c r="Q33" s="359"/>
      <c r="R33" s="359"/>
      <c r="S33" s="360"/>
      <c r="T33" s="361"/>
      <c r="U33" s="360"/>
      <c r="V33" s="334">
        <f>IF(D33="","",VLOOKUP(B33,Data!$B$5:$J$502,9,FALSE)*D33)</f>
        <v>8.9280000000000008</v>
      </c>
      <c r="X33" s="386"/>
      <c r="Y33" s="386"/>
      <c r="Z33" s="386"/>
      <c r="AA33" s="386"/>
      <c r="AB33" s="386"/>
    </row>
    <row r="34" spans="1:28" s="468" customFormat="1" ht="19.25" customHeight="1">
      <c r="A34" s="540">
        <v>15</v>
      </c>
      <c r="B34" s="499" t="s">
        <v>894</v>
      </c>
      <c r="C34" s="324" t="str">
        <f>IF(D34="","",VLOOKUP(B34,Data!$B$5:$L$502,2,FALSE))</f>
        <v>VCM7910</v>
      </c>
      <c r="D34" s="485">
        <v>1</v>
      </c>
      <c r="E34" s="312"/>
      <c r="F34" s="325">
        <f>IF(D34="","",VLOOKUP(B34,Data!$B$5:$L$502,11,FALSE))</f>
        <v>2518.09</v>
      </c>
      <c r="G34" s="326">
        <f t="shared" si="1"/>
        <v>2518.09</v>
      </c>
      <c r="H34" s="327" t="str">
        <f>IF(D34="","",VLOOKUP(B34,Data!$B$5:$D$502,3,FALSE))</f>
        <v>C/T</v>
      </c>
      <c r="I34" s="327" t="str">
        <f>IF(D34="","",VLOOKUP(B34,Data!$B$5:$M$502,12,FALSE))</f>
        <v>Indonesia</v>
      </c>
      <c r="J34" s="356" t="s">
        <v>1005</v>
      </c>
      <c r="K34" s="325">
        <f>IF(D34="","",VLOOKUP(B34,Data!$B$5:$E$502,4,FALSE)*D34)</f>
        <v>260</v>
      </c>
      <c r="L34" s="325">
        <f>IF(D34="","",VLOOKUP(B34,Data!$B$5:$F$502,5,FALSE)*D34)</f>
        <v>235</v>
      </c>
      <c r="M34" s="357"/>
      <c r="N34" s="358"/>
      <c r="O34" s="359"/>
      <c r="P34" s="360"/>
      <c r="Q34" s="359"/>
      <c r="R34" s="359"/>
      <c r="S34" s="360"/>
      <c r="T34" s="361"/>
      <c r="U34" s="360"/>
      <c r="V34" s="334">
        <f>IF(D34="","",VLOOKUP(B34,Data!$B$5:$J$502,9,FALSE)*D34)</f>
        <v>1.407</v>
      </c>
      <c r="X34" s="386"/>
      <c r="Y34" s="386"/>
      <c r="Z34" s="386"/>
      <c r="AA34" s="386"/>
      <c r="AB34" s="386"/>
    </row>
    <row r="35" spans="1:28" s="468" customFormat="1" ht="19.25" customHeight="1">
      <c r="A35" s="540">
        <v>16</v>
      </c>
      <c r="B35" s="499" t="s">
        <v>892</v>
      </c>
      <c r="C35" s="324" t="str">
        <f>IF(D35="","",VLOOKUP(B35,Data!$B$5:$L$502,2,FALSE))</f>
        <v>VCM7890</v>
      </c>
      <c r="D35" s="485">
        <v>1</v>
      </c>
      <c r="E35" s="312"/>
      <c r="F35" s="325">
        <f>IF(D35="","",VLOOKUP(B35,Data!$B$5:$L$502,11,FALSE))</f>
        <v>2253.08</v>
      </c>
      <c r="G35" s="326">
        <f t="shared" si="1"/>
        <v>2253.08</v>
      </c>
      <c r="H35" s="327" t="str">
        <f>IF(D35="","",VLOOKUP(B35,Data!$B$5:$D$502,3,FALSE))</f>
        <v>C/T</v>
      </c>
      <c r="I35" s="327" t="str">
        <f>IF(D35="","",VLOOKUP(B35,Data!$B$5:$M$502,12,FALSE))</f>
        <v>Indonesia</v>
      </c>
      <c r="J35" s="356" t="s">
        <v>1005</v>
      </c>
      <c r="K35" s="325">
        <f>IF(D35="","",VLOOKUP(B35,Data!$B$5:$E$502,4,FALSE)*D35)</f>
        <v>260</v>
      </c>
      <c r="L35" s="325">
        <f>IF(D35="","",VLOOKUP(B35,Data!$B$5:$F$502,5,FALSE)*D35)</f>
        <v>235</v>
      </c>
      <c r="M35" s="357"/>
      <c r="N35" s="358"/>
      <c r="O35" s="359"/>
      <c r="P35" s="360"/>
      <c r="Q35" s="359"/>
      <c r="R35" s="359"/>
      <c r="S35" s="360"/>
      <c r="T35" s="361"/>
      <c r="U35" s="360"/>
      <c r="V35" s="334">
        <f>IF(D35="","",VLOOKUP(B35,Data!$B$5:$J$502,9,FALSE)*D35)</f>
        <v>1.407</v>
      </c>
      <c r="X35" s="386"/>
      <c r="Y35" s="386"/>
      <c r="Z35" s="386"/>
      <c r="AA35" s="386"/>
      <c r="AB35" s="386"/>
    </row>
    <row r="36" spans="1:28" s="468" customFormat="1" ht="19.25" customHeight="1">
      <c r="A36" s="540">
        <v>17</v>
      </c>
      <c r="B36" s="499" t="s">
        <v>893</v>
      </c>
      <c r="C36" s="324" t="str">
        <f>IF(D36="","",VLOOKUP(B36,Data!$B$5:$L$502,2,FALSE))</f>
        <v>VCM7900</v>
      </c>
      <c r="D36" s="485">
        <v>6</v>
      </c>
      <c r="E36" s="312"/>
      <c r="F36" s="325">
        <f>IF(D36="","",VLOOKUP(B36,Data!$B$5:$L$502,11,FALSE))</f>
        <v>2696.84</v>
      </c>
      <c r="G36" s="326">
        <f t="shared" si="1"/>
        <v>16181.04</v>
      </c>
      <c r="H36" s="327" t="str">
        <f>IF(D36="","",VLOOKUP(B36,Data!$B$5:$D$502,3,FALSE))</f>
        <v>C/T</v>
      </c>
      <c r="I36" s="327" t="str">
        <f>IF(D36="","",VLOOKUP(B36,Data!$B$5:$M$502,12,FALSE))</f>
        <v>Indonesia</v>
      </c>
      <c r="J36" s="356" t="s">
        <v>1005</v>
      </c>
      <c r="K36" s="325">
        <f>IF(D36="","",VLOOKUP(B36,Data!$B$5:$E$502,4,FALSE)*D36)</f>
        <v>1560</v>
      </c>
      <c r="L36" s="325">
        <f>IF(D36="","",VLOOKUP(B36,Data!$B$5:$F$502,5,FALSE)*D36)</f>
        <v>1410</v>
      </c>
      <c r="M36" s="357"/>
      <c r="N36" s="358"/>
      <c r="O36" s="359"/>
      <c r="P36" s="360"/>
      <c r="Q36" s="359"/>
      <c r="R36" s="359"/>
      <c r="S36" s="360"/>
      <c r="T36" s="361"/>
      <c r="U36" s="360"/>
      <c r="V36" s="334">
        <f>IF(D36="","",VLOOKUP(B36,Data!$B$5:$J$502,9,FALSE)*D36)</f>
        <v>8.4420000000000002</v>
      </c>
      <c r="X36" s="386"/>
      <c r="Y36" s="386"/>
      <c r="Z36" s="386"/>
      <c r="AA36" s="386"/>
      <c r="AB36" s="386"/>
    </row>
    <row r="37" spans="1:28" s="468" customFormat="1" ht="19.25" customHeight="1">
      <c r="A37" s="540"/>
      <c r="B37" s="499"/>
      <c r="C37" s="324" t="str">
        <f>IF(D37="","",VLOOKUP(B37,Data!$B$5:$L$502,2,FALSE))</f>
        <v/>
      </c>
      <c r="D37" s="485"/>
      <c r="E37" s="312"/>
      <c r="F37" s="325" t="str">
        <f>IF(D37="","",VLOOKUP(B37,Data!$B$5:$L$502,11,FALSE))</f>
        <v/>
      </c>
      <c r="G37" s="326" t="str">
        <f>IF(D37&gt;0,D37*F37,"-")</f>
        <v>-</v>
      </c>
      <c r="H37" s="327" t="str">
        <f>IF(D37="","",VLOOKUP(B37,Data!$B$5:$D$502,3,FALSE))</f>
        <v/>
      </c>
      <c r="I37" s="327" t="str">
        <f>IF(D37="","",VLOOKUP(B37,Data!$B$5:$M$502,12,FALSE))</f>
        <v/>
      </c>
      <c r="J37" s="356"/>
      <c r="K37" s="325" t="str">
        <f>IF(D37="","",VLOOKUP(B37,Data!$B$5:$E$502,4,FALSE)*D37)</f>
        <v/>
      </c>
      <c r="L37" s="325" t="str">
        <f>IF(D37="","",VLOOKUP(B37,Data!$B$5:$F$502,5,FALSE)*D37)</f>
        <v/>
      </c>
      <c r="M37" s="357"/>
      <c r="N37" s="358"/>
      <c r="O37" s="359"/>
      <c r="P37" s="360"/>
      <c r="Q37" s="359"/>
      <c r="R37" s="359"/>
      <c r="S37" s="360"/>
      <c r="T37" s="361"/>
      <c r="U37" s="360"/>
      <c r="V37" s="334" t="str">
        <f>IF(D37="","",VLOOKUP(B37,Data!$B$5:$J$502,9,FALSE)*D37)</f>
        <v/>
      </c>
      <c r="X37" s="386"/>
      <c r="Y37" s="386"/>
      <c r="Z37" s="386"/>
      <c r="AA37" s="386"/>
      <c r="AB37" s="386"/>
    </row>
    <row r="38" spans="1:28" s="440" customFormat="1" ht="17.5">
      <c r="A38" s="476"/>
      <c r="B38" s="784"/>
      <c r="C38" s="785"/>
      <c r="D38" s="510">
        <f>SUM(D17:D37)</f>
        <v>68</v>
      </c>
      <c r="E38" s="463"/>
      <c r="F38" s="351"/>
      <c r="G38" s="351">
        <f>SUM(G17:G37)</f>
        <v>222219.86</v>
      </c>
      <c r="H38" s="462"/>
      <c r="I38" s="462"/>
      <c r="J38" s="462"/>
      <c r="K38" s="351">
        <f>SUM(K17:K37)</f>
        <v>18339</v>
      </c>
      <c r="L38" s="351">
        <f>SUM(L17:L37)</f>
        <v>16364</v>
      </c>
      <c r="M38" s="351">
        <f>SUM(M18:M37)</f>
        <v>0</v>
      </c>
      <c r="N38" s="351" t="e">
        <f>SUM(#REF!)</f>
        <v>#REF!</v>
      </c>
      <c r="O38" s="351">
        <f>SUM(O18:O37)</f>
        <v>0</v>
      </c>
      <c r="P38" s="351">
        <f>SUM(P18:P37)</f>
        <v>0</v>
      </c>
      <c r="Q38" s="351" t="e">
        <f>SUM(#REF!)</f>
        <v>#REF!</v>
      </c>
      <c r="R38" s="351">
        <f>SUM(R18:R37)</f>
        <v>0</v>
      </c>
      <c r="S38" s="351">
        <f>SUM(S18:S37)</f>
        <v>0</v>
      </c>
      <c r="T38" s="351"/>
      <c r="U38" s="351">
        <f>SUM(U18:U37)</f>
        <v>0</v>
      </c>
      <c r="V38" s="354">
        <f>SUM(V17:V37)</f>
        <v>97.211000000000013</v>
      </c>
    </row>
    <row r="39" spans="1:28" ht="16.5">
      <c r="A39" s="476"/>
      <c r="B39" s="786"/>
      <c r="C39" s="787"/>
      <c r="D39" s="511"/>
      <c r="E39" s="412"/>
      <c r="F39" s="183" t="s">
        <v>821</v>
      </c>
      <c r="G39" s="180"/>
      <c r="H39" s="442"/>
      <c r="I39" s="442"/>
      <c r="J39" s="442"/>
      <c r="K39" s="184"/>
      <c r="L39" s="180"/>
      <c r="M39" s="414"/>
      <c r="N39" s="413"/>
      <c r="O39" s="413"/>
      <c r="P39" s="413"/>
      <c r="Q39" s="413"/>
      <c r="R39" s="413"/>
      <c r="S39" s="413"/>
      <c r="T39" s="414"/>
      <c r="U39" s="414"/>
      <c r="V39" s="182"/>
    </row>
    <row r="40" spans="1:28" ht="13">
      <c r="A40" s="393" t="s">
        <v>530</v>
      </c>
      <c r="B40" s="394"/>
      <c r="C40" s="444"/>
      <c r="D40" s="512" t="s">
        <v>538</v>
      </c>
      <c r="E40" s="407"/>
      <c r="F40" s="80" t="s">
        <v>83</v>
      </c>
      <c r="G40" s="84"/>
      <c r="H40" s="423" t="s">
        <v>84</v>
      </c>
      <c r="I40" s="446"/>
      <c r="J40" s="175" t="s">
        <v>85</v>
      </c>
      <c r="K40" s="175"/>
      <c r="L40" s="765" t="s">
        <v>86</v>
      </c>
      <c r="M40" s="766"/>
      <c r="N40" s="766"/>
      <c r="O40" s="766"/>
      <c r="P40" s="766"/>
      <c r="Q40" s="766"/>
      <c r="R40" s="766"/>
      <c r="S40" s="766"/>
      <c r="T40" s="766"/>
      <c r="U40" s="766"/>
      <c r="V40" s="767"/>
    </row>
    <row r="41" spans="1:28" ht="13">
      <c r="A41" s="400" t="s">
        <v>531</v>
      </c>
      <c r="C41" s="409"/>
      <c r="D41" s="501" t="s">
        <v>88</v>
      </c>
      <c r="F41" s="768"/>
      <c r="G41" s="769"/>
      <c r="H41" s="400" t="s">
        <v>89</v>
      </c>
      <c r="I41" s="447"/>
      <c r="J41" s="177" t="s">
        <v>90</v>
      </c>
      <c r="K41" s="177"/>
      <c r="L41" s="173"/>
      <c r="V41" s="178"/>
    </row>
    <row r="42" spans="1:28">
      <c r="A42" s="400" t="s">
        <v>532</v>
      </c>
      <c r="C42" s="401"/>
      <c r="F42" s="768"/>
      <c r="G42" s="769"/>
      <c r="H42" s="400"/>
      <c r="I42" s="447"/>
      <c r="J42" s="177" t="s">
        <v>94</v>
      </c>
      <c r="K42" s="177"/>
      <c r="L42" s="173"/>
      <c r="V42" s="178"/>
    </row>
    <row r="43" spans="1:28" ht="12" customHeight="1">
      <c r="A43" s="412"/>
      <c r="B43" s="413"/>
      <c r="C43" s="448"/>
      <c r="D43" s="501" t="s">
        <v>95</v>
      </c>
      <c r="F43" s="768"/>
      <c r="G43" s="769"/>
      <c r="H43" s="400" t="s">
        <v>96</v>
      </c>
      <c r="I43" s="447"/>
      <c r="J43" s="177"/>
      <c r="K43" s="177"/>
      <c r="L43" s="173"/>
      <c r="V43" s="178"/>
    </row>
    <row r="44" spans="1:28" ht="13">
      <c r="A44" s="393" t="s">
        <v>97</v>
      </c>
      <c r="B44" s="407"/>
      <c r="C44" s="395"/>
      <c r="D44" s="501" t="s">
        <v>98</v>
      </c>
      <c r="F44" s="88" t="s">
        <v>99</v>
      </c>
      <c r="G44" s="85"/>
      <c r="H44" s="400" t="s">
        <v>89</v>
      </c>
      <c r="I44" s="447"/>
      <c r="J44" s="177" t="s">
        <v>100</v>
      </c>
      <c r="K44" s="177"/>
      <c r="L44" s="173"/>
      <c r="V44" s="178"/>
    </row>
    <row r="45" spans="1:28" ht="14.25" customHeight="1">
      <c r="A45" s="400" t="s">
        <v>546</v>
      </c>
      <c r="C45" s="401"/>
      <c r="D45" s="501" t="s">
        <v>101</v>
      </c>
      <c r="F45" s="89"/>
      <c r="G45" s="187"/>
      <c r="H45" s="400" t="s">
        <v>102</v>
      </c>
      <c r="I45" s="447"/>
      <c r="J45" s="177" t="s">
        <v>533</v>
      </c>
      <c r="K45" s="177"/>
      <c r="L45" s="770" t="s">
        <v>104</v>
      </c>
      <c r="M45" s="771"/>
      <c r="N45" s="771"/>
      <c r="O45" s="771"/>
      <c r="P45" s="771"/>
      <c r="Q45" s="771"/>
      <c r="R45" s="771"/>
      <c r="S45" s="771"/>
      <c r="T45" s="771"/>
      <c r="U45" s="771"/>
      <c r="V45" s="772"/>
    </row>
    <row r="46" spans="1:28" ht="16.25" customHeight="1">
      <c r="A46" s="412"/>
      <c r="B46" s="413"/>
      <c r="C46" s="414"/>
      <c r="D46" s="513"/>
      <c r="E46" s="413"/>
      <c r="F46" s="778" t="s">
        <v>1007</v>
      </c>
      <c r="G46" s="782"/>
      <c r="H46" s="778" t="s">
        <v>1008</v>
      </c>
      <c r="I46" s="782"/>
      <c r="J46" s="181" t="s">
        <v>105</v>
      </c>
      <c r="K46" s="181"/>
      <c r="L46" s="762" t="s">
        <v>106</v>
      </c>
      <c r="M46" s="763"/>
      <c r="N46" s="763"/>
      <c r="O46" s="763"/>
      <c r="P46" s="763"/>
      <c r="Q46" s="763"/>
      <c r="R46" s="763"/>
      <c r="S46" s="763"/>
      <c r="T46" s="763"/>
      <c r="U46" s="763"/>
      <c r="V46" s="764"/>
    </row>
    <row r="47" spans="1:28" ht="18" customHeight="1"/>
    <row r="48" spans="1:28" ht="44.5" customHeight="1"/>
    <row r="49" spans="1:22" s="460" customFormat="1" ht="17.25" customHeight="1">
      <c r="A49" s="203" t="s">
        <v>942</v>
      </c>
      <c r="B49" s="169"/>
      <c r="C49" s="203" t="s">
        <v>597</v>
      </c>
      <c r="D49" s="500"/>
      <c r="E49" s="168"/>
      <c r="F49" s="203" t="s">
        <v>936</v>
      </c>
      <c r="G49" s="169"/>
      <c r="H49" s="203" t="s">
        <v>597</v>
      </c>
      <c r="K49" s="225"/>
      <c r="L49" s="225"/>
      <c r="V49" s="226"/>
    </row>
    <row r="50" spans="1:22" s="460" customFormat="1" ht="17.25" customHeight="1">
      <c r="A50" s="203" t="s">
        <v>943</v>
      </c>
      <c r="B50" s="169"/>
      <c r="C50" s="203" t="s">
        <v>1009</v>
      </c>
      <c r="D50" s="500"/>
      <c r="E50" s="168"/>
      <c r="F50" s="203" t="s">
        <v>937</v>
      </c>
      <c r="G50" s="169"/>
      <c r="H50" s="203" t="s">
        <v>947</v>
      </c>
      <c r="K50" s="225"/>
      <c r="L50" s="225"/>
      <c r="V50" s="226"/>
    </row>
    <row r="51" spans="1:22" s="460" customFormat="1" ht="17.25" customHeight="1">
      <c r="A51" s="203" t="s">
        <v>944</v>
      </c>
      <c r="B51" s="169"/>
      <c r="C51" s="203" t="s">
        <v>1010</v>
      </c>
      <c r="D51" s="500"/>
      <c r="E51" s="168"/>
      <c r="F51" s="203" t="s">
        <v>938</v>
      </c>
      <c r="G51" s="169"/>
      <c r="H51" s="203" t="s">
        <v>597</v>
      </c>
      <c r="K51" s="225"/>
      <c r="L51" s="225"/>
      <c r="V51" s="226"/>
    </row>
    <row r="52" spans="1:22" s="460" customFormat="1" ht="17.25" customHeight="1">
      <c r="A52" s="203" t="s">
        <v>945</v>
      </c>
      <c r="B52" s="169"/>
      <c r="C52" s="203" t="s">
        <v>597</v>
      </c>
      <c r="D52" s="500"/>
      <c r="E52" s="168"/>
      <c r="F52" s="203" t="s">
        <v>939</v>
      </c>
      <c r="G52" s="169"/>
      <c r="H52" s="203" t="s">
        <v>597</v>
      </c>
      <c r="K52" s="225"/>
      <c r="L52" s="225"/>
      <c r="V52" s="226"/>
    </row>
    <row r="53" spans="1:22" s="460" customFormat="1" ht="17.25" customHeight="1">
      <c r="A53" s="203" t="s">
        <v>946</v>
      </c>
      <c r="B53" s="169"/>
      <c r="C53" s="203" t="s">
        <v>597</v>
      </c>
      <c r="D53" s="500"/>
      <c r="E53" s="168"/>
      <c r="F53" s="203" t="s">
        <v>941</v>
      </c>
      <c r="G53" s="169"/>
      <c r="H53" s="203" t="s">
        <v>597</v>
      </c>
      <c r="K53" s="225"/>
      <c r="L53" s="225"/>
      <c r="V53" s="226"/>
    </row>
    <row r="54" spans="1:22" ht="20">
      <c r="A54" s="168"/>
      <c r="B54" s="168"/>
      <c r="C54" s="168"/>
      <c r="D54" s="500"/>
      <c r="E54" s="168"/>
      <c r="F54" s="203" t="s">
        <v>940</v>
      </c>
      <c r="H54" s="203" t="s">
        <v>597</v>
      </c>
    </row>
    <row r="55" spans="1:22" ht="14">
      <c r="A55" s="459"/>
      <c r="B55" s="435"/>
      <c r="C55" s="167"/>
      <c r="D55" s="514"/>
    </row>
    <row r="56" spans="1:22" ht="14">
      <c r="A56" s="450"/>
      <c r="B56" s="435"/>
      <c r="C56" s="167"/>
      <c r="D56" s="514"/>
    </row>
    <row r="57" spans="1:22" ht="14">
      <c r="A57" s="452"/>
      <c r="B57" s="435"/>
      <c r="C57" s="167"/>
      <c r="D57" s="514"/>
    </row>
    <row r="58" spans="1:22" ht="14">
      <c r="A58" s="452"/>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35"/>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435"/>
      <c r="D74" s="514"/>
    </row>
    <row r="75" spans="1:4" ht="14">
      <c r="A75" s="452"/>
      <c r="B75" s="435"/>
      <c r="C75" s="435"/>
      <c r="D75" s="514"/>
    </row>
    <row r="76" spans="1:4" ht="14">
      <c r="A76" s="435"/>
      <c r="B76" s="435"/>
      <c r="C76" s="435"/>
      <c r="D76" s="514"/>
    </row>
  </sheetData>
  <mergeCells count="9">
    <mergeCell ref="F46:G46"/>
    <mergeCell ref="H46:I46"/>
    <mergeCell ref="L46:V46"/>
    <mergeCell ref="B38:C39"/>
    <mergeCell ref="L40:V40"/>
    <mergeCell ref="F41:G41"/>
    <mergeCell ref="F42:G42"/>
    <mergeCell ref="F43:G43"/>
    <mergeCell ref="L45:V45"/>
  </mergeCells>
  <printOptions horizontalCentered="1"/>
  <pageMargins left="0.19685039370078741" right="0" top="0.15748031496062992" bottom="0.15748031496062992" header="0.11811023622047245" footer="0.15748031496062992"/>
  <pageSetup paperSize="9" scale="69" firstPageNumber="4294963191" orientation="landscape" r:id="rId1"/>
  <headerFooter alignWithMargins="0">
    <oddHeader>&amp;R&amp;"Calibri"&amp;10&amp;K000000 Confidential&amp;1#_x000D_</oddHead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B63"/>
  <sheetViews>
    <sheetView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55"/>
      <c r="I10" s="55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24"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 customHeight="1">
      <c r="A19" s="540">
        <v>1</v>
      </c>
      <c r="B19" s="499" t="s">
        <v>350</v>
      </c>
      <c r="C19" s="324" t="str">
        <f>IF(D19="","",VLOOKUP(B19,Data!$B$5:$L$502,2,FALSE))</f>
        <v>ZU05460</v>
      </c>
      <c r="D19" s="485">
        <v>5</v>
      </c>
      <c r="E19" s="525" t="s">
        <v>528</v>
      </c>
      <c r="F19" s="325">
        <f>IF(D19="","",VLOOKUP(B19,Data!$B$5:$L$502,11,FALSE))</f>
        <v>5913.05</v>
      </c>
      <c r="G19" s="326">
        <f t="shared" si="0"/>
        <v>29565.25</v>
      </c>
      <c r="H19" s="327" t="str">
        <f>IF(D19="","",VLOOKUP(B19,Data!$B$5:$D$502,3,FALSE))</f>
        <v>C/T</v>
      </c>
      <c r="I19" s="327" t="str">
        <f>IF(D19="","",VLOOKUP(B19,Data!$B$5:$M$502,12,FALSE))</f>
        <v>Indonesia</v>
      </c>
      <c r="J19" s="356" t="s">
        <v>1005</v>
      </c>
      <c r="K19" s="325">
        <f>IF(D19="","",VLOOKUP(B19,Data!$B$5:$E$502,4,FALSE)*D19)</f>
        <v>1690</v>
      </c>
      <c r="L19" s="325">
        <f>IF(D19="","",VLOOKUP(B19,Data!$B$5:$F$502,5,FALSE)*D19)</f>
        <v>1485</v>
      </c>
      <c r="M19" s="357"/>
      <c r="N19" s="358"/>
      <c r="O19" s="359"/>
      <c r="P19" s="360"/>
      <c r="Q19" s="359"/>
      <c r="R19" s="359"/>
      <c r="S19" s="360"/>
      <c r="T19" s="361"/>
      <c r="U19" s="360"/>
      <c r="V19" s="334">
        <f>IF(D19="","",VLOOKUP(B19,Data!$B$5:$J$502,9,FALSE)*D19)</f>
        <v>9.0300000000000011</v>
      </c>
      <c r="X19" s="386"/>
      <c r="Y19" s="386"/>
      <c r="Z19" s="386"/>
      <c r="AA19" s="386"/>
      <c r="AB19" s="386"/>
    </row>
    <row r="20" spans="1:28" s="468" customFormat="1" ht="19.25" customHeight="1">
      <c r="A20" s="540">
        <v>2</v>
      </c>
      <c r="B20" s="499" t="s">
        <v>409</v>
      </c>
      <c r="C20" s="324" t="str">
        <f>IF(D20="","",VLOOKUP(B20,Data!$B$5:$L$502,2,FALSE))</f>
        <v>ZU62650</v>
      </c>
      <c r="D20" s="485">
        <v>5</v>
      </c>
      <c r="E20" s="525"/>
      <c r="F20" s="325">
        <f>IF(D20="","",VLOOKUP(B20,Data!$B$5:$L$502,11,FALSE))</f>
        <v>6876.72</v>
      </c>
      <c r="G20" s="326">
        <f t="shared" si="0"/>
        <v>34383.599999999999</v>
      </c>
      <c r="H20" s="327" t="str">
        <f>IF(D20="","",VLOOKUP(B20,Data!$B$5:$D$502,3,FALSE))</f>
        <v>C/T</v>
      </c>
      <c r="I20" s="327" t="str">
        <f>IF(D20="","",VLOOKUP(B20,Data!$B$5:$M$502,12,FALSE))</f>
        <v>Indonesia</v>
      </c>
      <c r="J20" s="356" t="s">
        <v>1005</v>
      </c>
      <c r="K20" s="325">
        <f>IF(D20="","",VLOOKUP(B20,Data!$B$5:$E$502,4,FALSE)*D20)</f>
        <v>1690</v>
      </c>
      <c r="L20" s="325">
        <f>IF(D20="","",VLOOKUP(B20,Data!$B$5:$F$502,5,FALSE)*D20)</f>
        <v>1520</v>
      </c>
      <c r="M20" s="357"/>
      <c r="N20" s="358"/>
      <c r="O20" s="359"/>
      <c r="P20" s="360"/>
      <c r="Q20" s="359"/>
      <c r="R20" s="359"/>
      <c r="S20" s="360"/>
      <c r="T20" s="361"/>
      <c r="U20" s="360"/>
      <c r="V20" s="334">
        <f>IF(D20="","",VLOOKUP(B20,Data!$B$5:$J$502,9,FALSE)*D20)</f>
        <v>9.0300000000000011</v>
      </c>
      <c r="X20" s="386"/>
      <c r="Y20" s="386"/>
      <c r="Z20" s="386"/>
      <c r="AA20" s="386"/>
      <c r="AB20" s="386"/>
    </row>
    <row r="21" spans="1:28" s="468" customFormat="1" ht="19.25" customHeight="1">
      <c r="A21" s="540">
        <v>3</v>
      </c>
      <c r="B21" s="499" t="s">
        <v>378</v>
      </c>
      <c r="C21" s="324" t="str">
        <f>IF(D21="","",VLOOKUP(B21,Data!$B$5:$L$502,2,FALSE))</f>
        <v>WQ78270</v>
      </c>
      <c r="D21" s="485">
        <v>1</v>
      </c>
      <c r="E21" s="525" t="s">
        <v>529</v>
      </c>
      <c r="F21" s="325">
        <f>IF(D21="","",VLOOKUP(B21,Data!$B$5:$L$502,11,FALSE))</f>
        <v>5429.44</v>
      </c>
      <c r="G21" s="326">
        <f t="shared" si="0"/>
        <v>5429.44</v>
      </c>
      <c r="H21" s="327" t="str">
        <f>IF(D21="","",VLOOKUP(B21,Data!$B$5:$D$502,3,FALSE))</f>
        <v>C/T</v>
      </c>
      <c r="I21" s="327" t="str">
        <f>IF(D21="","",VLOOKUP(B21,Data!$B$5:$M$502,12,FALSE))</f>
        <v>Indonesia</v>
      </c>
      <c r="J21" s="356" t="s">
        <v>1005</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386"/>
      <c r="Y21" s="386"/>
      <c r="Z21" s="386"/>
      <c r="AA21" s="386"/>
      <c r="AB21" s="386"/>
    </row>
    <row r="22" spans="1:28" s="468" customFormat="1" ht="19.25" customHeight="1">
      <c r="A22" s="540">
        <v>4</v>
      </c>
      <c r="B22" s="499" t="s">
        <v>361</v>
      </c>
      <c r="C22" s="324" t="str">
        <f>IF(D22="","",VLOOKUP(B22,Data!$B$5:$L$502,2,FALSE))</f>
        <v>WQ78290</v>
      </c>
      <c r="D22" s="485">
        <v>30</v>
      </c>
      <c r="E22" s="312"/>
      <c r="F22" s="325">
        <f>IF(D22="","",VLOOKUP(B22,Data!$B$5:$L$502,11,FALSE))</f>
        <v>4283.7299999999996</v>
      </c>
      <c r="G22" s="326">
        <f t="shared" si="0"/>
        <v>128511.9</v>
      </c>
      <c r="H22" s="327" t="str">
        <f>IF(D22="","",VLOOKUP(B22,Data!$B$5:$D$502,3,FALSE))</f>
        <v>C/T</v>
      </c>
      <c r="I22" s="327" t="str">
        <f>IF(D22="","",VLOOKUP(B22,Data!$B$5:$M$502,12,FALSE))</f>
        <v>Indonesia</v>
      </c>
      <c r="J22" s="356" t="s">
        <v>1005</v>
      </c>
      <c r="K22" s="325">
        <f>IF(D22="","",VLOOKUP(B22,Data!$B$5:$E$502,4,FALSE)*D22)</f>
        <v>9150</v>
      </c>
      <c r="L22" s="325">
        <f>IF(D22="","",VLOOKUP(B22,Data!$B$5:$F$502,5,FALSE)*D22)</f>
        <v>8070</v>
      </c>
      <c r="M22" s="357"/>
      <c r="N22" s="358"/>
      <c r="O22" s="359"/>
      <c r="P22" s="360"/>
      <c r="Q22" s="359"/>
      <c r="R22" s="359"/>
      <c r="S22" s="360"/>
      <c r="T22" s="361"/>
      <c r="U22" s="360"/>
      <c r="V22" s="334">
        <f>IF(D22="","",VLOOKUP(B22,Data!$B$5:$J$502,9,FALSE)*D22)</f>
        <v>46.02</v>
      </c>
      <c r="X22" s="386"/>
      <c r="Y22" s="386"/>
      <c r="Z22" s="386"/>
      <c r="AA22" s="386"/>
      <c r="AB22" s="386"/>
    </row>
    <row r="23" spans="1:28" s="468" customFormat="1" ht="19.25" customHeight="1">
      <c r="A23" s="540">
        <v>5</v>
      </c>
      <c r="B23" s="499" t="s">
        <v>372</v>
      </c>
      <c r="C23" s="324" t="str">
        <f>IF(D23="","",VLOOKUP(B23,Data!$B$5:$L$502,2,FALSE))</f>
        <v>WQ78280</v>
      </c>
      <c r="D23" s="485">
        <v>1</v>
      </c>
      <c r="E23" s="312" t="s">
        <v>982</v>
      </c>
      <c r="F23" s="325">
        <f>IF(D23="","",VLOOKUP(B23,Data!$B$5:$L$502,11,FALSE))</f>
        <v>5431.9</v>
      </c>
      <c r="G23" s="326">
        <f t="shared" si="0"/>
        <v>5431.9</v>
      </c>
      <c r="H23" s="327" t="str">
        <f>IF(D23="","",VLOOKUP(B23,Data!$B$5:$D$502,3,FALSE))</f>
        <v>C/T</v>
      </c>
      <c r="I23" s="327" t="str">
        <f>IF(D23="","",VLOOKUP(B23,Data!$B$5:$M$502,12,FALSE))</f>
        <v>Indonesia</v>
      </c>
      <c r="J23" s="356" t="s">
        <v>1005</v>
      </c>
      <c r="K23" s="325">
        <f>IF(D23="","",VLOOKUP(B23,Data!$B$5:$E$502,4,FALSE)*D23)</f>
        <v>305</v>
      </c>
      <c r="L23" s="325">
        <f>IF(D23="","",VLOOKUP(B23,Data!$B$5:$F$502,5,FALSE)*D23)</f>
        <v>269</v>
      </c>
      <c r="M23" s="357"/>
      <c r="N23" s="358"/>
      <c r="O23" s="359"/>
      <c r="P23" s="360"/>
      <c r="Q23" s="359"/>
      <c r="R23" s="359"/>
      <c r="S23" s="360"/>
      <c r="T23" s="361"/>
      <c r="U23" s="360"/>
      <c r="V23" s="334">
        <f>IF(D23="","",VLOOKUP(B23,Data!$B$5:$J$502,9,FALSE)*D23)</f>
        <v>1.534</v>
      </c>
      <c r="X23" s="386"/>
      <c r="Y23" s="386"/>
      <c r="Z23" s="386"/>
      <c r="AA23" s="386"/>
      <c r="AB23" s="386"/>
    </row>
    <row r="24" spans="1:28" s="468" customFormat="1" ht="19.25" customHeight="1">
      <c r="A24" s="540"/>
      <c r="B24" s="499"/>
      <c r="C24" s="324" t="str">
        <f>IF(D24="","",VLOOKUP(B24,Data!$B$5:$L$502,2,FALSE))</f>
        <v/>
      </c>
      <c r="D24" s="485"/>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386"/>
      <c r="Y24" s="386"/>
      <c r="Z24" s="386"/>
      <c r="AA24" s="386"/>
      <c r="AB24" s="386"/>
    </row>
    <row r="25" spans="1:28" s="440" customFormat="1" ht="17.5">
      <c r="A25" s="476"/>
      <c r="B25" s="784" t="s">
        <v>1014</v>
      </c>
      <c r="C25" s="785"/>
      <c r="D25" s="510">
        <f>SUM(D17:D24)</f>
        <v>42</v>
      </c>
      <c r="E25" s="463"/>
      <c r="F25" s="351"/>
      <c r="G25" s="351">
        <f>SUM(G17:G24)</f>
        <v>203322.09</v>
      </c>
      <c r="H25" s="462"/>
      <c r="I25" s="462"/>
      <c r="J25" s="462"/>
      <c r="K25" s="351">
        <f>SUM(K17:K24)</f>
        <v>13140</v>
      </c>
      <c r="L25" s="351">
        <f>SUM(L17:L24)</f>
        <v>11613</v>
      </c>
      <c r="M25" s="351">
        <f>SUM(M18:M24)</f>
        <v>0</v>
      </c>
      <c r="N25" s="351" t="e">
        <f>SUM(#REF!)</f>
        <v>#REF!</v>
      </c>
      <c r="O25" s="351">
        <f>SUM(O18:O24)</f>
        <v>0</v>
      </c>
      <c r="P25" s="351">
        <f>SUM(P18:P24)</f>
        <v>0</v>
      </c>
      <c r="Q25" s="351" t="e">
        <f>SUM(#REF!)</f>
        <v>#REF!</v>
      </c>
      <c r="R25" s="351">
        <f>SUM(R18:R24)</f>
        <v>0</v>
      </c>
      <c r="S25" s="351">
        <f>SUM(S18:S24)</f>
        <v>0</v>
      </c>
      <c r="T25" s="351"/>
      <c r="U25" s="351">
        <f>SUM(U18:U24)</f>
        <v>0</v>
      </c>
      <c r="V25" s="354">
        <f>SUM(V17:V24)</f>
        <v>67.14800000000001</v>
      </c>
    </row>
    <row r="26" spans="1:28" ht="16.5">
      <c r="A26" s="476"/>
      <c r="B26" s="786"/>
      <c r="C26" s="787"/>
      <c r="D26" s="511"/>
      <c r="E26" s="412"/>
      <c r="F26" s="183" t="s">
        <v>821</v>
      </c>
      <c r="G26" s="180"/>
      <c r="H26" s="442"/>
      <c r="I26" s="442"/>
      <c r="J26" s="442"/>
      <c r="K26" s="184"/>
      <c r="L26" s="180"/>
      <c r="M26" s="414"/>
      <c r="N26" s="413"/>
      <c r="O26" s="413"/>
      <c r="P26" s="413"/>
      <c r="Q26" s="413"/>
      <c r="R26" s="413"/>
      <c r="S26" s="413"/>
      <c r="T26" s="414"/>
      <c r="U26" s="414"/>
      <c r="V26" s="182"/>
    </row>
    <row r="27" spans="1:28" ht="13">
      <c r="A27" s="393" t="s">
        <v>530</v>
      </c>
      <c r="B27" s="394"/>
      <c r="C27" s="444"/>
      <c r="D27" s="512" t="s">
        <v>538</v>
      </c>
      <c r="E27" s="407"/>
      <c r="F27" s="80" t="s">
        <v>83</v>
      </c>
      <c r="G27" s="84"/>
      <c r="H27" s="423" t="s">
        <v>84</v>
      </c>
      <c r="I27" s="446"/>
      <c r="J27" s="175" t="s">
        <v>85</v>
      </c>
      <c r="K27" s="175"/>
      <c r="L27" s="765" t="s">
        <v>86</v>
      </c>
      <c r="M27" s="766"/>
      <c r="N27" s="766"/>
      <c r="O27" s="766"/>
      <c r="P27" s="766"/>
      <c r="Q27" s="766"/>
      <c r="R27" s="766"/>
      <c r="S27" s="766"/>
      <c r="T27" s="766"/>
      <c r="U27" s="766"/>
      <c r="V27" s="767"/>
    </row>
    <row r="28" spans="1:28" ht="13">
      <c r="A28" s="400" t="s">
        <v>531</v>
      </c>
      <c r="C28" s="409"/>
      <c r="D28" s="501" t="s">
        <v>88</v>
      </c>
      <c r="F28" s="768"/>
      <c r="G28" s="769"/>
      <c r="H28" s="400" t="s">
        <v>89</v>
      </c>
      <c r="I28" s="447"/>
      <c r="J28" s="177" t="s">
        <v>90</v>
      </c>
      <c r="K28" s="177"/>
      <c r="L28" s="173"/>
      <c r="V28" s="178"/>
    </row>
    <row r="29" spans="1:28">
      <c r="A29" s="400" t="s">
        <v>532</v>
      </c>
      <c r="C29" s="401"/>
      <c r="F29" s="768"/>
      <c r="G29" s="769"/>
      <c r="H29" s="400"/>
      <c r="I29" s="447"/>
      <c r="J29" s="177" t="s">
        <v>94</v>
      </c>
      <c r="K29" s="177"/>
      <c r="L29" s="173"/>
      <c r="V29" s="178"/>
    </row>
    <row r="30" spans="1:28" ht="12" customHeight="1">
      <c r="A30" s="412"/>
      <c r="B30" s="413"/>
      <c r="C30" s="448"/>
      <c r="D30" s="501" t="s">
        <v>95</v>
      </c>
      <c r="F30" s="768"/>
      <c r="G30" s="769"/>
      <c r="H30" s="400" t="s">
        <v>96</v>
      </c>
      <c r="I30" s="447"/>
      <c r="J30" s="177"/>
      <c r="K30" s="177"/>
      <c r="L30" s="173"/>
      <c r="V30" s="178"/>
    </row>
    <row r="31" spans="1:28" ht="13">
      <c r="A31" s="393" t="s">
        <v>97</v>
      </c>
      <c r="B31" s="407"/>
      <c r="C31" s="395"/>
      <c r="D31" s="501" t="s">
        <v>98</v>
      </c>
      <c r="F31" s="88" t="s">
        <v>99</v>
      </c>
      <c r="G31" s="85"/>
      <c r="H31" s="400" t="s">
        <v>89</v>
      </c>
      <c r="I31" s="447"/>
      <c r="J31" s="177" t="s">
        <v>100</v>
      </c>
      <c r="K31" s="177"/>
      <c r="L31" s="173"/>
      <c r="V31" s="178"/>
    </row>
    <row r="32" spans="1:28" ht="14.25" customHeight="1">
      <c r="A32" s="400" t="s">
        <v>546</v>
      </c>
      <c r="C32" s="401"/>
      <c r="D32" s="501" t="s">
        <v>101</v>
      </c>
      <c r="F32" s="89"/>
      <c r="G32" s="187"/>
      <c r="H32" s="400" t="s">
        <v>102</v>
      </c>
      <c r="I32" s="447"/>
      <c r="J32" s="177" t="s">
        <v>533</v>
      </c>
      <c r="K32" s="177"/>
      <c r="L32" s="770" t="s">
        <v>104</v>
      </c>
      <c r="M32" s="771"/>
      <c r="N32" s="771"/>
      <c r="O32" s="771"/>
      <c r="P32" s="771"/>
      <c r="Q32" s="771"/>
      <c r="R32" s="771"/>
      <c r="S32" s="771"/>
      <c r="T32" s="771"/>
      <c r="U32" s="771"/>
      <c r="V32" s="772"/>
    </row>
    <row r="33" spans="1:22" ht="16.25" customHeight="1">
      <c r="A33" s="412"/>
      <c r="B33" s="413"/>
      <c r="C33" s="414"/>
      <c r="D33" s="513"/>
      <c r="E33" s="413"/>
      <c r="F33" s="778" t="s">
        <v>1012</v>
      </c>
      <c r="G33" s="782"/>
      <c r="H33" s="778" t="s">
        <v>1011</v>
      </c>
      <c r="I33" s="782"/>
      <c r="J33" s="181" t="s">
        <v>105</v>
      </c>
      <c r="K33" s="181"/>
      <c r="L33" s="762" t="s">
        <v>106</v>
      </c>
      <c r="M33" s="763"/>
      <c r="N33" s="763"/>
      <c r="O33" s="763"/>
      <c r="P33" s="763"/>
      <c r="Q33" s="763"/>
      <c r="R33" s="763"/>
      <c r="S33" s="763"/>
      <c r="T33" s="763"/>
      <c r="U33" s="763"/>
      <c r="V33" s="764"/>
    </row>
    <row r="34" spans="1:22" ht="18" customHeight="1"/>
    <row r="35" spans="1:22" ht="44.5" customHeight="1"/>
    <row r="36" spans="1:22" s="460" customFormat="1" ht="17.25" customHeight="1">
      <c r="A36" s="203" t="s">
        <v>942</v>
      </c>
      <c r="B36" s="169"/>
      <c r="C36" s="203" t="s">
        <v>597</v>
      </c>
      <c r="D36" s="500"/>
      <c r="E36" s="168"/>
      <c r="F36" s="203" t="s">
        <v>936</v>
      </c>
      <c r="G36" s="169"/>
      <c r="H36" s="203" t="s">
        <v>597</v>
      </c>
      <c r="K36" s="225"/>
      <c r="L36" s="225"/>
      <c r="V36" s="226"/>
    </row>
    <row r="37" spans="1:22" s="460" customFormat="1" ht="17.25" customHeight="1">
      <c r="A37" s="203" t="s">
        <v>943</v>
      </c>
      <c r="B37" s="169"/>
      <c r="C37" s="203" t="s">
        <v>1015</v>
      </c>
      <c r="D37" s="500"/>
      <c r="E37" s="168"/>
      <c r="F37" s="203" t="s">
        <v>937</v>
      </c>
      <c r="G37" s="169"/>
      <c r="H37" s="203" t="s">
        <v>947</v>
      </c>
      <c r="K37" s="225"/>
      <c r="L37" s="225"/>
      <c r="V37" s="226"/>
    </row>
    <row r="38" spans="1:22" s="460" customFormat="1" ht="17.25" customHeight="1">
      <c r="A38" s="203" t="s">
        <v>944</v>
      </c>
      <c r="B38" s="169"/>
      <c r="C38" s="203" t="s">
        <v>947</v>
      </c>
      <c r="D38" s="500"/>
      <c r="E38" s="168"/>
      <c r="F38" s="203" t="s">
        <v>938</v>
      </c>
      <c r="G38" s="169"/>
      <c r="H38" s="203" t="s">
        <v>597</v>
      </c>
      <c r="K38" s="225"/>
      <c r="L38" s="225"/>
      <c r="V38" s="226"/>
    </row>
    <row r="39" spans="1:22" s="460" customFormat="1" ht="17.25" customHeight="1">
      <c r="A39" s="203" t="s">
        <v>945</v>
      </c>
      <c r="B39" s="169"/>
      <c r="C39" s="203" t="s">
        <v>597</v>
      </c>
      <c r="D39" s="500"/>
      <c r="E39" s="168"/>
      <c r="F39" s="203" t="s">
        <v>939</v>
      </c>
      <c r="G39" s="169"/>
      <c r="H39" s="203" t="s">
        <v>597</v>
      </c>
      <c r="K39" s="225"/>
      <c r="L39" s="225"/>
      <c r="V39" s="226"/>
    </row>
    <row r="40" spans="1:22" s="460" customFormat="1" ht="17.25" customHeight="1">
      <c r="A40" s="203" t="s">
        <v>946</v>
      </c>
      <c r="B40" s="169"/>
      <c r="C40" s="203" t="s">
        <v>597</v>
      </c>
      <c r="D40" s="500"/>
      <c r="E40" s="168"/>
      <c r="F40" s="203" t="s">
        <v>941</v>
      </c>
      <c r="G40" s="169"/>
      <c r="H40" s="203" t="s">
        <v>597</v>
      </c>
      <c r="K40" s="225"/>
      <c r="L40" s="225"/>
      <c r="V40" s="226"/>
    </row>
    <row r="41" spans="1:22" ht="20">
      <c r="A41" s="168"/>
      <c r="B41" s="168"/>
      <c r="C41" s="168"/>
      <c r="D41" s="500"/>
      <c r="E41" s="168"/>
      <c r="F41" s="203" t="s">
        <v>940</v>
      </c>
      <c r="H41" s="203" t="s">
        <v>597</v>
      </c>
    </row>
    <row r="42" spans="1:22" ht="14">
      <c r="A42" s="459"/>
      <c r="B42" s="435"/>
      <c r="C42" s="167"/>
      <c r="D42" s="514"/>
    </row>
    <row r="43" spans="1:22" ht="14">
      <c r="A43" s="450"/>
      <c r="B43" s="435"/>
      <c r="C43" s="167"/>
      <c r="D43" s="514"/>
    </row>
    <row r="44" spans="1:22" ht="14">
      <c r="A44" s="452"/>
      <c r="B44" s="435"/>
      <c r="C44" s="167"/>
      <c r="D44" s="514"/>
    </row>
    <row r="45" spans="1:22" ht="14">
      <c r="A45" s="452"/>
      <c r="B45" s="435"/>
      <c r="C45" s="167"/>
      <c r="D45" s="514"/>
    </row>
    <row r="46" spans="1:22" ht="14">
      <c r="A46" s="452"/>
      <c r="B46" s="435"/>
      <c r="C46" s="167"/>
      <c r="D46" s="514"/>
    </row>
    <row r="47" spans="1:22" ht="14">
      <c r="A47" s="452"/>
      <c r="B47" s="435"/>
      <c r="C47" s="167"/>
      <c r="D47" s="514"/>
    </row>
    <row r="48" spans="1:22" ht="14">
      <c r="A48" s="452"/>
      <c r="B48" s="435"/>
      <c r="C48" s="167"/>
      <c r="D48" s="514"/>
    </row>
    <row r="49" spans="1:4" ht="14">
      <c r="A49" s="435"/>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435"/>
      <c r="D61" s="514"/>
    </row>
    <row r="62" spans="1:4" ht="14">
      <c r="A62" s="452"/>
      <c r="B62" s="435"/>
      <c r="C62" s="435"/>
      <c r="D62" s="514"/>
    </row>
    <row r="63" spans="1:4" ht="14">
      <c r="A63" s="435"/>
      <c r="B63" s="435"/>
      <c r="C63" s="435"/>
      <c r="D63" s="514"/>
    </row>
  </sheetData>
  <mergeCells count="9">
    <mergeCell ref="F33:G33"/>
    <mergeCell ref="H33:I33"/>
    <mergeCell ref="L33:V33"/>
    <mergeCell ref="B25:C26"/>
    <mergeCell ref="L27:V27"/>
    <mergeCell ref="F28:G28"/>
    <mergeCell ref="F29:G29"/>
    <mergeCell ref="F30:G30"/>
    <mergeCell ref="L32:V32"/>
  </mergeCells>
  <printOptions horizontalCentered="1"/>
  <pageMargins left="0.19685039370078741" right="0" top="0.15748031496062992" bottom="0.15748031496062992" header="0.11811023622047245" footer="0.15748031496062992"/>
  <pageSetup paperSize="9" scale="69" firstPageNumber="4294963191" orientation="landscape" r:id="rId1"/>
  <headerFooter alignWithMargins="0">
    <oddHeader>&amp;R&amp;"Calibri"&amp;10&amp;K000000 Confidential&amp;1#_x000D_</oddHead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B83"/>
  <sheetViews>
    <sheetView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57"/>
      <c r="I10" s="55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32"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 customHeight="1">
      <c r="A19" s="540"/>
      <c r="B19" s="499" t="s">
        <v>340</v>
      </c>
      <c r="C19" s="324" t="str">
        <f>IF(D19="","",VLOOKUP(B19,Data!$B$5:$L$502,2,FALSE))</f>
        <v>ZE62400</v>
      </c>
      <c r="D19" s="485">
        <v>12</v>
      </c>
      <c r="E19" s="525" t="s">
        <v>528</v>
      </c>
      <c r="F19" s="325">
        <f>IF(D19="","",VLOOKUP(B19,Data!$B$5:$L$502,11,FALSE))</f>
        <v>1704.47</v>
      </c>
      <c r="G19" s="326">
        <f t="shared" si="0"/>
        <v>20453.64</v>
      </c>
      <c r="H19" s="327" t="str">
        <f>IF(D19="","",VLOOKUP(B19,Data!$B$5:$D$502,3,FALSE))</f>
        <v>C/T</v>
      </c>
      <c r="I19" s="327" t="str">
        <f>IF(D19="","",VLOOKUP(B19,Data!$B$5:$M$502,12,FALSE))</f>
        <v>Indonesia</v>
      </c>
      <c r="J19" s="356" t="s">
        <v>1005</v>
      </c>
      <c r="K19" s="325">
        <f>IF(D19="","",VLOOKUP(B19,Data!$B$5:$E$502,4,FALSE)*D19)</f>
        <v>2412</v>
      </c>
      <c r="L19" s="325">
        <f>IF(D19="","",VLOOKUP(B19,Data!$B$5:$F$502,5,FALSE)*D19)</f>
        <v>2172</v>
      </c>
      <c r="M19" s="357"/>
      <c r="N19" s="358"/>
      <c r="O19" s="359"/>
      <c r="P19" s="360"/>
      <c r="Q19" s="359"/>
      <c r="R19" s="359"/>
      <c r="S19" s="360"/>
      <c r="T19" s="361"/>
      <c r="U19" s="360"/>
      <c r="V19" s="334">
        <f>IF(D19="","",VLOOKUP(B19,Data!$B$5:$J$502,9,FALSE)*D19)</f>
        <v>13.799999999999999</v>
      </c>
      <c r="X19" s="386"/>
      <c r="Y19" s="386"/>
      <c r="Z19" s="386"/>
      <c r="AA19" s="386"/>
      <c r="AB19" s="386"/>
    </row>
    <row r="20" spans="1:28" s="468" customFormat="1" ht="19.25" customHeight="1">
      <c r="A20" s="540"/>
      <c r="B20" s="499" t="s">
        <v>353</v>
      </c>
      <c r="C20" s="324" t="str">
        <f>IF(D20="","",VLOOKUP(B20,Data!$B$5:$L$502,2,FALSE))</f>
        <v>ZF71250</v>
      </c>
      <c r="D20" s="485">
        <v>12</v>
      </c>
      <c r="E20" s="525"/>
      <c r="F20" s="325">
        <f>IF(D20="","",VLOOKUP(B20,Data!$B$5:$L$502,11,FALSE))</f>
        <v>1991.71</v>
      </c>
      <c r="G20" s="326">
        <f t="shared" si="0"/>
        <v>23900.52</v>
      </c>
      <c r="H20" s="327" t="str">
        <f>IF(D20="","",VLOOKUP(B20,Data!$B$5:$D$502,3,FALSE))</f>
        <v>C/T</v>
      </c>
      <c r="I20" s="327" t="str">
        <f>IF(D20="","",VLOOKUP(B20,Data!$B$5:$M$502,12,FALSE))</f>
        <v>Indonesia</v>
      </c>
      <c r="J20" s="356" t="s">
        <v>1005</v>
      </c>
      <c r="K20" s="325">
        <f>IF(D20="","",VLOOKUP(B20,Data!$B$5:$E$502,4,FALSE)*D20)</f>
        <v>2640</v>
      </c>
      <c r="L20" s="325">
        <f>IF(D20="","",VLOOKUP(B20,Data!$B$5:$F$502,5,FALSE)*D20)</f>
        <v>2388</v>
      </c>
      <c r="M20" s="357"/>
      <c r="N20" s="358"/>
      <c r="O20" s="359"/>
      <c r="P20" s="360"/>
      <c r="Q20" s="359"/>
      <c r="R20" s="359"/>
      <c r="S20" s="360"/>
      <c r="T20" s="361"/>
      <c r="U20" s="360"/>
      <c r="V20" s="334">
        <f>IF(D20="","",VLOOKUP(B20,Data!$B$5:$J$502,9,FALSE)*D20)</f>
        <v>14.22</v>
      </c>
      <c r="X20" s="386"/>
      <c r="Y20" s="386"/>
      <c r="Z20" s="386"/>
      <c r="AA20" s="386"/>
      <c r="AB20" s="386"/>
    </row>
    <row r="21" spans="1:28" s="468" customFormat="1" ht="19.25" customHeight="1">
      <c r="A21" s="540"/>
      <c r="B21" s="499" t="s">
        <v>25</v>
      </c>
      <c r="C21" s="324" t="str">
        <f>IF(D21="","",VLOOKUP(B21,Data!$B$5:$L$502,2,FALSE))</f>
        <v>ZJ73720</v>
      </c>
      <c r="D21" s="485">
        <v>3</v>
      </c>
      <c r="E21" s="525" t="s">
        <v>529</v>
      </c>
      <c r="F21" s="325">
        <f>IF(D21="","",VLOOKUP(B21,Data!$B$5:$L$502,11,FALSE))</f>
        <v>2445.35</v>
      </c>
      <c r="G21" s="326">
        <f t="shared" si="0"/>
        <v>7336.0499999999993</v>
      </c>
      <c r="H21" s="327" t="str">
        <f>IF(D21="","",VLOOKUP(B21,Data!$B$5:$D$502,3,FALSE))</f>
        <v>C/T</v>
      </c>
      <c r="I21" s="327" t="str">
        <f>IF(D21="","",VLOOKUP(B21,Data!$B$5:$M$502,12,FALSE))</f>
        <v>Indonesia</v>
      </c>
      <c r="J21" s="356" t="s">
        <v>1005</v>
      </c>
      <c r="K21" s="325">
        <f>IF(D21="","",VLOOKUP(B21,Data!$B$5:$E$502,4,FALSE)*D21)</f>
        <v>660</v>
      </c>
      <c r="L21" s="325">
        <f>IF(D21="","",VLOOKUP(B21,Data!$B$5:$F$502,5,FALSE)*D21)</f>
        <v>597</v>
      </c>
      <c r="M21" s="357"/>
      <c r="N21" s="358"/>
      <c r="O21" s="359"/>
      <c r="P21" s="360"/>
      <c r="Q21" s="359"/>
      <c r="R21" s="359"/>
      <c r="S21" s="360"/>
      <c r="T21" s="361"/>
      <c r="U21" s="360"/>
      <c r="V21" s="334">
        <f>IF(D21="","",VLOOKUP(B21,Data!$B$5:$J$502,9,FALSE)*D21)</f>
        <v>3.5550000000000002</v>
      </c>
      <c r="X21" s="386"/>
      <c r="Y21" s="386"/>
      <c r="Z21" s="386"/>
      <c r="AA21" s="386"/>
      <c r="AB21" s="386"/>
    </row>
    <row r="22" spans="1:28" s="468" customFormat="1" ht="19.25" customHeight="1">
      <c r="A22" s="540"/>
      <c r="B22" s="499" t="s">
        <v>26</v>
      </c>
      <c r="C22" s="324" t="str">
        <f>IF(D22="","",VLOOKUP(B22,Data!$B$5:$L$502,2,FALSE))</f>
        <v>ZJ73730</v>
      </c>
      <c r="D22" s="485">
        <v>3</v>
      </c>
      <c r="E22" s="312"/>
      <c r="F22" s="325">
        <f>IF(D22="","",VLOOKUP(B22,Data!$B$5:$L$502,11,FALSE))</f>
        <v>2456.2800000000002</v>
      </c>
      <c r="G22" s="326">
        <f t="shared" si="0"/>
        <v>7368.84</v>
      </c>
      <c r="H22" s="327" t="str">
        <f>IF(D22="","",VLOOKUP(B22,Data!$B$5:$D$502,3,FALSE))</f>
        <v>C/T</v>
      </c>
      <c r="I22" s="327" t="str">
        <f>IF(D22="","",VLOOKUP(B22,Data!$B$5:$M$502,12,FALSE))</f>
        <v>Indonesia</v>
      </c>
      <c r="J22" s="356" t="s">
        <v>1005</v>
      </c>
      <c r="K22" s="325">
        <f>IF(D22="","",VLOOKUP(B22,Data!$B$5:$E$502,4,FALSE)*D22)</f>
        <v>660</v>
      </c>
      <c r="L22" s="325">
        <f>IF(D22="","",VLOOKUP(B22,Data!$B$5:$F$502,5,FALSE)*D22)</f>
        <v>597</v>
      </c>
      <c r="M22" s="357"/>
      <c r="N22" s="358"/>
      <c r="O22" s="359"/>
      <c r="P22" s="360"/>
      <c r="Q22" s="359"/>
      <c r="R22" s="359"/>
      <c r="S22" s="360"/>
      <c r="T22" s="361"/>
      <c r="U22" s="360"/>
      <c r="V22" s="334">
        <f>IF(D22="","",VLOOKUP(B22,Data!$B$5:$J$502,9,FALSE)*D22)</f>
        <v>3.5550000000000002</v>
      </c>
      <c r="X22" s="386"/>
      <c r="Y22" s="386"/>
      <c r="Z22" s="386"/>
      <c r="AA22" s="386"/>
      <c r="AB22" s="386"/>
    </row>
    <row r="23" spans="1:28" s="468" customFormat="1" ht="19.25" customHeight="1">
      <c r="A23" s="540"/>
      <c r="B23" s="499" t="s">
        <v>720</v>
      </c>
      <c r="C23" s="324" t="str">
        <f>IF(D23="","",VLOOKUP(B23,Data!$B$5:$L$502,2,FALSE))</f>
        <v>VAC9540</v>
      </c>
      <c r="D23" s="485">
        <v>3</v>
      </c>
      <c r="E23" s="312" t="s">
        <v>982</v>
      </c>
      <c r="F23" s="325">
        <f>IF(D23="","",VLOOKUP(B23,Data!$B$5:$L$502,11,FALSE))</f>
        <v>2343</v>
      </c>
      <c r="G23" s="326">
        <f t="shared" si="0"/>
        <v>7029</v>
      </c>
      <c r="H23" s="327" t="str">
        <f>IF(D23="","",VLOOKUP(B23,Data!$B$5:$D$502,3,FALSE))</f>
        <v>C/T</v>
      </c>
      <c r="I23" s="327" t="str">
        <f>IF(D23="","",VLOOKUP(B23,Data!$B$5:$M$502,12,FALSE))</f>
        <v>Indonesia</v>
      </c>
      <c r="J23" s="356" t="s">
        <v>1005</v>
      </c>
      <c r="K23" s="325">
        <f>IF(D23="","",VLOOKUP(B23,Data!$B$5:$E$502,4,FALSE)*D23)</f>
        <v>675</v>
      </c>
      <c r="L23" s="325">
        <f>IF(D23="","",VLOOKUP(B23,Data!$B$5:$F$502,5,FALSE)*D23)</f>
        <v>612</v>
      </c>
      <c r="M23" s="357"/>
      <c r="N23" s="358"/>
      <c r="O23" s="359"/>
      <c r="P23" s="360"/>
      <c r="Q23" s="359"/>
      <c r="R23" s="359"/>
      <c r="S23" s="360"/>
      <c r="T23" s="361"/>
      <c r="U23" s="360"/>
      <c r="V23" s="334">
        <f>IF(D23="","",VLOOKUP(B23,Data!$B$5:$J$502,9,FALSE)*D23)</f>
        <v>3.5550000000000002</v>
      </c>
      <c r="X23" s="386"/>
      <c r="Y23" s="386"/>
      <c r="Z23" s="386"/>
      <c r="AA23" s="386"/>
      <c r="AB23" s="386"/>
    </row>
    <row r="24" spans="1:28" s="468" customFormat="1" ht="19.25" customHeight="1">
      <c r="A24" s="540"/>
      <c r="B24" s="499" t="s">
        <v>355</v>
      </c>
      <c r="C24" s="324" t="str">
        <f>IF(D24="","",VLOOKUP(B24,Data!$B$5:$L$502,2,FALSE))</f>
        <v>ZF42500</v>
      </c>
      <c r="D24" s="485">
        <v>27</v>
      </c>
      <c r="E24" s="312"/>
      <c r="F24" s="325">
        <f>IF(D24="","",VLOOKUP(B24,Data!$B$5:$L$502,11,FALSE))</f>
        <v>2302.7199999999998</v>
      </c>
      <c r="G24" s="326">
        <f t="shared" si="0"/>
        <v>62173.439999999995</v>
      </c>
      <c r="H24" s="327" t="str">
        <f>IF(D24="","",VLOOKUP(B24,Data!$B$5:$D$502,3,FALSE))</f>
        <v>C/T</v>
      </c>
      <c r="I24" s="327" t="str">
        <f>IF(D24="","",VLOOKUP(B24,Data!$B$5:$M$502,12,FALSE))</f>
        <v>Indonesia</v>
      </c>
      <c r="J24" s="356" t="s">
        <v>1005</v>
      </c>
      <c r="K24" s="325">
        <f>IF(D24="","",VLOOKUP(B24,Data!$B$5:$E$502,4,FALSE)*D24)</f>
        <v>7209</v>
      </c>
      <c r="L24" s="325">
        <f>IF(D24="","",VLOOKUP(B24,Data!$B$5:$F$502,5,FALSE)*D24)</f>
        <v>6534</v>
      </c>
      <c r="M24" s="357"/>
      <c r="N24" s="358"/>
      <c r="O24" s="359"/>
      <c r="P24" s="360"/>
      <c r="Q24" s="359"/>
      <c r="R24" s="359"/>
      <c r="S24" s="360"/>
      <c r="T24" s="361"/>
      <c r="U24" s="360"/>
      <c r="V24" s="334">
        <f>IF(D24="","",VLOOKUP(B24,Data!$B$5:$J$502,9,FALSE)*D24)</f>
        <v>40.176000000000002</v>
      </c>
      <c r="X24" s="386"/>
      <c r="Y24" s="386"/>
      <c r="Z24" s="386"/>
      <c r="AA24" s="386"/>
      <c r="AB24" s="386"/>
    </row>
    <row r="25" spans="1:28" s="468" customFormat="1" ht="19.25" customHeight="1">
      <c r="A25" s="540"/>
      <c r="B25" s="499" t="s">
        <v>28</v>
      </c>
      <c r="C25" s="324" t="str">
        <f>IF(D25="","",VLOOKUP(B25,Data!$B$5:$L$502,2,FALSE))</f>
        <v>ZJ73760</v>
      </c>
      <c r="D25" s="485">
        <v>3</v>
      </c>
      <c r="E25" s="312"/>
      <c r="F25" s="325">
        <f>IF(D25="","",VLOOKUP(B25,Data!$B$5:$L$502,11,FALSE))</f>
        <v>2671.97</v>
      </c>
      <c r="G25" s="326">
        <f t="shared" si="0"/>
        <v>8015.91</v>
      </c>
      <c r="H25" s="327" t="str">
        <f>IF(D25="","",VLOOKUP(B25,Data!$B$5:$D$502,3,FALSE))</f>
        <v>C/T</v>
      </c>
      <c r="I25" s="327" t="str">
        <f>IF(D25="","",VLOOKUP(B25,Data!$B$5:$M$502,12,FALSE))</f>
        <v>Indonesia</v>
      </c>
      <c r="J25" s="356" t="s">
        <v>1005</v>
      </c>
      <c r="K25" s="325">
        <f>IF(D25="","",VLOOKUP(B25,Data!$B$5:$E$502,4,FALSE)*D25)</f>
        <v>801</v>
      </c>
      <c r="L25" s="325">
        <f>IF(D25="","",VLOOKUP(B25,Data!$B$5:$F$502,5,FALSE)*D25)</f>
        <v>726</v>
      </c>
      <c r="M25" s="357"/>
      <c r="N25" s="358"/>
      <c r="O25" s="359"/>
      <c r="P25" s="360"/>
      <c r="Q25" s="359"/>
      <c r="R25" s="359"/>
      <c r="S25" s="360"/>
      <c r="T25" s="361"/>
      <c r="U25" s="360"/>
      <c r="V25" s="334">
        <f>IF(D25="","",VLOOKUP(B25,Data!$B$5:$J$502,9,FALSE)*D25)</f>
        <v>4.4640000000000004</v>
      </c>
      <c r="X25" s="386"/>
      <c r="Y25" s="386"/>
      <c r="Z25" s="386"/>
      <c r="AA25" s="386"/>
      <c r="AB25" s="386"/>
    </row>
    <row r="26" spans="1:28" s="468" customFormat="1" ht="19.25" customHeight="1">
      <c r="A26" s="540"/>
      <c r="B26" s="499" t="s">
        <v>721</v>
      </c>
      <c r="C26" s="324" t="str">
        <f>IF(D26="","",VLOOKUP(B26,Data!$B$5:$L$502,2,FALSE))</f>
        <v>VAC9550</v>
      </c>
      <c r="D26" s="485">
        <v>5</v>
      </c>
      <c r="E26" s="312"/>
      <c r="F26" s="325">
        <f>IF(D26="","",VLOOKUP(B26,Data!$B$5:$L$502,11,FALSE))</f>
        <v>2673.77</v>
      </c>
      <c r="G26" s="326">
        <f>IF(D26&gt;0,D26*F26,"-")</f>
        <v>13368.85</v>
      </c>
      <c r="H26" s="327" t="str">
        <f>IF(D26="","",VLOOKUP(B26,Data!$B$5:$D$502,3,FALSE))</f>
        <v>C/T</v>
      </c>
      <c r="I26" s="327" t="str">
        <f>IF(D26="","",VLOOKUP(B26,Data!$B$5:$M$502,12,FALSE))</f>
        <v>Indonesia</v>
      </c>
      <c r="J26" s="356" t="s">
        <v>1005</v>
      </c>
      <c r="K26" s="325">
        <f>IF(D26="","",VLOOKUP(B26,Data!$B$5:$E$502,4,FALSE)*D26)</f>
        <v>1360</v>
      </c>
      <c r="L26" s="325">
        <f>IF(D26="","",VLOOKUP(B26,Data!$B$5:$F$502,5,FALSE)*D26)</f>
        <v>1235</v>
      </c>
      <c r="M26" s="357"/>
      <c r="N26" s="358"/>
      <c r="O26" s="359"/>
      <c r="P26" s="360"/>
      <c r="Q26" s="359"/>
      <c r="R26" s="359"/>
      <c r="S26" s="360"/>
      <c r="T26" s="361"/>
      <c r="U26" s="360"/>
      <c r="V26" s="334">
        <f>IF(D26="","",VLOOKUP(B26,Data!$B$5:$J$502,9,FALSE)*D26)</f>
        <v>7.4399999999999995</v>
      </c>
      <c r="X26" s="386"/>
      <c r="Y26" s="386"/>
      <c r="Z26" s="386"/>
      <c r="AA26" s="386"/>
      <c r="AB26" s="386"/>
    </row>
    <row r="27" spans="1:28" s="468" customFormat="1" ht="19.25" customHeight="1">
      <c r="A27" s="540"/>
      <c r="B27" s="499" t="s">
        <v>894</v>
      </c>
      <c r="C27" s="324" t="str">
        <f>IF(D27="","",VLOOKUP(B27,Data!$B$5:$L$502,2,FALSE))</f>
        <v>VCM7910</v>
      </c>
      <c r="D27" s="485">
        <v>5</v>
      </c>
      <c r="E27" s="312"/>
      <c r="F27" s="325">
        <f>IF(D27="","",VLOOKUP(B27,Data!$B$5:$L$502,11,FALSE))</f>
        <v>2518.09</v>
      </c>
      <c r="G27" s="326">
        <f>IF(D27&gt;0,D27*F27,"-")</f>
        <v>12590.45</v>
      </c>
      <c r="H27" s="327" t="str">
        <f>IF(D27="","",VLOOKUP(B27,Data!$B$5:$D$502,3,FALSE))</f>
        <v>C/T</v>
      </c>
      <c r="I27" s="327" t="str">
        <f>IF(D27="","",VLOOKUP(B27,Data!$B$5:$M$502,12,FALSE))</f>
        <v>Indonesia</v>
      </c>
      <c r="J27" s="356" t="s">
        <v>1005</v>
      </c>
      <c r="K27" s="325">
        <f>IF(D27="","",VLOOKUP(B27,Data!$B$5:$E$502,4,FALSE)*D27)</f>
        <v>1300</v>
      </c>
      <c r="L27" s="325">
        <f>IF(D27="","",VLOOKUP(B27,Data!$B$5:$F$502,5,FALSE)*D27)</f>
        <v>1175</v>
      </c>
      <c r="M27" s="357"/>
      <c r="N27" s="358"/>
      <c r="O27" s="359"/>
      <c r="P27" s="360"/>
      <c r="Q27" s="359"/>
      <c r="R27" s="359"/>
      <c r="S27" s="360"/>
      <c r="T27" s="361"/>
      <c r="U27" s="360"/>
      <c r="V27" s="334">
        <f>IF(D27="","",VLOOKUP(B27,Data!$B$5:$J$502,9,FALSE)*D27)</f>
        <v>7.0350000000000001</v>
      </c>
      <c r="X27" s="386"/>
      <c r="Y27" s="386"/>
      <c r="Z27" s="386"/>
      <c r="AA27" s="386"/>
      <c r="AB27" s="386"/>
    </row>
    <row r="28" spans="1:28" s="468" customFormat="1" ht="19.25" customHeight="1">
      <c r="A28" s="540"/>
      <c r="B28" s="499" t="s">
        <v>889</v>
      </c>
      <c r="C28" s="324" t="str">
        <f>IF(D28="","",VLOOKUP(B28,Data!$B$5:$L$502,2,FALSE))</f>
        <v>VCM7820</v>
      </c>
      <c r="D28" s="485">
        <v>1</v>
      </c>
      <c r="E28" s="312"/>
      <c r="F28" s="325">
        <f>IF(D28="","",VLOOKUP(B28,Data!$B$5:$L$502,11,FALSE))</f>
        <v>2650.46</v>
      </c>
      <c r="G28" s="326">
        <f>IF(D28&gt;0,D28*F28,"-")</f>
        <v>2650.46</v>
      </c>
      <c r="H28" s="327" t="str">
        <f>IF(D28="","",VLOOKUP(B28,Data!$B$5:$D$502,3,FALSE))</f>
        <v>C/T</v>
      </c>
      <c r="I28" s="327" t="str">
        <f>IF(D28="","",VLOOKUP(B28,Data!$B$5:$M$502,12,FALSE))</f>
        <v>Indonesia</v>
      </c>
      <c r="J28" s="356" t="s">
        <v>1005</v>
      </c>
      <c r="K28" s="325">
        <f>IF(D28="","",VLOOKUP(B28,Data!$B$5:$E$502,4,FALSE)*D28)</f>
        <v>270</v>
      </c>
      <c r="L28" s="325">
        <f>IF(D28="","",VLOOKUP(B28,Data!$B$5:$F$502,5,FALSE)*D28)</f>
        <v>230</v>
      </c>
      <c r="M28" s="357"/>
      <c r="N28" s="358"/>
      <c r="O28" s="359"/>
      <c r="P28" s="360"/>
      <c r="Q28" s="359"/>
      <c r="R28" s="359"/>
      <c r="S28" s="360"/>
      <c r="T28" s="361"/>
      <c r="U28" s="360"/>
      <c r="V28" s="334">
        <f>IF(D28="","",VLOOKUP(B28,Data!$B$5:$J$502,9,FALSE)*D28)</f>
        <v>1.4039999999999999</v>
      </c>
      <c r="X28" s="386"/>
      <c r="Y28" s="386"/>
      <c r="Z28" s="386"/>
      <c r="AA28" s="386"/>
      <c r="AB28" s="386"/>
    </row>
    <row r="29" spans="1:28" s="468" customFormat="1" ht="19.25" customHeight="1">
      <c r="A29" s="540"/>
      <c r="B29" s="499" t="s">
        <v>890</v>
      </c>
      <c r="C29" s="324" t="str">
        <f>IF(D29="","",VLOOKUP(B29,Data!$B$5:$L$502,2,FALSE))</f>
        <v>VCM7830</v>
      </c>
      <c r="D29" s="485">
        <v>1</v>
      </c>
      <c r="E29" s="312"/>
      <c r="F29" s="325">
        <f>IF(D29="","",VLOOKUP(B29,Data!$B$5:$L$502,11,FALSE))</f>
        <v>3103.93</v>
      </c>
      <c r="G29" s="326">
        <f>IF(D29&gt;0,D29*F29,"-")</f>
        <v>3103.93</v>
      </c>
      <c r="H29" s="327" t="str">
        <f>IF(D29="","",VLOOKUP(B29,Data!$B$5:$D$502,3,FALSE))</f>
        <v>C/T</v>
      </c>
      <c r="I29" s="327" t="str">
        <f>IF(D29="","",VLOOKUP(B29,Data!$B$5:$M$502,12,FALSE))</f>
        <v>Indonesia</v>
      </c>
      <c r="J29" s="356" t="s">
        <v>1005</v>
      </c>
      <c r="K29" s="325">
        <f>IF(D29="","",VLOOKUP(B29,Data!$B$5:$E$502,4,FALSE)*D29)</f>
        <v>265</v>
      </c>
      <c r="L29" s="325">
        <f>IF(D29="","",VLOOKUP(B29,Data!$B$5:$F$502,5,FALSE)*D29)</f>
        <v>240</v>
      </c>
      <c r="M29" s="357"/>
      <c r="N29" s="358"/>
      <c r="O29" s="359"/>
      <c r="P29" s="360"/>
      <c r="Q29" s="359"/>
      <c r="R29" s="359"/>
      <c r="S29" s="360"/>
      <c r="T29" s="361"/>
      <c r="U29" s="360"/>
      <c r="V29" s="334">
        <f>IF(D29="","",VLOOKUP(B29,Data!$B$5:$J$502,9,FALSE)*D29)</f>
        <v>1.407</v>
      </c>
      <c r="X29" s="386"/>
      <c r="Y29" s="386"/>
      <c r="Z29" s="386"/>
      <c r="AA29" s="386"/>
      <c r="AB29" s="386"/>
    </row>
    <row r="30" spans="1:28" s="468" customFormat="1" ht="19.25" customHeight="1">
      <c r="A30" s="540"/>
      <c r="B30" s="499" t="s">
        <v>892</v>
      </c>
      <c r="C30" s="324" t="str">
        <f>IF(D30="","",VLOOKUP(B30,Data!$B$5:$L$502,2,FALSE))</f>
        <v>VCM7890</v>
      </c>
      <c r="D30" s="485">
        <v>10</v>
      </c>
      <c r="E30" s="312"/>
      <c r="F30" s="325">
        <f>IF(D30="","",VLOOKUP(B30,Data!$B$5:$L$502,11,FALSE))</f>
        <v>2253.08</v>
      </c>
      <c r="G30" s="326">
        <f>IF(D30&gt;0,D30*F30,"-")</f>
        <v>22530.799999999999</v>
      </c>
      <c r="H30" s="327" t="str">
        <f>IF(D30="","",VLOOKUP(B30,Data!$B$5:$D$502,3,FALSE))</f>
        <v>C/T</v>
      </c>
      <c r="I30" s="327" t="str">
        <f>IF(D30="","",VLOOKUP(B30,Data!$B$5:$M$502,12,FALSE))</f>
        <v>Indonesia</v>
      </c>
      <c r="J30" s="356" t="s">
        <v>1005</v>
      </c>
      <c r="K30" s="325">
        <f>IF(D30="","",VLOOKUP(B30,Data!$B$5:$E$502,4,FALSE)*D30)</f>
        <v>2600</v>
      </c>
      <c r="L30" s="325">
        <f>IF(D30="","",VLOOKUP(B30,Data!$B$5:$F$502,5,FALSE)*D30)</f>
        <v>2350</v>
      </c>
      <c r="M30" s="357"/>
      <c r="N30" s="358"/>
      <c r="O30" s="359"/>
      <c r="P30" s="360"/>
      <c r="Q30" s="359"/>
      <c r="R30" s="359"/>
      <c r="S30" s="360"/>
      <c r="T30" s="361"/>
      <c r="U30" s="360"/>
      <c r="V30" s="334">
        <f>IF(D30="","",VLOOKUP(B30,Data!$B$5:$J$502,9,FALSE)*D30)</f>
        <v>14.07</v>
      </c>
      <c r="X30" s="386"/>
      <c r="Y30" s="386"/>
      <c r="Z30" s="386"/>
      <c r="AA30" s="386"/>
      <c r="AB30" s="386"/>
    </row>
    <row r="31" spans="1:28" s="468" customFormat="1" ht="19.25" customHeight="1">
      <c r="A31" s="540"/>
      <c r="B31" s="499" t="s">
        <v>893</v>
      </c>
      <c r="C31" s="324" t="str">
        <f>IF(D31="","",VLOOKUP(B31,Data!$B$5:$L$502,2,FALSE))</f>
        <v>VCM7900</v>
      </c>
      <c r="D31" s="485">
        <v>5</v>
      </c>
      <c r="E31" s="312"/>
      <c r="F31" s="325">
        <f>IF(D31="","",VLOOKUP(B31,Data!$B$5:$L$502,11,FALSE))</f>
        <v>2696.84</v>
      </c>
      <c r="G31" s="326">
        <f t="shared" si="0"/>
        <v>13484.2</v>
      </c>
      <c r="H31" s="327" t="str">
        <f>IF(D31="","",VLOOKUP(B31,Data!$B$5:$D$502,3,FALSE))</f>
        <v>C/T</v>
      </c>
      <c r="I31" s="327" t="str">
        <f>IF(D31="","",VLOOKUP(B31,Data!$B$5:$M$502,12,FALSE))</f>
        <v>Indonesia</v>
      </c>
      <c r="J31" s="356" t="s">
        <v>1005</v>
      </c>
      <c r="K31" s="325">
        <f>IF(D31="","",VLOOKUP(B31,Data!$B$5:$E$502,4,FALSE)*D31)</f>
        <v>1300</v>
      </c>
      <c r="L31" s="325">
        <f>IF(D31="","",VLOOKUP(B31,Data!$B$5:$F$502,5,FALSE)*D31)</f>
        <v>1175</v>
      </c>
      <c r="M31" s="357"/>
      <c r="N31" s="358"/>
      <c r="O31" s="359"/>
      <c r="P31" s="360"/>
      <c r="Q31" s="359"/>
      <c r="R31" s="359"/>
      <c r="S31" s="360"/>
      <c r="T31" s="361"/>
      <c r="U31" s="360"/>
      <c r="V31" s="334">
        <f>IF(D31="","",VLOOKUP(B31,Data!$B$5:$J$502,9,FALSE)*D31)</f>
        <v>7.0350000000000001</v>
      </c>
      <c r="X31" s="386"/>
      <c r="Y31" s="386"/>
      <c r="Z31" s="386"/>
      <c r="AA31" s="386"/>
      <c r="AB31" s="386"/>
    </row>
    <row r="32" spans="1:28" s="468" customFormat="1" ht="19.25" customHeight="1">
      <c r="A32" s="540"/>
      <c r="B32" s="499"/>
      <c r="C32" s="324" t="str">
        <f>IF(D32="","",VLOOKUP(B32,Data!$B$5:$L$502,2,FALSE))</f>
        <v/>
      </c>
      <c r="D32" s="485"/>
      <c r="E32" s="312"/>
      <c r="F32" s="325" t="str">
        <f>IF(D32="","",VLOOKUP(B32,Data!$B$5:$L$502,11,FALSE))</f>
        <v/>
      </c>
      <c r="G32" s="326" t="str">
        <f t="shared" si="0"/>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386"/>
      <c r="Y32" s="386"/>
      <c r="Z32" s="386"/>
      <c r="AA32" s="386"/>
      <c r="AB32" s="386"/>
    </row>
    <row r="33" spans="1:22" s="440" customFormat="1" ht="17.5">
      <c r="A33" s="476"/>
      <c r="B33" s="784" t="s">
        <v>1013</v>
      </c>
      <c r="C33" s="785"/>
      <c r="D33" s="510">
        <f>SUM(D17:D32)</f>
        <v>90</v>
      </c>
      <c r="E33" s="463"/>
      <c r="F33" s="351"/>
      <c r="G33" s="351">
        <f>SUM(G17:G32)</f>
        <v>204006.09</v>
      </c>
      <c r="H33" s="462"/>
      <c r="I33" s="462"/>
      <c r="J33" s="462"/>
      <c r="K33" s="351">
        <f>SUM(K17:K32)</f>
        <v>22152</v>
      </c>
      <c r="L33" s="351">
        <f>SUM(L17:L32)</f>
        <v>20031</v>
      </c>
      <c r="M33" s="351">
        <f>SUM(M18:M32)</f>
        <v>0</v>
      </c>
      <c r="N33" s="351" t="e">
        <f>SUM(#REF!)</f>
        <v>#REF!</v>
      </c>
      <c r="O33" s="351">
        <f>SUM(O18:O32)</f>
        <v>0</v>
      </c>
      <c r="P33" s="351">
        <f>SUM(P18:P32)</f>
        <v>0</v>
      </c>
      <c r="Q33" s="351" t="e">
        <f>SUM(#REF!)</f>
        <v>#REF!</v>
      </c>
      <c r="R33" s="351">
        <f>SUM(R18:R32)</f>
        <v>0</v>
      </c>
      <c r="S33" s="351">
        <f>SUM(S18:S32)</f>
        <v>0</v>
      </c>
      <c r="T33" s="351"/>
      <c r="U33" s="351">
        <f>SUM(U18:U32)</f>
        <v>0</v>
      </c>
      <c r="V33" s="354">
        <f>SUM(V17:V32)</f>
        <v>121.71599999999998</v>
      </c>
    </row>
    <row r="34" spans="1:22" ht="16.5">
      <c r="A34" s="476"/>
      <c r="B34" s="786"/>
      <c r="C34" s="787"/>
      <c r="D34" s="511"/>
      <c r="E34" s="412"/>
      <c r="F34" s="183" t="s">
        <v>821</v>
      </c>
      <c r="G34" s="180"/>
      <c r="H34" s="442"/>
      <c r="I34" s="442"/>
      <c r="J34" s="442"/>
      <c r="K34" s="184"/>
      <c r="L34" s="180"/>
      <c r="M34" s="414"/>
      <c r="N34" s="413"/>
      <c r="O34" s="413"/>
      <c r="P34" s="413"/>
      <c r="Q34" s="413"/>
      <c r="R34" s="413"/>
      <c r="S34" s="413"/>
      <c r="T34" s="414"/>
      <c r="U34" s="414"/>
      <c r="V34" s="182"/>
    </row>
    <row r="35" spans="1:22" ht="13">
      <c r="A35" s="393" t="s">
        <v>530</v>
      </c>
      <c r="B35" s="394"/>
      <c r="C35" s="444"/>
      <c r="D35" s="512" t="s">
        <v>538</v>
      </c>
      <c r="E35" s="407"/>
      <c r="F35" s="80" t="s">
        <v>83</v>
      </c>
      <c r="G35" s="84"/>
      <c r="H35" s="423" t="s">
        <v>84</v>
      </c>
      <c r="I35" s="446"/>
      <c r="J35" s="175" t="s">
        <v>85</v>
      </c>
      <c r="K35" s="175"/>
      <c r="L35" s="765" t="s">
        <v>86</v>
      </c>
      <c r="M35" s="766"/>
      <c r="N35" s="766"/>
      <c r="O35" s="766"/>
      <c r="P35" s="766"/>
      <c r="Q35" s="766"/>
      <c r="R35" s="766"/>
      <c r="S35" s="766"/>
      <c r="T35" s="766"/>
      <c r="U35" s="766"/>
      <c r="V35" s="767"/>
    </row>
    <row r="36" spans="1:22" ht="13">
      <c r="A36" s="400" t="s">
        <v>531</v>
      </c>
      <c r="C36" s="409"/>
      <c r="D36" s="501" t="s">
        <v>88</v>
      </c>
      <c r="F36" s="768"/>
      <c r="G36" s="769"/>
      <c r="H36" s="400" t="s">
        <v>89</v>
      </c>
      <c r="I36" s="447"/>
      <c r="J36" s="177" t="s">
        <v>90</v>
      </c>
      <c r="K36" s="177"/>
      <c r="L36" s="173"/>
      <c r="V36" s="178"/>
    </row>
    <row r="37" spans="1:22">
      <c r="A37" s="400" t="s">
        <v>532</v>
      </c>
      <c r="C37" s="401"/>
      <c r="F37" s="768"/>
      <c r="G37" s="769"/>
      <c r="H37" s="400"/>
      <c r="I37" s="447"/>
      <c r="J37" s="177" t="s">
        <v>94</v>
      </c>
      <c r="K37" s="177"/>
      <c r="L37" s="173"/>
      <c r="V37" s="178"/>
    </row>
    <row r="38" spans="1:22" ht="12" customHeight="1">
      <c r="A38" s="412"/>
      <c r="B38" s="413"/>
      <c r="C38" s="448"/>
      <c r="D38" s="501" t="s">
        <v>95</v>
      </c>
      <c r="F38" s="768"/>
      <c r="G38" s="769"/>
      <c r="H38" s="400" t="s">
        <v>96</v>
      </c>
      <c r="I38" s="447"/>
      <c r="J38" s="177"/>
      <c r="K38" s="177"/>
      <c r="L38" s="173"/>
      <c r="V38" s="178"/>
    </row>
    <row r="39" spans="1:22" ht="13">
      <c r="A39" s="393" t="s">
        <v>97</v>
      </c>
      <c r="B39" s="407"/>
      <c r="C39" s="395"/>
      <c r="D39" s="501" t="s">
        <v>98</v>
      </c>
      <c r="F39" s="88" t="s">
        <v>99</v>
      </c>
      <c r="G39" s="85"/>
      <c r="H39" s="400" t="s">
        <v>89</v>
      </c>
      <c r="I39" s="447"/>
      <c r="J39" s="177" t="s">
        <v>100</v>
      </c>
      <c r="K39" s="177"/>
      <c r="L39" s="173"/>
      <c r="V39" s="178"/>
    </row>
    <row r="40" spans="1:22" ht="14.25" customHeight="1">
      <c r="A40" s="400" t="s">
        <v>546</v>
      </c>
      <c r="C40" s="401"/>
      <c r="D40" s="501" t="s">
        <v>101</v>
      </c>
      <c r="F40" s="89"/>
      <c r="G40" s="187"/>
      <c r="H40" s="400" t="s">
        <v>102</v>
      </c>
      <c r="I40" s="447"/>
      <c r="J40" s="177" t="s">
        <v>533</v>
      </c>
      <c r="K40" s="177"/>
      <c r="L40" s="770" t="s">
        <v>104</v>
      </c>
      <c r="M40" s="771"/>
      <c r="N40" s="771"/>
      <c r="O40" s="771"/>
      <c r="P40" s="771"/>
      <c r="Q40" s="771"/>
      <c r="R40" s="771"/>
      <c r="S40" s="771"/>
      <c r="T40" s="771"/>
      <c r="U40" s="771"/>
      <c r="V40" s="772"/>
    </row>
    <row r="41" spans="1:22" ht="16.25" customHeight="1">
      <c r="A41" s="412"/>
      <c r="B41" s="413"/>
      <c r="C41" s="414"/>
      <c r="D41" s="513"/>
      <c r="E41" s="413"/>
      <c r="F41" s="778" t="s">
        <v>1012</v>
      </c>
      <c r="G41" s="782"/>
      <c r="H41" s="778" t="s">
        <v>1011</v>
      </c>
      <c r="I41" s="782"/>
      <c r="J41" s="181" t="s">
        <v>105</v>
      </c>
      <c r="K41" s="181"/>
      <c r="L41" s="762" t="s">
        <v>106</v>
      </c>
      <c r="M41" s="763"/>
      <c r="N41" s="763"/>
      <c r="O41" s="763"/>
      <c r="P41" s="763"/>
      <c r="Q41" s="763"/>
      <c r="R41" s="763"/>
      <c r="S41" s="763"/>
      <c r="T41" s="763"/>
      <c r="U41" s="763"/>
      <c r="V41" s="764"/>
    </row>
    <row r="42" spans="1:22" ht="18" customHeight="1"/>
    <row r="43" spans="1:22" ht="44.5" customHeight="1"/>
    <row r="44" spans="1:22" s="460" customFormat="1" ht="17.25" customHeight="1">
      <c r="A44" s="203" t="s">
        <v>942</v>
      </c>
      <c r="B44" s="169"/>
      <c r="C44" s="203" t="s">
        <v>597</v>
      </c>
      <c r="D44" s="500"/>
      <c r="E44" s="168"/>
      <c r="F44" s="203" t="s">
        <v>936</v>
      </c>
      <c r="G44" s="169"/>
      <c r="H44" s="203" t="s">
        <v>597</v>
      </c>
      <c r="K44" s="225"/>
      <c r="L44" s="225"/>
      <c r="V44" s="226"/>
    </row>
    <row r="45" spans="1:22" s="460" customFormat="1" ht="17.25" customHeight="1">
      <c r="A45" s="203" t="s">
        <v>943</v>
      </c>
      <c r="B45" s="169"/>
      <c r="C45" s="203" t="s">
        <v>1016</v>
      </c>
      <c r="D45" s="500"/>
      <c r="E45" s="168"/>
      <c r="F45" s="203" t="s">
        <v>937</v>
      </c>
      <c r="G45" s="169"/>
      <c r="H45" s="203" t="s">
        <v>947</v>
      </c>
      <c r="K45" s="225"/>
      <c r="L45" s="225"/>
      <c r="V45" s="226"/>
    </row>
    <row r="46" spans="1:22" s="460" customFormat="1" ht="17.25" customHeight="1">
      <c r="A46" s="203" t="s">
        <v>944</v>
      </c>
      <c r="B46" s="169"/>
      <c r="C46" s="203" t="s">
        <v>947</v>
      </c>
      <c r="D46" s="500"/>
      <c r="E46" s="168"/>
      <c r="F46" s="203" t="s">
        <v>938</v>
      </c>
      <c r="G46" s="169"/>
      <c r="H46" s="203" t="s">
        <v>597</v>
      </c>
      <c r="K46" s="225"/>
      <c r="L46" s="225"/>
      <c r="V46" s="226"/>
    </row>
    <row r="47" spans="1:22" s="460" customFormat="1" ht="17.25" customHeight="1">
      <c r="A47" s="203" t="s">
        <v>945</v>
      </c>
      <c r="B47" s="169"/>
      <c r="C47" s="203" t="s">
        <v>597</v>
      </c>
      <c r="D47" s="500"/>
      <c r="E47" s="168"/>
      <c r="F47" s="203" t="s">
        <v>939</v>
      </c>
      <c r="G47" s="169"/>
      <c r="H47" s="203" t="s">
        <v>597</v>
      </c>
      <c r="K47" s="225"/>
      <c r="L47" s="225"/>
      <c r="V47" s="226"/>
    </row>
    <row r="48" spans="1:22" s="460" customFormat="1" ht="17.25" customHeight="1">
      <c r="A48" s="203" t="s">
        <v>946</v>
      </c>
      <c r="B48" s="169"/>
      <c r="C48" s="203" t="s">
        <v>597</v>
      </c>
      <c r="D48" s="500"/>
      <c r="E48" s="168"/>
      <c r="F48" s="203" t="s">
        <v>941</v>
      </c>
      <c r="G48" s="169"/>
      <c r="H48" s="203" t="s">
        <v>597</v>
      </c>
      <c r="K48" s="225"/>
      <c r="L48" s="225"/>
      <c r="V48" s="226"/>
    </row>
    <row r="49" spans="1:8" ht="20">
      <c r="A49" s="168"/>
      <c r="B49" s="168"/>
      <c r="C49" s="168"/>
      <c r="D49" s="500"/>
      <c r="E49" s="168"/>
      <c r="F49" s="203" t="s">
        <v>940</v>
      </c>
      <c r="H49" s="203" t="s">
        <v>597</v>
      </c>
    </row>
    <row r="50" spans="1:8" ht="14">
      <c r="A50" s="459"/>
      <c r="B50" s="435"/>
      <c r="C50" s="167"/>
      <c r="D50" s="514"/>
    </row>
    <row r="51" spans="1:8" ht="14">
      <c r="A51" s="450"/>
      <c r="B51" s="435"/>
      <c r="C51" s="167"/>
      <c r="D51" s="514"/>
    </row>
    <row r="52" spans="1:8" ht="14">
      <c r="A52" s="452"/>
      <c r="B52" s="435"/>
      <c r="C52" s="167"/>
      <c r="D52" s="514"/>
    </row>
    <row r="53" spans="1:8" ht="14">
      <c r="A53" s="452"/>
      <c r="B53" s="435"/>
      <c r="C53" s="167"/>
      <c r="D53" s="514"/>
    </row>
    <row r="54" spans="1:8" ht="14">
      <c r="A54" s="452"/>
      <c r="B54" s="435"/>
      <c r="C54" s="167"/>
      <c r="D54" s="514"/>
    </row>
    <row r="55" spans="1:8" ht="14">
      <c r="A55" s="452"/>
      <c r="B55" s="435"/>
      <c r="C55" s="167"/>
      <c r="D55" s="514"/>
    </row>
    <row r="56" spans="1:8" ht="14">
      <c r="A56" s="452"/>
      <c r="B56" s="435"/>
      <c r="C56" s="167"/>
      <c r="D56" s="514"/>
    </row>
    <row r="57" spans="1:8" ht="14">
      <c r="A57" s="435"/>
      <c r="B57" s="435"/>
      <c r="C57" s="167"/>
      <c r="D57" s="514"/>
    </row>
    <row r="58" spans="1:8" ht="14">
      <c r="A58" s="452"/>
      <c r="B58" s="435"/>
      <c r="C58" s="167"/>
      <c r="D58" s="514"/>
    </row>
    <row r="59" spans="1:8" ht="14">
      <c r="A59" s="452"/>
      <c r="B59" s="435"/>
      <c r="C59" s="167"/>
      <c r="D59" s="514"/>
    </row>
    <row r="60" spans="1:8" ht="14">
      <c r="A60" s="452"/>
      <c r="B60" s="435"/>
      <c r="C60" s="167"/>
      <c r="D60" s="514"/>
    </row>
    <row r="61" spans="1:8" ht="14">
      <c r="A61" s="452"/>
      <c r="B61" s="435"/>
      <c r="C61" s="167"/>
      <c r="D61" s="514"/>
    </row>
    <row r="62" spans="1:8" ht="14">
      <c r="A62" s="452"/>
      <c r="B62" s="435"/>
      <c r="C62" s="167"/>
      <c r="D62" s="514"/>
    </row>
    <row r="63" spans="1:8" ht="14">
      <c r="A63" s="452"/>
      <c r="B63" s="435"/>
      <c r="C63" s="167"/>
      <c r="D63" s="514"/>
    </row>
    <row r="64" spans="1:8"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35"/>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sheetData>
  <mergeCells count="9">
    <mergeCell ref="F41:G41"/>
    <mergeCell ref="H41:I41"/>
    <mergeCell ref="L41:V41"/>
    <mergeCell ref="B33:C34"/>
    <mergeCell ref="L35:V35"/>
    <mergeCell ref="F36:G36"/>
    <mergeCell ref="F37:G37"/>
    <mergeCell ref="F38:G38"/>
    <mergeCell ref="L40:V40"/>
  </mergeCells>
  <printOptions horizontalCentered="1"/>
  <pageMargins left="0.19685039370078741" right="0" top="0.15748031496062992" bottom="0.15748031496062992" header="0.11811023622047245" footer="0.15748031496062992"/>
  <pageSetup paperSize="9" scale="69" firstPageNumber="4294963191" orientation="landscape" r:id="rId1"/>
  <headerFooter alignWithMargins="0">
    <oddHeader>&amp;R&amp;"Calibri"&amp;10&amp;K000000 Confidential&amp;1#_x000D_</oddHead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B77"/>
  <sheetViews>
    <sheetView topLeftCell="A13"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59"/>
      <c r="I10" s="56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26"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 customHeight="1">
      <c r="A19" s="540"/>
      <c r="B19" s="499" t="s">
        <v>350</v>
      </c>
      <c r="C19" s="324" t="str">
        <f>IF(D19="","",VLOOKUP(B19,Data!$B$5:$L$502,2,FALSE))</f>
        <v>ZU05460</v>
      </c>
      <c r="D19" s="485">
        <v>1</v>
      </c>
      <c r="E19" s="525" t="s">
        <v>528</v>
      </c>
      <c r="F19" s="325">
        <f>IF(D19="","",VLOOKUP(B19,Data!$B$5:$L$502,11,FALSE))</f>
        <v>5913.05</v>
      </c>
      <c r="G19" s="326">
        <f t="shared" si="0"/>
        <v>5913.05</v>
      </c>
      <c r="H19" s="327" t="str">
        <f>IF(D19="","",VLOOKUP(B19,Data!$B$5:$D$502,3,FALSE))</f>
        <v>C/T</v>
      </c>
      <c r="I19" s="327" t="str">
        <f>IF(D19="","",VLOOKUP(B19,Data!$B$5:$M$502,12,FALSE))</f>
        <v>Indonesia</v>
      </c>
      <c r="J19" s="356" t="s">
        <v>1005</v>
      </c>
      <c r="K19" s="325">
        <f>IF(D19="","",VLOOKUP(B19,Data!$B$5:$E$502,4,FALSE)*D19)</f>
        <v>338</v>
      </c>
      <c r="L19" s="325">
        <f>IF(D19="","",VLOOKUP(B19,Data!$B$5:$F$502,5,FALSE)*D19)</f>
        <v>297</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c r="B20" s="499" t="s">
        <v>361</v>
      </c>
      <c r="C20" s="324" t="str">
        <f>IF(D20="","",VLOOKUP(B20,Data!$B$5:$L$502,2,FALSE))</f>
        <v>WQ78290</v>
      </c>
      <c r="D20" s="485">
        <v>16</v>
      </c>
      <c r="E20" s="525"/>
      <c r="F20" s="325">
        <f>IF(D20="","",VLOOKUP(B20,Data!$B$5:$L$502,11,FALSE))</f>
        <v>4283.7299999999996</v>
      </c>
      <c r="G20" s="326">
        <f t="shared" si="0"/>
        <v>68539.679999999993</v>
      </c>
      <c r="H20" s="327" t="str">
        <f>IF(D20="","",VLOOKUP(B20,Data!$B$5:$D$502,3,FALSE))</f>
        <v>C/T</v>
      </c>
      <c r="I20" s="327" t="str">
        <f>IF(D20="","",VLOOKUP(B20,Data!$B$5:$M$502,12,FALSE))</f>
        <v>Indonesia</v>
      </c>
      <c r="J20" s="356" t="s">
        <v>1005</v>
      </c>
      <c r="K20" s="325">
        <f>IF(D20="","",VLOOKUP(B20,Data!$B$5:$E$502,4,FALSE)*D20)</f>
        <v>4880</v>
      </c>
      <c r="L20" s="325">
        <f>IF(D20="","",VLOOKUP(B20,Data!$B$5:$F$502,5,FALSE)*D20)</f>
        <v>4304</v>
      </c>
      <c r="M20" s="357"/>
      <c r="N20" s="358"/>
      <c r="O20" s="359"/>
      <c r="P20" s="360"/>
      <c r="Q20" s="359"/>
      <c r="R20" s="359"/>
      <c r="S20" s="360"/>
      <c r="T20" s="361"/>
      <c r="U20" s="360"/>
      <c r="V20" s="334">
        <f>IF(D20="","",VLOOKUP(B20,Data!$B$5:$J$502,9,FALSE)*D20)</f>
        <v>24.544</v>
      </c>
      <c r="X20" s="386"/>
      <c r="Y20" s="386"/>
      <c r="Z20" s="386"/>
      <c r="AA20" s="386"/>
      <c r="AB20" s="386"/>
    </row>
    <row r="21" spans="1:28" s="468" customFormat="1" ht="19.25" customHeight="1">
      <c r="A21" s="540"/>
      <c r="B21" s="499" t="s">
        <v>340</v>
      </c>
      <c r="C21" s="324" t="str">
        <f>IF(D21="","",VLOOKUP(B21,Data!$B$5:$L$502,2,FALSE))</f>
        <v>ZE62400</v>
      </c>
      <c r="D21" s="485">
        <v>7</v>
      </c>
      <c r="E21" s="525" t="s">
        <v>529</v>
      </c>
      <c r="F21" s="325">
        <f>IF(D21="","",VLOOKUP(B21,Data!$B$5:$L$502,11,FALSE))</f>
        <v>1704.47</v>
      </c>
      <c r="G21" s="326">
        <f t="shared" si="0"/>
        <v>11931.29</v>
      </c>
      <c r="H21" s="327" t="str">
        <f>IF(D21="","",VLOOKUP(B21,Data!$B$5:$D$502,3,FALSE))</f>
        <v>C/T</v>
      </c>
      <c r="I21" s="327" t="str">
        <f>IF(D21="","",VLOOKUP(B21,Data!$B$5:$M$502,12,FALSE))</f>
        <v>Indonesia</v>
      </c>
      <c r="J21" s="356" t="s">
        <v>1005</v>
      </c>
      <c r="K21" s="325">
        <f>IF(D21="","",VLOOKUP(B21,Data!$B$5:$E$502,4,FALSE)*D21)</f>
        <v>1407</v>
      </c>
      <c r="L21" s="325">
        <f>IF(D21="","",VLOOKUP(B21,Data!$B$5:$F$502,5,FALSE)*D21)</f>
        <v>1267</v>
      </c>
      <c r="M21" s="357"/>
      <c r="N21" s="358"/>
      <c r="O21" s="359"/>
      <c r="P21" s="360"/>
      <c r="Q21" s="359"/>
      <c r="R21" s="359"/>
      <c r="S21" s="360"/>
      <c r="T21" s="361"/>
      <c r="U21" s="360"/>
      <c r="V21" s="334">
        <f>IF(D21="","",VLOOKUP(B21,Data!$B$5:$J$502,9,FALSE)*D21)</f>
        <v>8.0499999999999989</v>
      </c>
      <c r="X21" s="386"/>
      <c r="Y21" s="386"/>
      <c r="Z21" s="386"/>
      <c r="AA21" s="386"/>
      <c r="AB21" s="386"/>
    </row>
    <row r="22" spans="1:28" s="468" customFormat="1" ht="19.25" customHeight="1">
      <c r="A22" s="540"/>
      <c r="B22" s="499" t="s">
        <v>353</v>
      </c>
      <c r="C22" s="324" t="str">
        <f>IF(D22="","",VLOOKUP(B22,Data!$B$5:$L$502,2,FALSE))</f>
        <v>ZF71250</v>
      </c>
      <c r="D22" s="485">
        <v>19</v>
      </c>
      <c r="E22" s="312"/>
      <c r="F22" s="325">
        <f>IF(D22="","",VLOOKUP(B22,Data!$B$5:$L$502,11,FALSE))</f>
        <v>1991.71</v>
      </c>
      <c r="G22" s="326">
        <f t="shared" si="0"/>
        <v>37842.49</v>
      </c>
      <c r="H22" s="327" t="str">
        <f>IF(D22="","",VLOOKUP(B22,Data!$B$5:$D$502,3,FALSE))</f>
        <v>C/T</v>
      </c>
      <c r="I22" s="327" t="str">
        <f>IF(D22="","",VLOOKUP(B22,Data!$B$5:$M$502,12,FALSE))</f>
        <v>Indonesia</v>
      </c>
      <c r="J22" s="356" t="s">
        <v>1005</v>
      </c>
      <c r="K22" s="325">
        <f>IF(D22="","",VLOOKUP(B22,Data!$B$5:$E$502,4,FALSE)*D22)</f>
        <v>4180</v>
      </c>
      <c r="L22" s="325">
        <f>IF(D22="","",VLOOKUP(B22,Data!$B$5:$F$502,5,FALSE)*D22)</f>
        <v>3781</v>
      </c>
      <c r="M22" s="357"/>
      <c r="N22" s="358"/>
      <c r="O22" s="359"/>
      <c r="P22" s="360"/>
      <c r="Q22" s="359"/>
      <c r="R22" s="359"/>
      <c r="S22" s="360"/>
      <c r="T22" s="361"/>
      <c r="U22" s="360"/>
      <c r="V22" s="334">
        <f>IF(D22="","",VLOOKUP(B22,Data!$B$5:$J$502,9,FALSE)*D22)</f>
        <v>22.515000000000001</v>
      </c>
      <c r="X22" s="386"/>
      <c r="Y22" s="386"/>
      <c r="Z22" s="386"/>
      <c r="AA22" s="386"/>
      <c r="AB22" s="386"/>
    </row>
    <row r="23" spans="1:28" s="468" customFormat="1" ht="19.25" customHeight="1">
      <c r="A23" s="540"/>
      <c r="B23" s="499" t="s">
        <v>355</v>
      </c>
      <c r="C23" s="324" t="str">
        <f>IF(D23="","",VLOOKUP(B23,Data!$B$5:$L$502,2,FALSE))</f>
        <v>ZF42500</v>
      </c>
      <c r="D23" s="485">
        <v>15</v>
      </c>
      <c r="E23" s="312" t="s">
        <v>982</v>
      </c>
      <c r="F23" s="325">
        <f>IF(D23="","",VLOOKUP(B23,Data!$B$5:$L$502,11,FALSE))</f>
        <v>2302.7199999999998</v>
      </c>
      <c r="G23" s="326">
        <f t="shared" si="0"/>
        <v>34540.799999999996</v>
      </c>
      <c r="H23" s="327" t="str">
        <f>IF(D23="","",VLOOKUP(B23,Data!$B$5:$D$502,3,FALSE))</f>
        <v>C/T</v>
      </c>
      <c r="I23" s="327" t="str">
        <f>IF(D23="","",VLOOKUP(B23,Data!$B$5:$M$502,12,FALSE))</f>
        <v>Indonesia</v>
      </c>
      <c r="J23" s="356" t="s">
        <v>1005</v>
      </c>
      <c r="K23" s="325">
        <f>IF(D23="","",VLOOKUP(B23,Data!$B$5:$E$502,4,FALSE)*D23)</f>
        <v>4005</v>
      </c>
      <c r="L23" s="325">
        <f>IF(D23="","",VLOOKUP(B23,Data!$B$5:$F$502,5,FALSE)*D23)</f>
        <v>3630</v>
      </c>
      <c r="M23" s="357"/>
      <c r="N23" s="358"/>
      <c r="O23" s="359"/>
      <c r="P23" s="360"/>
      <c r="Q23" s="359"/>
      <c r="R23" s="359"/>
      <c r="S23" s="360"/>
      <c r="T23" s="361"/>
      <c r="U23" s="360"/>
      <c r="V23" s="334">
        <f>IF(D23="","",VLOOKUP(B23,Data!$B$5:$J$502,9,FALSE)*D23)</f>
        <v>22.32</v>
      </c>
      <c r="X23" s="386"/>
      <c r="Y23" s="386"/>
      <c r="Z23" s="386"/>
      <c r="AA23" s="386"/>
      <c r="AB23" s="386"/>
    </row>
    <row r="24" spans="1:28" s="468" customFormat="1" ht="19.25" customHeight="1">
      <c r="A24" s="540"/>
      <c r="B24" s="499" t="s">
        <v>28</v>
      </c>
      <c r="C24" s="324" t="str">
        <f>IF(D24="","",VLOOKUP(B24,Data!$B$5:$L$502,2,FALSE))</f>
        <v>ZJ73760</v>
      </c>
      <c r="D24" s="485">
        <v>1</v>
      </c>
      <c r="E24" s="312"/>
      <c r="F24" s="325">
        <f>IF(D24="","",VLOOKUP(B24,Data!$B$5:$L$502,11,FALSE))</f>
        <v>2671.97</v>
      </c>
      <c r="G24" s="326">
        <f t="shared" si="0"/>
        <v>2671.97</v>
      </c>
      <c r="H24" s="327" t="str">
        <f>IF(D24="","",VLOOKUP(B24,Data!$B$5:$D$502,3,FALSE))</f>
        <v>C/T</v>
      </c>
      <c r="I24" s="327" t="str">
        <f>IF(D24="","",VLOOKUP(B24,Data!$B$5:$M$502,12,FALSE))</f>
        <v>Indonesia</v>
      </c>
      <c r="J24" s="356" t="s">
        <v>1005</v>
      </c>
      <c r="K24" s="325">
        <f>IF(D24="","",VLOOKUP(B24,Data!$B$5:$E$502,4,FALSE)*D24)</f>
        <v>267</v>
      </c>
      <c r="L24" s="325">
        <f>IF(D24="","",VLOOKUP(B24,Data!$B$5:$F$502,5,FALSE)*D24)</f>
        <v>242</v>
      </c>
      <c r="M24" s="357"/>
      <c r="N24" s="358"/>
      <c r="O24" s="359"/>
      <c r="P24" s="360"/>
      <c r="Q24" s="359"/>
      <c r="R24" s="359"/>
      <c r="S24" s="360"/>
      <c r="T24" s="361"/>
      <c r="U24" s="360"/>
      <c r="V24" s="334">
        <f>IF(D24="","",VLOOKUP(B24,Data!$B$5:$J$502,9,FALSE)*D24)</f>
        <v>1.488</v>
      </c>
      <c r="X24" s="386"/>
      <c r="Y24" s="386"/>
      <c r="Z24" s="386"/>
      <c r="AA24" s="386"/>
      <c r="AB24" s="386"/>
    </row>
    <row r="25" spans="1:28" s="468" customFormat="1" ht="19.25" customHeight="1">
      <c r="A25" s="540"/>
      <c r="B25" s="499"/>
      <c r="C25" s="324" t="str">
        <f>IF(D25="","",VLOOKUP(B25,Data!$B$5:$L$502,2,FALSE))</f>
        <v/>
      </c>
      <c r="D25" s="485"/>
      <c r="E25" s="312"/>
      <c r="F25" s="325" t="str">
        <f>IF(D25="","",VLOOKUP(B25,Data!$B$5:$L$502,11,FALSE))</f>
        <v/>
      </c>
      <c r="G25" s="326" t="str">
        <f>IF(D25&gt;0,D25*F25,"-")</f>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540"/>
      <c r="B26" s="499"/>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40" customFormat="1" ht="17.5">
      <c r="A27" s="476"/>
      <c r="B27" s="784"/>
      <c r="C27" s="785"/>
      <c r="D27" s="510">
        <f>SUM(D17:D26)</f>
        <v>59</v>
      </c>
      <c r="E27" s="463"/>
      <c r="F27" s="351"/>
      <c r="G27" s="351">
        <f>SUM(G17:G26)</f>
        <v>161439.27999999997</v>
      </c>
      <c r="H27" s="462"/>
      <c r="I27" s="462"/>
      <c r="J27" s="462"/>
      <c r="K27" s="351">
        <f>SUM(K17:K26)</f>
        <v>15077</v>
      </c>
      <c r="L27" s="351">
        <f>SUM(L17:L26)</f>
        <v>13521</v>
      </c>
      <c r="M27" s="351">
        <f>SUM(M18:M26)</f>
        <v>0</v>
      </c>
      <c r="N27" s="351" t="e">
        <f>SUM(#REF!)</f>
        <v>#REF!</v>
      </c>
      <c r="O27" s="351">
        <f>SUM(O18:O26)</f>
        <v>0</v>
      </c>
      <c r="P27" s="351">
        <f>SUM(P18:P26)</f>
        <v>0</v>
      </c>
      <c r="Q27" s="351" t="e">
        <f>SUM(#REF!)</f>
        <v>#REF!</v>
      </c>
      <c r="R27" s="351">
        <f>SUM(R18:R26)</f>
        <v>0</v>
      </c>
      <c r="S27" s="351">
        <f>SUM(S18:S26)</f>
        <v>0</v>
      </c>
      <c r="T27" s="351"/>
      <c r="U27" s="351">
        <f>SUM(U18:U26)</f>
        <v>0</v>
      </c>
      <c r="V27" s="354">
        <f>SUM(V17:V26)</f>
        <v>80.722999999999999</v>
      </c>
    </row>
    <row r="28" spans="1:28" ht="16.5">
      <c r="A28" s="476"/>
      <c r="B28" s="786"/>
      <c r="C28" s="787"/>
      <c r="D28" s="511"/>
      <c r="E28" s="412"/>
      <c r="F28" s="183" t="s">
        <v>821</v>
      </c>
      <c r="G28" s="180"/>
      <c r="H28" s="442"/>
      <c r="I28" s="442"/>
      <c r="J28" s="442"/>
      <c r="K28" s="184"/>
      <c r="L28" s="180"/>
      <c r="M28" s="414"/>
      <c r="N28" s="413"/>
      <c r="O28" s="413"/>
      <c r="P28" s="413"/>
      <c r="Q28" s="413"/>
      <c r="R28" s="413"/>
      <c r="S28" s="413"/>
      <c r="T28" s="414"/>
      <c r="U28" s="414"/>
      <c r="V28" s="182"/>
    </row>
    <row r="29" spans="1:28" ht="13">
      <c r="A29" s="393" t="s">
        <v>530</v>
      </c>
      <c r="B29" s="394"/>
      <c r="C29" s="444"/>
      <c r="D29" s="512" t="s">
        <v>538</v>
      </c>
      <c r="E29" s="407"/>
      <c r="F29" s="80" t="s">
        <v>83</v>
      </c>
      <c r="G29" s="84"/>
      <c r="H29" s="423" t="s">
        <v>84</v>
      </c>
      <c r="I29" s="446"/>
      <c r="J29" s="175" t="s">
        <v>85</v>
      </c>
      <c r="K29" s="175"/>
      <c r="L29" s="765" t="s">
        <v>86</v>
      </c>
      <c r="M29" s="766"/>
      <c r="N29" s="766"/>
      <c r="O29" s="766"/>
      <c r="P29" s="766"/>
      <c r="Q29" s="766"/>
      <c r="R29" s="766"/>
      <c r="S29" s="766"/>
      <c r="T29" s="766"/>
      <c r="U29" s="766"/>
      <c r="V29" s="767"/>
    </row>
    <row r="30" spans="1:28" ht="13">
      <c r="A30" s="400" t="s">
        <v>531</v>
      </c>
      <c r="C30" s="409"/>
      <c r="D30" s="501" t="s">
        <v>88</v>
      </c>
      <c r="F30" s="768"/>
      <c r="G30" s="769"/>
      <c r="H30" s="400" t="s">
        <v>89</v>
      </c>
      <c r="I30" s="447"/>
      <c r="J30" s="177" t="s">
        <v>90</v>
      </c>
      <c r="K30" s="177"/>
      <c r="L30" s="173"/>
      <c r="V30" s="178"/>
    </row>
    <row r="31" spans="1:28">
      <c r="A31" s="400" t="s">
        <v>532</v>
      </c>
      <c r="C31" s="401"/>
      <c r="F31" s="768"/>
      <c r="G31" s="769"/>
      <c r="H31" s="400"/>
      <c r="I31" s="447"/>
      <c r="J31" s="177" t="s">
        <v>94</v>
      </c>
      <c r="K31" s="177"/>
      <c r="L31" s="173"/>
      <c r="V31" s="178"/>
    </row>
    <row r="32" spans="1:28" ht="12" customHeight="1">
      <c r="A32" s="412"/>
      <c r="B32" s="413"/>
      <c r="C32" s="448"/>
      <c r="D32" s="501" t="s">
        <v>95</v>
      </c>
      <c r="F32" s="768"/>
      <c r="G32" s="769"/>
      <c r="H32" s="400" t="s">
        <v>96</v>
      </c>
      <c r="I32" s="447"/>
      <c r="J32" s="177"/>
      <c r="K32" s="177"/>
      <c r="L32" s="173"/>
      <c r="V32" s="178"/>
    </row>
    <row r="33" spans="1:22" ht="13">
      <c r="A33" s="393" t="s">
        <v>97</v>
      </c>
      <c r="B33" s="407"/>
      <c r="C33" s="395"/>
      <c r="D33" s="501" t="s">
        <v>98</v>
      </c>
      <c r="F33" s="88" t="s">
        <v>99</v>
      </c>
      <c r="G33" s="85"/>
      <c r="H33" s="400" t="s">
        <v>89</v>
      </c>
      <c r="I33" s="447"/>
      <c r="J33" s="177" t="s">
        <v>100</v>
      </c>
      <c r="K33" s="177"/>
      <c r="L33" s="173"/>
      <c r="V33" s="178"/>
    </row>
    <row r="34" spans="1:22" ht="14.25" customHeight="1">
      <c r="A34" s="400" t="s">
        <v>546</v>
      </c>
      <c r="C34" s="401"/>
      <c r="D34" s="501" t="s">
        <v>101</v>
      </c>
      <c r="F34" s="89"/>
      <c r="G34" s="187"/>
      <c r="H34" s="400" t="s">
        <v>102</v>
      </c>
      <c r="I34" s="447"/>
      <c r="J34" s="177" t="s">
        <v>533</v>
      </c>
      <c r="K34" s="177"/>
      <c r="L34" s="770" t="s">
        <v>104</v>
      </c>
      <c r="M34" s="771"/>
      <c r="N34" s="771"/>
      <c r="O34" s="771"/>
      <c r="P34" s="771"/>
      <c r="Q34" s="771"/>
      <c r="R34" s="771"/>
      <c r="S34" s="771"/>
      <c r="T34" s="771"/>
      <c r="U34" s="771"/>
      <c r="V34" s="772"/>
    </row>
    <row r="35" spans="1:22" ht="16.25" customHeight="1">
      <c r="A35" s="412"/>
      <c r="B35" s="413"/>
      <c r="C35" s="414"/>
      <c r="D35" s="513"/>
      <c r="E35" s="413"/>
      <c r="F35" s="778" t="s">
        <v>1018</v>
      </c>
      <c r="G35" s="782"/>
      <c r="H35" s="778" t="s">
        <v>1017</v>
      </c>
      <c r="I35" s="782"/>
      <c r="J35" s="181" t="s">
        <v>105</v>
      </c>
      <c r="K35" s="181"/>
      <c r="L35" s="762" t="s">
        <v>106</v>
      </c>
      <c r="M35" s="763"/>
      <c r="N35" s="763"/>
      <c r="O35" s="763"/>
      <c r="P35" s="763"/>
      <c r="Q35" s="763"/>
      <c r="R35" s="763"/>
      <c r="S35" s="763"/>
      <c r="T35" s="763"/>
      <c r="U35" s="763"/>
      <c r="V35" s="764"/>
    </row>
    <row r="36" spans="1:22" ht="18" customHeight="1"/>
    <row r="37" spans="1:22" ht="44.5" customHeight="1"/>
    <row r="38" spans="1:22" s="460" customFormat="1" ht="17.25" customHeight="1">
      <c r="A38" s="203" t="s">
        <v>942</v>
      </c>
      <c r="B38" s="169"/>
      <c r="C38" s="203" t="s">
        <v>597</v>
      </c>
      <c r="D38" s="500"/>
      <c r="E38" s="168"/>
      <c r="F38" s="203" t="s">
        <v>936</v>
      </c>
      <c r="G38" s="169"/>
      <c r="H38" s="203" t="s">
        <v>597</v>
      </c>
      <c r="K38" s="225"/>
      <c r="L38" s="225"/>
      <c r="V38" s="226"/>
    </row>
    <row r="39" spans="1:22" s="460" customFormat="1" ht="17.25" customHeight="1">
      <c r="A39" s="203" t="s">
        <v>943</v>
      </c>
      <c r="B39" s="169"/>
      <c r="C39" s="203" t="s">
        <v>948</v>
      </c>
      <c r="D39" s="500"/>
      <c r="E39" s="168"/>
      <c r="F39" s="203" t="s">
        <v>937</v>
      </c>
      <c r="G39" s="169"/>
      <c r="H39" s="203" t="s">
        <v>947</v>
      </c>
      <c r="K39" s="225"/>
      <c r="L39" s="225"/>
      <c r="V39" s="226"/>
    </row>
    <row r="40" spans="1:22" s="460" customFormat="1" ht="17.25" customHeight="1">
      <c r="A40" s="203" t="s">
        <v>944</v>
      </c>
      <c r="B40" s="169"/>
      <c r="C40" s="203" t="s">
        <v>947</v>
      </c>
      <c r="D40" s="500"/>
      <c r="E40" s="168"/>
      <c r="F40" s="203" t="s">
        <v>938</v>
      </c>
      <c r="G40" s="169"/>
      <c r="H40" s="203" t="s">
        <v>597</v>
      </c>
      <c r="K40" s="225"/>
      <c r="L40" s="225"/>
      <c r="V40" s="226"/>
    </row>
    <row r="41" spans="1:22" s="460" customFormat="1" ht="17.25" customHeight="1">
      <c r="A41" s="203" t="s">
        <v>945</v>
      </c>
      <c r="B41" s="169"/>
      <c r="C41" s="203" t="s">
        <v>597</v>
      </c>
      <c r="D41" s="500"/>
      <c r="E41" s="168"/>
      <c r="F41" s="203" t="s">
        <v>939</v>
      </c>
      <c r="G41" s="169"/>
      <c r="H41" s="203" t="s">
        <v>597</v>
      </c>
      <c r="K41" s="225"/>
      <c r="L41" s="225"/>
      <c r="V41" s="226"/>
    </row>
    <row r="42" spans="1:22" s="460" customFormat="1" ht="17.25" customHeight="1">
      <c r="A42" s="203" t="s">
        <v>946</v>
      </c>
      <c r="B42" s="169"/>
      <c r="C42" s="203" t="s">
        <v>597</v>
      </c>
      <c r="D42" s="500"/>
      <c r="E42" s="168"/>
      <c r="F42" s="203" t="s">
        <v>941</v>
      </c>
      <c r="G42" s="169"/>
      <c r="H42" s="203" t="s">
        <v>597</v>
      </c>
      <c r="K42" s="225"/>
      <c r="L42" s="225"/>
      <c r="V42" s="226"/>
    </row>
    <row r="43" spans="1:22" ht="20">
      <c r="A43" s="168"/>
      <c r="B43" s="168"/>
      <c r="C43" s="168"/>
      <c r="D43" s="500"/>
      <c r="E43" s="168"/>
      <c r="F43" s="203" t="s">
        <v>940</v>
      </c>
      <c r="H43" s="203" t="s">
        <v>597</v>
      </c>
    </row>
    <row r="44" spans="1:22" ht="14">
      <c r="A44" s="459"/>
      <c r="B44" s="435"/>
      <c r="C44" s="167"/>
      <c r="D44" s="514"/>
    </row>
    <row r="45" spans="1:22" ht="14">
      <c r="A45" s="450"/>
      <c r="B45" s="435"/>
      <c r="C45" s="167"/>
      <c r="D45" s="514"/>
    </row>
    <row r="46" spans="1:22" ht="14">
      <c r="A46" s="452"/>
      <c r="B46" s="435"/>
      <c r="C46" s="167"/>
      <c r="D46" s="514"/>
    </row>
    <row r="47" spans="1:22" ht="14">
      <c r="A47" s="452"/>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35"/>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35"/>
      <c r="B65" s="435"/>
      <c r="C65" s="167"/>
      <c r="D65" s="514"/>
    </row>
    <row r="66" spans="1:4" ht="14">
      <c r="B66" s="435"/>
      <c r="C66" s="167"/>
      <c r="D66" s="514"/>
    </row>
    <row r="67" spans="1:4" ht="14">
      <c r="B67" s="435"/>
      <c r="C67" s="167"/>
      <c r="D67" s="514"/>
    </row>
    <row r="68" spans="1:4" ht="14">
      <c r="B68" s="435"/>
      <c r="C68" s="167"/>
      <c r="D68" s="514"/>
    </row>
    <row r="69" spans="1:4" ht="14">
      <c r="B69" s="435"/>
      <c r="C69" s="167"/>
      <c r="D69" s="514"/>
    </row>
    <row r="70" spans="1:4" ht="14">
      <c r="B70" s="435"/>
      <c r="C70" s="167"/>
      <c r="D70" s="514"/>
    </row>
    <row r="71" spans="1:4" ht="14">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sheetData>
  <mergeCells count="9">
    <mergeCell ref="F35:G35"/>
    <mergeCell ref="H35:I35"/>
    <mergeCell ref="L35:V35"/>
    <mergeCell ref="B27:C28"/>
    <mergeCell ref="L29:V29"/>
    <mergeCell ref="F30:G30"/>
    <mergeCell ref="F31:G31"/>
    <mergeCell ref="F32:G32"/>
    <mergeCell ref="L34:V34"/>
  </mergeCells>
  <printOptions horizontalCentered="1"/>
  <pageMargins left="0.19685039370078741" right="0" top="0.15748031496062992" bottom="0.15748031496062992" header="0.11811023622047245" footer="0.15748031496062992"/>
  <pageSetup paperSize="9" scale="69" firstPageNumber="4294963191" orientation="landscape" r:id="rId1"/>
  <headerFooter alignWithMargins="0">
    <oddHeader>&amp;R&amp;"Calibri"&amp;10&amp;K000000 Confidential&amp;1#_x000D_</oddHead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B84"/>
  <sheetViews>
    <sheetView topLeftCell="A13"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61"/>
      <c r="I10" s="56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350</v>
      </c>
      <c r="C19" s="324" t="str">
        <f>IF(D19="","",VLOOKUP(B19,Data!$B$5:$L$502,2,FALSE))</f>
        <v>ZU05460</v>
      </c>
      <c r="D19" s="485">
        <v>2</v>
      </c>
      <c r="E19" s="525" t="s">
        <v>528</v>
      </c>
      <c r="F19" s="325">
        <f>IF(D19="","",VLOOKUP(B19,Data!$B$5:$L$502,11,FALSE))</f>
        <v>5913.05</v>
      </c>
      <c r="G19" s="326">
        <f>IF(D19&gt;0,D19*F19,"-")</f>
        <v>11826.1</v>
      </c>
      <c r="H19" s="327" t="str">
        <f>IF(D19="","",VLOOKUP(B19,Data!$B$5:$D$502,3,FALSE))</f>
        <v>C/T</v>
      </c>
      <c r="I19" s="327" t="str">
        <f>IF(D19="","",VLOOKUP(B19,Data!$B$5:$M$502,12,FALSE))</f>
        <v>Indonesia</v>
      </c>
      <c r="J19" s="356" t="s">
        <v>1005</v>
      </c>
      <c r="K19" s="325">
        <f>IF(D19="","",VLOOKUP(B19,Data!$B$5:$E$502,4,FALSE)*D19)</f>
        <v>676</v>
      </c>
      <c r="L19" s="325">
        <f>IF(D19="","",VLOOKUP(B19,Data!$B$5:$F$502,5,FALSE)*D19)</f>
        <v>594</v>
      </c>
      <c r="M19" s="357"/>
      <c r="N19" s="358"/>
      <c r="O19" s="359"/>
      <c r="P19" s="360"/>
      <c r="Q19" s="359"/>
      <c r="R19" s="359"/>
      <c r="S19" s="360"/>
      <c r="T19" s="361"/>
      <c r="U19" s="360"/>
      <c r="V19" s="334">
        <f>IF(D19="","",VLOOKUP(B19,Data!$B$5:$J$502,9,FALSE)*D19)</f>
        <v>3.6120000000000001</v>
      </c>
      <c r="X19" s="386"/>
      <c r="Y19" s="386"/>
      <c r="Z19" s="386"/>
      <c r="AA19" s="386"/>
      <c r="AB19" s="386"/>
    </row>
    <row r="20" spans="1:28" s="468" customFormat="1" ht="19.25" customHeight="1">
      <c r="A20" s="540">
        <v>2</v>
      </c>
      <c r="B20" s="499" t="s">
        <v>361</v>
      </c>
      <c r="C20" s="324" t="str">
        <f>IF(D20="","",VLOOKUP(B20,Data!$B$5:$L$502,2,FALSE))</f>
        <v>WQ78290</v>
      </c>
      <c r="D20" s="485">
        <v>19</v>
      </c>
      <c r="E20" s="525"/>
      <c r="F20" s="325">
        <f>IF(D20="","",VLOOKUP(B20,Data!$B$5:$L$502,11,FALSE))</f>
        <v>4283.7299999999996</v>
      </c>
      <c r="G20" s="326">
        <f>IF(D20&gt;0,D20*F20,"-")</f>
        <v>81390.87</v>
      </c>
      <c r="H20" s="327" t="str">
        <f>IF(D20="","",VLOOKUP(B20,Data!$B$5:$D$502,3,FALSE))</f>
        <v>C/T</v>
      </c>
      <c r="I20" s="327" t="str">
        <f>IF(D20="","",VLOOKUP(B20,Data!$B$5:$M$502,12,FALSE))</f>
        <v>Indonesia</v>
      </c>
      <c r="J20" s="356" t="s">
        <v>1005</v>
      </c>
      <c r="K20" s="325">
        <f>IF(D20="","",VLOOKUP(B20,Data!$B$5:$E$502,4,FALSE)*D20)</f>
        <v>5795</v>
      </c>
      <c r="L20" s="325">
        <f>IF(D20="","",VLOOKUP(B20,Data!$B$5:$F$502,5,FALSE)*D20)</f>
        <v>5111</v>
      </c>
      <c r="M20" s="357"/>
      <c r="N20" s="358"/>
      <c r="O20" s="359"/>
      <c r="P20" s="360"/>
      <c r="Q20" s="359"/>
      <c r="R20" s="359"/>
      <c r="S20" s="360"/>
      <c r="T20" s="361"/>
      <c r="U20" s="360"/>
      <c r="V20" s="334">
        <f>IF(D20="","",VLOOKUP(B20,Data!$B$5:$J$502,9,FALSE)*D20)</f>
        <v>29.146000000000001</v>
      </c>
      <c r="X20" s="386"/>
      <c r="Y20" s="386"/>
      <c r="Z20" s="386"/>
      <c r="AA20" s="386"/>
      <c r="AB20" s="386"/>
    </row>
    <row r="21" spans="1:28" s="468" customFormat="1" ht="19.25" customHeight="1">
      <c r="A21" s="540">
        <v>3</v>
      </c>
      <c r="B21" s="499" t="s">
        <v>724</v>
      </c>
      <c r="C21" s="324" t="str">
        <f>IF(D21="","",VLOOKUP(B21,Data!$B$5:$L$502,2,FALSE))</f>
        <v>VAC9590</v>
      </c>
      <c r="D21" s="485">
        <v>2</v>
      </c>
      <c r="E21" s="525" t="s">
        <v>529</v>
      </c>
      <c r="F21" s="325">
        <f>IF(D21="","",VLOOKUP(B21,Data!$B$5:$L$502,11,FALSE))</f>
        <v>5076.5600000000004</v>
      </c>
      <c r="G21" s="326">
        <f>IF(D21&gt;0,D21*F21,"-")</f>
        <v>10153.120000000001</v>
      </c>
      <c r="H21" s="327" t="str">
        <f>IF(D21="","",VLOOKUP(B21,Data!$B$5:$D$502,3,FALSE))</f>
        <v>C/T</v>
      </c>
      <c r="I21" s="327" t="str">
        <f>IF(D21="","",VLOOKUP(B21,Data!$B$5:$M$502,12,FALSE))</f>
        <v>Indonesia</v>
      </c>
      <c r="J21" s="356" t="s">
        <v>1005</v>
      </c>
      <c r="K21" s="325">
        <f>IF(D21="","",VLOOKUP(B21,Data!$B$5:$E$502,4,FALSE)*D21)</f>
        <v>620</v>
      </c>
      <c r="L21" s="325">
        <f>IF(D21="","",VLOOKUP(B21,Data!$B$5:$F$502,5,FALSE)*D21)</f>
        <v>548</v>
      </c>
      <c r="M21" s="357"/>
      <c r="N21" s="358"/>
      <c r="O21" s="359"/>
      <c r="P21" s="360"/>
      <c r="Q21" s="359"/>
      <c r="R21" s="359"/>
      <c r="S21" s="360"/>
      <c r="T21" s="361"/>
      <c r="U21" s="360"/>
      <c r="V21" s="334">
        <f>IF(D21="","",VLOOKUP(B21,Data!$B$5:$J$502,9,FALSE)*D21)</f>
        <v>3.0680000000000001</v>
      </c>
      <c r="X21" s="386"/>
      <c r="Y21" s="386"/>
      <c r="Z21" s="386"/>
      <c r="AA21" s="386"/>
      <c r="AB21" s="386"/>
    </row>
    <row r="22" spans="1:28" s="468" customFormat="1" ht="19.25" customHeight="1">
      <c r="A22" s="540">
        <v>4</v>
      </c>
      <c r="B22" s="499" t="s">
        <v>340</v>
      </c>
      <c r="C22" s="324" t="str">
        <f>IF(D22="","",VLOOKUP(B22,Data!$B$5:$L$502,2,FALSE))</f>
        <v>ZE62400</v>
      </c>
      <c r="D22" s="485">
        <v>4</v>
      </c>
      <c r="E22" s="312"/>
      <c r="F22" s="325">
        <f>IF(D22="","",VLOOKUP(B22,Data!$B$5:$L$502,11,FALSE))</f>
        <v>1704.47</v>
      </c>
      <c r="G22" s="326">
        <f>IF(D22&gt;0,D22*F22,"-")</f>
        <v>6817.88</v>
      </c>
      <c r="H22" s="327" t="str">
        <f>IF(D22="","",VLOOKUP(B22,Data!$B$5:$D$502,3,FALSE))</f>
        <v>C/T</v>
      </c>
      <c r="I22" s="327" t="str">
        <f>IF(D22="","",VLOOKUP(B22,Data!$B$5:$M$502,12,FALSE))</f>
        <v>Indonesia</v>
      </c>
      <c r="J22" s="356" t="s">
        <v>1005</v>
      </c>
      <c r="K22" s="325">
        <f>IF(D22="","",VLOOKUP(B22,Data!$B$5:$E$502,4,FALSE)*D22)</f>
        <v>804</v>
      </c>
      <c r="L22" s="325">
        <f>IF(D22="","",VLOOKUP(B22,Data!$B$5:$F$502,5,FALSE)*D22)</f>
        <v>724</v>
      </c>
      <c r="M22" s="357"/>
      <c r="N22" s="358"/>
      <c r="O22" s="359"/>
      <c r="P22" s="360"/>
      <c r="Q22" s="359"/>
      <c r="R22" s="359"/>
      <c r="S22" s="360"/>
      <c r="T22" s="361"/>
      <c r="U22" s="360"/>
      <c r="V22" s="334">
        <f>IF(D22="","",VLOOKUP(B22,Data!$B$5:$J$502,9,FALSE)*D22)</f>
        <v>4.5999999999999996</v>
      </c>
      <c r="X22" s="386"/>
      <c r="Y22" s="386"/>
      <c r="Z22" s="386"/>
      <c r="AA22" s="386"/>
      <c r="AB22" s="386"/>
    </row>
    <row r="23" spans="1:28" s="468" customFormat="1" ht="19.25" customHeight="1">
      <c r="A23" s="540">
        <v>5</v>
      </c>
      <c r="B23" s="499" t="s">
        <v>394</v>
      </c>
      <c r="C23" s="324" t="str">
        <f>IF(D23="","",VLOOKUP(B23,Data!$B$5:$L$502,2,FALSE))</f>
        <v>ZW44770</v>
      </c>
      <c r="D23" s="485">
        <v>3</v>
      </c>
      <c r="E23" s="312" t="s">
        <v>982</v>
      </c>
      <c r="F23" s="325">
        <f>IF(D23="","",VLOOKUP(B23,Data!$B$5:$L$502,11,FALSE))</f>
        <v>1857.02</v>
      </c>
      <c r="G23" s="326">
        <f t="shared" ref="G23:G31" si="0">IF(D23&gt;0,D23*F23,"-")</f>
        <v>5571.0599999999995</v>
      </c>
      <c r="H23" s="327" t="str">
        <f>IF(D23="","",VLOOKUP(B23,Data!$B$5:$D$502,3,FALSE))</f>
        <v>C/T</v>
      </c>
      <c r="I23" s="327" t="str">
        <f>IF(D23="","",VLOOKUP(B23,Data!$B$5:$M$502,12,FALSE))</f>
        <v>Indonesia</v>
      </c>
      <c r="J23" s="356" t="s">
        <v>1005</v>
      </c>
      <c r="K23" s="325">
        <f>IF(D23="","",VLOOKUP(B23,Data!$B$5:$E$502,4,FALSE)*D23)</f>
        <v>603</v>
      </c>
      <c r="L23" s="325">
        <f>IF(D23="","",VLOOKUP(B23,Data!$B$5:$F$502,5,FALSE)*D23)</f>
        <v>543</v>
      </c>
      <c r="M23" s="357"/>
      <c r="N23" s="358"/>
      <c r="O23" s="359"/>
      <c r="P23" s="360"/>
      <c r="Q23" s="359"/>
      <c r="R23" s="359"/>
      <c r="S23" s="360"/>
      <c r="T23" s="361"/>
      <c r="U23" s="360"/>
      <c r="V23" s="334">
        <f>IF(D23="","",VLOOKUP(B23,Data!$B$5:$J$502,9,FALSE)*D23)</f>
        <v>3.4499999999999997</v>
      </c>
      <c r="X23" s="386"/>
      <c r="Y23" s="386"/>
      <c r="Z23" s="386"/>
      <c r="AA23" s="386"/>
      <c r="AB23" s="386"/>
    </row>
    <row r="24" spans="1:28" s="468" customFormat="1" ht="19.25" customHeight="1">
      <c r="A24" s="540">
        <v>6</v>
      </c>
      <c r="B24" s="499" t="s">
        <v>719</v>
      </c>
      <c r="C24" s="324" t="str">
        <f>IF(D24="","",VLOOKUP(B24,Data!$B$5:$L$502,2,FALSE))</f>
        <v>VAC9530</v>
      </c>
      <c r="D24" s="485">
        <v>2</v>
      </c>
      <c r="E24" s="312"/>
      <c r="F24" s="325">
        <f>IF(D24="","",VLOOKUP(B24,Data!$B$5:$L$502,11,FALSE))</f>
        <v>2053.67</v>
      </c>
      <c r="G24" s="326">
        <f t="shared" si="0"/>
        <v>4107.34</v>
      </c>
      <c r="H24" s="327" t="str">
        <f>IF(D24="","",VLOOKUP(B24,Data!$B$5:$D$502,3,FALSE))</f>
        <v>C/T</v>
      </c>
      <c r="I24" s="327" t="str">
        <f>IF(D24="","",VLOOKUP(B24,Data!$B$5:$M$502,12,FALSE))</f>
        <v>Indonesia</v>
      </c>
      <c r="J24" s="356" t="s">
        <v>1005</v>
      </c>
      <c r="K24" s="325">
        <f>IF(D24="","",VLOOKUP(B24,Data!$B$5:$E$502,4,FALSE)*D24)</f>
        <v>408</v>
      </c>
      <c r="L24" s="325">
        <f>IF(D24="","",VLOOKUP(B24,Data!$B$5:$F$502,5,FALSE)*D24)</f>
        <v>368</v>
      </c>
      <c r="M24" s="357"/>
      <c r="N24" s="358"/>
      <c r="O24" s="359"/>
      <c r="P24" s="360"/>
      <c r="Q24" s="359"/>
      <c r="R24" s="359"/>
      <c r="S24" s="360"/>
      <c r="T24" s="361"/>
      <c r="U24" s="360"/>
      <c r="V24" s="334">
        <f>IF(D24="","",VLOOKUP(B24,Data!$B$5:$J$502,9,FALSE)*D24)</f>
        <v>2.258</v>
      </c>
      <c r="X24" s="386"/>
      <c r="Y24" s="386"/>
      <c r="Z24" s="386"/>
      <c r="AA24" s="386"/>
      <c r="AB24" s="386"/>
    </row>
    <row r="25" spans="1:28" s="468" customFormat="1" ht="19.25" customHeight="1">
      <c r="A25" s="540">
        <v>7</v>
      </c>
      <c r="B25" s="499" t="s">
        <v>353</v>
      </c>
      <c r="C25" s="324" t="str">
        <f>IF(D25="","",VLOOKUP(B25,Data!$B$5:$L$502,2,FALSE))</f>
        <v>ZF71250</v>
      </c>
      <c r="D25" s="485">
        <v>6</v>
      </c>
      <c r="E25" s="312"/>
      <c r="F25" s="325">
        <f>IF(D25="","",VLOOKUP(B25,Data!$B$5:$L$502,11,FALSE))</f>
        <v>1991.71</v>
      </c>
      <c r="G25" s="326">
        <f t="shared" si="0"/>
        <v>11950.26</v>
      </c>
      <c r="H25" s="327" t="str">
        <f>IF(D25="","",VLOOKUP(B25,Data!$B$5:$D$502,3,FALSE))</f>
        <v>C/T</v>
      </c>
      <c r="I25" s="327" t="str">
        <f>IF(D25="","",VLOOKUP(B25,Data!$B$5:$M$502,12,FALSE))</f>
        <v>Indonesia</v>
      </c>
      <c r="J25" s="356" t="s">
        <v>1005</v>
      </c>
      <c r="K25" s="325">
        <f>IF(D25="","",VLOOKUP(B25,Data!$B$5:$E$502,4,FALSE)*D25)</f>
        <v>1320</v>
      </c>
      <c r="L25" s="325">
        <f>IF(D25="","",VLOOKUP(B25,Data!$B$5:$F$502,5,FALSE)*D25)</f>
        <v>1194</v>
      </c>
      <c r="M25" s="357"/>
      <c r="N25" s="358"/>
      <c r="O25" s="359"/>
      <c r="P25" s="360"/>
      <c r="Q25" s="359"/>
      <c r="R25" s="359"/>
      <c r="S25" s="360"/>
      <c r="T25" s="361"/>
      <c r="U25" s="360"/>
      <c r="V25" s="334">
        <f>IF(D25="","",VLOOKUP(B25,Data!$B$5:$J$502,9,FALSE)*D25)</f>
        <v>7.11</v>
      </c>
      <c r="X25" s="386"/>
      <c r="Y25" s="386"/>
      <c r="Z25" s="386"/>
      <c r="AA25" s="386"/>
      <c r="AB25" s="386"/>
    </row>
    <row r="26" spans="1:28" s="468" customFormat="1" ht="19.25" customHeight="1">
      <c r="A26" s="540">
        <v>8</v>
      </c>
      <c r="B26" s="499" t="s">
        <v>33</v>
      </c>
      <c r="C26" s="324" t="str">
        <f>IF(D26="","",VLOOKUP(B26,Data!$B$5:$L$502,2,FALSE))</f>
        <v>ZQ21300</v>
      </c>
      <c r="D26" s="485">
        <v>3</v>
      </c>
      <c r="E26" s="312"/>
      <c r="F26" s="325">
        <f>IF(D26="","",VLOOKUP(B26,Data!$B$5:$L$502,11,FALSE))</f>
        <v>2033.63</v>
      </c>
      <c r="G26" s="326">
        <f t="shared" si="0"/>
        <v>6100.89</v>
      </c>
      <c r="H26" s="327" t="str">
        <f>IF(D26="","",VLOOKUP(B26,Data!$B$5:$D$502,3,FALSE))</f>
        <v>C/T</v>
      </c>
      <c r="I26" s="327" t="str">
        <f>IF(D26="","",VLOOKUP(B26,Data!$B$5:$M$502,12,FALSE))</f>
        <v>Indonesia</v>
      </c>
      <c r="J26" s="356" t="s">
        <v>1005</v>
      </c>
      <c r="K26" s="325">
        <f>IF(D26="","",VLOOKUP(B26,Data!$B$5:$E$502,4,FALSE)*D26)</f>
        <v>660</v>
      </c>
      <c r="L26" s="325">
        <f>IF(D26="","",VLOOKUP(B26,Data!$B$5:$F$502,5,FALSE)*D26)</f>
        <v>597</v>
      </c>
      <c r="M26" s="357"/>
      <c r="N26" s="358"/>
      <c r="O26" s="359"/>
      <c r="P26" s="360"/>
      <c r="Q26" s="359"/>
      <c r="R26" s="359"/>
      <c r="S26" s="360"/>
      <c r="T26" s="361"/>
      <c r="U26" s="360"/>
      <c r="V26" s="334">
        <f>IF(D26="","",VLOOKUP(B26,Data!$B$5:$J$502,9,FALSE)*D26)</f>
        <v>3.5550000000000002</v>
      </c>
      <c r="X26" s="386"/>
      <c r="Y26" s="386"/>
      <c r="Z26" s="386"/>
      <c r="AA26" s="386"/>
      <c r="AB26" s="386"/>
    </row>
    <row r="27" spans="1:28" s="468" customFormat="1" ht="19.25" customHeight="1">
      <c r="A27" s="540">
        <v>9</v>
      </c>
      <c r="B27" s="499" t="s">
        <v>26</v>
      </c>
      <c r="C27" s="324" t="str">
        <f>IF(D27="","",VLOOKUP(B27,Data!$B$5:$L$502,2,FALSE))</f>
        <v>ZJ73730</v>
      </c>
      <c r="D27" s="485">
        <v>1</v>
      </c>
      <c r="E27" s="312"/>
      <c r="F27" s="325">
        <f>IF(D27="","",VLOOKUP(B27,Data!$B$5:$L$502,11,FALSE))</f>
        <v>2456.2800000000002</v>
      </c>
      <c r="G27" s="326">
        <f t="shared" si="0"/>
        <v>2456.2800000000002</v>
      </c>
      <c r="H27" s="327" t="str">
        <f>IF(D27="","",VLOOKUP(B27,Data!$B$5:$D$502,3,FALSE))</f>
        <v>C/T</v>
      </c>
      <c r="I27" s="327" t="str">
        <f>IF(D27="","",VLOOKUP(B27,Data!$B$5:$M$502,12,FALSE))</f>
        <v>Indonesia</v>
      </c>
      <c r="J27" s="356" t="s">
        <v>1005</v>
      </c>
      <c r="K27" s="325">
        <f>IF(D27="","",VLOOKUP(B27,Data!$B$5:$E$502,4,FALSE)*D27)</f>
        <v>220</v>
      </c>
      <c r="L27" s="325">
        <f>IF(D27="","",VLOOKUP(B27,Data!$B$5:$F$502,5,FALSE)*D27)</f>
        <v>199</v>
      </c>
      <c r="M27" s="357"/>
      <c r="N27" s="358"/>
      <c r="O27" s="359"/>
      <c r="P27" s="360"/>
      <c r="Q27" s="359"/>
      <c r="R27" s="359"/>
      <c r="S27" s="360"/>
      <c r="T27" s="361"/>
      <c r="U27" s="360"/>
      <c r="V27" s="334">
        <f>IF(D27="","",VLOOKUP(B27,Data!$B$5:$J$502,9,FALSE)*D27)</f>
        <v>1.1850000000000001</v>
      </c>
      <c r="X27" s="386"/>
      <c r="Y27" s="386"/>
      <c r="Z27" s="386"/>
      <c r="AA27" s="386"/>
      <c r="AB27" s="386"/>
    </row>
    <row r="28" spans="1:28" s="468" customFormat="1" ht="19.25" customHeight="1">
      <c r="A28" s="540">
        <v>10</v>
      </c>
      <c r="B28" s="499" t="s">
        <v>396</v>
      </c>
      <c r="C28" s="324" t="str">
        <f>IF(D28="","",VLOOKUP(B28,Data!$B$5:$L$502,2,FALSE))</f>
        <v>ZW44780</v>
      </c>
      <c r="D28" s="485">
        <v>5</v>
      </c>
      <c r="E28" s="312"/>
      <c r="F28" s="325">
        <f>IF(D28="","",VLOOKUP(B28,Data!$B$5:$L$502,11,FALSE))</f>
        <v>2167.13</v>
      </c>
      <c r="G28" s="326">
        <f t="shared" si="0"/>
        <v>10835.650000000001</v>
      </c>
      <c r="H28" s="327" t="str">
        <f>IF(D28="","",VLOOKUP(B28,Data!$B$5:$D$502,3,FALSE))</f>
        <v>C/T</v>
      </c>
      <c r="I28" s="327" t="str">
        <f>IF(D28="","",VLOOKUP(B28,Data!$B$5:$M$502,12,FALSE))</f>
        <v>Indonesia</v>
      </c>
      <c r="J28" s="356" t="s">
        <v>1005</v>
      </c>
      <c r="K28" s="325">
        <f>IF(D28="","",VLOOKUP(B28,Data!$B$5:$E$502,4,FALSE)*D28)</f>
        <v>1100</v>
      </c>
      <c r="L28" s="325">
        <f>IF(D28="","",VLOOKUP(B28,Data!$B$5:$F$502,5,FALSE)*D28)</f>
        <v>995</v>
      </c>
      <c r="M28" s="357"/>
      <c r="N28" s="358"/>
      <c r="O28" s="359"/>
      <c r="P28" s="360"/>
      <c r="Q28" s="359"/>
      <c r="R28" s="359"/>
      <c r="S28" s="360"/>
      <c r="T28" s="361"/>
      <c r="U28" s="360"/>
      <c r="V28" s="334">
        <f>IF(D28="","",VLOOKUP(B28,Data!$B$5:$J$502,9,FALSE)*D28)</f>
        <v>5.9250000000000007</v>
      </c>
      <c r="X28" s="386"/>
      <c r="Y28" s="386"/>
      <c r="Z28" s="386"/>
      <c r="AA28" s="386"/>
      <c r="AB28" s="386"/>
    </row>
    <row r="29" spans="1:28" s="468" customFormat="1" ht="19.25" customHeight="1">
      <c r="A29" s="540">
        <v>11</v>
      </c>
      <c r="B29" s="499" t="s">
        <v>720</v>
      </c>
      <c r="C29" s="324" t="str">
        <f>IF(D29="","",VLOOKUP(B29,Data!$B$5:$L$502,2,FALSE))</f>
        <v>VAC9540</v>
      </c>
      <c r="D29" s="485">
        <v>8</v>
      </c>
      <c r="E29" s="312"/>
      <c r="F29" s="325">
        <f>IF(D29="","",VLOOKUP(B29,Data!$B$5:$L$502,11,FALSE))</f>
        <v>2343</v>
      </c>
      <c r="G29" s="326">
        <f t="shared" si="0"/>
        <v>18744</v>
      </c>
      <c r="H29" s="327" t="str">
        <f>IF(D29="","",VLOOKUP(B29,Data!$B$5:$D$502,3,FALSE))</f>
        <v>C/T</v>
      </c>
      <c r="I29" s="327" t="str">
        <f>IF(D29="","",VLOOKUP(B29,Data!$B$5:$M$502,12,FALSE))</f>
        <v>Indonesia</v>
      </c>
      <c r="J29" s="356" t="s">
        <v>1005</v>
      </c>
      <c r="K29" s="325">
        <f>IF(D29="","",VLOOKUP(B29,Data!$B$5:$E$502,4,FALSE)*D29)</f>
        <v>1800</v>
      </c>
      <c r="L29" s="325">
        <f>IF(D29="","",VLOOKUP(B29,Data!$B$5:$F$502,5,FALSE)*D29)</f>
        <v>1632</v>
      </c>
      <c r="M29" s="357"/>
      <c r="N29" s="358"/>
      <c r="O29" s="359"/>
      <c r="P29" s="360"/>
      <c r="Q29" s="359"/>
      <c r="R29" s="359"/>
      <c r="S29" s="360"/>
      <c r="T29" s="361"/>
      <c r="U29" s="360"/>
      <c r="V29" s="334">
        <f>IF(D29="","",VLOOKUP(B29,Data!$B$5:$J$502,9,FALSE)*D29)</f>
        <v>9.48</v>
      </c>
      <c r="X29" s="386"/>
      <c r="Y29" s="386"/>
      <c r="Z29" s="386"/>
      <c r="AA29" s="386"/>
      <c r="AB29" s="386"/>
    </row>
    <row r="30" spans="1:28" s="468" customFormat="1" ht="19.25" customHeight="1">
      <c r="A30" s="540">
        <v>12</v>
      </c>
      <c r="B30" s="499" t="s">
        <v>889</v>
      </c>
      <c r="C30" s="324" t="str">
        <f>IF(D30="","",VLOOKUP(B30,Data!$B$5:$L$502,2,FALSE))</f>
        <v>VCM7820</v>
      </c>
      <c r="D30" s="485">
        <v>2</v>
      </c>
      <c r="E30" s="312"/>
      <c r="F30" s="325">
        <f>IF(D30="","",VLOOKUP(B30,Data!$B$5:$L$502,11,FALSE))</f>
        <v>2650.46</v>
      </c>
      <c r="G30" s="326">
        <f t="shared" si="0"/>
        <v>5300.92</v>
      </c>
      <c r="H30" s="327" t="str">
        <f>IF(D30="","",VLOOKUP(B30,Data!$B$5:$D$502,3,FALSE))</f>
        <v>C/T</v>
      </c>
      <c r="I30" s="327" t="str">
        <f>IF(D30="","",VLOOKUP(B30,Data!$B$5:$M$502,12,FALSE))</f>
        <v>Indonesia</v>
      </c>
      <c r="J30" s="356" t="s">
        <v>1005</v>
      </c>
      <c r="K30" s="325">
        <f>IF(D30="","",VLOOKUP(B30,Data!$B$5:$E$502,4,FALSE)*D30)</f>
        <v>540</v>
      </c>
      <c r="L30" s="325">
        <f>IF(D30="","",VLOOKUP(B30,Data!$B$5:$F$502,5,FALSE)*D30)</f>
        <v>460</v>
      </c>
      <c r="M30" s="357"/>
      <c r="N30" s="358"/>
      <c r="O30" s="359"/>
      <c r="P30" s="360"/>
      <c r="Q30" s="359"/>
      <c r="R30" s="359"/>
      <c r="S30" s="360"/>
      <c r="T30" s="361"/>
      <c r="U30" s="360"/>
      <c r="V30" s="334">
        <f>IF(D30="","",VLOOKUP(B30,Data!$B$5:$J$502,9,FALSE)*D30)</f>
        <v>2.8079999999999998</v>
      </c>
      <c r="X30" s="386"/>
      <c r="Y30" s="386"/>
      <c r="Z30" s="386"/>
      <c r="AA30" s="386"/>
      <c r="AB30" s="386"/>
    </row>
    <row r="31" spans="1:28" s="468" customFormat="1" ht="19.25" customHeight="1">
      <c r="A31" s="540">
        <v>13</v>
      </c>
      <c r="B31" s="499" t="s">
        <v>892</v>
      </c>
      <c r="C31" s="324" t="str">
        <f>IF(D31="","",VLOOKUP(B31,Data!$B$5:$L$502,2,FALSE))</f>
        <v>VCM7890</v>
      </c>
      <c r="D31" s="485">
        <v>6</v>
      </c>
      <c r="E31" s="312"/>
      <c r="F31" s="325">
        <f>IF(D31="","",VLOOKUP(B31,Data!$B$5:$L$502,11,FALSE))</f>
        <v>2253.08</v>
      </c>
      <c r="G31" s="326">
        <f t="shared" si="0"/>
        <v>13518.48</v>
      </c>
      <c r="H31" s="327" t="str">
        <f>IF(D31="","",VLOOKUP(B31,Data!$B$5:$D$502,3,FALSE))</f>
        <v>C/T</v>
      </c>
      <c r="I31" s="327" t="str">
        <f>IF(D31="","",VLOOKUP(B31,Data!$B$5:$M$502,12,FALSE))</f>
        <v>Indonesia</v>
      </c>
      <c r="J31" s="356" t="s">
        <v>1005</v>
      </c>
      <c r="K31" s="325">
        <f>IF(D31="","",VLOOKUP(B31,Data!$B$5:$E$502,4,FALSE)*D31)</f>
        <v>1560</v>
      </c>
      <c r="L31" s="325">
        <f>IF(D31="","",VLOOKUP(B31,Data!$B$5:$F$502,5,FALSE)*D31)</f>
        <v>1410</v>
      </c>
      <c r="M31" s="357"/>
      <c r="N31" s="358"/>
      <c r="O31" s="359"/>
      <c r="P31" s="360"/>
      <c r="Q31" s="359"/>
      <c r="R31" s="359"/>
      <c r="S31" s="360"/>
      <c r="T31" s="361"/>
      <c r="U31" s="360"/>
      <c r="V31" s="334">
        <f>IF(D31="","",VLOOKUP(B31,Data!$B$5:$J$502,9,FALSE)*D31)</f>
        <v>8.4420000000000002</v>
      </c>
      <c r="X31" s="386"/>
      <c r="Y31" s="386"/>
      <c r="Z31" s="386"/>
      <c r="AA31" s="386"/>
      <c r="AB31" s="386"/>
    </row>
    <row r="32" spans="1:28" s="468" customFormat="1" ht="19.25" customHeight="1">
      <c r="A32" s="540">
        <v>14</v>
      </c>
      <c r="B32" s="499" t="s">
        <v>893</v>
      </c>
      <c r="C32" s="324" t="str">
        <f>IF(D32="","",VLOOKUP(B32,Data!$B$5:$L$502,2,FALSE))</f>
        <v>VCM7900</v>
      </c>
      <c r="D32" s="485">
        <v>1</v>
      </c>
      <c r="E32" s="312"/>
      <c r="F32" s="325">
        <f>IF(D32="","",VLOOKUP(B32,Data!$B$5:$L$502,11,FALSE))</f>
        <v>2696.84</v>
      </c>
      <c r="G32" s="326">
        <f>IF(D32&gt;0,D32*F32,"-")</f>
        <v>2696.84</v>
      </c>
      <c r="H32" s="327" t="str">
        <f>IF(D32="","",VLOOKUP(B32,Data!$B$5:$D$502,3,FALSE))</f>
        <v>C/T</v>
      </c>
      <c r="I32" s="327" t="str">
        <f>IF(D32="","",VLOOKUP(B32,Data!$B$5:$M$502,12,FALSE))</f>
        <v>Indonesia</v>
      </c>
      <c r="J32" s="356" t="s">
        <v>1005</v>
      </c>
      <c r="K32" s="325">
        <f>IF(D32="","",VLOOKUP(B32,Data!$B$5:$E$502,4,FALSE)*D32)</f>
        <v>260</v>
      </c>
      <c r="L32" s="325">
        <f>IF(D32="","",VLOOKUP(B32,Data!$B$5:$F$502,5,FALSE)*D32)</f>
        <v>235</v>
      </c>
      <c r="M32" s="357"/>
      <c r="N32" s="358"/>
      <c r="O32" s="359"/>
      <c r="P32" s="360"/>
      <c r="Q32" s="359"/>
      <c r="R32" s="359"/>
      <c r="S32" s="360"/>
      <c r="T32" s="361"/>
      <c r="U32" s="360"/>
      <c r="V32" s="334">
        <f>IF(D32="","",VLOOKUP(B32,Data!$B$5:$J$502,9,FALSE)*D32)</f>
        <v>1.407</v>
      </c>
      <c r="X32" s="386"/>
      <c r="Y32" s="386"/>
      <c r="Z32" s="386"/>
      <c r="AA32" s="386"/>
      <c r="AB32" s="386"/>
    </row>
    <row r="33" spans="1:28" s="468" customFormat="1" ht="19.25" customHeight="1">
      <c r="A33" s="540"/>
      <c r="B33" s="499"/>
      <c r="C33" s="324" t="str">
        <f>IF(D33="","",VLOOKUP(B33,Data!$B$5:$L$502,2,FALSE))</f>
        <v/>
      </c>
      <c r="D33" s="485"/>
      <c r="E33" s="312"/>
      <c r="F33" s="325" t="str">
        <f>IF(D33="","",VLOOKUP(B33,Data!$B$5:$L$502,11,FALSE))</f>
        <v/>
      </c>
      <c r="G33" s="326" t="str">
        <f>IF(D33&gt;0,D33*F33,"-")</f>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386"/>
      <c r="Y33" s="386"/>
      <c r="Z33" s="386"/>
      <c r="AA33" s="386"/>
      <c r="AB33" s="386"/>
    </row>
    <row r="34" spans="1:28" s="440" customFormat="1" ht="17.5">
      <c r="A34" s="540"/>
      <c r="B34" s="784"/>
      <c r="C34" s="785"/>
      <c r="D34" s="510">
        <f>SUM(D17:D33)</f>
        <v>64</v>
      </c>
      <c r="E34" s="463"/>
      <c r="F34" s="351"/>
      <c r="G34" s="351">
        <f>SUM(G17:G33)</f>
        <v>191469.69000000003</v>
      </c>
      <c r="H34" s="462"/>
      <c r="I34" s="462"/>
      <c r="J34" s="462"/>
      <c r="K34" s="351">
        <f>SUM(K17:K33)</f>
        <v>16366</v>
      </c>
      <c r="L34" s="351">
        <f>SUM(L17:L33)</f>
        <v>14610</v>
      </c>
      <c r="M34" s="351">
        <f>SUM(M18:M33)</f>
        <v>0</v>
      </c>
      <c r="N34" s="351" t="e">
        <f>SUM(#REF!)</f>
        <v>#REF!</v>
      </c>
      <c r="O34" s="351">
        <f>SUM(O18:O33)</f>
        <v>0</v>
      </c>
      <c r="P34" s="351">
        <f>SUM(P18:P33)</f>
        <v>0</v>
      </c>
      <c r="Q34" s="351" t="e">
        <f>SUM(#REF!)</f>
        <v>#REF!</v>
      </c>
      <c r="R34" s="351">
        <f>SUM(R18:R33)</f>
        <v>0</v>
      </c>
      <c r="S34" s="351">
        <f>SUM(S18:S33)</f>
        <v>0</v>
      </c>
      <c r="T34" s="351"/>
      <c r="U34" s="351">
        <f>SUM(U18:U33)</f>
        <v>0</v>
      </c>
      <c r="V34" s="354">
        <f>SUM(V17:V33)</f>
        <v>86.046000000000006</v>
      </c>
    </row>
    <row r="35" spans="1:28" ht="16.5">
      <c r="A35" s="540"/>
      <c r="B35" s="786"/>
      <c r="C35" s="787"/>
      <c r="D35" s="511"/>
      <c r="E35" s="412"/>
      <c r="F35" s="183" t="s">
        <v>821</v>
      </c>
      <c r="G35" s="180"/>
      <c r="H35" s="442"/>
      <c r="I35" s="442"/>
      <c r="J35" s="442"/>
      <c r="K35" s="184"/>
      <c r="L35" s="180"/>
      <c r="M35" s="414"/>
      <c r="N35" s="413"/>
      <c r="O35" s="413"/>
      <c r="P35" s="413"/>
      <c r="Q35" s="413"/>
      <c r="R35" s="413"/>
      <c r="S35" s="413"/>
      <c r="T35" s="414"/>
      <c r="U35" s="414"/>
      <c r="V35" s="182"/>
    </row>
    <row r="36" spans="1:28" ht="13">
      <c r="A36" s="393" t="s">
        <v>530</v>
      </c>
      <c r="B36" s="394"/>
      <c r="C36" s="444"/>
      <c r="D36" s="512" t="s">
        <v>538</v>
      </c>
      <c r="E36" s="407"/>
      <c r="F36" s="80" t="s">
        <v>83</v>
      </c>
      <c r="G36" s="84"/>
      <c r="H36" s="423" t="s">
        <v>84</v>
      </c>
      <c r="I36" s="446"/>
      <c r="J36" s="175" t="s">
        <v>85</v>
      </c>
      <c r="K36" s="175"/>
      <c r="L36" s="765" t="s">
        <v>86</v>
      </c>
      <c r="M36" s="766"/>
      <c r="N36" s="766"/>
      <c r="O36" s="766"/>
      <c r="P36" s="766"/>
      <c r="Q36" s="766"/>
      <c r="R36" s="766"/>
      <c r="S36" s="766"/>
      <c r="T36" s="766"/>
      <c r="U36" s="766"/>
      <c r="V36" s="767"/>
    </row>
    <row r="37" spans="1:28" ht="13">
      <c r="A37" s="400" t="s">
        <v>531</v>
      </c>
      <c r="C37" s="409"/>
      <c r="D37" s="501" t="s">
        <v>88</v>
      </c>
      <c r="F37" s="768"/>
      <c r="G37" s="769"/>
      <c r="H37" s="400" t="s">
        <v>89</v>
      </c>
      <c r="I37" s="447"/>
      <c r="J37" s="177" t="s">
        <v>90</v>
      </c>
      <c r="K37" s="177"/>
      <c r="L37" s="173"/>
      <c r="V37" s="178"/>
    </row>
    <row r="38" spans="1:28">
      <c r="A38" s="400" t="s">
        <v>532</v>
      </c>
      <c r="C38" s="401"/>
      <c r="F38" s="768"/>
      <c r="G38" s="769"/>
      <c r="H38" s="400"/>
      <c r="I38" s="447"/>
      <c r="J38" s="177" t="s">
        <v>94</v>
      </c>
      <c r="K38" s="177"/>
      <c r="L38" s="173"/>
      <c r="V38" s="178"/>
    </row>
    <row r="39" spans="1:28" ht="12" customHeight="1">
      <c r="A39" s="412"/>
      <c r="B39" s="413"/>
      <c r="C39" s="448"/>
      <c r="D39" s="501" t="s">
        <v>95</v>
      </c>
      <c r="F39" s="768"/>
      <c r="G39" s="769"/>
      <c r="H39" s="400" t="s">
        <v>96</v>
      </c>
      <c r="I39" s="447"/>
      <c r="J39" s="177"/>
      <c r="K39" s="177"/>
      <c r="L39" s="173"/>
      <c r="V39" s="178"/>
    </row>
    <row r="40" spans="1:28" ht="13">
      <c r="A40" s="393" t="s">
        <v>97</v>
      </c>
      <c r="B40" s="407"/>
      <c r="C40" s="395"/>
      <c r="D40" s="501" t="s">
        <v>98</v>
      </c>
      <c r="F40" s="88" t="s">
        <v>99</v>
      </c>
      <c r="G40" s="85"/>
      <c r="H40" s="400" t="s">
        <v>89</v>
      </c>
      <c r="I40" s="447"/>
      <c r="J40" s="177" t="s">
        <v>100</v>
      </c>
      <c r="K40" s="177"/>
      <c r="L40" s="173"/>
      <c r="V40" s="178"/>
    </row>
    <row r="41" spans="1:28" ht="14.25" customHeight="1">
      <c r="A41" s="400" t="s">
        <v>546</v>
      </c>
      <c r="C41" s="401"/>
      <c r="D41" s="501" t="s">
        <v>101</v>
      </c>
      <c r="F41" s="89"/>
      <c r="G41" s="187"/>
      <c r="H41" s="400" t="s">
        <v>102</v>
      </c>
      <c r="I41" s="447"/>
      <c r="J41" s="177" t="s">
        <v>533</v>
      </c>
      <c r="K41" s="177"/>
      <c r="L41" s="770" t="s">
        <v>104</v>
      </c>
      <c r="M41" s="771"/>
      <c r="N41" s="771"/>
      <c r="O41" s="771"/>
      <c r="P41" s="771"/>
      <c r="Q41" s="771"/>
      <c r="R41" s="771"/>
      <c r="S41" s="771"/>
      <c r="T41" s="771"/>
      <c r="U41" s="771"/>
      <c r="V41" s="772"/>
    </row>
    <row r="42" spans="1:28" ht="16.25" customHeight="1">
      <c r="A42" s="412"/>
      <c r="B42" s="413"/>
      <c r="C42" s="414"/>
      <c r="D42" s="513"/>
      <c r="E42" s="413"/>
      <c r="F42" s="778" t="s">
        <v>1020</v>
      </c>
      <c r="G42" s="782"/>
      <c r="H42" s="778" t="s">
        <v>1019</v>
      </c>
      <c r="I42" s="782"/>
      <c r="J42" s="181" t="s">
        <v>105</v>
      </c>
      <c r="K42" s="181"/>
      <c r="L42" s="762" t="s">
        <v>106</v>
      </c>
      <c r="M42" s="763"/>
      <c r="N42" s="763"/>
      <c r="O42" s="763"/>
      <c r="P42" s="763"/>
      <c r="Q42" s="763"/>
      <c r="R42" s="763"/>
      <c r="S42" s="763"/>
      <c r="T42" s="763"/>
      <c r="U42" s="763"/>
      <c r="V42" s="764"/>
    </row>
    <row r="43" spans="1:28" ht="18" customHeight="1"/>
    <row r="44" spans="1:28" ht="44.5" customHeight="1"/>
    <row r="45" spans="1:28" s="460" customFormat="1" ht="17.25" customHeight="1">
      <c r="A45" s="203" t="s">
        <v>942</v>
      </c>
      <c r="B45" s="169"/>
      <c r="C45" s="203" t="s">
        <v>597</v>
      </c>
      <c r="D45" s="500"/>
      <c r="E45" s="168"/>
      <c r="F45" s="203" t="s">
        <v>936</v>
      </c>
      <c r="G45" s="169"/>
      <c r="H45" s="203" t="s">
        <v>597</v>
      </c>
      <c r="K45" s="225"/>
      <c r="L45" s="225"/>
      <c r="V45" s="226"/>
    </row>
    <row r="46" spans="1:28" s="460" customFormat="1" ht="17.25" customHeight="1">
      <c r="A46" s="203" t="s">
        <v>943</v>
      </c>
      <c r="B46" s="169"/>
      <c r="C46" s="203" t="s">
        <v>1021</v>
      </c>
      <c r="D46" s="500"/>
      <c r="E46" s="168"/>
      <c r="F46" s="203" t="s">
        <v>937</v>
      </c>
      <c r="G46" s="169"/>
      <c r="H46" s="203" t="s">
        <v>947</v>
      </c>
      <c r="K46" s="225"/>
      <c r="L46" s="225"/>
      <c r="V46" s="226"/>
    </row>
    <row r="47" spans="1:28" s="460" customFormat="1" ht="17.25" customHeight="1">
      <c r="A47" s="203" t="s">
        <v>944</v>
      </c>
      <c r="B47" s="169"/>
      <c r="C47" s="203" t="s">
        <v>1022</v>
      </c>
      <c r="D47" s="500"/>
      <c r="E47" s="168"/>
      <c r="F47" s="203" t="s">
        <v>938</v>
      </c>
      <c r="G47" s="169"/>
      <c r="H47" s="203" t="s">
        <v>597</v>
      </c>
      <c r="K47" s="225"/>
      <c r="L47" s="225"/>
      <c r="V47" s="226"/>
    </row>
    <row r="48" spans="1:28" s="460" customFormat="1" ht="17.25" customHeight="1">
      <c r="A48" s="203" t="s">
        <v>945</v>
      </c>
      <c r="B48" s="169"/>
      <c r="C48" s="203" t="s">
        <v>597</v>
      </c>
      <c r="D48" s="500"/>
      <c r="E48" s="168"/>
      <c r="F48" s="203" t="s">
        <v>939</v>
      </c>
      <c r="G48" s="169"/>
      <c r="H48" s="203" t="s">
        <v>597</v>
      </c>
      <c r="K48" s="225"/>
      <c r="L48" s="225"/>
      <c r="V48" s="226"/>
    </row>
    <row r="49" spans="1:22" s="460" customFormat="1" ht="17.25" customHeight="1">
      <c r="A49" s="203" t="s">
        <v>946</v>
      </c>
      <c r="B49" s="169"/>
      <c r="C49" s="203" t="s">
        <v>597</v>
      </c>
      <c r="D49" s="500"/>
      <c r="E49" s="168"/>
      <c r="F49" s="203" t="s">
        <v>941</v>
      </c>
      <c r="G49" s="169"/>
      <c r="H49" s="203" t="s">
        <v>597</v>
      </c>
      <c r="K49" s="225"/>
      <c r="L49" s="225"/>
      <c r="V49" s="226"/>
    </row>
    <row r="50" spans="1:22" ht="20">
      <c r="A50" s="168"/>
      <c r="B50" s="168"/>
      <c r="C50" s="168"/>
      <c r="D50" s="500"/>
      <c r="E50" s="168"/>
      <c r="F50" s="203" t="s">
        <v>940</v>
      </c>
      <c r="H50" s="203" t="s">
        <v>597</v>
      </c>
    </row>
    <row r="51" spans="1:22" ht="14">
      <c r="A51" s="459"/>
      <c r="B51" s="435"/>
      <c r="C51" s="167"/>
      <c r="D51" s="514"/>
    </row>
    <row r="52" spans="1:22" ht="14">
      <c r="A52" s="450"/>
      <c r="B52" s="435"/>
      <c r="C52" s="167"/>
      <c r="D52" s="514"/>
    </row>
    <row r="53" spans="1:22" ht="14">
      <c r="A53" s="452"/>
      <c r="B53" s="435"/>
      <c r="C53" s="167"/>
      <c r="D53" s="514"/>
    </row>
    <row r="54" spans="1:22" ht="14">
      <c r="A54" s="452"/>
      <c r="B54" s="435"/>
      <c r="C54" s="167"/>
      <c r="D54" s="514"/>
    </row>
    <row r="55" spans="1:22" ht="14">
      <c r="A55" s="452"/>
      <c r="B55" s="435"/>
      <c r="C55" s="167"/>
      <c r="D55" s="514"/>
    </row>
    <row r="56" spans="1:22" ht="14">
      <c r="A56" s="452"/>
      <c r="B56" s="435"/>
      <c r="C56" s="167"/>
      <c r="D56" s="514"/>
    </row>
    <row r="57" spans="1:22" ht="14">
      <c r="A57" s="452"/>
      <c r="B57" s="435"/>
      <c r="C57" s="167"/>
      <c r="D57" s="514"/>
    </row>
    <row r="58" spans="1:22" ht="14">
      <c r="A58" s="435"/>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35"/>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sheetData>
  <mergeCells count="9">
    <mergeCell ref="F42:G42"/>
    <mergeCell ref="H42:I42"/>
    <mergeCell ref="L42:V42"/>
    <mergeCell ref="B34:C35"/>
    <mergeCell ref="L36:V36"/>
    <mergeCell ref="F37:G37"/>
    <mergeCell ref="F38:G38"/>
    <mergeCell ref="F39:G39"/>
    <mergeCell ref="L41:V41"/>
  </mergeCells>
  <printOptions horizontalCentered="1"/>
  <pageMargins left="0.19685039370078741" right="0" top="0.15748031496062992" bottom="0.15748031496062992" header="0.11811023622047245" footer="0.15748031496062992"/>
  <pageSetup paperSize="9" scale="70" firstPageNumber="4294963191" orientation="landscape" r:id="rId1"/>
  <headerFooter alignWithMargins="0">
    <oddHeader>&amp;R&amp;"Calibri"&amp;10&amp;K000000 Confidential&amp;1#_x000D_</oddHead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B91"/>
  <sheetViews>
    <sheetView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63"/>
      <c r="I10" s="56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24"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350</v>
      </c>
      <c r="C19" s="324" t="str">
        <f>IF(D19="","",VLOOKUP(B19,Data!$B$5:$L$502,2,FALSE))</f>
        <v>ZU05460</v>
      </c>
      <c r="D19" s="485">
        <v>4</v>
      </c>
      <c r="E19" s="525" t="s">
        <v>528</v>
      </c>
      <c r="F19" s="325">
        <f>IF(D19="","",VLOOKUP(B19,Data!$B$5:$L$502,11,FALSE))</f>
        <v>5913.05</v>
      </c>
      <c r="G19" s="326">
        <f t="shared" si="0"/>
        <v>23652.2</v>
      </c>
      <c r="H19" s="327" t="str">
        <f>IF(D19="","",VLOOKUP(B19,Data!$B$5:$D$502,3,FALSE))</f>
        <v>C/T</v>
      </c>
      <c r="I19" s="327" t="str">
        <f>IF(D19="","",VLOOKUP(B19,Data!$B$5:$M$502,12,FALSE))</f>
        <v>Indonesia</v>
      </c>
      <c r="J19" s="356" t="s">
        <v>1005</v>
      </c>
      <c r="K19" s="325">
        <f>IF(D19="","",VLOOKUP(B19,Data!$B$5:$E$502,4,FALSE)*D19)</f>
        <v>1352</v>
      </c>
      <c r="L19" s="325">
        <f>IF(D19="","",VLOOKUP(B19,Data!$B$5:$F$502,5,FALSE)*D19)</f>
        <v>1188</v>
      </c>
      <c r="M19" s="357"/>
      <c r="N19" s="358"/>
      <c r="O19" s="359"/>
      <c r="P19" s="360"/>
      <c r="Q19" s="359"/>
      <c r="R19" s="359"/>
      <c r="S19" s="360"/>
      <c r="T19" s="361"/>
      <c r="U19" s="360"/>
      <c r="V19" s="334">
        <f>IF(D19="","",VLOOKUP(B19,Data!$B$5:$J$502,9,FALSE)*D19)</f>
        <v>7.2240000000000002</v>
      </c>
      <c r="X19" s="386"/>
      <c r="Y19" s="386"/>
      <c r="Z19" s="386"/>
      <c r="AA19" s="386"/>
      <c r="AB19" s="386"/>
    </row>
    <row r="20" spans="1:28" s="468" customFormat="1" ht="19.25" customHeight="1">
      <c r="A20" s="540">
        <v>2</v>
      </c>
      <c r="B20" s="499" t="s">
        <v>409</v>
      </c>
      <c r="C20" s="324" t="str">
        <f>IF(D20="","",VLOOKUP(B20,Data!$B$5:$L$502,2,FALSE))</f>
        <v>ZU62650</v>
      </c>
      <c r="D20" s="485">
        <v>1</v>
      </c>
      <c r="E20" s="525"/>
      <c r="F20" s="325">
        <f>IF(D20="","",VLOOKUP(B20,Data!$B$5:$L$502,11,FALSE))</f>
        <v>6876.72</v>
      </c>
      <c r="G20" s="326">
        <f t="shared" si="0"/>
        <v>6876.72</v>
      </c>
      <c r="H20" s="327" t="str">
        <f>IF(D20="","",VLOOKUP(B20,Data!$B$5:$D$502,3,FALSE))</f>
        <v>C/T</v>
      </c>
      <c r="I20" s="327" t="str">
        <f>IF(D20="","",VLOOKUP(B20,Data!$B$5:$M$502,12,FALSE))</f>
        <v>Indonesia</v>
      </c>
      <c r="J20" s="356" t="s">
        <v>1005</v>
      </c>
      <c r="K20" s="325">
        <f>IF(D20="","",VLOOKUP(B20,Data!$B$5:$E$502,4,FALSE)*D20)</f>
        <v>338</v>
      </c>
      <c r="L20" s="325">
        <f>IF(D20="","",VLOOKUP(B20,Data!$B$5:$F$502,5,FALSE)*D20)</f>
        <v>304</v>
      </c>
      <c r="M20" s="357"/>
      <c r="N20" s="358"/>
      <c r="O20" s="359"/>
      <c r="P20" s="360"/>
      <c r="Q20" s="359"/>
      <c r="R20" s="359"/>
      <c r="S20" s="360"/>
      <c r="T20" s="361"/>
      <c r="U20" s="360"/>
      <c r="V20" s="334">
        <f>IF(D20="","",VLOOKUP(B20,Data!$B$5:$J$502,9,FALSE)*D20)</f>
        <v>1.806</v>
      </c>
      <c r="X20" s="386"/>
      <c r="Y20" s="386"/>
      <c r="Z20" s="386"/>
      <c r="AA20" s="386"/>
      <c r="AB20" s="386"/>
    </row>
    <row r="21" spans="1:28" s="468" customFormat="1" ht="19.25" customHeight="1">
      <c r="A21" s="540">
        <v>3</v>
      </c>
      <c r="B21" s="499" t="s">
        <v>361</v>
      </c>
      <c r="C21" s="324" t="str">
        <f>IF(D21="","",VLOOKUP(B21,Data!$B$5:$L$502,2,FALSE))</f>
        <v>WQ78290</v>
      </c>
      <c r="D21" s="485">
        <v>10</v>
      </c>
      <c r="E21" s="525" t="s">
        <v>529</v>
      </c>
      <c r="F21" s="325">
        <f>IF(D21="","",VLOOKUP(B21,Data!$B$5:$L$502,11,FALSE))</f>
        <v>4283.7299999999996</v>
      </c>
      <c r="G21" s="326">
        <f t="shared" si="0"/>
        <v>42837.299999999996</v>
      </c>
      <c r="H21" s="327" t="str">
        <f>IF(D21="","",VLOOKUP(B21,Data!$B$5:$D$502,3,FALSE))</f>
        <v>C/T</v>
      </c>
      <c r="I21" s="327" t="str">
        <f>IF(D21="","",VLOOKUP(B21,Data!$B$5:$M$502,12,FALSE))</f>
        <v>Indonesia</v>
      </c>
      <c r="J21" s="356" t="s">
        <v>1005</v>
      </c>
      <c r="K21" s="325">
        <f>IF(D21="","",VLOOKUP(B21,Data!$B$5:$E$502,4,FALSE)*D21)</f>
        <v>3050</v>
      </c>
      <c r="L21" s="325">
        <f>IF(D21="","",VLOOKUP(B21,Data!$B$5:$F$502,5,FALSE)*D21)</f>
        <v>2690</v>
      </c>
      <c r="M21" s="357"/>
      <c r="N21" s="358"/>
      <c r="O21" s="359"/>
      <c r="P21" s="360"/>
      <c r="Q21" s="359"/>
      <c r="R21" s="359"/>
      <c r="S21" s="360"/>
      <c r="T21" s="361"/>
      <c r="U21" s="360"/>
      <c r="V21" s="334">
        <f>IF(D21="","",VLOOKUP(B21,Data!$B$5:$J$502,9,FALSE)*D21)</f>
        <v>15.34</v>
      </c>
      <c r="X21" s="386"/>
      <c r="Y21" s="386"/>
      <c r="Z21" s="386"/>
      <c r="AA21" s="386"/>
      <c r="AB21" s="386"/>
    </row>
    <row r="22" spans="1:28" s="468" customFormat="1" ht="19.25" customHeight="1">
      <c r="A22" s="540">
        <v>4</v>
      </c>
      <c r="B22" s="499" t="s">
        <v>40</v>
      </c>
      <c r="C22" s="324" t="str">
        <f>IF(D22="","",VLOOKUP(B22,Data!$B$5:$L$502,2,FALSE))</f>
        <v>ZJ54410</v>
      </c>
      <c r="D22" s="485">
        <v>2</v>
      </c>
      <c r="E22" s="312"/>
      <c r="F22" s="325">
        <f>IF(D22="","",VLOOKUP(B22,Data!$B$5:$L$502,11,FALSE))</f>
        <v>4657.7700000000004</v>
      </c>
      <c r="G22" s="326">
        <f t="shared" si="0"/>
        <v>9315.5400000000009</v>
      </c>
      <c r="H22" s="327" t="str">
        <f>IF(D22="","",VLOOKUP(B22,Data!$B$5:$D$502,3,FALSE))</f>
        <v>C/T</v>
      </c>
      <c r="I22" s="327" t="str">
        <f>IF(D22="","",VLOOKUP(B22,Data!$B$5:$M$502,12,FALSE))</f>
        <v>Indonesia</v>
      </c>
      <c r="J22" s="356" t="s">
        <v>1005</v>
      </c>
      <c r="K22" s="325">
        <f>IF(D22="","",VLOOKUP(B22,Data!$B$5:$E$502,4,FALSE)*D22)</f>
        <v>610</v>
      </c>
      <c r="L22" s="325">
        <f>IF(D22="","",VLOOKUP(B22,Data!$B$5:$F$502,5,FALSE)*D22)</f>
        <v>538</v>
      </c>
      <c r="M22" s="357"/>
      <c r="N22" s="358"/>
      <c r="O22" s="359"/>
      <c r="P22" s="360"/>
      <c r="Q22" s="359"/>
      <c r="R22" s="359"/>
      <c r="S22" s="360"/>
      <c r="T22" s="361"/>
      <c r="U22" s="360"/>
      <c r="V22" s="334">
        <f>IF(D22="","",VLOOKUP(B22,Data!$B$5:$J$502,9,FALSE)*D22)</f>
        <v>3.0680000000000001</v>
      </c>
      <c r="X22" s="386"/>
      <c r="Y22" s="386"/>
      <c r="Z22" s="386"/>
      <c r="AA22" s="386"/>
      <c r="AB22" s="386"/>
    </row>
    <row r="23" spans="1:28" s="468" customFormat="1" ht="19.25" customHeight="1">
      <c r="A23" s="540">
        <v>5</v>
      </c>
      <c r="B23" s="499" t="s">
        <v>724</v>
      </c>
      <c r="C23" s="324" t="str">
        <f>IF(D23="","",VLOOKUP(B23,Data!$B$5:$L$502,2,FALSE))</f>
        <v>VAC9590</v>
      </c>
      <c r="D23" s="485">
        <v>1</v>
      </c>
      <c r="E23" s="312" t="s">
        <v>982</v>
      </c>
      <c r="F23" s="325">
        <f>IF(D23="","",VLOOKUP(B23,Data!$B$5:$L$502,11,FALSE))</f>
        <v>5076.5600000000004</v>
      </c>
      <c r="G23" s="326">
        <f t="shared" si="0"/>
        <v>5076.5600000000004</v>
      </c>
      <c r="H23" s="327" t="str">
        <f>IF(D23="","",VLOOKUP(B23,Data!$B$5:$D$502,3,FALSE))</f>
        <v>C/T</v>
      </c>
      <c r="I23" s="327" t="str">
        <f>IF(D23="","",VLOOKUP(B23,Data!$B$5:$M$502,12,FALSE))</f>
        <v>Indonesia</v>
      </c>
      <c r="J23" s="356" t="s">
        <v>1005</v>
      </c>
      <c r="K23" s="325">
        <f>IF(D23="","",VLOOKUP(B23,Data!$B$5:$E$502,4,FALSE)*D23)</f>
        <v>310</v>
      </c>
      <c r="L23" s="325">
        <f>IF(D23="","",VLOOKUP(B23,Data!$B$5:$F$502,5,FALSE)*D23)</f>
        <v>274</v>
      </c>
      <c r="M23" s="357"/>
      <c r="N23" s="358"/>
      <c r="O23" s="359"/>
      <c r="P23" s="360"/>
      <c r="Q23" s="359"/>
      <c r="R23" s="359"/>
      <c r="S23" s="360"/>
      <c r="T23" s="361"/>
      <c r="U23" s="360"/>
      <c r="V23" s="334">
        <f>IF(D23="","",VLOOKUP(B23,Data!$B$5:$J$502,9,FALSE)*D23)</f>
        <v>1.534</v>
      </c>
      <c r="X23" s="386"/>
      <c r="Y23" s="386"/>
      <c r="Z23" s="386"/>
      <c r="AA23" s="386"/>
      <c r="AB23" s="386"/>
    </row>
    <row r="24" spans="1:28" s="468" customFormat="1" ht="19.25" customHeight="1">
      <c r="A24" s="540">
        <v>6</v>
      </c>
      <c r="B24" s="499" t="s">
        <v>382</v>
      </c>
      <c r="C24" s="324" t="str">
        <f>IF(D24="","",VLOOKUP(B24,Data!$B$5:$L$502,2,FALSE))</f>
        <v>WQ78310</v>
      </c>
      <c r="D24" s="485">
        <v>1</v>
      </c>
      <c r="E24" s="312"/>
      <c r="F24" s="325">
        <f>IF(D24="","",VLOOKUP(B24,Data!$B$5:$L$502,11,FALSE))</f>
        <v>6409.6</v>
      </c>
      <c r="G24" s="326">
        <f t="shared" si="0"/>
        <v>6409.6</v>
      </c>
      <c r="H24" s="327" t="str">
        <f>IF(D24="","",VLOOKUP(B24,Data!$B$5:$D$502,3,FALSE))</f>
        <v>C/T</v>
      </c>
      <c r="I24" s="327" t="str">
        <f>IF(D24="","",VLOOKUP(B24,Data!$B$5:$M$502,12,FALSE))</f>
        <v>Indonesia</v>
      </c>
      <c r="J24" s="356" t="s">
        <v>1005</v>
      </c>
      <c r="K24" s="325">
        <f>IF(D24="","",VLOOKUP(B24,Data!$B$5:$E$502,4,FALSE)*D24)</f>
        <v>317</v>
      </c>
      <c r="L24" s="325">
        <f>IF(D24="","",VLOOKUP(B24,Data!$B$5:$F$502,5,FALSE)*D24)</f>
        <v>279</v>
      </c>
      <c r="M24" s="357"/>
      <c r="N24" s="358"/>
      <c r="O24" s="359"/>
      <c r="P24" s="360"/>
      <c r="Q24" s="359"/>
      <c r="R24" s="359"/>
      <c r="S24" s="360"/>
      <c r="T24" s="361"/>
      <c r="U24" s="360"/>
      <c r="V24" s="334">
        <f>IF(D24="","",VLOOKUP(B24,Data!$B$5:$J$502,9,FALSE)*D24)</f>
        <v>1.806</v>
      </c>
      <c r="X24" s="386"/>
      <c r="Y24" s="386"/>
      <c r="Z24" s="386"/>
      <c r="AA24" s="386"/>
      <c r="AB24" s="386"/>
    </row>
    <row r="25" spans="1:28" s="468" customFormat="1" ht="19.25" customHeight="1">
      <c r="A25" s="540">
        <v>7</v>
      </c>
      <c r="B25" s="499" t="s">
        <v>340</v>
      </c>
      <c r="C25" s="324" t="str">
        <f>IF(D25="","",VLOOKUP(B25,Data!$B$5:$L$502,2,FALSE))</f>
        <v>ZE62400</v>
      </c>
      <c r="D25" s="485">
        <v>1</v>
      </c>
      <c r="E25" s="312"/>
      <c r="F25" s="325">
        <f>IF(D25="","",VLOOKUP(B25,Data!$B$5:$L$502,11,FALSE))</f>
        <v>1704.47</v>
      </c>
      <c r="G25" s="326">
        <f t="shared" ref="G25:G37" si="1">IF(D25&gt;0,D25*F25,"-")</f>
        <v>1704.47</v>
      </c>
      <c r="H25" s="327" t="str">
        <f>IF(D25="","",VLOOKUP(B25,Data!$B$5:$D$502,3,FALSE))</f>
        <v>C/T</v>
      </c>
      <c r="I25" s="327" t="str">
        <f>IF(D25="","",VLOOKUP(B25,Data!$B$5:$M$502,12,FALSE))</f>
        <v>Indonesia</v>
      </c>
      <c r="J25" s="356" t="s">
        <v>1005</v>
      </c>
      <c r="K25" s="325">
        <f>IF(D25="","",VLOOKUP(B25,Data!$B$5:$E$502,4,FALSE)*D25)</f>
        <v>201</v>
      </c>
      <c r="L25" s="325">
        <f>IF(D25="","",VLOOKUP(B25,Data!$B$5:$F$502,5,FALSE)*D25)</f>
        <v>181</v>
      </c>
      <c r="M25" s="357"/>
      <c r="N25" s="358"/>
      <c r="O25" s="359"/>
      <c r="P25" s="360"/>
      <c r="Q25" s="359"/>
      <c r="R25" s="359"/>
      <c r="S25" s="360"/>
      <c r="T25" s="361"/>
      <c r="U25" s="360"/>
      <c r="V25" s="334">
        <f>IF(D25="","",VLOOKUP(B25,Data!$B$5:$J$502,9,FALSE)*D25)</f>
        <v>1.1499999999999999</v>
      </c>
      <c r="X25" s="386"/>
      <c r="Y25" s="386"/>
      <c r="Z25" s="386"/>
      <c r="AA25" s="386"/>
      <c r="AB25" s="386"/>
    </row>
    <row r="26" spans="1:28" s="468" customFormat="1" ht="19.25" customHeight="1">
      <c r="A26" s="540">
        <v>8</v>
      </c>
      <c r="B26" s="499" t="s">
        <v>394</v>
      </c>
      <c r="C26" s="324" t="str">
        <f>IF(D26="","",VLOOKUP(B26,Data!$B$5:$L$502,2,FALSE))</f>
        <v>ZW44770</v>
      </c>
      <c r="D26" s="485">
        <v>1</v>
      </c>
      <c r="E26" s="312"/>
      <c r="F26" s="325">
        <f>IF(D26="","",VLOOKUP(B26,Data!$B$5:$L$502,11,FALSE))</f>
        <v>1857.02</v>
      </c>
      <c r="G26" s="326">
        <f t="shared" si="1"/>
        <v>1857.02</v>
      </c>
      <c r="H26" s="327" t="str">
        <f>IF(D26="","",VLOOKUP(B26,Data!$B$5:$D$502,3,FALSE))</f>
        <v>C/T</v>
      </c>
      <c r="I26" s="327" t="str">
        <f>IF(D26="","",VLOOKUP(B26,Data!$B$5:$M$502,12,FALSE))</f>
        <v>Indonesia</v>
      </c>
      <c r="J26" s="356" t="s">
        <v>1005</v>
      </c>
      <c r="K26" s="325">
        <f>IF(D26="","",VLOOKUP(B26,Data!$B$5:$E$502,4,FALSE)*D26)</f>
        <v>201</v>
      </c>
      <c r="L26" s="325">
        <f>IF(D26="","",VLOOKUP(B26,Data!$B$5:$F$502,5,FALSE)*D26)</f>
        <v>181</v>
      </c>
      <c r="M26" s="357"/>
      <c r="N26" s="358"/>
      <c r="O26" s="359"/>
      <c r="P26" s="360"/>
      <c r="Q26" s="359"/>
      <c r="R26" s="359"/>
      <c r="S26" s="360"/>
      <c r="T26" s="361"/>
      <c r="U26" s="360"/>
      <c r="V26" s="334">
        <f>IF(D26="","",VLOOKUP(B26,Data!$B$5:$J$502,9,FALSE)*D26)</f>
        <v>1.1499999999999999</v>
      </c>
      <c r="X26" s="386"/>
      <c r="Y26" s="386"/>
      <c r="Z26" s="386"/>
      <c r="AA26" s="386"/>
      <c r="AB26" s="386"/>
    </row>
    <row r="27" spans="1:28" s="468" customFormat="1" ht="19.25" customHeight="1">
      <c r="A27" s="540">
        <v>9</v>
      </c>
      <c r="B27" s="499" t="s">
        <v>353</v>
      </c>
      <c r="C27" s="324" t="str">
        <f>IF(D27="","",VLOOKUP(B27,Data!$B$5:$L$502,2,FALSE))</f>
        <v>ZF71250</v>
      </c>
      <c r="D27" s="485">
        <v>1</v>
      </c>
      <c r="E27" s="312"/>
      <c r="F27" s="325">
        <f>IF(D27="","",VLOOKUP(B27,Data!$B$5:$L$502,11,FALSE))</f>
        <v>1991.71</v>
      </c>
      <c r="G27" s="326">
        <f t="shared" si="1"/>
        <v>1991.71</v>
      </c>
      <c r="H27" s="327" t="str">
        <f>IF(D27="","",VLOOKUP(B27,Data!$B$5:$D$502,3,FALSE))</f>
        <v>C/T</v>
      </c>
      <c r="I27" s="327" t="str">
        <f>IF(D27="","",VLOOKUP(B27,Data!$B$5:$M$502,12,FALSE))</f>
        <v>Indonesia</v>
      </c>
      <c r="J27" s="356" t="s">
        <v>1005</v>
      </c>
      <c r="K27" s="325">
        <f>IF(D27="","",VLOOKUP(B27,Data!$B$5:$E$502,4,FALSE)*D27)</f>
        <v>220</v>
      </c>
      <c r="L27" s="325">
        <f>IF(D27="","",VLOOKUP(B27,Data!$B$5:$F$502,5,FALSE)*D27)</f>
        <v>199</v>
      </c>
      <c r="M27" s="357"/>
      <c r="N27" s="358"/>
      <c r="O27" s="359"/>
      <c r="P27" s="360"/>
      <c r="Q27" s="359"/>
      <c r="R27" s="359"/>
      <c r="S27" s="360"/>
      <c r="T27" s="361"/>
      <c r="U27" s="360"/>
      <c r="V27" s="334">
        <f>IF(D27="","",VLOOKUP(B27,Data!$B$5:$J$502,9,FALSE)*D27)</f>
        <v>1.1850000000000001</v>
      </c>
      <c r="X27" s="386"/>
      <c r="Y27" s="386"/>
      <c r="Z27" s="386"/>
      <c r="AA27" s="386"/>
      <c r="AB27" s="386"/>
    </row>
    <row r="28" spans="1:28" s="468" customFormat="1" ht="19.25" customHeight="1">
      <c r="A28" s="540">
        <v>10</v>
      </c>
      <c r="B28" s="499" t="s">
        <v>25</v>
      </c>
      <c r="C28" s="324" t="str">
        <f>IF(D28="","",VLOOKUP(B28,Data!$B$5:$L$502,2,FALSE))</f>
        <v>ZJ73720</v>
      </c>
      <c r="D28" s="485">
        <v>3</v>
      </c>
      <c r="E28" s="312"/>
      <c r="F28" s="325">
        <f>IF(D28="","",VLOOKUP(B28,Data!$B$5:$L$502,11,FALSE))</f>
        <v>2445.35</v>
      </c>
      <c r="G28" s="326">
        <f t="shared" si="1"/>
        <v>7336.0499999999993</v>
      </c>
      <c r="H28" s="327" t="str">
        <f>IF(D28="","",VLOOKUP(B28,Data!$B$5:$D$502,3,FALSE))</f>
        <v>C/T</v>
      </c>
      <c r="I28" s="327" t="str">
        <f>IF(D28="","",VLOOKUP(B28,Data!$B$5:$M$502,12,FALSE))</f>
        <v>Indonesia</v>
      </c>
      <c r="J28" s="356" t="s">
        <v>1005</v>
      </c>
      <c r="K28" s="325">
        <f>IF(D28="","",VLOOKUP(B28,Data!$B$5:$E$502,4,FALSE)*D28)</f>
        <v>660</v>
      </c>
      <c r="L28" s="325">
        <f>IF(D28="","",VLOOKUP(B28,Data!$B$5:$F$502,5,FALSE)*D28)</f>
        <v>597</v>
      </c>
      <c r="M28" s="357"/>
      <c r="N28" s="358"/>
      <c r="O28" s="359"/>
      <c r="P28" s="360"/>
      <c r="Q28" s="359"/>
      <c r="R28" s="359"/>
      <c r="S28" s="360"/>
      <c r="T28" s="361"/>
      <c r="U28" s="360"/>
      <c r="V28" s="334">
        <f>IF(D28="","",VLOOKUP(B28,Data!$B$5:$J$502,9,FALSE)*D28)</f>
        <v>3.5550000000000002</v>
      </c>
      <c r="X28" s="386"/>
      <c r="Y28" s="386"/>
      <c r="Z28" s="386"/>
      <c r="AA28" s="386"/>
      <c r="AB28" s="386"/>
    </row>
    <row r="29" spans="1:28" s="468" customFormat="1" ht="19.25" customHeight="1">
      <c r="A29" s="540">
        <v>11</v>
      </c>
      <c r="B29" s="499" t="s">
        <v>355</v>
      </c>
      <c r="C29" s="324" t="str">
        <f>IF(D29="","",VLOOKUP(B29,Data!$B$5:$L$502,2,FALSE))</f>
        <v>ZF42500</v>
      </c>
      <c r="D29" s="485">
        <v>21</v>
      </c>
      <c r="E29" s="312"/>
      <c r="F29" s="325">
        <f>IF(D29="","",VLOOKUP(B29,Data!$B$5:$L$502,11,FALSE))</f>
        <v>2302.7199999999998</v>
      </c>
      <c r="G29" s="326">
        <f t="shared" si="1"/>
        <v>48357.119999999995</v>
      </c>
      <c r="H29" s="327" t="str">
        <f>IF(D29="","",VLOOKUP(B29,Data!$B$5:$D$502,3,FALSE))</f>
        <v>C/T</v>
      </c>
      <c r="I29" s="327" t="str">
        <f>IF(D29="","",VLOOKUP(B29,Data!$B$5:$M$502,12,FALSE))</f>
        <v>Indonesia</v>
      </c>
      <c r="J29" s="356" t="s">
        <v>1005</v>
      </c>
      <c r="K29" s="325">
        <f>IF(D29="","",VLOOKUP(B29,Data!$B$5:$E$502,4,FALSE)*D29)</f>
        <v>5607</v>
      </c>
      <c r="L29" s="325">
        <f>IF(D29="","",VLOOKUP(B29,Data!$B$5:$F$502,5,FALSE)*D29)</f>
        <v>5082</v>
      </c>
      <c r="M29" s="357"/>
      <c r="N29" s="358"/>
      <c r="O29" s="359"/>
      <c r="P29" s="360"/>
      <c r="Q29" s="359"/>
      <c r="R29" s="359"/>
      <c r="S29" s="360"/>
      <c r="T29" s="361"/>
      <c r="U29" s="360"/>
      <c r="V29" s="334">
        <f>IF(D29="","",VLOOKUP(B29,Data!$B$5:$J$502,9,FALSE)*D29)</f>
        <v>31.248000000000001</v>
      </c>
      <c r="X29" s="386"/>
      <c r="Y29" s="386"/>
      <c r="Z29" s="386"/>
      <c r="AA29" s="386"/>
      <c r="AB29" s="386"/>
    </row>
    <row r="30" spans="1:28" s="468" customFormat="1" ht="19.25" customHeight="1">
      <c r="A30" s="540">
        <v>12</v>
      </c>
      <c r="B30" s="499" t="s">
        <v>27</v>
      </c>
      <c r="C30" s="324" t="str">
        <f>IF(D30="","",VLOOKUP(B30,Data!$B$5:$L$502,2,FALSE))</f>
        <v>ZJ73750</v>
      </c>
      <c r="D30" s="485">
        <v>1</v>
      </c>
      <c r="E30" s="312"/>
      <c r="F30" s="325">
        <f>IF(D30="","",VLOOKUP(B30,Data!$B$5:$L$502,11,FALSE))</f>
        <v>2662.91</v>
      </c>
      <c r="G30" s="326">
        <f t="shared" ref="G30:G36" si="2">IF(D30&gt;0,D30*F30,"-")</f>
        <v>2662.91</v>
      </c>
      <c r="H30" s="327" t="str">
        <f>IF(D30="","",VLOOKUP(B30,Data!$B$5:$D$502,3,FALSE))</f>
        <v>C/T</v>
      </c>
      <c r="I30" s="327" t="str">
        <f>IF(D30="","",VLOOKUP(B30,Data!$B$5:$M$502,12,FALSE))</f>
        <v>Indonesia</v>
      </c>
      <c r="J30" s="356" t="s">
        <v>1005</v>
      </c>
      <c r="K30" s="325">
        <f>IF(D30="","",VLOOKUP(B30,Data!$B$5:$E$502,4,FALSE)*D30)</f>
        <v>267</v>
      </c>
      <c r="L30" s="325">
        <f>IF(D30="","",VLOOKUP(B30,Data!$B$5:$F$502,5,FALSE)*D30)</f>
        <v>242</v>
      </c>
      <c r="M30" s="357"/>
      <c r="N30" s="358"/>
      <c r="O30" s="359"/>
      <c r="P30" s="360"/>
      <c r="Q30" s="359"/>
      <c r="R30" s="359"/>
      <c r="S30" s="360"/>
      <c r="T30" s="361"/>
      <c r="U30" s="360"/>
      <c r="V30" s="334">
        <f>IF(D30="","",VLOOKUP(B30,Data!$B$5:$J$502,9,FALSE)*D30)</f>
        <v>1.488</v>
      </c>
      <c r="X30" s="386"/>
      <c r="Y30" s="386"/>
      <c r="Z30" s="386"/>
      <c r="AA30" s="386"/>
      <c r="AB30" s="386"/>
    </row>
    <row r="31" spans="1:28" s="468" customFormat="1" ht="19.25" customHeight="1">
      <c r="A31" s="540">
        <v>13</v>
      </c>
      <c r="B31" s="499" t="s">
        <v>398</v>
      </c>
      <c r="C31" s="324" t="str">
        <f>IF(D31="","",VLOOKUP(B31,Data!$B$5:$L$502,2,FALSE))</f>
        <v>ZW44790</v>
      </c>
      <c r="D31" s="485">
        <v>2</v>
      </c>
      <c r="E31" s="312"/>
      <c r="F31" s="325">
        <f>IF(D31="","",VLOOKUP(B31,Data!$B$5:$L$502,11,FALSE))</f>
        <v>2531</v>
      </c>
      <c r="G31" s="326">
        <f t="shared" si="2"/>
        <v>5062</v>
      </c>
      <c r="H31" s="327" t="str">
        <f>IF(D31="","",VLOOKUP(B31,Data!$B$5:$D$502,3,FALSE))</f>
        <v>C/T</v>
      </c>
      <c r="I31" s="327" t="str">
        <f>IF(D31="","",VLOOKUP(B31,Data!$B$5:$M$502,12,FALSE))</f>
        <v>Indonesia</v>
      </c>
      <c r="J31" s="356" t="s">
        <v>1005</v>
      </c>
      <c r="K31" s="325">
        <f>IF(D31="","",VLOOKUP(B31,Data!$B$5:$E$502,4,FALSE)*D31)</f>
        <v>534</v>
      </c>
      <c r="L31" s="325">
        <f>IF(D31="","",VLOOKUP(B31,Data!$B$5:$F$502,5,FALSE)*D31)</f>
        <v>484</v>
      </c>
      <c r="M31" s="357"/>
      <c r="N31" s="358"/>
      <c r="O31" s="359"/>
      <c r="P31" s="360"/>
      <c r="Q31" s="359"/>
      <c r="R31" s="359"/>
      <c r="S31" s="360"/>
      <c r="T31" s="361"/>
      <c r="U31" s="360"/>
      <c r="V31" s="334">
        <f>IF(D31="","",VLOOKUP(B31,Data!$B$5:$J$502,9,FALSE)*D31)</f>
        <v>2.976</v>
      </c>
      <c r="X31" s="386"/>
      <c r="Y31" s="386"/>
      <c r="Z31" s="386"/>
      <c r="AA31" s="386"/>
      <c r="AB31" s="386"/>
    </row>
    <row r="32" spans="1:28" s="468" customFormat="1" ht="19.25" customHeight="1">
      <c r="A32" s="540">
        <v>14</v>
      </c>
      <c r="B32" s="499" t="s">
        <v>721</v>
      </c>
      <c r="C32" s="324" t="str">
        <f>IF(D32="","",VLOOKUP(B32,Data!$B$5:$L$502,2,FALSE))</f>
        <v>VAC9550</v>
      </c>
      <c r="D32" s="485">
        <v>3</v>
      </c>
      <c r="E32" s="312"/>
      <c r="F32" s="325">
        <f>IF(D32="","",VLOOKUP(B32,Data!$B$5:$L$502,11,FALSE))</f>
        <v>2673.77</v>
      </c>
      <c r="G32" s="326">
        <f t="shared" si="2"/>
        <v>8021.3099999999995</v>
      </c>
      <c r="H32" s="327" t="str">
        <f>IF(D32="","",VLOOKUP(B32,Data!$B$5:$D$502,3,FALSE))</f>
        <v>C/T</v>
      </c>
      <c r="I32" s="327" t="str">
        <f>IF(D32="","",VLOOKUP(B32,Data!$B$5:$M$502,12,FALSE))</f>
        <v>Indonesia</v>
      </c>
      <c r="J32" s="356" t="s">
        <v>1005</v>
      </c>
      <c r="K32" s="325">
        <f>IF(D32="","",VLOOKUP(B32,Data!$B$5:$E$502,4,FALSE)*D32)</f>
        <v>816</v>
      </c>
      <c r="L32" s="325">
        <f>IF(D32="","",VLOOKUP(B32,Data!$B$5:$F$502,5,FALSE)*D32)</f>
        <v>741</v>
      </c>
      <c r="M32" s="357"/>
      <c r="N32" s="358"/>
      <c r="O32" s="359"/>
      <c r="P32" s="360"/>
      <c r="Q32" s="359"/>
      <c r="R32" s="359"/>
      <c r="S32" s="360"/>
      <c r="T32" s="361"/>
      <c r="U32" s="360"/>
      <c r="V32" s="334">
        <f>IF(D32="","",VLOOKUP(B32,Data!$B$5:$J$502,9,FALSE)*D32)</f>
        <v>4.4640000000000004</v>
      </c>
      <c r="X32" s="386"/>
      <c r="Y32" s="386"/>
      <c r="Z32" s="386"/>
      <c r="AA32" s="386"/>
      <c r="AB32" s="386"/>
    </row>
    <row r="33" spans="1:28" s="468" customFormat="1" ht="19.25" customHeight="1">
      <c r="A33" s="540">
        <v>15</v>
      </c>
      <c r="B33" s="499" t="s">
        <v>797</v>
      </c>
      <c r="C33" s="324" t="str">
        <f>IF(D33="","",VLOOKUP(B33,Data!$B$5:$L$502,2,FALSE))</f>
        <v>VAW7080</v>
      </c>
      <c r="D33" s="485">
        <v>1</v>
      </c>
      <c r="E33" s="312"/>
      <c r="F33" s="325">
        <f>IF(D33="","",VLOOKUP(B33,Data!$B$5:$L$502,11,FALSE))</f>
        <v>3034.24</v>
      </c>
      <c r="G33" s="326">
        <f t="shared" si="2"/>
        <v>3034.24</v>
      </c>
      <c r="H33" s="327" t="str">
        <f>IF(D33="","",VLOOKUP(B33,Data!$B$5:$D$502,3,FALSE))</f>
        <v>C/T</v>
      </c>
      <c r="I33" s="327" t="str">
        <f>IF(D33="","",VLOOKUP(B33,Data!$B$5:$M$502,12,FALSE))</f>
        <v>Indonesia</v>
      </c>
      <c r="J33" s="356" t="s">
        <v>1005</v>
      </c>
      <c r="K33" s="325">
        <f>IF(D33="","",VLOOKUP(B33,Data!$B$5:$E$502,4,FALSE)*D33)</f>
        <v>272</v>
      </c>
      <c r="L33" s="325">
        <f>IF(D33="","",VLOOKUP(B33,Data!$B$5:$F$502,5,FALSE)*D33)</f>
        <v>247</v>
      </c>
      <c r="M33" s="357"/>
      <c r="N33" s="358"/>
      <c r="O33" s="359"/>
      <c r="P33" s="360"/>
      <c r="Q33" s="359"/>
      <c r="R33" s="359"/>
      <c r="S33" s="360"/>
      <c r="T33" s="361"/>
      <c r="U33" s="360"/>
      <c r="V33" s="334">
        <f>IF(D33="","",VLOOKUP(B33,Data!$B$5:$J$502,9,FALSE)*D33)</f>
        <v>1.488</v>
      </c>
      <c r="X33" s="386"/>
      <c r="Y33" s="386"/>
      <c r="Z33" s="386"/>
      <c r="AA33" s="386"/>
      <c r="AB33" s="386"/>
    </row>
    <row r="34" spans="1:28" s="468" customFormat="1" ht="19.25" customHeight="1">
      <c r="A34" s="540">
        <v>16</v>
      </c>
      <c r="B34" s="499" t="s">
        <v>894</v>
      </c>
      <c r="C34" s="324" t="str">
        <f>IF(D34="","",VLOOKUP(B34,Data!$B$5:$L$502,2,FALSE))</f>
        <v>VCM7910</v>
      </c>
      <c r="D34" s="485">
        <v>2</v>
      </c>
      <c r="E34" s="312"/>
      <c r="F34" s="325">
        <f>IF(D34="","",VLOOKUP(B34,Data!$B$5:$L$502,11,FALSE))</f>
        <v>2518.09</v>
      </c>
      <c r="G34" s="326">
        <f t="shared" si="2"/>
        <v>5036.18</v>
      </c>
      <c r="H34" s="327" t="str">
        <f>IF(D34="","",VLOOKUP(B34,Data!$B$5:$D$502,3,FALSE))</f>
        <v>C/T</v>
      </c>
      <c r="I34" s="327" t="str">
        <f>IF(D34="","",VLOOKUP(B34,Data!$B$5:$M$502,12,FALSE))</f>
        <v>Indonesia</v>
      </c>
      <c r="J34" s="356" t="s">
        <v>1005</v>
      </c>
      <c r="K34" s="325">
        <f>IF(D34="","",VLOOKUP(B34,Data!$B$5:$E$502,4,FALSE)*D34)</f>
        <v>520</v>
      </c>
      <c r="L34" s="325">
        <f>IF(D34="","",VLOOKUP(B34,Data!$B$5:$F$502,5,FALSE)*D34)</f>
        <v>470</v>
      </c>
      <c r="M34" s="357"/>
      <c r="N34" s="358"/>
      <c r="O34" s="359"/>
      <c r="P34" s="360"/>
      <c r="Q34" s="359"/>
      <c r="R34" s="359"/>
      <c r="S34" s="360"/>
      <c r="T34" s="361"/>
      <c r="U34" s="360"/>
      <c r="V34" s="334">
        <f>IF(D34="","",VLOOKUP(B34,Data!$B$5:$J$502,9,FALSE)*D34)</f>
        <v>2.8140000000000001</v>
      </c>
      <c r="X34" s="386"/>
      <c r="Y34" s="386"/>
      <c r="Z34" s="386"/>
      <c r="AA34" s="386"/>
      <c r="AB34" s="386"/>
    </row>
    <row r="35" spans="1:28" s="468" customFormat="1" ht="19.25" customHeight="1">
      <c r="A35" s="540">
        <v>17</v>
      </c>
      <c r="B35" s="499" t="s">
        <v>891</v>
      </c>
      <c r="C35" s="324" t="str">
        <f>IF(D35="","",VLOOKUP(B35,Data!$B$5:$L$502,2,FALSE))</f>
        <v>VCM7840</v>
      </c>
      <c r="D35" s="485">
        <v>1</v>
      </c>
      <c r="E35" s="312"/>
      <c r="F35" s="325">
        <f>IF(D35="","",VLOOKUP(B35,Data!$B$5:$L$502,11,FALSE))</f>
        <v>2919.87</v>
      </c>
      <c r="G35" s="326">
        <f t="shared" si="2"/>
        <v>2919.87</v>
      </c>
      <c r="H35" s="327" t="str">
        <f>IF(D35="","",VLOOKUP(B35,Data!$B$5:$D$502,3,FALSE))</f>
        <v>C/T</v>
      </c>
      <c r="I35" s="327" t="str">
        <f>IF(D35="","",VLOOKUP(B35,Data!$B$5:$M$502,12,FALSE))</f>
        <v>Indonesia</v>
      </c>
      <c r="J35" s="356" t="s">
        <v>1005</v>
      </c>
      <c r="K35" s="325">
        <f>IF(D35="","",VLOOKUP(B35,Data!$B$5:$E$502,4,FALSE)*D35)</f>
        <v>265</v>
      </c>
      <c r="L35" s="325">
        <f>IF(D35="","",VLOOKUP(B35,Data!$B$5:$F$502,5,FALSE)*D35)</f>
        <v>240</v>
      </c>
      <c r="M35" s="357"/>
      <c r="N35" s="358"/>
      <c r="O35" s="359"/>
      <c r="P35" s="360"/>
      <c r="Q35" s="359"/>
      <c r="R35" s="359"/>
      <c r="S35" s="360"/>
      <c r="T35" s="361"/>
      <c r="U35" s="360"/>
      <c r="V35" s="334">
        <f>IF(D35="","",VLOOKUP(B35,Data!$B$5:$J$502,9,FALSE)*D35)</f>
        <v>1.407</v>
      </c>
      <c r="X35" s="386"/>
      <c r="Y35" s="386"/>
      <c r="Z35" s="386"/>
      <c r="AA35" s="386"/>
      <c r="AB35" s="386"/>
    </row>
    <row r="36" spans="1:28" s="468" customFormat="1" ht="19.25" customHeight="1">
      <c r="A36" s="540">
        <v>18</v>
      </c>
      <c r="B36" s="499" t="s">
        <v>890</v>
      </c>
      <c r="C36" s="324" t="str">
        <f>IF(D36="","",VLOOKUP(B36,Data!$B$5:$L$502,2,FALSE))</f>
        <v>VCM7830</v>
      </c>
      <c r="D36" s="485">
        <v>1</v>
      </c>
      <c r="E36" s="312"/>
      <c r="F36" s="325">
        <f>IF(D36="","",VLOOKUP(B36,Data!$B$5:$L$502,11,FALSE))</f>
        <v>3103.93</v>
      </c>
      <c r="G36" s="326">
        <f t="shared" si="2"/>
        <v>3103.93</v>
      </c>
      <c r="H36" s="327" t="str">
        <f>IF(D36="","",VLOOKUP(B36,Data!$B$5:$D$502,3,FALSE))</f>
        <v>C/T</v>
      </c>
      <c r="I36" s="327" t="str">
        <f>IF(D36="","",VLOOKUP(B36,Data!$B$5:$M$502,12,FALSE))</f>
        <v>Indonesia</v>
      </c>
      <c r="J36" s="356" t="s">
        <v>1005</v>
      </c>
      <c r="K36" s="325">
        <f>IF(D36="","",VLOOKUP(B36,Data!$B$5:$E$502,4,FALSE)*D36)</f>
        <v>265</v>
      </c>
      <c r="L36" s="325">
        <f>IF(D36="","",VLOOKUP(B36,Data!$B$5:$F$502,5,FALSE)*D36)</f>
        <v>240</v>
      </c>
      <c r="M36" s="357"/>
      <c r="N36" s="358"/>
      <c r="O36" s="359"/>
      <c r="P36" s="360"/>
      <c r="Q36" s="359"/>
      <c r="R36" s="359"/>
      <c r="S36" s="360"/>
      <c r="T36" s="361"/>
      <c r="U36" s="360"/>
      <c r="V36" s="334">
        <f>IF(D36="","",VLOOKUP(B36,Data!$B$5:$J$502,9,FALSE)*D36)</f>
        <v>1.407</v>
      </c>
      <c r="X36" s="386"/>
      <c r="Y36" s="386"/>
      <c r="Z36" s="386"/>
      <c r="AA36" s="386"/>
      <c r="AB36" s="386"/>
    </row>
    <row r="37" spans="1:28" s="468" customFormat="1" ht="19.25" customHeight="1">
      <c r="A37" s="540">
        <v>19</v>
      </c>
      <c r="B37" s="499" t="s">
        <v>892</v>
      </c>
      <c r="C37" s="324" t="str">
        <f>IF(D37="","",VLOOKUP(B37,Data!$B$5:$L$502,2,FALSE))</f>
        <v>VCM7890</v>
      </c>
      <c r="D37" s="485">
        <v>6</v>
      </c>
      <c r="E37" s="312"/>
      <c r="F37" s="325">
        <f>IF(D37="","",VLOOKUP(B37,Data!$B$5:$L$502,11,FALSE))</f>
        <v>2253.08</v>
      </c>
      <c r="G37" s="326">
        <f t="shared" si="1"/>
        <v>13518.48</v>
      </c>
      <c r="H37" s="327" t="str">
        <f>IF(D37="","",VLOOKUP(B37,Data!$B$5:$D$502,3,FALSE))</f>
        <v>C/T</v>
      </c>
      <c r="I37" s="327" t="str">
        <f>IF(D37="","",VLOOKUP(B37,Data!$B$5:$M$502,12,FALSE))</f>
        <v>Indonesia</v>
      </c>
      <c r="J37" s="356" t="s">
        <v>1005</v>
      </c>
      <c r="K37" s="325">
        <f>IF(D37="","",VLOOKUP(B37,Data!$B$5:$E$502,4,FALSE)*D37)</f>
        <v>1560</v>
      </c>
      <c r="L37" s="325">
        <f>IF(D37="","",VLOOKUP(B37,Data!$B$5:$F$502,5,FALSE)*D37)</f>
        <v>1410</v>
      </c>
      <c r="M37" s="357"/>
      <c r="N37" s="358"/>
      <c r="O37" s="359"/>
      <c r="P37" s="360"/>
      <c r="Q37" s="359"/>
      <c r="R37" s="359"/>
      <c r="S37" s="360"/>
      <c r="T37" s="361"/>
      <c r="U37" s="360"/>
      <c r="V37" s="334">
        <f>IF(D37="","",VLOOKUP(B37,Data!$B$5:$J$502,9,FALSE)*D37)</f>
        <v>8.4420000000000002</v>
      </c>
      <c r="X37" s="386"/>
      <c r="Y37" s="386"/>
      <c r="Z37" s="386"/>
      <c r="AA37" s="386"/>
      <c r="AB37" s="386"/>
    </row>
    <row r="38" spans="1:28" s="468" customFormat="1" ht="19.25" customHeight="1">
      <c r="A38" s="540">
        <v>20</v>
      </c>
      <c r="B38" s="499" t="s">
        <v>893</v>
      </c>
      <c r="C38" s="324" t="str">
        <f>IF(D38="","",VLOOKUP(B38,Data!$B$5:$L$502,2,FALSE))</f>
        <v>VCM7900</v>
      </c>
      <c r="D38" s="485">
        <v>3</v>
      </c>
      <c r="E38" s="312"/>
      <c r="F38" s="325">
        <f>IF(D38="","",VLOOKUP(B38,Data!$B$5:$L$502,11,FALSE))</f>
        <v>2696.84</v>
      </c>
      <c r="G38" s="326">
        <f>IF(D38&gt;0,D38*F38,"-")</f>
        <v>8090.52</v>
      </c>
      <c r="H38" s="327" t="str">
        <f>IF(D38="","",VLOOKUP(B38,Data!$B$5:$D$502,3,FALSE))</f>
        <v>C/T</v>
      </c>
      <c r="I38" s="327" t="str">
        <f>IF(D38="","",VLOOKUP(B38,Data!$B$5:$M$502,12,FALSE))</f>
        <v>Indonesia</v>
      </c>
      <c r="J38" s="356" t="s">
        <v>1005</v>
      </c>
      <c r="K38" s="325">
        <f>IF(D38="","",VLOOKUP(B38,Data!$B$5:$E$502,4,FALSE)*D38)</f>
        <v>780</v>
      </c>
      <c r="L38" s="325">
        <f>IF(D38="","",VLOOKUP(B38,Data!$B$5:$F$502,5,FALSE)*D38)</f>
        <v>705</v>
      </c>
      <c r="M38" s="357"/>
      <c r="N38" s="358"/>
      <c r="O38" s="359"/>
      <c r="P38" s="360"/>
      <c r="Q38" s="359"/>
      <c r="R38" s="359"/>
      <c r="S38" s="360"/>
      <c r="T38" s="361"/>
      <c r="U38" s="360"/>
      <c r="V38" s="334">
        <f>IF(D38="","",VLOOKUP(B38,Data!$B$5:$J$502,9,FALSE)*D38)</f>
        <v>4.2210000000000001</v>
      </c>
      <c r="X38" s="386"/>
      <c r="Y38" s="386"/>
      <c r="Z38" s="386"/>
      <c r="AA38" s="386"/>
      <c r="AB38" s="386"/>
    </row>
    <row r="39" spans="1:28" s="468" customFormat="1" ht="19.25" customHeight="1">
      <c r="A39" s="540"/>
      <c r="B39" s="499"/>
      <c r="C39" s="324" t="str">
        <f>IF(D39="","",VLOOKUP(B39,Data!$B$5:$L$502,2,FALSE))</f>
        <v/>
      </c>
      <c r="D39" s="485"/>
      <c r="E39" s="312"/>
      <c r="F39" s="325" t="str">
        <f>IF(D39="","",VLOOKUP(B39,Data!$B$5:$L$502,11,FALSE))</f>
        <v/>
      </c>
      <c r="G39" s="326" t="str">
        <f>IF(D39&gt;0,D39*F39,"-")</f>
        <v>-</v>
      </c>
      <c r="H39" s="327" t="str">
        <f>IF(D39="","",VLOOKUP(B39,Data!$B$5:$D$502,3,FALSE))</f>
        <v/>
      </c>
      <c r="I39" s="327" t="str">
        <f>IF(D39="","",VLOOKUP(B39,Data!$B$5:$M$502,12,FALSE))</f>
        <v/>
      </c>
      <c r="J39" s="356"/>
      <c r="K39" s="325" t="str">
        <f>IF(D39="","",VLOOKUP(B39,Data!$B$5:$E$502,4,FALSE)*D39)</f>
        <v/>
      </c>
      <c r="L39" s="325" t="str">
        <f>IF(D39="","",VLOOKUP(B39,Data!$B$5:$F$502,5,FALSE)*D39)</f>
        <v/>
      </c>
      <c r="M39" s="357"/>
      <c r="N39" s="358"/>
      <c r="O39" s="359"/>
      <c r="P39" s="360"/>
      <c r="Q39" s="359"/>
      <c r="R39" s="359"/>
      <c r="S39" s="360"/>
      <c r="T39" s="361"/>
      <c r="U39" s="360"/>
      <c r="V39" s="334" t="str">
        <f>IF(D39="","",VLOOKUP(B39,Data!$B$5:$J$502,9,FALSE)*D39)</f>
        <v/>
      </c>
      <c r="X39" s="386"/>
      <c r="Y39" s="386"/>
      <c r="Z39" s="386"/>
      <c r="AA39" s="386"/>
      <c r="AB39" s="386"/>
    </row>
    <row r="40" spans="1:28" s="468" customFormat="1" ht="19.25" customHeight="1">
      <c r="A40" s="540"/>
      <c r="B40" s="499"/>
      <c r="C40" s="324" t="str">
        <f>IF(D40="","",VLOOKUP(B40,Data!$B$5:$L$502,2,FALSE))</f>
        <v/>
      </c>
      <c r="D40" s="485"/>
      <c r="E40" s="312"/>
      <c r="F40" s="325" t="str">
        <f>IF(D40="","",VLOOKUP(B40,Data!$B$5:$L$502,11,FALSE))</f>
        <v/>
      </c>
      <c r="G40" s="326" t="str">
        <f>IF(D40&gt;0,D40*F40,"-")</f>
        <v>-</v>
      </c>
      <c r="H40" s="327" t="str">
        <f>IF(D40="","",VLOOKUP(B40,Data!$B$5:$D$502,3,FALSE))</f>
        <v/>
      </c>
      <c r="I40" s="327" t="str">
        <f>IF(D40="","",VLOOKUP(B40,Data!$B$5:$M$502,12,FALSE))</f>
        <v/>
      </c>
      <c r="J40" s="356"/>
      <c r="K40" s="325" t="str">
        <f>IF(D40="","",VLOOKUP(B40,Data!$B$5:$E$502,4,FALSE)*D40)</f>
        <v/>
      </c>
      <c r="L40" s="325" t="str">
        <f>IF(D40="","",VLOOKUP(B40,Data!$B$5:$F$502,5,FALSE)*D40)</f>
        <v/>
      </c>
      <c r="M40" s="357"/>
      <c r="N40" s="358"/>
      <c r="O40" s="359"/>
      <c r="P40" s="360"/>
      <c r="Q40" s="359"/>
      <c r="R40" s="359"/>
      <c r="S40" s="360"/>
      <c r="T40" s="361"/>
      <c r="U40" s="360"/>
      <c r="V40" s="334" t="str">
        <f>IF(D40="","",VLOOKUP(B40,Data!$B$5:$J$502,9,FALSE)*D40)</f>
        <v/>
      </c>
      <c r="X40" s="386"/>
      <c r="Y40" s="386"/>
      <c r="Z40" s="386"/>
      <c r="AA40" s="386"/>
      <c r="AB40" s="386"/>
    </row>
    <row r="41" spans="1:28" s="440" customFormat="1" ht="17.5">
      <c r="A41" s="540"/>
      <c r="B41" s="784"/>
      <c r="C41" s="785"/>
      <c r="D41" s="510">
        <f>SUM(D17:D40)</f>
        <v>66</v>
      </c>
      <c r="E41" s="463"/>
      <c r="F41" s="351"/>
      <c r="G41" s="351">
        <f>SUM(G17:G40)</f>
        <v>206863.73</v>
      </c>
      <c r="H41" s="462"/>
      <c r="I41" s="462"/>
      <c r="J41" s="462"/>
      <c r="K41" s="351">
        <f>SUM(K17:K40)</f>
        <v>18145</v>
      </c>
      <c r="L41" s="351">
        <f>SUM(L17:L40)</f>
        <v>16292</v>
      </c>
      <c r="M41" s="351">
        <f>SUM(M18:M40)</f>
        <v>0</v>
      </c>
      <c r="N41" s="351" t="e">
        <f>SUM(#REF!)</f>
        <v>#REF!</v>
      </c>
      <c r="O41" s="351">
        <f>SUM(O18:O40)</f>
        <v>0</v>
      </c>
      <c r="P41" s="351">
        <f>SUM(P18:P40)</f>
        <v>0</v>
      </c>
      <c r="Q41" s="351" t="e">
        <f>SUM(#REF!)</f>
        <v>#REF!</v>
      </c>
      <c r="R41" s="351">
        <f>SUM(R18:R40)</f>
        <v>0</v>
      </c>
      <c r="S41" s="351">
        <f>SUM(S18:S40)</f>
        <v>0</v>
      </c>
      <c r="T41" s="351"/>
      <c r="U41" s="351">
        <f>SUM(U18:U40)</f>
        <v>0</v>
      </c>
      <c r="V41" s="354">
        <f>SUM(V17:V40)</f>
        <v>97.772999999999996</v>
      </c>
    </row>
    <row r="42" spans="1:28" ht="16.5">
      <c r="A42" s="540"/>
      <c r="B42" s="786"/>
      <c r="C42" s="787"/>
      <c r="D42" s="511"/>
      <c r="E42" s="412"/>
      <c r="F42" s="183" t="s">
        <v>821</v>
      </c>
      <c r="G42" s="180"/>
      <c r="H42" s="442"/>
      <c r="I42" s="442"/>
      <c r="J42" s="442"/>
      <c r="K42" s="184"/>
      <c r="L42" s="180"/>
      <c r="M42" s="414"/>
      <c r="N42" s="413"/>
      <c r="O42" s="413"/>
      <c r="P42" s="413"/>
      <c r="Q42" s="413"/>
      <c r="R42" s="413"/>
      <c r="S42" s="413"/>
      <c r="T42" s="414"/>
      <c r="U42" s="414"/>
      <c r="V42" s="182"/>
    </row>
    <row r="43" spans="1:28" ht="13">
      <c r="A43" s="393" t="s">
        <v>530</v>
      </c>
      <c r="B43" s="394"/>
      <c r="C43" s="444"/>
      <c r="D43" s="512" t="s">
        <v>538</v>
      </c>
      <c r="E43" s="407"/>
      <c r="F43" s="80" t="s">
        <v>83</v>
      </c>
      <c r="G43" s="84"/>
      <c r="H43" s="423" t="s">
        <v>84</v>
      </c>
      <c r="I43" s="446"/>
      <c r="J43" s="175" t="s">
        <v>85</v>
      </c>
      <c r="K43" s="175"/>
      <c r="L43" s="765" t="s">
        <v>86</v>
      </c>
      <c r="M43" s="766"/>
      <c r="N43" s="766"/>
      <c r="O43" s="766"/>
      <c r="P43" s="766"/>
      <c r="Q43" s="766"/>
      <c r="R43" s="766"/>
      <c r="S43" s="766"/>
      <c r="T43" s="766"/>
      <c r="U43" s="766"/>
      <c r="V43" s="767"/>
    </row>
    <row r="44" spans="1:28" ht="13">
      <c r="A44" s="400" t="s">
        <v>531</v>
      </c>
      <c r="C44" s="409"/>
      <c r="D44" s="501" t="s">
        <v>88</v>
      </c>
      <c r="F44" s="768"/>
      <c r="G44" s="769"/>
      <c r="H44" s="400" t="s">
        <v>89</v>
      </c>
      <c r="I44" s="447"/>
      <c r="J44" s="177" t="s">
        <v>90</v>
      </c>
      <c r="K44" s="177"/>
      <c r="L44" s="173"/>
      <c r="V44" s="178"/>
    </row>
    <row r="45" spans="1:28">
      <c r="A45" s="400" t="s">
        <v>532</v>
      </c>
      <c r="C45" s="401"/>
      <c r="F45" s="768"/>
      <c r="G45" s="769"/>
      <c r="H45" s="400"/>
      <c r="I45" s="447"/>
      <c r="J45" s="177" t="s">
        <v>94</v>
      </c>
      <c r="K45" s="177"/>
      <c r="L45" s="173"/>
      <c r="V45" s="178"/>
    </row>
    <row r="46" spans="1:28" ht="12" customHeight="1">
      <c r="A46" s="412"/>
      <c r="B46" s="413"/>
      <c r="C46" s="448"/>
      <c r="D46" s="501" t="s">
        <v>95</v>
      </c>
      <c r="F46" s="768"/>
      <c r="G46" s="769"/>
      <c r="H46" s="400" t="s">
        <v>96</v>
      </c>
      <c r="I46" s="447"/>
      <c r="J46" s="177"/>
      <c r="K46" s="177"/>
      <c r="L46" s="173"/>
      <c r="V46" s="178"/>
    </row>
    <row r="47" spans="1:28" ht="13">
      <c r="A47" s="393" t="s">
        <v>97</v>
      </c>
      <c r="B47" s="407"/>
      <c r="C47" s="395"/>
      <c r="D47" s="501" t="s">
        <v>98</v>
      </c>
      <c r="F47" s="88" t="s">
        <v>99</v>
      </c>
      <c r="G47" s="85"/>
      <c r="H47" s="400" t="s">
        <v>89</v>
      </c>
      <c r="I47" s="447"/>
      <c r="J47" s="177" t="s">
        <v>100</v>
      </c>
      <c r="K47" s="177"/>
      <c r="L47" s="173"/>
      <c r="V47" s="178"/>
    </row>
    <row r="48" spans="1:28" ht="14.25" customHeight="1">
      <c r="A48" s="400" t="s">
        <v>546</v>
      </c>
      <c r="C48" s="401"/>
      <c r="D48" s="501" t="s">
        <v>101</v>
      </c>
      <c r="F48" s="89"/>
      <c r="G48" s="187"/>
      <c r="H48" s="400" t="s">
        <v>102</v>
      </c>
      <c r="I48" s="447"/>
      <c r="J48" s="177" t="s">
        <v>533</v>
      </c>
      <c r="K48" s="177"/>
      <c r="L48" s="770" t="s">
        <v>104</v>
      </c>
      <c r="M48" s="771"/>
      <c r="N48" s="771"/>
      <c r="O48" s="771"/>
      <c r="P48" s="771"/>
      <c r="Q48" s="771"/>
      <c r="R48" s="771"/>
      <c r="S48" s="771"/>
      <c r="T48" s="771"/>
      <c r="U48" s="771"/>
      <c r="V48" s="772"/>
    </row>
    <row r="49" spans="1:22" ht="16.25" customHeight="1">
      <c r="A49" s="412"/>
      <c r="B49" s="413"/>
      <c r="C49" s="414"/>
      <c r="D49" s="513"/>
      <c r="E49" s="413"/>
      <c r="F49" s="778" t="s">
        <v>1020</v>
      </c>
      <c r="G49" s="782"/>
      <c r="H49" s="778" t="s">
        <v>1023</v>
      </c>
      <c r="I49" s="782"/>
      <c r="J49" s="181" t="s">
        <v>105</v>
      </c>
      <c r="K49" s="181"/>
      <c r="L49" s="762" t="s">
        <v>106</v>
      </c>
      <c r="M49" s="763"/>
      <c r="N49" s="763"/>
      <c r="O49" s="763"/>
      <c r="P49" s="763"/>
      <c r="Q49" s="763"/>
      <c r="R49" s="763"/>
      <c r="S49" s="763"/>
      <c r="T49" s="763"/>
      <c r="U49" s="763"/>
      <c r="V49" s="764"/>
    </row>
    <row r="50" spans="1:22" ht="18" customHeight="1"/>
    <row r="51" spans="1:22" ht="44.5" customHeight="1"/>
    <row r="52" spans="1:22" s="460" customFormat="1" ht="17.25" customHeight="1">
      <c r="A52" s="203" t="s">
        <v>942</v>
      </c>
      <c r="B52" s="169"/>
      <c r="C52" s="203" t="s">
        <v>597</v>
      </c>
      <c r="D52" s="500"/>
      <c r="E52" s="168"/>
      <c r="F52" s="203" t="s">
        <v>936</v>
      </c>
      <c r="G52" s="169"/>
      <c r="H52" s="203" t="s">
        <v>597</v>
      </c>
      <c r="K52" s="225"/>
      <c r="L52" s="225"/>
      <c r="V52" s="226"/>
    </row>
    <row r="53" spans="1:22" s="460" customFormat="1" ht="17.25" customHeight="1">
      <c r="A53" s="203" t="s">
        <v>943</v>
      </c>
      <c r="B53" s="169"/>
      <c r="C53" s="203" t="s">
        <v>1021</v>
      </c>
      <c r="D53" s="500"/>
      <c r="E53" s="168"/>
      <c r="F53" s="203" t="s">
        <v>937</v>
      </c>
      <c r="G53" s="169"/>
      <c r="H53" s="203" t="s">
        <v>947</v>
      </c>
      <c r="K53" s="225"/>
      <c r="L53" s="225"/>
      <c r="V53" s="226"/>
    </row>
    <row r="54" spans="1:22" s="460" customFormat="1" ht="17.25" customHeight="1">
      <c r="A54" s="203" t="s">
        <v>944</v>
      </c>
      <c r="B54" s="169"/>
      <c r="C54" s="203" t="s">
        <v>1022</v>
      </c>
      <c r="D54" s="500"/>
      <c r="E54" s="168"/>
      <c r="F54" s="203" t="s">
        <v>938</v>
      </c>
      <c r="G54" s="169"/>
      <c r="H54" s="203" t="s">
        <v>597</v>
      </c>
      <c r="K54" s="225"/>
      <c r="L54" s="225"/>
      <c r="V54" s="226"/>
    </row>
    <row r="55" spans="1:22" s="460" customFormat="1" ht="17.25" customHeight="1">
      <c r="A55" s="203" t="s">
        <v>945</v>
      </c>
      <c r="B55" s="169"/>
      <c r="C55" s="203" t="s">
        <v>597</v>
      </c>
      <c r="D55" s="500"/>
      <c r="E55" s="168"/>
      <c r="F55" s="203" t="s">
        <v>939</v>
      </c>
      <c r="G55" s="169"/>
      <c r="H55" s="203" t="s">
        <v>597</v>
      </c>
      <c r="K55" s="225"/>
      <c r="L55" s="225"/>
      <c r="V55" s="226"/>
    </row>
    <row r="56" spans="1:22" s="460" customFormat="1" ht="17.25" customHeight="1">
      <c r="A56" s="203" t="s">
        <v>946</v>
      </c>
      <c r="B56" s="169"/>
      <c r="C56" s="203" t="s">
        <v>597</v>
      </c>
      <c r="D56" s="500"/>
      <c r="E56" s="168"/>
      <c r="F56" s="203" t="s">
        <v>941</v>
      </c>
      <c r="G56" s="169"/>
      <c r="H56" s="203" t="s">
        <v>597</v>
      </c>
      <c r="K56" s="225"/>
      <c r="L56" s="225"/>
      <c r="V56" s="226"/>
    </row>
    <row r="57" spans="1:22" ht="20">
      <c r="A57" s="168"/>
      <c r="B57" s="168"/>
      <c r="C57" s="168"/>
      <c r="D57" s="500"/>
      <c r="E57" s="168"/>
      <c r="F57" s="203" t="s">
        <v>940</v>
      </c>
      <c r="H57" s="203" t="s">
        <v>597</v>
      </c>
    </row>
    <row r="58" spans="1:22" ht="14">
      <c r="A58" s="459"/>
      <c r="B58" s="435"/>
      <c r="C58" s="167"/>
      <c r="D58" s="514"/>
    </row>
    <row r="59" spans="1:22" ht="14">
      <c r="A59" s="450"/>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52"/>
      <c r="B64" s="435"/>
      <c r="C64" s="167"/>
      <c r="D64" s="514"/>
    </row>
    <row r="65" spans="1:4" ht="14">
      <c r="A65" s="435"/>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52"/>
      <c r="B76" s="435"/>
      <c r="C76" s="167"/>
      <c r="D76" s="514"/>
    </row>
    <row r="77" spans="1:4" ht="14">
      <c r="A77" s="452"/>
      <c r="B77" s="435"/>
      <c r="C77" s="167"/>
      <c r="D77" s="514"/>
    </row>
    <row r="78" spans="1:4" ht="14">
      <c r="A78" s="452"/>
      <c r="B78" s="435"/>
      <c r="C78" s="167"/>
      <c r="D78" s="514"/>
    </row>
    <row r="79" spans="1:4" ht="14">
      <c r="A79" s="435"/>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row r="88" spans="2:4" ht="14">
      <c r="B88" s="435"/>
      <c r="C88" s="167"/>
      <c r="D88" s="514"/>
    </row>
    <row r="89" spans="2:4" ht="14">
      <c r="B89" s="435"/>
      <c r="C89" s="167"/>
      <c r="D89" s="514"/>
    </row>
    <row r="90" spans="2:4" ht="14">
      <c r="B90" s="435"/>
      <c r="C90" s="167"/>
      <c r="D90" s="514"/>
    </row>
    <row r="91" spans="2:4" ht="14">
      <c r="B91" s="435"/>
      <c r="C91" s="167"/>
      <c r="D91" s="514"/>
    </row>
  </sheetData>
  <mergeCells count="9">
    <mergeCell ref="F49:G49"/>
    <mergeCell ref="H49:I49"/>
    <mergeCell ref="L49:V49"/>
    <mergeCell ref="B41:C42"/>
    <mergeCell ref="L43:V43"/>
    <mergeCell ref="F44:G44"/>
    <mergeCell ref="F45:G45"/>
    <mergeCell ref="F46:G46"/>
    <mergeCell ref="L48:V48"/>
  </mergeCells>
  <printOptions horizontalCentered="1"/>
  <pageMargins left="0.19685039370078741" right="0" top="0.15748031496062992" bottom="0.15748031496062992" header="0.11811023622047245" footer="0.15748031496062992"/>
  <pageSetup paperSize="9" scale="70" firstPageNumber="4294963191" orientation="landscape" r:id="rId1"/>
  <headerFooter alignWithMargins="0">
    <oddHeader>&amp;R&amp;"Calibri"&amp;10&amp;K000000 Confidential&amp;1#_x000D_</oddHead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1"/>
  <sheetViews>
    <sheetView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65"/>
      <c r="I10" s="56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30"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350</v>
      </c>
      <c r="C19" s="324" t="str">
        <f>IF(D19="","",VLOOKUP(B19,Data!$B$5:$L$502,2,FALSE))</f>
        <v>ZU05460</v>
      </c>
      <c r="D19" s="485">
        <v>1</v>
      </c>
      <c r="E19" s="525" t="s">
        <v>528</v>
      </c>
      <c r="F19" s="325">
        <f>IF(D19="","",VLOOKUP(B19,Data!$B$5:$L$502,11,FALSE))</f>
        <v>5913.05</v>
      </c>
      <c r="G19" s="326">
        <f t="shared" si="0"/>
        <v>5913.05</v>
      </c>
      <c r="H19" s="327" t="str">
        <f>IF(D19="","",VLOOKUP(B19,Data!$B$5:$D$502,3,FALSE))</f>
        <v>C/T</v>
      </c>
      <c r="I19" s="327" t="str">
        <f>IF(D19="","",VLOOKUP(B19,Data!$B$5:$M$502,12,FALSE))</f>
        <v>Indonesia</v>
      </c>
      <c r="J19" s="356" t="s">
        <v>1005</v>
      </c>
      <c r="K19" s="325">
        <f>IF(D19="","",VLOOKUP(B19,Data!$B$5:$E$502,4,FALSE)*D19)</f>
        <v>338</v>
      </c>
      <c r="L19" s="325">
        <f>IF(D19="","",VLOOKUP(B19,Data!$B$5:$F$502,5,FALSE)*D19)</f>
        <v>297</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v>2</v>
      </c>
      <c r="B20" s="499" t="s">
        <v>409</v>
      </c>
      <c r="C20" s="324" t="str">
        <f>IF(D20="","",VLOOKUP(B20,Data!$B$5:$L$502,2,FALSE))</f>
        <v>ZU62650</v>
      </c>
      <c r="D20" s="485">
        <v>1</v>
      </c>
      <c r="E20" s="525"/>
      <c r="F20" s="325">
        <f>IF(D20="","",VLOOKUP(B20,Data!$B$5:$L$502,11,FALSE))</f>
        <v>6876.72</v>
      </c>
      <c r="G20" s="326">
        <f t="shared" si="0"/>
        <v>6876.72</v>
      </c>
      <c r="H20" s="327" t="str">
        <f>IF(D20="","",VLOOKUP(B20,Data!$B$5:$D$502,3,FALSE))</f>
        <v>C/T</v>
      </c>
      <c r="I20" s="327" t="str">
        <f>IF(D20="","",VLOOKUP(B20,Data!$B$5:$M$502,12,FALSE))</f>
        <v>Indonesia</v>
      </c>
      <c r="J20" s="356" t="s">
        <v>1005</v>
      </c>
      <c r="K20" s="325">
        <f>IF(D20="","",VLOOKUP(B20,Data!$B$5:$E$502,4,FALSE)*D20)</f>
        <v>338</v>
      </c>
      <c r="L20" s="325">
        <f>IF(D20="","",VLOOKUP(B20,Data!$B$5:$F$502,5,FALSE)*D20)</f>
        <v>304</v>
      </c>
      <c r="M20" s="357"/>
      <c r="N20" s="358"/>
      <c r="O20" s="359"/>
      <c r="P20" s="360"/>
      <c r="Q20" s="359"/>
      <c r="R20" s="359"/>
      <c r="S20" s="360"/>
      <c r="T20" s="361"/>
      <c r="U20" s="360"/>
      <c r="V20" s="334">
        <f>IF(D20="","",VLOOKUP(B20,Data!$B$5:$J$502,9,FALSE)*D20)</f>
        <v>1.806</v>
      </c>
      <c r="X20" s="386"/>
      <c r="Y20" s="386"/>
      <c r="Z20" s="386"/>
      <c r="AA20" s="386"/>
      <c r="AB20" s="386"/>
    </row>
    <row r="21" spans="1:28" s="468" customFormat="1" ht="19.25" customHeight="1">
      <c r="A21" s="540">
        <v>3</v>
      </c>
      <c r="B21" s="499" t="s">
        <v>361</v>
      </c>
      <c r="C21" s="324" t="str">
        <f>IF(D21="","",VLOOKUP(B21,Data!$B$5:$L$502,2,FALSE))</f>
        <v>WQ78290</v>
      </c>
      <c r="D21" s="485">
        <v>7</v>
      </c>
      <c r="E21" s="525" t="s">
        <v>529</v>
      </c>
      <c r="F21" s="325">
        <f>IF(D21="","",VLOOKUP(B21,Data!$B$5:$L$502,11,FALSE))</f>
        <v>4283.7299999999996</v>
      </c>
      <c r="G21" s="326">
        <f t="shared" si="0"/>
        <v>29986.109999999997</v>
      </c>
      <c r="H21" s="327" t="str">
        <f>IF(D21="","",VLOOKUP(B21,Data!$B$5:$D$502,3,FALSE))</f>
        <v>C/T</v>
      </c>
      <c r="I21" s="327" t="str">
        <f>IF(D21="","",VLOOKUP(B21,Data!$B$5:$M$502,12,FALSE))</f>
        <v>Indonesia</v>
      </c>
      <c r="J21" s="356" t="s">
        <v>1005</v>
      </c>
      <c r="K21" s="325">
        <f>IF(D21="","",VLOOKUP(B21,Data!$B$5:$E$502,4,FALSE)*D21)</f>
        <v>2135</v>
      </c>
      <c r="L21" s="325">
        <f>IF(D21="","",VLOOKUP(B21,Data!$B$5:$F$502,5,FALSE)*D21)</f>
        <v>1883</v>
      </c>
      <c r="M21" s="357"/>
      <c r="N21" s="358"/>
      <c r="O21" s="359"/>
      <c r="P21" s="360"/>
      <c r="Q21" s="359"/>
      <c r="R21" s="359"/>
      <c r="S21" s="360"/>
      <c r="T21" s="361"/>
      <c r="U21" s="360"/>
      <c r="V21" s="334">
        <f>IF(D21="","",VLOOKUP(B21,Data!$B$5:$J$502,9,FALSE)*D21)</f>
        <v>10.738</v>
      </c>
      <c r="X21" s="386"/>
      <c r="Y21" s="386"/>
      <c r="Z21" s="386"/>
      <c r="AA21" s="386"/>
      <c r="AB21" s="386"/>
    </row>
    <row r="22" spans="1:28" s="468" customFormat="1" ht="19.25" customHeight="1">
      <c r="A22" s="540">
        <v>4</v>
      </c>
      <c r="B22" s="499" t="s">
        <v>340</v>
      </c>
      <c r="C22" s="324" t="str">
        <f>IF(D22="","",VLOOKUP(B22,Data!$B$5:$L$502,2,FALSE))</f>
        <v>ZE62400</v>
      </c>
      <c r="D22" s="485">
        <v>1</v>
      </c>
      <c r="E22" s="312"/>
      <c r="F22" s="325">
        <f>IF(D22="","",VLOOKUP(B22,Data!$B$5:$L$502,11,FALSE))</f>
        <v>1704.47</v>
      </c>
      <c r="G22" s="326">
        <f t="shared" si="0"/>
        <v>1704.47</v>
      </c>
      <c r="H22" s="327" t="str">
        <f>IF(D22="","",VLOOKUP(B22,Data!$B$5:$D$502,3,FALSE))</f>
        <v>C/T</v>
      </c>
      <c r="I22" s="327" t="str">
        <f>IF(D22="","",VLOOKUP(B22,Data!$B$5:$M$502,12,FALSE))</f>
        <v>Indonesia</v>
      </c>
      <c r="J22" s="356" t="s">
        <v>1005</v>
      </c>
      <c r="K22" s="325">
        <f>IF(D22="","",VLOOKUP(B22,Data!$B$5:$E$502,4,FALSE)*D22)</f>
        <v>201</v>
      </c>
      <c r="L22" s="325">
        <f>IF(D22="","",VLOOKUP(B22,Data!$B$5:$F$502,5,FALSE)*D22)</f>
        <v>181</v>
      </c>
      <c r="M22" s="357"/>
      <c r="N22" s="358"/>
      <c r="O22" s="359"/>
      <c r="P22" s="360"/>
      <c r="Q22" s="359"/>
      <c r="R22" s="359"/>
      <c r="S22" s="360"/>
      <c r="T22" s="361"/>
      <c r="U22" s="360"/>
      <c r="V22" s="334">
        <f>IF(D22="","",VLOOKUP(B22,Data!$B$5:$J$502,9,FALSE)*D22)</f>
        <v>1.1499999999999999</v>
      </c>
      <c r="X22" s="386"/>
      <c r="Y22" s="386"/>
      <c r="Z22" s="386"/>
      <c r="AA22" s="386"/>
      <c r="AB22" s="386"/>
    </row>
    <row r="23" spans="1:28" s="468" customFormat="1" ht="19.25" customHeight="1">
      <c r="A23" s="540">
        <v>5</v>
      </c>
      <c r="B23" s="499" t="s">
        <v>26</v>
      </c>
      <c r="C23" s="324" t="str">
        <f>IF(D23="","",VLOOKUP(B23,Data!$B$5:$L$502,2,FALSE))</f>
        <v>ZJ73730</v>
      </c>
      <c r="D23" s="485">
        <v>4</v>
      </c>
      <c r="E23" s="312" t="s">
        <v>982</v>
      </c>
      <c r="F23" s="325">
        <f>IF(D23="","",VLOOKUP(B23,Data!$B$5:$L$502,11,FALSE))</f>
        <v>2456.2800000000002</v>
      </c>
      <c r="G23" s="326">
        <f t="shared" si="0"/>
        <v>9825.1200000000008</v>
      </c>
      <c r="H23" s="327" t="str">
        <f>IF(D23="","",VLOOKUP(B23,Data!$B$5:$D$502,3,FALSE))</f>
        <v>C/T</v>
      </c>
      <c r="I23" s="327" t="str">
        <f>IF(D23="","",VLOOKUP(B23,Data!$B$5:$M$502,12,FALSE))</f>
        <v>Indonesia</v>
      </c>
      <c r="J23" s="356" t="s">
        <v>1005</v>
      </c>
      <c r="K23" s="325">
        <f>IF(D23="","",VLOOKUP(B23,Data!$B$5:$E$502,4,FALSE)*D23)</f>
        <v>880</v>
      </c>
      <c r="L23" s="325">
        <f>IF(D23="","",VLOOKUP(B23,Data!$B$5:$F$502,5,FALSE)*D23)</f>
        <v>796</v>
      </c>
      <c r="M23" s="357"/>
      <c r="N23" s="358"/>
      <c r="O23" s="359"/>
      <c r="P23" s="360"/>
      <c r="Q23" s="359"/>
      <c r="R23" s="359"/>
      <c r="S23" s="360"/>
      <c r="T23" s="361"/>
      <c r="U23" s="360"/>
      <c r="V23" s="334">
        <f>IF(D23="","",VLOOKUP(B23,Data!$B$5:$J$502,9,FALSE)*D23)</f>
        <v>4.74</v>
      </c>
      <c r="X23" s="386"/>
      <c r="Y23" s="386"/>
      <c r="Z23" s="386"/>
      <c r="AA23" s="386"/>
      <c r="AB23" s="386"/>
    </row>
    <row r="24" spans="1:28" s="468" customFormat="1" ht="19.25" customHeight="1">
      <c r="A24" s="540">
        <v>6</v>
      </c>
      <c r="B24" s="499" t="s">
        <v>355</v>
      </c>
      <c r="C24" s="324" t="str">
        <f>IF(D24="","",VLOOKUP(B24,Data!$B$5:$L$502,2,FALSE))</f>
        <v>ZF42500</v>
      </c>
      <c r="D24" s="485">
        <v>39</v>
      </c>
      <c r="E24" s="312"/>
      <c r="F24" s="325">
        <f>IF(D24="","",VLOOKUP(B24,Data!$B$5:$L$502,11,FALSE))</f>
        <v>2302.7199999999998</v>
      </c>
      <c r="G24" s="326">
        <f t="shared" si="0"/>
        <v>89806.079999999987</v>
      </c>
      <c r="H24" s="327" t="str">
        <f>IF(D24="","",VLOOKUP(B24,Data!$B$5:$D$502,3,FALSE))</f>
        <v>C/T</v>
      </c>
      <c r="I24" s="327" t="str">
        <f>IF(D24="","",VLOOKUP(B24,Data!$B$5:$M$502,12,FALSE))</f>
        <v>Indonesia</v>
      </c>
      <c r="J24" s="356" t="s">
        <v>1005</v>
      </c>
      <c r="K24" s="325">
        <f>IF(D24="","",VLOOKUP(B24,Data!$B$5:$E$502,4,FALSE)*D24)</f>
        <v>10413</v>
      </c>
      <c r="L24" s="325">
        <f>IF(D24="","",VLOOKUP(B24,Data!$B$5:$F$502,5,FALSE)*D24)</f>
        <v>9438</v>
      </c>
      <c r="M24" s="357"/>
      <c r="N24" s="358"/>
      <c r="O24" s="359"/>
      <c r="P24" s="360"/>
      <c r="Q24" s="359"/>
      <c r="R24" s="359"/>
      <c r="S24" s="360"/>
      <c r="T24" s="361"/>
      <c r="U24" s="360"/>
      <c r="V24" s="334">
        <f>IF(D24="","",VLOOKUP(B24,Data!$B$5:$J$502,9,FALSE)*D24)</f>
        <v>58.031999999999996</v>
      </c>
      <c r="X24" s="386"/>
      <c r="Y24" s="386"/>
      <c r="Z24" s="386"/>
      <c r="AA24" s="386"/>
      <c r="AB24" s="386"/>
    </row>
    <row r="25" spans="1:28" s="468" customFormat="1" ht="19.25" customHeight="1">
      <c r="A25" s="540">
        <v>7</v>
      </c>
      <c r="B25" s="499" t="s">
        <v>27</v>
      </c>
      <c r="C25" s="324" t="str">
        <f>IF(D25="","",VLOOKUP(B25,Data!$B$5:$L$502,2,FALSE))</f>
        <v>ZJ73750</v>
      </c>
      <c r="D25" s="485">
        <v>3</v>
      </c>
      <c r="E25" s="312"/>
      <c r="F25" s="325">
        <f>IF(D25="","",VLOOKUP(B25,Data!$B$5:$L$502,11,FALSE))</f>
        <v>2662.91</v>
      </c>
      <c r="G25" s="326">
        <f t="shared" si="0"/>
        <v>7988.73</v>
      </c>
      <c r="H25" s="327" t="str">
        <f>IF(D25="","",VLOOKUP(B25,Data!$B$5:$D$502,3,FALSE))</f>
        <v>C/T</v>
      </c>
      <c r="I25" s="327" t="str">
        <f>IF(D25="","",VLOOKUP(B25,Data!$B$5:$M$502,12,FALSE))</f>
        <v>Indonesia</v>
      </c>
      <c r="J25" s="356" t="s">
        <v>1005</v>
      </c>
      <c r="K25" s="325">
        <f>IF(D25="","",VLOOKUP(B25,Data!$B$5:$E$502,4,FALSE)*D25)</f>
        <v>801</v>
      </c>
      <c r="L25" s="325">
        <f>IF(D25="","",VLOOKUP(B25,Data!$B$5:$F$502,5,FALSE)*D25)</f>
        <v>726</v>
      </c>
      <c r="M25" s="357"/>
      <c r="N25" s="358"/>
      <c r="O25" s="359"/>
      <c r="P25" s="360"/>
      <c r="Q25" s="359"/>
      <c r="R25" s="359"/>
      <c r="S25" s="360"/>
      <c r="T25" s="361"/>
      <c r="U25" s="360"/>
      <c r="V25" s="334">
        <f>IF(D25="","",VLOOKUP(B25,Data!$B$5:$J$502,9,FALSE)*D25)</f>
        <v>4.4640000000000004</v>
      </c>
      <c r="X25" s="386"/>
      <c r="Y25" s="386"/>
      <c r="Z25" s="386"/>
      <c r="AA25" s="386"/>
      <c r="AB25" s="386"/>
    </row>
    <row r="26" spans="1:28" s="468" customFormat="1" ht="19.25" customHeight="1">
      <c r="A26" s="540">
        <v>8</v>
      </c>
      <c r="B26" s="499" t="s">
        <v>28</v>
      </c>
      <c r="C26" s="324" t="str">
        <f>IF(D26="","",VLOOKUP(B26,Data!$B$5:$L$502,2,FALSE))</f>
        <v>ZJ73760</v>
      </c>
      <c r="D26" s="485">
        <v>3</v>
      </c>
      <c r="E26" s="312"/>
      <c r="F26" s="325">
        <f>IF(D26="","",VLOOKUP(B26,Data!$B$5:$L$502,11,FALSE))</f>
        <v>2671.97</v>
      </c>
      <c r="G26" s="326">
        <f t="shared" si="0"/>
        <v>8015.91</v>
      </c>
      <c r="H26" s="327" t="str">
        <f>IF(D26="","",VLOOKUP(B26,Data!$B$5:$D$502,3,FALSE))</f>
        <v>C/T</v>
      </c>
      <c r="I26" s="327" t="str">
        <f>IF(D26="","",VLOOKUP(B26,Data!$B$5:$M$502,12,FALSE))</f>
        <v>Indonesia</v>
      </c>
      <c r="J26" s="356" t="s">
        <v>1005</v>
      </c>
      <c r="K26" s="325">
        <f>IF(D26="","",VLOOKUP(B26,Data!$B$5:$E$502,4,FALSE)*D26)</f>
        <v>801</v>
      </c>
      <c r="L26" s="325">
        <f>IF(D26="","",VLOOKUP(B26,Data!$B$5:$F$502,5,FALSE)*D26)</f>
        <v>726</v>
      </c>
      <c r="M26" s="357"/>
      <c r="N26" s="358"/>
      <c r="O26" s="359"/>
      <c r="P26" s="360"/>
      <c r="Q26" s="359"/>
      <c r="R26" s="359"/>
      <c r="S26" s="360"/>
      <c r="T26" s="361"/>
      <c r="U26" s="360"/>
      <c r="V26" s="334">
        <f>IF(D26="","",VLOOKUP(B26,Data!$B$5:$J$502,9,FALSE)*D26)</f>
        <v>4.4640000000000004</v>
      </c>
      <c r="X26" s="386"/>
      <c r="Y26" s="386"/>
      <c r="Z26" s="386"/>
      <c r="AA26" s="386"/>
      <c r="AB26" s="386"/>
    </row>
    <row r="27" spans="1:28" s="468" customFormat="1" ht="19.25" customHeight="1">
      <c r="A27" s="540">
        <v>9</v>
      </c>
      <c r="B27" s="499" t="s">
        <v>894</v>
      </c>
      <c r="C27" s="324" t="str">
        <f>IF(D27="","",VLOOKUP(B27,Data!$B$5:$L$502,2,FALSE))</f>
        <v>VCM7910</v>
      </c>
      <c r="D27" s="485">
        <v>1</v>
      </c>
      <c r="E27" s="312"/>
      <c r="F27" s="325">
        <f>IF(D27="","",VLOOKUP(B27,Data!$B$5:$L$502,11,FALSE))</f>
        <v>2518.09</v>
      </c>
      <c r="G27" s="326">
        <f t="shared" si="0"/>
        <v>2518.09</v>
      </c>
      <c r="H27" s="327" t="str">
        <f>IF(D27="","",VLOOKUP(B27,Data!$B$5:$D$502,3,FALSE))</f>
        <v>C/T</v>
      </c>
      <c r="I27" s="327" t="str">
        <f>IF(D27="","",VLOOKUP(B27,Data!$B$5:$M$502,12,FALSE))</f>
        <v>Indonesia</v>
      </c>
      <c r="J27" s="356" t="s">
        <v>1005</v>
      </c>
      <c r="K27" s="325">
        <f>IF(D27="","",VLOOKUP(B27,Data!$B$5:$E$502,4,FALSE)*D27)</f>
        <v>260</v>
      </c>
      <c r="L27" s="325">
        <f>IF(D27="","",VLOOKUP(B27,Data!$B$5:$F$502,5,FALSE)*D27)</f>
        <v>235</v>
      </c>
      <c r="M27" s="357"/>
      <c r="N27" s="358"/>
      <c r="O27" s="359"/>
      <c r="P27" s="360"/>
      <c r="Q27" s="359"/>
      <c r="R27" s="359"/>
      <c r="S27" s="360"/>
      <c r="T27" s="361"/>
      <c r="U27" s="360"/>
      <c r="V27" s="334">
        <f>IF(D27="","",VLOOKUP(B27,Data!$B$5:$J$502,9,FALSE)*D27)</f>
        <v>1.407</v>
      </c>
      <c r="X27" s="386"/>
      <c r="Y27" s="386"/>
      <c r="Z27" s="386"/>
      <c r="AA27" s="386"/>
      <c r="AB27" s="386"/>
    </row>
    <row r="28" spans="1:28" s="468" customFormat="1" ht="19.25" customHeight="1">
      <c r="A28" s="540">
        <v>10</v>
      </c>
      <c r="B28" s="499" t="s">
        <v>892</v>
      </c>
      <c r="C28" s="324" t="str">
        <f>IF(D28="","",VLOOKUP(B28,Data!$B$5:$L$502,2,FALSE))</f>
        <v>VCM7890</v>
      </c>
      <c r="D28" s="485">
        <v>7</v>
      </c>
      <c r="E28" s="312"/>
      <c r="F28" s="325">
        <f>IF(D28="","",VLOOKUP(B28,Data!$B$5:$L$502,11,FALSE))</f>
        <v>2253.08</v>
      </c>
      <c r="G28" s="326">
        <f t="shared" si="0"/>
        <v>15771.56</v>
      </c>
      <c r="H28" s="327" t="str">
        <f>IF(D28="","",VLOOKUP(B28,Data!$B$5:$D$502,3,FALSE))</f>
        <v>C/T</v>
      </c>
      <c r="I28" s="327" t="str">
        <f>IF(D28="","",VLOOKUP(B28,Data!$B$5:$M$502,12,FALSE))</f>
        <v>Indonesia</v>
      </c>
      <c r="J28" s="356" t="s">
        <v>1005</v>
      </c>
      <c r="K28" s="325">
        <f>IF(D28="","",VLOOKUP(B28,Data!$B$5:$E$502,4,FALSE)*D28)</f>
        <v>1820</v>
      </c>
      <c r="L28" s="325">
        <f>IF(D28="","",VLOOKUP(B28,Data!$B$5:$F$502,5,FALSE)*D28)</f>
        <v>1645</v>
      </c>
      <c r="M28" s="357"/>
      <c r="N28" s="358"/>
      <c r="O28" s="359"/>
      <c r="P28" s="360"/>
      <c r="Q28" s="359"/>
      <c r="R28" s="359"/>
      <c r="S28" s="360"/>
      <c r="T28" s="361"/>
      <c r="U28" s="360"/>
      <c r="V28" s="334">
        <f>IF(D28="","",VLOOKUP(B28,Data!$B$5:$J$502,9,FALSE)*D28)</f>
        <v>9.8490000000000002</v>
      </c>
      <c r="X28" s="386"/>
      <c r="Y28" s="386"/>
      <c r="Z28" s="386"/>
      <c r="AA28" s="386"/>
      <c r="AB28" s="386"/>
    </row>
    <row r="29" spans="1:28" s="468" customFormat="1" ht="19.25" customHeight="1">
      <c r="A29" s="540">
        <v>11</v>
      </c>
      <c r="B29" s="499" t="s">
        <v>893</v>
      </c>
      <c r="C29" s="324" t="str">
        <f>IF(D29="","",VLOOKUP(B29,Data!$B$5:$L$502,2,FALSE))</f>
        <v>VCM7900</v>
      </c>
      <c r="D29" s="485">
        <v>5</v>
      </c>
      <c r="E29" s="312"/>
      <c r="F29" s="325">
        <f>IF(D29="","",VLOOKUP(B29,Data!$B$5:$L$502,11,FALSE))</f>
        <v>2696.84</v>
      </c>
      <c r="G29" s="326">
        <f t="shared" si="0"/>
        <v>13484.2</v>
      </c>
      <c r="H29" s="327" t="str">
        <f>IF(D29="","",VLOOKUP(B29,Data!$B$5:$D$502,3,FALSE))</f>
        <v>C/T</v>
      </c>
      <c r="I29" s="327" t="str">
        <f>IF(D29="","",VLOOKUP(B29,Data!$B$5:$M$502,12,FALSE))</f>
        <v>Indonesia</v>
      </c>
      <c r="J29" s="356" t="s">
        <v>1005</v>
      </c>
      <c r="K29" s="325">
        <f>IF(D29="","",VLOOKUP(B29,Data!$B$5:$E$502,4,FALSE)*D29)</f>
        <v>1300</v>
      </c>
      <c r="L29" s="325">
        <f>IF(D29="","",VLOOKUP(B29,Data!$B$5:$F$502,5,FALSE)*D29)</f>
        <v>1175</v>
      </c>
      <c r="M29" s="357"/>
      <c r="N29" s="358"/>
      <c r="O29" s="359"/>
      <c r="P29" s="360"/>
      <c r="Q29" s="359"/>
      <c r="R29" s="359"/>
      <c r="S29" s="360"/>
      <c r="T29" s="361"/>
      <c r="U29" s="360"/>
      <c r="V29" s="334">
        <f>IF(D29="","",VLOOKUP(B29,Data!$B$5:$J$502,9,FALSE)*D29)</f>
        <v>7.0350000000000001</v>
      </c>
      <c r="X29" s="386"/>
      <c r="Y29" s="386"/>
      <c r="Z29" s="386"/>
      <c r="AA29" s="386"/>
      <c r="AB29" s="386"/>
    </row>
    <row r="30" spans="1:28" s="468" customFormat="1" ht="19.25" customHeight="1">
      <c r="A30" s="540"/>
      <c r="B30" s="499"/>
      <c r="C30" s="324" t="str">
        <f>IF(D30="","",VLOOKUP(B30,Data!$B$5:$L$502,2,FALSE))</f>
        <v/>
      </c>
      <c r="D30" s="485"/>
      <c r="E30" s="312"/>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386"/>
      <c r="Y30" s="386"/>
      <c r="Z30" s="386"/>
      <c r="AA30" s="386"/>
      <c r="AB30" s="386"/>
    </row>
    <row r="31" spans="1:28" s="440" customFormat="1" ht="17.5">
      <c r="A31" s="540"/>
      <c r="B31" s="784"/>
      <c r="C31" s="785"/>
      <c r="D31" s="510">
        <f>SUM(D17:D30)</f>
        <v>72</v>
      </c>
      <c r="E31" s="463"/>
      <c r="F31" s="351"/>
      <c r="G31" s="351">
        <f>SUM(G17:G30)</f>
        <v>191890.04</v>
      </c>
      <c r="H31" s="462"/>
      <c r="I31" s="462"/>
      <c r="J31" s="462"/>
      <c r="K31" s="351">
        <f>SUM(K17:K30)</f>
        <v>19287</v>
      </c>
      <c r="L31" s="351">
        <f>SUM(L17:L30)</f>
        <v>17406</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105.49099999999999</v>
      </c>
    </row>
    <row r="32" spans="1:28" ht="16.5">
      <c r="A32" s="540"/>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22"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22" ht="13">
      <c r="A34" s="400" t="s">
        <v>531</v>
      </c>
      <c r="C34" s="409"/>
      <c r="D34" s="501" t="s">
        <v>88</v>
      </c>
      <c r="F34" s="768"/>
      <c r="G34" s="769"/>
      <c r="H34" s="400" t="s">
        <v>89</v>
      </c>
      <c r="I34" s="447"/>
      <c r="J34" s="177" t="s">
        <v>90</v>
      </c>
      <c r="K34" s="177"/>
      <c r="L34" s="173"/>
      <c r="V34" s="178"/>
    </row>
    <row r="35" spans="1:22">
      <c r="A35" s="400" t="s">
        <v>532</v>
      </c>
      <c r="C35" s="401"/>
      <c r="F35" s="768"/>
      <c r="G35" s="769"/>
      <c r="H35" s="400"/>
      <c r="I35" s="447"/>
      <c r="J35" s="177" t="s">
        <v>94</v>
      </c>
      <c r="K35" s="177"/>
      <c r="L35" s="173"/>
      <c r="V35" s="178"/>
    </row>
    <row r="36" spans="1:22" ht="12" customHeight="1">
      <c r="A36" s="412"/>
      <c r="B36" s="413"/>
      <c r="C36" s="448"/>
      <c r="D36" s="501" t="s">
        <v>95</v>
      </c>
      <c r="F36" s="768"/>
      <c r="G36" s="769"/>
      <c r="H36" s="400" t="s">
        <v>96</v>
      </c>
      <c r="I36" s="447"/>
      <c r="J36" s="177"/>
      <c r="K36" s="177"/>
      <c r="L36" s="173"/>
      <c r="V36" s="178"/>
    </row>
    <row r="37" spans="1:22" ht="13">
      <c r="A37" s="393" t="s">
        <v>97</v>
      </c>
      <c r="B37" s="407"/>
      <c r="C37" s="395"/>
      <c r="D37" s="501" t="s">
        <v>98</v>
      </c>
      <c r="F37" s="88" t="s">
        <v>99</v>
      </c>
      <c r="G37" s="85"/>
      <c r="H37" s="400" t="s">
        <v>89</v>
      </c>
      <c r="I37" s="447"/>
      <c r="J37" s="177" t="s">
        <v>100</v>
      </c>
      <c r="K37" s="177"/>
      <c r="L37" s="173"/>
      <c r="V37" s="178"/>
    </row>
    <row r="38" spans="1:22"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row>
    <row r="39" spans="1:22" ht="16.25" customHeight="1">
      <c r="A39" s="412"/>
      <c r="B39" s="413"/>
      <c r="C39" s="414"/>
      <c r="D39" s="513"/>
      <c r="E39" s="413"/>
      <c r="F39" s="778" t="s">
        <v>1025</v>
      </c>
      <c r="G39" s="782"/>
      <c r="H39" s="778" t="s">
        <v>1024</v>
      </c>
      <c r="I39" s="782"/>
      <c r="J39" s="181" t="s">
        <v>105</v>
      </c>
      <c r="K39" s="181"/>
      <c r="L39" s="762" t="s">
        <v>106</v>
      </c>
      <c r="M39" s="763"/>
      <c r="N39" s="763"/>
      <c r="O39" s="763"/>
      <c r="P39" s="763"/>
      <c r="Q39" s="763"/>
      <c r="R39" s="763"/>
      <c r="S39" s="763"/>
      <c r="T39" s="763"/>
      <c r="U39" s="763"/>
      <c r="V39" s="764"/>
    </row>
    <row r="40" spans="1:22" ht="18" customHeight="1"/>
    <row r="41" spans="1:22" ht="44.5" customHeight="1"/>
    <row r="42" spans="1:22" s="460" customFormat="1" ht="17.25" customHeight="1">
      <c r="A42" s="203" t="s">
        <v>942</v>
      </c>
      <c r="B42" s="169"/>
      <c r="C42" s="203" t="s">
        <v>597</v>
      </c>
      <c r="D42" s="500"/>
      <c r="E42" s="168"/>
      <c r="F42" s="203" t="s">
        <v>936</v>
      </c>
      <c r="G42" s="169"/>
      <c r="H42" s="203" t="s">
        <v>597</v>
      </c>
      <c r="K42" s="225"/>
      <c r="L42" s="225"/>
      <c r="V42" s="226"/>
    </row>
    <row r="43" spans="1:22" s="460" customFormat="1" ht="17.25" customHeight="1">
      <c r="A43" s="203" t="s">
        <v>943</v>
      </c>
      <c r="B43" s="169"/>
      <c r="C43" s="203" t="s">
        <v>948</v>
      </c>
      <c r="D43" s="500"/>
      <c r="E43" s="168"/>
      <c r="F43" s="203" t="s">
        <v>937</v>
      </c>
      <c r="G43" s="169"/>
      <c r="H43" s="203" t="s">
        <v>947</v>
      </c>
      <c r="K43" s="225"/>
      <c r="L43" s="225"/>
      <c r="V43" s="226"/>
    </row>
    <row r="44" spans="1:22" s="460" customFormat="1" ht="17.25" customHeight="1">
      <c r="A44" s="203" t="s">
        <v>944</v>
      </c>
      <c r="B44" s="169"/>
      <c r="C44" s="203" t="s">
        <v>947</v>
      </c>
      <c r="D44" s="500"/>
      <c r="E44" s="168"/>
      <c r="F44" s="203" t="s">
        <v>938</v>
      </c>
      <c r="G44" s="169"/>
      <c r="H44" s="203" t="s">
        <v>597</v>
      </c>
      <c r="K44" s="225"/>
      <c r="L44" s="225"/>
      <c r="V44" s="226"/>
    </row>
    <row r="45" spans="1:22" s="460" customFormat="1" ht="17.25" customHeight="1">
      <c r="A45" s="203" t="s">
        <v>945</v>
      </c>
      <c r="B45" s="169"/>
      <c r="C45" s="203" t="s">
        <v>597</v>
      </c>
      <c r="D45" s="500"/>
      <c r="E45" s="168"/>
      <c r="F45" s="203" t="s">
        <v>939</v>
      </c>
      <c r="G45" s="169"/>
      <c r="H45" s="203" t="s">
        <v>597</v>
      </c>
      <c r="K45" s="225"/>
      <c r="L45" s="225"/>
      <c r="V45" s="226"/>
    </row>
    <row r="46" spans="1:22" s="460" customFormat="1" ht="17.25" customHeight="1">
      <c r="A46" s="203" t="s">
        <v>946</v>
      </c>
      <c r="B46" s="169"/>
      <c r="C46" s="203" t="s">
        <v>597</v>
      </c>
      <c r="D46" s="500"/>
      <c r="E46" s="168"/>
      <c r="F46" s="203" t="s">
        <v>941</v>
      </c>
      <c r="G46" s="169"/>
      <c r="H46" s="203" t="s">
        <v>597</v>
      </c>
      <c r="K46" s="225"/>
      <c r="L46" s="225"/>
      <c r="V46" s="226"/>
    </row>
    <row r="47" spans="1:22" ht="20">
      <c r="A47" s="168"/>
      <c r="B47" s="168"/>
      <c r="C47" s="168"/>
      <c r="D47" s="500"/>
      <c r="E47" s="168"/>
      <c r="F47" s="203" t="s">
        <v>940</v>
      </c>
      <c r="H47" s="203" t="s">
        <v>597</v>
      </c>
    </row>
    <row r="48" spans="1:22" ht="14">
      <c r="A48" s="459"/>
      <c r="B48" s="435"/>
      <c r="C48" s="167"/>
      <c r="D48" s="514"/>
    </row>
    <row r="49" spans="1:4" ht="14">
      <c r="A49" s="450"/>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35"/>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35"/>
      <c r="B69" s="435"/>
      <c r="C69" s="167"/>
      <c r="D69" s="514"/>
    </row>
    <row r="70" spans="1:4" ht="14">
      <c r="B70" s="435"/>
      <c r="C70" s="167"/>
      <c r="D70" s="514"/>
    </row>
    <row r="71" spans="1:4" ht="14">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70" firstPageNumber="4294963191" orientation="landscape" r:id="rId1"/>
  <headerFooter alignWithMargins="0">
    <oddHeader>&amp;R&amp;"Calibri"&amp;10&amp;K000000 Confidential&amp;1#_x000D_</oddHead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B83"/>
  <sheetViews>
    <sheetView topLeftCell="A16" zoomScale="60" zoomScaleNormal="6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67"/>
      <c r="I10" s="56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32"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340</v>
      </c>
      <c r="C19" s="324" t="str">
        <f>IF(D19="","",VLOOKUP(B19,Data!$B$5:$L$502,2,FALSE))</f>
        <v>ZE62400</v>
      </c>
      <c r="D19" s="485">
        <v>6</v>
      </c>
      <c r="E19" s="525" t="s">
        <v>528</v>
      </c>
      <c r="F19" s="325">
        <f>IF(D19="","",VLOOKUP(B19,Data!$B$5:$L$502,11,FALSE))</f>
        <v>1704.47</v>
      </c>
      <c r="G19" s="326">
        <f t="shared" si="0"/>
        <v>10226.82</v>
      </c>
      <c r="H19" s="327" t="str">
        <f>IF(D19="","",VLOOKUP(B19,Data!$B$5:$D$502,3,FALSE))</f>
        <v>C/T</v>
      </c>
      <c r="I19" s="327" t="str">
        <f>IF(D19="","",VLOOKUP(B19,Data!$B$5:$M$502,12,FALSE))</f>
        <v>Indonesia</v>
      </c>
      <c r="J19" s="356" t="s">
        <v>1005</v>
      </c>
      <c r="K19" s="325">
        <f>IF(D19="","",VLOOKUP(B19,Data!$B$5:$E$502,4,FALSE)*D19)</f>
        <v>1206</v>
      </c>
      <c r="L19" s="325">
        <f>IF(D19="","",VLOOKUP(B19,Data!$B$5:$F$502,5,FALSE)*D19)</f>
        <v>1086</v>
      </c>
      <c r="M19" s="357"/>
      <c r="N19" s="358"/>
      <c r="O19" s="359"/>
      <c r="P19" s="360"/>
      <c r="Q19" s="359"/>
      <c r="R19" s="359"/>
      <c r="S19" s="360"/>
      <c r="T19" s="361"/>
      <c r="U19" s="360"/>
      <c r="V19" s="334">
        <f>IF(D19="","",VLOOKUP(B19,Data!$B$5:$J$502,9,FALSE)*D19)</f>
        <v>6.8999999999999995</v>
      </c>
      <c r="X19" s="386"/>
      <c r="Y19" s="386"/>
      <c r="Z19" s="386"/>
      <c r="AA19" s="386"/>
      <c r="AB19" s="386"/>
    </row>
    <row r="20" spans="1:28" s="468" customFormat="1" ht="19.25" customHeight="1">
      <c r="A20" s="540">
        <v>2</v>
      </c>
      <c r="B20" s="499" t="s">
        <v>353</v>
      </c>
      <c r="C20" s="324" t="str">
        <f>IF(D20="","",VLOOKUP(B20,Data!$B$5:$L$502,2,FALSE))</f>
        <v>ZF71250</v>
      </c>
      <c r="D20" s="485">
        <v>2</v>
      </c>
      <c r="E20" s="525"/>
      <c r="F20" s="325">
        <f>IF(D20="","",VLOOKUP(B20,Data!$B$5:$L$502,11,FALSE))</f>
        <v>1991.71</v>
      </c>
      <c r="G20" s="326">
        <f t="shared" si="0"/>
        <v>3983.42</v>
      </c>
      <c r="H20" s="327" t="str">
        <f>IF(D20="","",VLOOKUP(B20,Data!$B$5:$D$502,3,FALSE))</f>
        <v>C/T</v>
      </c>
      <c r="I20" s="327" t="str">
        <f>IF(D20="","",VLOOKUP(B20,Data!$B$5:$M$502,12,FALSE))</f>
        <v>Indonesia</v>
      </c>
      <c r="J20" s="356" t="s">
        <v>1005</v>
      </c>
      <c r="K20" s="325">
        <f>IF(D20="","",VLOOKUP(B20,Data!$B$5:$E$502,4,FALSE)*D20)</f>
        <v>440</v>
      </c>
      <c r="L20" s="325">
        <f>IF(D20="","",VLOOKUP(B20,Data!$B$5:$F$502,5,FALSE)*D20)</f>
        <v>398</v>
      </c>
      <c r="M20" s="357"/>
      <c r="N20" s="358"/>
      <c r="O20" s="359"/>
      <c r="P20" s="360"/>
      <c r="Q20" s="359"/>
      <c r="R20" s="359"/>
      <c r="S20" s="360"/>
      <c r="T20" s="361"/>
      <c r="U20" s="360"/>
      <c r="V20" s="334">
        <f>IF(D20="","",VLOOKUP(B20,Data!$B$5:$J$502,9,FALSE)*D20)</f>
        <v>2.37</v>
      </c>
      <c r="X20" s="386"/>
      <c r="Y20" s="386"/>
      <c r="Z20" s="386"/>
      <c r="AA20" s="386"/>
      <c r="AB20" s="386"/>
    </row>
    <row r="21" spans="1:28" s="468" customFormat="1" ht="19.25" customHeight="1">
      <c r="A21" s="540">
        <v>3</v>
      </c>
      <c r="B21" s="499" t="s">
        <v>26</v>
      </c>
      <c r="C21" s="324" t="str">
        <f>IF(D21="","",VLOOKUP(B21,Data!$B$5:$L$502,2,FALSE))</f>
        <v>ZJ73730</v>
      </c>
      <c r="D21" s="485">
        <v>3</v>
      </c>
      <c r="E21" s="525" t="s">
        <v>529</v>
      </c>
      <c r="F21" s="325">
        <f>IF(D21="","",VLOOKUP(B21,Data!$B$5:$L$502,11,FALSE))</f>
        <v>2456.2800000000002</v>
      </c>
      <c r="G21" s="326">
        <f t="shared" si="0"/>
        <v>7368.84</v>
      </c>
      <c r="H21" s="327" t="str">
        <f>IF(D21="","",VLOOKUP(B21,Data!$B$5:$D$502,3,FALSE))</f>
        <v>C/T</v>
      </c>
      <c r="I21" s="327" t="str">
        <f>IF(D21="","",VLOOKUP(B21,Data!$B$5:$M$502,12,FALSE))</f>
        <v>Indonesia</v>
      </c>
      <c r="J21" s="356" t="s">
        <v>1005</v>
      </c>
      <c r="K21" s="325">
        <f>IF(D21="","",VLOOKUP(B21,Data!$B$5:$E$502,4,FALSE)*D21)</f>
        <v>660</v>
      </c>
      <c r="L21" s="325">
        <f>IF(D21="","",VLOOKUP(B21,Data!$B$5:$F$502,5,FALSE)*D21)</f>
        <v>597</v>
      </c>
      <c r="M21" s="357"/>
      <c r="N21" s="358"/>
      <c r="O21" s="359"/>
      <c r="P21" s="360"/>
      <c r="Q21" s="359"/>
      <c r="R21" s="359"/>
      <c r="S21" s="360"/>
      <c r="T21" s="361"/>
      <c r="U21" s="360"/>
      <c r="V21" s="334">
        <f>IF(D21="","",VLOOKUP(B21,Data!$B$5:$J$502,9,FALSE)*D21)</f>
        <v>3.5550000000000002</v>
      </c>
      <c r="X21" s="386"/>
      <c r="Y21" s="386"/>
      <c r="Z21" s="386"/>
      <c r="AA21" s="386"/>
      <c r="AB21" s="386"/>
    </row>
    <row r="22" spans="1:28" s="468" customFormat="1" ht="19.25" customHeight="1">
      <c r="A22" s="540">
        <v>4</v>
      </c>
      <c r="B22" s="499" t="s">
        <v>355</v>
      </c>
      <c r="C22" s="324" t="str">
        <f>IF(D22="","",VLOOKUP(B22,Data!$B$5:$L$502,2,FALSE))</f>
        <v>ZF42500</v>
      </c>
      <c r="D22" s="485">
        <v>32</v>
      </c>
      <c r="E22" s="312"/>
      <c r="F22" s="325">
        <f>IF(D22="","",VLOOKUP(B22,Data!$B$5:$L$502,11,FALSE))</f>
        <v>2302.7199999999998</v>
      </c>
      <c r="G22" s="326">
        <f t="shared" si="0"/>
        <v>73687.039999999994</v>
      </c>
      <c r="H22" s="327" t="str">
        <f>IF(D22="","",VLOOKUP(B22,Data!$B$5:$D$502,3,FALSE))</f>
        <v>C/T</v>
      </c>
      <c r="I22" s="327" t="str">
        <f>IF(D22="","",VLOOKUP(B22,Data!$B$5:$M$502,12,FALSE))</f>
        <v>Indonesia</v>
      </c>
      <c r="J22" s="356" t="s">
        <v>1005</v>
      </c>
      <c r="K22" s="325">
        <f>IF(D22="","",VLOOKUP(B22,Data!$B$5:$E$502,4,FALSE)*D22)</f>
        <v>8544</v>
      </c>
      <c r="L22" s="325">
        <f>IF(D22="","",VLOOKUP(B22,Data!$B$5:$F$502,5,FALSE)*D22)</f>
        <v>7744</v>
      </c>
      <c r="M22" s="357"/>
      <c r="N22" s="358"/>
      <c r="O22" s="359"/>
      <c r="P22" s="360"/>
      <c r="Q22" s="359"/>
      <c r="R22" s="359"/>
      <c r="S22" s="360"/>
      <c r="T22" s="361"/>
      <c r="U22" s="360"/>
      <c r="V22" s="334">
        <f>IF(D22="","",VLOOKUP(B22,Data!$B$5:$J$502,9,FALSE)*D22)</f>
        <v>47.616</v>
      </c>
      <c r="X22" s="386"/>
      <c r="Y22" s="386"/>
      <c r="Z22" s="386"/>
      <c r="AA22" s="386"/>
      <c r="AB22" s="386"/>
    </row>
    <row r="23" spans="1:28" s="468" customFormat="1" ht="19.25" customHeight="1">
      <c r="A23" s="540">
        <v>5</v>
      </c>
      <c r="B23" s="499" t="s">
        <v>28</v>
      </c>
      <c r="C23" s="324" t="str">
        <f>IF(D23="","",VLOOKUP(B23,Data!$B$5:$L$502,2,FALSE))</f>
        <v>ZJ73760</v>
      </c>
      <c r="D23" s="485">
        <v>4</v>
      </c>
      <c r="E23" s="312" t="s">
        <v>909</v>
      </c>
      <c r="F23" s="325">
        <f>IF(D23="","",VLOOKUP(B23,Data!$B$5:$L$502,11,FALSE))</f>
        <v>2671.97</v>
      </c>
      <c r="G23" s="326">
        <f t="shared" si="0"/>
        <v>10687.88</v>
      </c>
      <c r="H23" s="327" t="str">
        <f>IF(D23="","",VLOOKUP(B23,Data!$B$5:$D$502,3,FALSE))</f>
        <v>C/T</v>
      </c>
      <c r="I23" s="327" t="str">
        <f>IF(D23="","",VLOOKUP(B23,Data!$B$5:$M$502,12,FALSE))</f>
        <v>Indonesia</v>
      </c>
      <c r="J23" s="356" t="s">
        <v>1005</v>
      </c>
      <c r="K23" s="325">
        <f>IF(D23="","",VLOOKUP(B23,Data!$B$5:$E$502,4,FALSE)*D23)</f>
        <v>1068</v>
      </c>
      <c r="L23" s="325">
        <f>IF(D23="","",VLOOKUP(B23,Data!$B$5:$F$502,5,FALSE)*D23)</f>
        <v>968</v>
      </c>
      <c r="M23" s="357"/>
      <c r="N23" s="358"/>
      <c r="O23" s="359"/>
      <c r="P23" s="360"/>
      <c r="Q23" s="359"/>
      <c r="R23" s="359"/>
      <c r="S23" s="360"/>
      <c r="T23" s="361"/>
      <c r="U23" s="360"/>
      <c r="V23" s="334">
        <f>IF(D23="","",VLOOKUP(B23,Data!$B$5:$J$502,9,FALSE)*D23)</f>
        <v>5.952</v>
      </c>
      <c r="X23" s="386"/>
      <c r="Y23" s="386"/>
      <c r="Z23" s="386"/>
      <c r="AA23" s="386"/>
      <c r="AB23" s="386"/>
    </row>
    <row r="24" spans="1:28" s="468" customFormat="1" ht="19.25" customHeight="1">
      <c r="A24" s="540">
        <v>6</v>
      </c>
      <c r="B24" s="499" t="s">
        <v>892</v>
      </c>
      <c r="C24" s="324" t="str">
        <f>IF(D24="","",VLOOKUP(B24,Data!$B$5:$L$502,2,FALSE))</f>
        <v>VCM7890</v>
      </c>
      <c r="D24" s="485">
        <v>6</v>
      </c>
      <c r="E24" s="312"/>
      <c r="F24" s="325">
        <f>IF(D24="","",VLOOKUP(B24,Data!$B$5:$L$502,11,FALSE))</f>
        <v>2253.08</v>
      </c>
      <c r="G24" s="326">
        <f t="shared" si="0"/>
        <v>13518.48</v>
      </c>
      <c r="H24" s="327" t="str">
        <f>IF(D24="","",VLOOKUP(B24,Data!$B$5:$D$502,3,FALSE))</f>
        <v>C/T</v>
      </c>
      <c r="I24" s="327" t="str">
        <f>IF(D24="","",VLOOKUP(B24,Data!$B$5:$M$502,12,FALSE))</f>
        <v>Indonesia</v>
      </c>
      <c r="J24" s="356" t="s">
        <v>1005</v>
      </c>
      <c r="K24" s="325">
        <f>IF(D24="","",VLOOKUP(B24,Data!$B$5:$E$502,4,FALSE)*D24)</f>
        <v>1560</v>
      </c>
      <c r="L24" s="325">
        <f>IF(D24="","",VLOOKUP(B24,Data!$B$5:$F$502,5,FALSE)*D24)</f>
        <v>1410</v>
      </c>
      <c r="M24" s="357"/>
      <c r="N24" s="358"/>
      <c r="O24" s="359"/>
      <c r="P24" s="360"/>
      <c r="Q24" s="359"/>
      <c r="R24" s="359"/>
      <c r="S24" s="360"/>
      <c r="T24" s="361"/>
      <c r="U24" s="360"/>
      <c r="V24" s="334">
        <f>IF(D24="","",VLOOKUP(B24,Data!$B$5:$J$502,9,FALSE)*D24)</f>
        <v>8.4420000000000002</v>
      </c>
      <c r="X24" s="386"/>
      <c r="Y24" s="386"/>
      <c r="Z24" s="386"/>
      <c r="AA24" s="386"/>
      <c r="AB24" s="386"/>
    </row>
    <row r="25" spans="1:28" s="468" customFormat="1" ht="19.25" customHeight="1">
      <c r="A25" s="540">
        <v>7</v>
      </c>
      <c r="B25" s="499" t="s">
        <v>893</v>
      </c>
      <c r="C25" s="324" t="str">
        <f>IF(D25="","",VLOOKUP(B25,Data!$B$5:$L$502,2,FALSE))</f>
        <v>VCM7900</v>
      </c>
      <c r="D25" s="485">
        <v>10</v>
      </c>
      <c r="E25" s="312"/>
      <c r="F25" s="325">
        <f>IF(D25="","",VLOOKUP(B25,Data!$B$5:$L$502,11,FALSE))</f>
        <v>2696.84</v>
      </c>
      <c r="G25" s="326">
        <f t="shared" si="0"/>
        <v>26968.400000000001</v>
      </c>
      <c r="H25" s="327" t="str">
        <f>IF(D25="","",VLOOKUP(B25,Data!$B$5:$D$502,3,FALSE))</f>
        <v>C/T</v>
      </c>
      <c r="I25" s="327" t="str">
        <f>IF(D25="","",VLOOKUP(B25,Data!$B$5:$M$502,12,FALSE))</f>
        <v>Indonesia</v>
      </c>
      <c r="J25" s="356" t="s">
        <v>1005</v>
      </c>
      <c r="K25" s="325">
        <f>IF(D25="","",VLOOKUP(B25,Data!$B$5:$E$502,4,FALSE)*D25)</f>
        <v>2600</v>
      </c>
      <c r="L25" s="325">
        <f>IF(D25="","",VLOOKUP(B25,Data!$B$5:$F$502,5,FALSE)*D25)</f>
        <v>2350</v>
      </c>
      <c r="M25" s="357"/>
      <c r="N25" s="358"/>
      <c r="O25" s="359"/>
      <c r="P25" s="360"/>
      <c r="Q25" s="359"/>
      <c r="R25" s="359"/>
      <c r="S25" s="360"/>
      <c r="T25" s="361"/>
      <c r="U25" s="360"/>
      <c r="V25" s="334">
        <f>IF(D25="","",VLOOKUP(B25,Data!$B$5:$J$502,9,FALSE)*D25)</f>
        <v>14.07</v>
      </c>
      <c r="X25" s="386"/>
      <c r="Y25" s="386"/>
      <c r="Z25" s="386"/>
      <c r="AA25" s="386"/>
      <c r="AB25" s="386"/>
    </row>
    <row r="26" spans="1:28" s="468" customFormat="1" ht="19.25" customHeight="1">
      <c r="A26" s="540">
        <v>8</v>
      </c>
      <c r="B26" s="499" t="s">
        <v>409</v>
      </c>
      <c r="C26" s="324" t="str">
        <f>IF(D26="","",VLOOKUP(B26,Data!$B$5:$L$502,2,FALSE))</f>
        <v>ZU62650</v>
      </c>
      <c r="D26" s="485">
        <v>2</v>
      </c>
      <c r="E26" s="312"/>
      <c r="F26" s="325">
        <f>IF(D26="","",VLOOKUP(B26,Data!$B$5:$L$502,11,FALSE))</f>
        <v>6876.72</v>
      </c>
      <c r="G26" s="326">
        <f t="shared" si="0"/>
        <v>13753.44</v>
      </c>
      <c r="H26" s="327" t="str">
        <f>IF(D26="","",VLOOKUP(B26,Data!$B$5:$D$502,3,FALSE))</f>
        <v>C/T</v>
      </c>
      <c r="I26" s="327" t="str">
        <f>IF(D26="","",VLOOKUP(B26,Data!$B$5:$M$502,12,FALSE))</f>
        <v>Indonesia</v>
      </c>
      <c r="J26" s="356" t="s">
        <v>1005</v>
      </c>
      <c r="K26" s="325">
        <f>IF(D26="","",VLOOKUP(B26,Data!$B$5:$E$502,4,FALSE)*D26)</f>
        <v>676</v>
      </c>
      <c r="L26" s="325">
        <f>IF(D26="","",VLOOKUP(B26,Data!$B$5:$F$502,5,FALSE)*D26)</f>
        <v>608</v>
      </c>
      <c r="M26" s="357"/>
      <c r="N26" s="358"/>
      <c r="O26" s="359"/>
      <c r="P26" s="360"/>
      <c r="Q26" s="359"/>
      <c r="R26" s="359"/>
      <c r="S26" s="360"/>
      <c r="T26" s="361"/>
      <c r="U26" s="360"/>
      <c r="V26" s="334">
        <f>IF(D26="","",VLOOKUP(B26,Data!$B$5:$J$502,9,FALSE)*D26)</f>
        <v>3.6120000000000001</v>
      </c>
      <c r="X26" s="386"/>
      <c r="Y26" s="386"/>
      <c r="Z26" s="386"/>
      <c r="AA26" s="386"/>
      <c r="AB26" s="386"/>
    </row>
    <row r="27" spans="1:28" s="468" customFormat="1" ht="19.25" customHeight="1">
      <c r="A27" s="540">
        <v>9</v>
      </c>
      <c r="B27" s="499" t="s">
        <v>378</v>
      </c>
      <c r="C27" s="324" t="str">
        <f>IF(D27="","",VLOOKUP(B27,Data!$B$5:$L$502,2,FALSE))</f>
        <v>WQ78270</v>
      </c>
      <c r="D27" s="485">
        <v>1</v>
      </c>
      <c r="E27" s="312"/>
      <c r="F27" s="325">
        <f>IF(D27="","",VLOOKUP(B27,Data!$B$5:$L$502,11,FALSE))</f>
        <v>5429.44</v>
      </c>
      <c r="G27" s="326">
        <f t="shared" si="0"/>
        <v>5429.44</v>
      </c>
      <c r="H27" s="327" t="str">
        <f>IF(D27="","",VLOOKUP(B27,Data!$B$5:$D$502,3,FALSE))</f>
        <v>C/T</v>
      </c>
      <c r="I27" s="327" t="str">
        <f>IF(D27="","",VLOOKUP(B27,Data!$B$5:$M$502,12,FALSE))</f>
        <v>Indonesia</v>
      </c>
      <c r="J27" s="356" t="s">
        <v>1005</v>
      </c>
      <c r="K27" s="325">
        <f>IF(D27="","",VLOOKUP(B27,Data!$B$5:$E$502,4,FALSE)*D27)</f>
        <v>305</v>
      </c>
      <c r="L27" s="325">
        <f>IF(D27="","",VLOOKUP(B27,Data!$B$5:$F$502,5,FALSE)*D27)</f>
        <v>269</v>
      </c>
      <c r="M27" s="357"/>
      <c r="N27" s="358"/>
      <c r="O27" s="359"/>
      <c r="P27" s="360"/>
      <c r="Q27" s="359"/>
      <c r="R27" s="359"/>
      <c r="S27" s="360"/>
      <c r="T27" s="361"/>
      <c r="U27" s="360"/>
      <c r="V27" s="334">
        <f>IF(D27="","",VLOOKUP(B27,Data!$B$5:$J$502,9,FALSE)*D27)</f>
        <v>1.534</v>
      </c>
      <c r="X27" s="386"/>
      <c r="Y27" s="386"/>
      <c r="Z27" s="386"/>
      <c r="AA27" s="386"/>
      <c r="AB27" s="386"/>
    </row>
    <row r="28" spans="1:28" s="468" customFormat="1" ht="19.25" customHeight="1">
      <c r="A28" s="540">
        <v>10</v>
      </c>
      <c r="B28" s="499" t="s">
        <v>361</v>
      </c>
      <c r="C28" s="324" t="str">
        <f>IF(D28="","",VLOOKUP(B28,Data!$B$5:$L$502,2,FALSE))</f>
        <v>WQ78290</v>
      </c>
      <c r="D28" s="485">
        <v>11</v>
      </c>
      <c r="E28" s="312"/>
      <c r="F28" s="325">
        <f>IF(D28="","",VLOOKUP(B28,Data!$B$5:$L$502,11,FALSE))</f>
        <v>4283.7299999999996</v>
      </c>
      <c r="G28" s="326">
        <f t="shared" si="0"/>
        <v>47121.03</v>
      </c>
      <c r="H28" s="327" t="str">
        <f>IF(D28="","",VLOOKUP(B28,Data!$B$5:$D$502,3,FALSE))</f>
        <v>C/T</v>
      </c>
      <c r="I28" s="327" t="str">
        <f>IF(D28="","",VLOOKUP(B28,Data!$B$5:$M$502,12,FALSE))</f>
        <v>Indonesia</v>
      </c>
      <c r="J28" s="356" t="s">
        <v>1005</v>
      </c>
      <c r="K28" s="325">
        <f>IF(D28="","",VLOOKUP(B28,Data!$B$5:$E$502,4,FALSE)*D28)</f>
        <v>3355</v>
      </c>
      <c r="L28" s="325">
        <f>IF(D28="","",VLOOKUP(B28,Data!$B$5:$F$502,5,FALSE)*D28)</f>
        <v>2959</v>
      </c>
      <c r="M28" s="357"/>
      <c r="N28" s="358"/>
      <c r="O28" s="359"/>
      <c r="P28" s="360"/>
      <c r="Q28" s="359"/>
      <c r="R28" s="359"/>
      <c r="S28" s="360"/>
      <c r="T28" s="361"/>
      <c r="U28" s="360"/>
      <c r="V28" s="334">
        <f>IF(D28="","",VLOOKUP(B28,Data!$B$5:$J$502,9,FALSE)*D28)</f>
        <v>16.873999999999999</v>
      </c>
      <c r="X28" s="386"/>
      <c r="Y28" s="386"/>
      <c r="Z28" s="386"/>
      <c r="AA28" s="386"/>
      <c r="AB28" s="386"/>
    </row>
    <row r="29" spans="1:28" s="468" customFormat="1" ht="19.25" customHeight="1">
      <c r="A29" s="540">
        <v>11</v>
      </c>
      <c r="B29" s="499" t="s">
        <v>40</v>
      </c>
      <c r="C29" s="324" t="str">
        <f>IF(D29="","",VLOOKUP(B29,Data!$B$5:$L$502,2,FALSE))</f>
        <v>ZJ54410</v>
      </c>
      <c r="D29" s="485">
        <v>1</v>
      </c>
      <c r="E29" s="312"/>
      <c r="F29" s="325">
        <f>IF(D29="","",VLOOKUP(B29,Data!$B$5:$L$502,11,FALSE))</f>
        <v>4657.7700000000004</v>
      </c>
      <c r="G29" s="326">
        <f t="shared" si="0"/>
        <v>4657.7700000000004</v>
      </c>
      <c r="H29" s="327" t="str">
        <f>IF(D29="","",VLOOKUP(B29,Data!$B$5:$D$502,3,FALSE))</f>
        <v>C/T</v>
      </c>
      <c r="I29" s="327" t="str">
        <f>IF(D29="","",VLOOKUP(B29,Data!$B$5:$M$502,12,FALSE))</f>
        <v>Indonesia</v>
      </c>
      <c r="J29" s="356" t="s">
        <v>1005</v>
      </c>
      <c r="K29" s="325">
        <f>IF(D29="","",VLOOKUP(B29,Data!$B$5:$E$502,4,FALSE)*D29)</f>
        <v>305</v>
      </c>
      <c r="L29" s="325">
        <f>IF(D29="","",VLOOKUP(B29,Data!$B$5:$F$502,5,FALSE)*D29)</f>
        <v>269</v>
      </c>
      <c r="M29" s="357"/>
      <c r="N29" s="358"/>
      <c r="O29" s="359"/>
      <c r="P29" s="360"/>
      <c r="Q29" s="359"/>
      <c r="R29" s="359"/>
      <c r="S29" s="360"/>
      <c r="T29" s="361"/>
      <c r="U29" s="360"/>
      <c r="V29" s="334">
        <f>IF(D29="","",VLOOKUP(B29,Data!$B$5:$J$502,9,FALSE)*D29)</f>
        <v>1.534</v>
      </c>
      <c r="X29" s="386"/>
      <c r="Y29" s="386"/>
      <c r="Z29" s="386"/>
      <c r="AA29" s="386"/>
      <c r="AB29" s="386"/>
    </row>
    <row r="30" spans="1:28" s="468" customFormat="1" ht="19.25" customHeight="1">
      <c r="A30" s="540">
        <v>12</v>
      </c>
      <c r="B30" s="499" t="s">
        <v>382</v>
      </c>
      <c r="C30" s="324" t="str">
        <f>IF(D30="","",VLOOKUP(B30,Data!$B$5:$L$502,2,FALSE))</f>
        <v>WQ78310</v>
      </c>
      <c r="D30" s="485">
        <v>1</v>
      </c>
      <c r="E30" s="312"/>
      <c r="F30" s="325">
        <f>IF(D30="","",VLOOKUP(B30,Data!$B$5:$L$502,11,FALSE))</f>
        <v>6409.6</v>
      </c>
      <c r="G30" s="326">
        <f t="shared" si="0"/>
        <v>6409.6</v>
      </c>
      <c r="H30" s="327" t="str">
        <f>IF(D30="","",VLOOKUP(B30,Data!$B$5:$D$502,3,FALSE))</f>
        <v>C/T</v>
      </c>
      <c r="I30" s="327" t="str">
        <f>IF(D30="","",VLOOKUP(B30,Data!$B$5:$M$502,12,FALSE))</f>
        <v>Indonesia</v>
      </c>
      <c r="J30" s="356" t="s">
        <v>1005</v>
      </c>
      <c r="K30" s="325">
        <f>IF(D30="","",VLOOKUP(B30,Data!$B$5:$E$502,4,FALSE)*D30)</f>
        <v>317</v>
      </c>
      <c r="L30" s="325">
        <f>IF(D30="","",VLOOKUP(B30,Data!$B$5:$F$502,5,FALSE)*D30)</f>
        <v>279</v>
      </c>
      <c r="M30" s="357"/>
      <c r="N30" s="358"/>
      <c r="O30" s="359"/>
      <c r="P30" s="360"/>
      <c r="Q30" s="359"/>
      <c r="R30" s="359"/>
      <c r="S30" s="360"/>
      <c r="T30" s="361"/>
      <c r="U30" s="360"/>
      <c r="V30" s="334">
        <f>IF(D30="","",VLOOKUP(B30,Data!$B$5:$J$502,9,FALSE)*D30)</f>
        <v>1.806</v>
      </c>
      <c r="X30" s="386"/>
      <c r="Y30" s="386"/>
      <c r="Z30" s="386"/>
      <c r="AA30" s="386"/>
      <c r="AB30" s="386"/>
    </row>
    <row r="31" spans="1:28" s="468" customFormat="1" ht="19.25" customHeight="1">
      <c r="A31" s="540">
        <v>13</v>
      </c>
      <c r="B31" s="499" t="s">
        <v>380</v>
      </c>
      <c r="C31" s="324" t="str">
        <f>IF(D31="","",VLOOKUP(B31,Data!$B$5:$L$502,2,FALSE))</f>
        <v>WQ78300</v>
      </c>
      <c r="D31" s="485">
        <v>1</v>
      </c>
      <c r="E31" s="312"/>
      <c r="F31" s="325">
        <f>IF(D31="","",VLOOKUP(B31,Data!$B$5:$L$502,11,FALSE))</f>
        <v>6360.77</v>
      </c>
      <c r="G31" s="326">
        <f t="shared" si="0"/>
        <v>6360.77</v>
      </c>
      <c r="H31" s="327" t="str">
        <f>IF(D31="","",VLOOKUP(B31,Data!$B$5:$D$502,3,FALSE))</f>
        <v>C/T</v>
      </c>
      <c r="I31" s="327" t="str">
        <f>IF(D31="","",VLOOKUP(B31,Data!$B$5:$M$502,12,FALSE))</f>
        <v>Indonesia</v>
      </c>
      <c r="J31" s="356" t="s">
        <v>1005</v>
      </c>
      <c r="K31" s="325">
        <f>IF(D31="","",VLOOKUP(B31,Data!$B$5:$E$502,4,FALSE)*D31)</f>
        <v>323</v>
      </c>
      <c r="L31" s="325">
        <f>IF(D31="","",VLOOKUP(B31,Data!$B$5:$F$502,5,FALSE)*D31)</f>
        <v>285</v>
      </c>
      <c r="M31" s="357"/>
      <c r="N31" s="358"/>
      <c r="O31" s="359"/>
      <c r="P31" s="360"/>
      <c r="Q31" s="359"/>
      <c r="R31" s="359"/>
      <c r="S31" s="360"/>
      <c r="T31" s="361"/>
      <c r="U31" s="360"/>
      <c r="V31" s="334">
        <f>IF(D31="","",VLOOKUP(B31,Data!$B$5:$J$502,9,FALSE)*D31)</f>
        <v>1.806</v>
      </c>
      <c r="X31" s="386"/>
      <c r="Y31" s="386"/>
      <c r="Z31" s="386"/>
      <c r="AA31" s="386"/>
      <c r="AB31" s="386"/>
    </row>
    <row r="32" spans="1:28" s="468" customFormat="1" ht="19.25" customHeight="1">
      <c r="A32" s="540"/>
      <c r="B32" s="499"/>
      <c r="C32" s="324" t="str">
        <f>IF(D32="","",VLOOKUP(B32,Data!$B$5:$L$502,2,FALSE))</f>
        <v/>
      </c>
      <c r="D32" s="485"/>
      <c r="E32" s="312"/>
      <c r="F32" s="325" t="str">
        <f>IF(D32="","",VLOOKUP(B32,Data!$B$5:$L$502,11,FALSE))</f>
        <v/>
      </c>
      <c r="G32" s="326" t="str">
        <f t="shared" si="0"/>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386"/>
      <c r="Y32" s="386"/>
      <c r="Z32" s="386"/>
      <c r="AA32" s="386"/>
      <c r="AB32" s="386"/>
    </row>
    <row r="33" spans="1:22" s="440" customFormat="1" ht="17.5">
      <c r="A33" s="540"/>
      <c r="B33" s="784"/>
      <c r="C33" s="785"/>
      <c r="D33" s="510">
        <f>SUM(D17:D32)</f>
        <v>80</v>
      </c>
      <c r="E33" s="463"/>
      <c r="F33" s="351"/>
      <c r="G33" s="351">
        <f>SUM(G17:G32)</f>
        <v>230172.93</v>
      </c>
      <c r="H33" s="462"/>
      <c r="I33" s="462"/>
      <c r="J33" s="462"/>
      <c r="K33" s="351">
        <f>SUM(K17:K32)</f>
        <v>21359</v>
      </c>
      <c r="L33" s="351">
        <f>SUM(L17:L32)</f>
        <v>19222</v>
      </c>
      <c r="M33" s="351">
        <f>SUM(M18:M32)</f>
        <v>0</v>
      </c>
      <c r="N33" s="351" t="e">
        <f>SUM(#REF!)</f>
        <v>#REF!</v>
      </c>
      <c r="O33" s="351">
        <f>SUM(O18:O32)</f>
        <v>0</v>
      </c>
      <c r="P33" s="351">
        <f>SUM(P18:P32)</f>
        <v>0</v>
      </c>
      <c r="Q33" s="351" t="e">
        <f>SUM(#REF!)</f>
        <v>#REF!</v>
      </c>
      <c r="R33" s="351">
        <f>SUM(R18:R32)</f>
        <v>0</v>
      </c>
      <c r="S33" s="351">
        <f>SUM(S18:S32)</f>
        <v>0</v>
      </c>
      <c r="T33" s="351"/>
      <c r="U33" s="351">
        <f>SUM(U18:U32)</f>
        <v>0</v>
      </c>
      <c r="V33" s="354">
        <f>SUM(V17:V32)</f>
        <v>116.071</v>
      </c>
    </row>
    <row r="34" spans="1:22" ht="16.5">
      <c r="A34" s="540"/>
      <c r="B34" s="786"/>
      <c r="C34" s="787"/>
      <c r="D34" s="511"/>
      <c r="E34" s="412"/>
      <c r="F34" s="183" t="s">
        <v>821</v>
      </c>
      <c r="G34" s="180"/>
      <c r="H34" s="442"/>
      <c r="I34" s="442"/>
      <c r="J34" s="442"/>
      <c r="K34" s="184"/>
      <c r="L34" s="180"/>
      <c r="M34" s="414"/>
      <c r="N34" s="413"/>
      <c r="O34" s="413"/>
      <c r="P34" s="413"/>
      <c r="Q34" s="413"/>
      <c r="R34" s="413"/>
      <c r="S34" s="413"/>
      <c r="T34" s="414"/>
      <c r="U34" s="414"/>
      <c r="V34" s="182"/>
    </row>
    <row r="35" spans="1:22" ht="13">
      <c r="A35" s="393" t="s">
        <v>530</v>
      </c>
      <c r="B35" s="394"/>
      <c r="C35" s="444"/>
      <c r="D35" s="512" t="s">
        <v>538</v>
      </c>
      <c r="E35" s="407"/>
      <c r="F35" s="80" t="s">
        <v>83</v>
      </c>
      <c r="G35" s="84"/>
      <c r="H35" s="423" t="s">
        <v>84</v>
      </c>
      <c r="I35" s="446"/>
      <c r="J35" s="175" t="s">
        <v>85</v>
      </c>
      <c r="K35" s="175"/>
      <c r="L35" s="765" t="s">
        <v>86</v>
      </c>
      <c r="M35" s="766"/>
      <c r="N35" s="766"/>
      <c r="O35" s="766"/>
      <c r="P35" s="766"/>
      <c r="Q35" s="766"/>
      <c r="R35" s="766"/>
      <c r="S35" s="766"/>
      <c r="T35" s="766"/>
      <c r="U35" s="766"/>
      <c r="V35" s="767"/>
    </row>
    <row r="36" spans="1:22" ht="13">
      <c r="A36" s="400" t="s">
        <v>531</v>
      </c>
      <c r="C36" s="409"/>
      <c r="D36" s="501" t="s">
        <v>88</v>
      </c>
      <c r="F36" s="768"/>
      <c r="G36" s="769"/>
      <c r="H36" s="400" t="s">
        <v>89</v>
      </c>
      <c r="I36" s="447"/>
      <c r="J36" s="177" t="s">
        <v>90</v>
      </c>
      <c r="K36" s="177"/>
      <c r="L36" s="173"/>
      <c r="V36" s="178"/>
    </row>
    <row r="37" spans="1:22">
      <c r="A37" s="400" t="s">
        <v>532</v>
      </c>
      <c r="C37" s="401"/>
      <c r="F37" s="768"/>
      <c r="G37" s="769"/>
      <c r="H37" s="400"/>
      <c r="I37" s="447"/>
      <c r="J37" s="177" t="s">
        <v>94</v>
      </c>
      <c r="K37" s="177"/>
      <c r="L37" s="173"/>
      <c r="V37" s="178"/>
    </row>
    <row r="38" spans="1:22" ht="12" customHeight="1">
      <c r="A38" s="412"/>
      <c r="B38" s="413"/>
      <c r="C38" s="448"/>
      <c r="D38" s="501" t="s">
        <v>95</v>
      </c>
      <c r="F38" s="768"/>
      <c r="G38" s="769"/>
      <c r="H38" s="400" t="s">
        <v>96</v>
      </c>
      <c r="I38" s="447"/>
      <c r="J38" s="177"/>
      <c r="K38" s="177"/>
      <c r="L38" s="173"/>
      <c r="V38" s="178"/>
    </row>
    <row r="39" spans="1:22" ht="13">
      <c r="A39" s="393" t="s">
        <v>97</v>
      </c>
      <c r="B39" s="407"/>
      <c r="C39" s="395"/>
      <c r="D39" s="501" t="s">
        <v>98</v>
      </c>
      <c r="F39" s="88" t="s">
        <v>99</v>
      </c>
      <c r="G39" s="85"/>
      <c r="H39" s="400" t="s">
        <v>89</v>
      </c>
      <c r="I39" s="447"/>
      <c r="J39" s="177" t="s">
        <v>100</v>
      </c>
      <c r="K39" s="177"/>
      <c r="L39" s="173"/>
      <c r="V39" s="178"/>
    </row>
    <row r="40" spans="1:22" ht="14.25" customHeight="1">
      <c r="A40" s="400" t="s">
        <v>546</v>
      </c>
      <c r="C40" s="401"/>
      <c r="D40" s="501" t="s">
        <v>101</v>
      </c>
      <c r="F40" s="89"/>
      <c r="G40" s="187"/>
      <c r="H40" s="400" t="s">
        <v>102</v>
      </c>
      <c r="I40" s="447"/>
      <c r="J40" s="177" t="s">
        <v>533</v>
      </c>
      <c r="K40" s="177"/>
      <c r="L40" s="770" t="s">
        <v>104</v>
      </c>
      <c r="M40" s="771"/>
      <c r="N40" s="771"/>
      <c r="O40" s="771"/>
      <c r="P40" s="771"/>
      <c r="Q40" s="771"/>
      <c r="R40" s="771"/>
      <c r="S40" s="771"/>
      <c r="T40" s="771"/>
      <c r="U40" s="771"/>
      <c r="V40" s="772"/>
    </row>
    <row r="41" spans="1:22" ht="16.25" customHeight="1">
      <c r="A41" s="412"/>
      <c r="B41" s="413"/>
      <c r="C41" s="414"/>
      <c r="D41" s="513"/>
      <c r="E41" s="413"/>
      <c r="F41" s="778" t="s">
        <v>1027</v>
      </c>
      <c r="G41" s="782"/>
      <c r="H41" s="778" t="s">
        <v>1026</v>
      </c>
      <c r="I41" s="782"/>
      <c r="J41" s="181" t="s">
        <v>105</v>
      </c>
      <c r="K41" s="181"/>
      <c r="L41" s="762" t="s">
        <v>106</v>
      </c>
      <c r="M41" s="763"/>
      <c r="N41" s="763"/>
      <c r="O41" s="763"/>
      <c r="P41" s="763"/>
      <c r="Q41" s="763"/>
      <c r="R41" s="763"/>
      <c r="S41" s="763"/>
      <c r="T41" s="763"/>
      <c r="U41" s="763"/>
      <c r="V41" s="764"/>
    </row>
    <row r="42" spans="1:22" ht="18" customHeight="1"/>
    <row r="43" spans="1:22" ht="44.5" customHeight="1"/>
    <row r="44" spans="1:22" s="460" customFormat="1" ht="17.25" customHeight="1">
      <c r="A44" s="203" t="s">
        <v>942</v>
      </c>
      <c r="B44" s="169"/>
      <c r="C44" s="203" t="s">
        <v>597</v>
      </c>
      <c r="D44" s="500"/>
      <c r="E44" s="168"/>
      <c r="F44" s="203" t="s">
        <v>936</v>
      </c>
      <c r="G44" s="169"/>
      <c r="H44" s="203" t="s">
        <v>597</v>
      </c>
      <c r="K44" s="225"/>
      <c r="L44" s="225"/>
      <c r="V44" s="226"/>
    </row>
    <row r="45" spans="1:22" s="460" customFormat="1" ht="17.25" customHeight="1">
      <c r="A45" s="203" t="s">
        <v>943</v>
      </c>
      <c r="B45" s="169"/>
      <c r="C45" s="203" t="s">
        <v>1028</v>
      </c>
      <c r="D45" s="500"/>
      <c r="E45" s="168"/>
      <c r="F45" s="203" t="s">
        <v>937</v>
      </c>
      <c r="G45" s="169"/>
      <c r="H45" s="203" t="s">
        <v>947</v>
      </c>
      <c r="K45" s="225"/>
      <c r="L45" s="225"/>
      <c r="V45" s="226"/>
    </row>
    <row r="46" spans="1:22" s="460" customFormat="1" ht="17.25" customHeight="1">
      <c r="A46" s="203" t="s">
        <v>944</v>
      </c>
      <c r="B46" s="169"/>
      <c r="C46" s="203" t="s">
        <v>1029</v>
      </c>
      <c r="D46" s="500"/>
      <c r="E46" s="168"/>
      <c r="F46" s="203" t="s">
        <v>938</v>
      </c>
      <c r="G46" s="169"/>
      <c r="H46" s="203" t="s">
        <v>597</v>
      </c>
      <c r="K46" s="225"/>
      <c r="L46" s="225"/>
      <c r="V46" s="226"/>
    </row>
    <row r="47" spans="1:22" s="460" customFormat="1" ht="17.25" customHeight="1">
      <c r="A47" s="203" t="s">
        <v>945</v>
      </c>
      <c r="B47" s="169"/>
      <c r="C47" s="203" t="s">
        <v>597</v>
      </c>
      <c r="D47" s="500"/>
      <c r="E47" s="168"/>
      <c r="F47" s="203" t="s">
        <v>939</v>
      </c>
      <c r="G47" s="169"/>
      <c r="H47" s="203" t="s">
        <v>597</v>
      </c>
      <c r="K47" s="225"/>
      <c r="L47" s="225"/>
      <c r="V47" s="226"/>
    </row>
    <row r="48" spans="1:22" s="460" customFormat="1" ht="17.25" customHeight="1">
      <c r="A48" s="203" t="s">
        <v>946</v>
      </c>
      <c r="B48" s="169"/>
      <c r="C48" s="203" t="s">
        <v>597</v>
      </c>
      <c r="D48" s="500"/>
      <c r="E48" s="168"/>
      <c r="F48" s="203" t="s">
        <v>941</v>
      </c>
      <c r="G48" s="169"/>
      <c r="H48" s="203" t="s">
        <v>597</v>
      </c>
      <c r="K48" s="225"/>
      <c r="L48" s="225"/>
      <c r="V48" s="226"/>
    </row>
    <row r="49" spans="1:8" ht="20">
      <c r="A49" s="168"/>
      <c r="B49" s="168"/>
      <c r="C49" s="168"/>
      <c r="D49" s="500"/>
      <c r="E49" s="168"/>
      <c r="F49" s="203" t="s">
        <v>940</v>
      </c>
      <c r="H49" s="203" t="s">
        <v>597</v>
      </c>
    </row>
    <row r="50" spans="1:8" ht="14">
      <c r="A50" s="459"/>
      <c r="B50" s="435"/>
      <c r="C50" s="167"/>
      <c r="D50" s="514"/>
    </row>
    <row r="51" spans="1:8" ht="14">
      <c r="A51" s="450"/>
      <c r="B51" s="435"/>
      <c r="C51" s="167"/>
      <c r="D51" s="514"/>
    </row>
    <row r="52" spans="1:8" ht="14">
      <c r="A52" s="452"/>
      <c r="B52" s="435"/>
      <c r="C52" s="167"/>
      <c r="D52" s="514"/>
    </row>
    <row r="53" spans="1:8" ht="14">
      <c r="A53" s="452"/>
      <c r="B53" s="435"/>
      <c r="C53" s="167"/>
      <c r="D53" s="514"/>
    </row>
    <row r="54" spans="1:8" ht="14">
      <c r="A54" s="452"/>
      <c r="B54" s="435"/>
      <c r="C54" s="167"/>
      <c r="D54" s="514"/>
    </row>
    <row r="55" spans="1:8" ht="14">
      <c r="A55" s="452"/>
      <c r="B55" s="435"/>
      <c r="C55" s="167"/>
      <c r="D55" s="514"/>
    </row>
    <row r="56" spans="1:8" ht="14">
      <c r="A56" s="452"/>
      <c r="B56" s="435"/>
      <c r="C56" s="167"/>
      <c r="D56" s="514"/>
    </row>
    <row r="57" spans="1:8" ht="14">
      <c r="A57" s="435"/>
      <c r="B57" s="435"/>
      <c r="C57" s="167"/>
      <c r="D57" s="514"/>
    </row>
    <row r="58" spans="1:8" ht="14">
      <c r="A58" s="452"/>
      <c r="B58" s="435"/>
      <c r="C58" s="167"/>
      <c r="D58" s="514"/>
    </row>
    <row r="59" spans="1:8" ht="14">
      <c r="A59" s="452"/>
      <c r="B59" s="435"/>
      <c r="C59" s="167"/>
      <c r="D59" s="514"/>
    </row>
    <row r="60" spans="1:8" ht="14">
      <c r="A60" s="452"/>
      <c r="B60" s="435"/>
      <c r="C60" s="167"/>
      <c r="D60" s="514"/>
    </row>
    <row r="61" spans="1:8" ht="14">
      <c r="A61" s="452"/>
      <c r="B61" s="435"/>
      <c r="C61" s="167"/>
      <c r="D61" s="514"/>
    </row>
    <row r="62" spans="1:8" ht="14">
      <c r="A62" s="452"/>
      <c r="B62" s="435"/>
      <c r="C62" s="167"/>
      <c r="D62" s="514"/>
    </row>
    <row r="63" spans="1:8" ht="14">
      <c r="A63" s="452"/>
      <c r="B63" s="435"/>
      <c r="C63" s="167"/>
      <c r="D63" s="514"/>
    </row>
    <row r="64" spans="1:8"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35"/>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sheetData>
  <mergeCells count="9">
    <mergeCell ref="F41:G41"/>
    <mergeCell ref="H41:I41"/>
    <mergeCell ref="L41:V41"/>
    <mergeCell ref="B33:C34"/>
    <mergeCell ref="L35:V35"/>
    <mergeCell ref="F36:G36"/>
    <mergeCell ref="F37:G37"/>
    <mergeCell ref="F38:G38"/>
    <mergeCell ref="L40:V40"/>
  </mergeCells>
  <printOptions horizontalCentered="1"/>
  <pageMargins left="0.19685039370078741" right="0" top="0.15748031496062992" bottom="0.15748031496062992" header="0.11811023622047245" footer="0.15748031496062992"/>
  <pageSetup paperSize="9" scale="70" firstPageNumber="4294963191" orientation="landscape" r:id="rId1"/>
  <headerFooter alignWithMargins="0">
    <oddHeader>&amp;R&amp;"Calibri"&amp;10&amp;K000000 Confidential&amp;1#_x000D_</oddHead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B78"/>
  <sheetViews>
    <sheetView topLeftCell="A10" zoomScale="70" zoomScaleNormal="70" zoomScaleSheetLayoutView="115" workbookViewId="0">
      <selection activeCell="J19" sqref="J19"/>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69"/>
      <c r="I10" s="57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23"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340</v>
      </c>
      <c r="C19" s="324" t="str">
        <f>IF(D19="","",VLOOKUP(B19,Data!$B$5:$L$502,2,FALSE))</f>
        <v>ZE62400</v>
      </c>
      <c r="D19" s="485">
        <v>5</v>
      </c>
      <c r="E19" s="525" t="s">
        <v>528</v>
      </c>
      <c r="F19" s="325">
        <f>IF(D19="","",VLOOKUP(B19,Data!$B$5:$L$502,11,FALSE))</f>
        <v>1704.47</v>
      </c>
      <c r="G19" s="326">
        <f t="shared" si="0"/>
        <v>8522.35</v>
      </c>
      <c r="H19" s="327" t="str">
        <f>IF(D19="","",VLOOKUP(B19,Data!$B$5:$D$502,3,FALSE))</f>
        <v>C/T</v>
      </c>
      <c r="I19" s="327" t="str">
        <f>IF(D19="","",VLOOKUP(B19,Data!$B$5:$M$502,12,FALSE))</f>
        <v>Indonesia</v>
      </c>
      <c r="J19" s="356" t="s">
        <v>1005</v>
      </c>
      <c r="K19" s="325">
        <f>IF(D19="","",VLOOKUP(B19,Data!$B$5:$E$502,4,FALSE)*D19)</f>
        <v>1005</v>
      </c>
      <c r="L19" s="325">
        <f>IF(D19="","",VLOOKUP(B19,Data!$B$5:$F$502,5,FALSE)*D19)</f>
        <v>905</v>
      </c>
      <c r="M19" s="357"/>
      <c r="N19" s="358"/>
      <c r="O19" s="359"/>
      <c r="P19" s="360"/>
      <c r="Q19" s="359"/>
      <c r="R19" s="359"/>
      <c r="S19" s="360"/>
      <c r="T19" s="361"/>
      <c r="U19" s="360"/>
      <c r="V19" s="334">
        <f>IF(D19="","",VLOOKUP(B19,Data!$B$5:$J$502,9,FALSE)*D19)</f>
        <v>5.75</v>
      </c>
      <c r="X19" s="386"/>
      <c r="Y19" s="386"/>
      <c r="Z19" s="386"/>
      <c r="AA19" s="386"/>
      <c r="AB19" s="386"/>
    </row>
    <row r="20" spans="1:28" s="468" customFormat="1" ht="19.25" customHeight="1">
      <c r="A20" s="540">
        <v>2</v>
      </c>
      <c r="B20" s="499" t="s">
        <v>353</v>
      </c>
      <c r="C20" s="324" t="str">
        <f>IF(D20="","",VLOOKUP(B20,Data!$B$5:$L$502,2,FALSE))</f>
        <v>ZF71250</v>
      </c>
      <c r="D20" s="485">
        <v>13</v>
      </c>
      <c r="E20" s="525"/>
      <c r="F20" s="325">
        <f>IF(D20="","",VLOOKUP(B20,Data!$B$5:$L$502,11,FALSE))</f>
        <v>1991.71</v>
      </c>
      <c r="G20" s="326">
        <f t="shared" si="0"/>
        <v>25892.23</v>
      </c>
      <c r="H20" s="327" t="str">
        <f>IF(D20="","",VLOOKUP(B20,Data!$B$5:$D$502,3,FALSE))</f>
        <v>C/T</v>
      </c>
      <c r="I20" s="327" t="str">
        <f>IF(D20="","",VLOOKUP(B20,Data!$B$5:$M$502,12,FALSE))</f>
        <v>Indonesia</v>
      </c>
      <c r="J20" s="356" t="s">
        <v>1005</v>
      </c>
      <c r="K20" s="325">
        <f>IF(D20="","",VLOOKUP(B20,Data!$B$5:$E$502,4,FALSE)*D20)</f>
        <v>2860</v>
      </c>
      <c r="L20" s="325">
        <f>IF(D20="","",VLOOKUP(B20,Data!$B$5:$F$502,5,FALSE)*D20)</f>
        <v>2587</v>
      </c>
      <c r="M20" s="357"/>
      <c r="N20" s="358"/>
      <c r="O20" s="359"/>
      <c r="P20" s="360"/>
      <c r="Q20" s="359"/>
      <c r="R20" s="359"/>
      <c r="S20" s="360"/>
      <c r="T20" s="361"/>
      <c r="U20" s="360"/>
      <c r="V20" s="334">
        <f>IF(D20="","",VLOOKUP(B20,Data!$B$5:$J$502,9,FALSE)*D20)</f>
        <v>15.405000000000001</v>
      </c>
      <c r="X20" s="386"/>
      <c r="Y20" s="386"/>
      <c r="Z20" s="386"/>
      <c r="AA20" s="386"/>
      <c r="AB20" s="386"/>
    </row>
    <row r="21" spans="1:28" s="468" customFormat="1" ht="19.25" customHeight="1">
      <c r="A21" s="540">
        <v>3</v>
      </c>
      <c r="B21" s="499" t="s">
        <v>892</v>
      </c>
      <c r="C21" s="324" t="str">
        <f>IF(D21="","",VLOOKUP(B21,Data!$B$5:$L$502,2,FALSE))</f>
        <v>VCM7890</v>
      </c>
      <c r="D21" s="485">
        <v>2</v>
      </c>
      <c r="E21" s="525" t="s">
        <v>529</v>
      </c>
      <c r="F21" s="325">
        <f>IF(D21="","",VLOOKUP(B21,Data!$B$5:$L$502,11,FALSE))</f>
        <v>2253.08</v>
      </c>
      <c r="G21" s="326">
        <f t="shared" si="0"/>
        <v>4506.16</v>
      </c>
      <c r="H21" s="327" t="str">
        <f>IF(D21="","",VLOOKUP(B21,Data!$B$5:$D$502,3,FALSE))</f>
        <v>C/T</v>
      </c>
      <c r="I21" s="327" t="str">
        <f>IF(D21="","",VLOOKUP(B21,Data!$B$5:$M$502,12,FALSE))</f>
        <v>Indonesia</v>
      </c>
      <c r="J21" s="356" t="s">
        <v>1005</v>
      </c>
      <c r="K21" s="325">
        <f>IF(D21="","",VLOOKUP(B21,Data!$B$5:$E$502,4,FALSE)*D21)</f>
        <v>520</v>
      </c>
      <c r="L21" s="325">
        <f>IF(D21="","",VLOOKUP(B21,Data!$B$5:$F$502,5,FALSE)*D21)</f>
        <v>470</v>
      </c>
      <c r="M21" s="357"/>
      <c r="N21" s="358"/>
      <c r="O21" s="359"/>
      <c r="P21" s="360"/>
      <c r="Q21" s="359"/>
      <c r="R21" s="359"/>
      <c r="S21" s="360"/>
      <c r="T21" s="361"/>
      <c r="U21" s="360"/>
      <c r="V21" s="334">
        <f>IF(D21="","",VLOOKUP(B21,Data!$B$5:$J$502,9,FALSE)*D21)</f>
        <v>2.8140000000000001</v>
      </c>
      <c r="X21" s="386"/>
      <c r="Y21" s="386"/>
      <c r="Z21" s="386"/>
      <c r="AA21" s="386"/>
      <c r="AB21" s="386"/>
    </row>
    <row r="22" spans="1:28" s="468" customFormat="1" ht="19.25" customHeight="1">
      <c r="A22" s="540">
        <v>4</v>
      </c>
      <c r="B22" s="499" t="s">
        <v>893</v>
      </c>
      <c r="C22" s="324" t="str">
        <f>IF(D22="","",VLOOKUP(B22,Data!$B$5:$L$502,2,FALSE))</f>
        <v>VCM7900</v>
      </c>
      <c r="D22" s="485">
        <v>2</v>
      </c>
      <c r="E22" s="312"/>
      <c r="F22" s="325">
        <f>IF(D22="","",VLOOKUP(B22,Data!$B$5:$L$502,11,FALSE))</f>
        <v>2696.84</v>
      </c>
      <c r="G22" s="326">
        <f t="shared" si="0"/>
        <v>5393.68</v>
      </c>
      <c r="H22" s="327" t="str">
        <f>IF(D22="","",VLOOKUP(B22,Data!$B$5:$D$502,3,FALSE))</f>
        <v>C/T</v>
      </c>
      <c r="I22" s="327" t="str">
        <f>IF(D22="","",VLOOKUP(B22,Data!$B$5:$M$502,12,FALSE))</f>
        <v>Indonesia</v>
      </c>
      <c r="J22" s="356" t="s">
        <v>1005</v>
      </c>
      <c r="K22" s="325">
        <f>IF(D22="","",VLOOKUP(B22,Data!$B$5:$E$502,4,FALSE)*D22)</f>
        <v>520</v>
      </c>
      <c r="L22" s="325">
        <f>IF(D22="","",VLOOKUP(B22,Data!$B$5:$F$502,5,FALSE)*D22)</f>
        <v>470</v>
      </c>
      <c r="M22" s="357"/>
      <c r="N22" s="358"/>
      <c r="O22" s="359"/>
      <c r="P22" s="360"/>
      <c r="Q22" s="359"/>
      <c r="R22" s="359"/>
      <c r="S22" s="360"/>
      <c r="T22" s="361"/>
      <c r="U22" s="360"/>
      <c r="V22" s="334">
        <f>IF(D22="","",VLOOKUP(B22,Data!$B$5:$J$502,9,FALSE)*D22)</f>
        <v>2.8140000000000001</v>
      </c>
      <c r="X22" s="386"/>
      <c r="Y22" s="386"/>
      <c r="Z22" s="386"/>
      <c r="AA22" s="386"/>
      <c r="AB22" s="386"/>
    </row>
    <row r="23" spans="1:28" s="468" customFormat="1" ht="19.25" customHeight="1">
      <c r="A23" s="540">
        <v>5</v>
      </c>
      <c r="B23" s="499" t="s">
        <v>409</v>
      </c>
      <c r="C23" s="324" t="str">
        <f>IF(D23="","",VLOOKUP(B23,Data!$B$5:$L$502,2,FALSE))</f>
        <v>ZU62650</v>
      </c>
      <c r="D23" s="485">
        <v>2</v>
      </c>
      <c r="E23" s="312" t="s">
        <v>971</v>
      </c>
      <c r="F23" s="325">
        <f>IF(D23="","",VLOOKUP(B23,Data!$B$5:$L$502,11,FALSE))</f>
        <v>6876.72</v>
      </c>
      <c r="G23" s="326">
        <f t="shared" si="0"/>
        <v>13753.44</v>
      </c>
      <c r="H23" s="327" t="str">
        <f>IF(D23="","",VLOOKUP(B23,Data!$B$5:$D$502,3,FALSE))</f>
        <v>C/T</v>
      </c>
      <c r="I23" s="327" t="str">
        <f>IF(D23="","",VLOOKUP(B23,Data!$B$5:$M$502,12,FALSE))</f>
        <v>Indonesia</v>
      </c>
      <c r="J23" s="356" t="s">
        <v>1005</v>
      </c>
      <c r="K23" s="325">
        <f>IF(D23="","",VLOOKUP(B23,Data!$B$5:$E$502,4,FALSE)*D23)</f>
        <v>676</v>
      </c>
      <c r="L23" s="325">
        <f>IF(D23="","",VLOOKUP(B23,Data!$B$5:$F$502,5,FALSE)*D23)</f>
        <v>608</v>
      </c>
      <c r="M23" s="357"/>
      <c r="N23" s="358"/>
      <c r="O23" s="359"/>
      <c r="P23" s="360"/>
      <c r="Q23" s="359"/>
      <c r="R23" s="359"/>
      <c r="S23" s="360"/>
      <c r="T23" s="361"/>
      <c r="U23" s="360"/>
      <c r="V23" s="334">
        <f>IF(D23="","",VLOOKUP(B23,Data!$B$5:$J$502,9,FALSE)*D23)</f>
        <v>3.6120000000000001</v>
      </c>
      <c r="X23" s="386"/>
      <c r="Y23" s="386"/>
      <c r="Z23" s="386"/>
      <c r="AA23" s="386"/>
      <c r="AB23" s="386"/>
    </row>
    <row r="24" spans="1:28" s="468" customFormat="1" ht="19.25" customHeight="1">
      <c r="A24" s="540">
        <v>6</v>
      </c>
      <c r="B24" s="499" t="s">
        <v>361</v>
      </c>
      <c r="C24" s="324" t="str">
        <f>IF(D24="","",VLOOKUP(B24,Data!$B$5:$L$502,2,FALSE))</f>
        <v>WQ78290</v>
      </c>
      <c r="D24" s="485">
        <v>7</v>
      </c>
      <c r="E24" s="312"/>
      <c r="F24" s="325">
        <f>IF(D24="","",VLOOKUP(B24,Data!$B$5:$L$502,11,FALSE))</f>
        <v>4283.7299999999996</v>
      </c>
      <c r="G24" s="326">
        <f>IF(D24&gt;0,D24*F24,"-")</f>
        <v>29986.109999999997</v>
      </c>
      <c r="H24" s="327" t="str">
        <f>IF(D24="","",VLOOKUP(B24,Data!$B$5:$D$502,3,FALSE))</f>
        <v>C/T</v>
      </c>
      <c r="I24" s="327" t="str">
        <f>IF(D24="","",VLOOKUP(B24,Data!$B$5:$M$502,12,FALSE))</f>
        <v>Indonesia</v>
      </c>
      <c r="J24" s="356" t="s">
        <v>1005</v>
      </c>
      <c r="K24" s="325">
        <f>IF(D24="","",VLOOKUP(B24,Data!$B$5:$E$502,4,FALSE)*D24)</f>
        <v>2135</v>
      </c>
      <c r="L24" s="325">
        <f>IF(D24="","",VLOOKUP(B24,Data!$B$5:$F$502,5,FALSE)*D24)</f>
        <v>1883</v>
      </c>
      <c r="M24" s="357"/>
      <c r="N24" s="358"/>
      <c r="O24" s="359"/>
      <c r="P24" s="360"/>
      <c r="Q24" s="359"/>
      <c r="R24" s="359"/>
      <c r="S24" s="360"/>
      <c r="T24" s="361"/>
      <c r="U24" s="360"/>
      <c r="V24" s="334">
        <f>IF(D24="","",VLOOKUP(B24,Data!$B$5:$J$502,9,FALSE)*D24)</f>
        <v>10.738</v>
      </c>
      <c r="X24" s="386"/>
      <c r="Y24" s="386"/>
      <c r="Z24" s="386"/>
      <c r="AA24" s="386"/>
      <c r="AB24" s="386"/>
    </row>
    <row r="25" spans="1:28" s="468" customFormat="1" ht="19.25" customHeight="1">
      <c r="A25" s="540"/>
      <c r="B25" s="499"/>
      <c r="C25" s="324" t="str">
        <f>IF(D25="","",VLOOKUP(B25,Data!$B$5:$L$502,2,FALSE))</f>
        <v/>
      </c>
      <c r="D25" s="485"/>
      <c r="E25" s="312"/>
      <c r="F25" s="325" t="str">
        <f>IF(D25="","",VLOOKUP(B25,Data!$B$5:$L$502,11,FALSE))</f>
        <v/>
      </c>
      <c r="G25" s="326" t="str">
        <f>IF(D25&gt;0,D25*F25,"-")</f>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540"/>
      <c r="B26" s="499"/>
      <c r="C26" s="324" t="str">
        <f>IF(D26="","",VLOOKUP(B26,Data!$B$5:$L$502,2,FALSE))</f>
        <v/>
      </c>
      <c r="D26" s="485"/>
      <c r="E26" s="312"/>
      <c r="F26" s="325" t="str">
        <f>IF(D26="","",VLOOKUP(B26,Data!$B$5:$L$502,11,FALSE))</f>
        <v/>
      </c>
      <c r="G26" s="326" t="str">
        <f>IF(D26&gt;0,D26*F26,"-")</f>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68" customFormat="1" ht="19.25" customHeight="1">
      <c r="A27" s="540"/>
      <c r="B27" s="499"/>
      <c r="C27" s="324" t="str">
        <f>IF(D27="","",VLOOKUP(B27,Data!$B$5:$L$502,2,FALSE))</f>
        <v/>
      </c>
      <c r="D27" s="485"/>
      <c r="E27" s="312"/>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40" customFormat="1" ht="17.5">
      <c r="A28" s="540"/>
      <c r="B28" s="784"/>
      <c r="C28" s="785"/>
      <c r="D28" s="510">
        <f>SUM(D17:D27)</f>
        <v>31</v>
      </c>
      <c r="E28" s="463"/>
      <c r="F28" s="351"/>
      <c r="G28" s="351">
        <f>SUM(G17:G27)</f>
        <v>88053.97</v>
      </c>
      <c r="H28" s="462"/>
      <c r="I28" s="462"/>
      <c r="J28" s="462"/>
      <c r="K28" s="351">
        <f>SUM(K17:K27)</f>
        <v>7716</v>
      </c>
      <c r="L28" s="351">
        <f>SUM(L17:L27)</f>
        <v>6923</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41.133000000000003</v>
      </c>
    </row>
    <row r="29" spans="1:28" ht="16.5">
      <c r="A29" s="540"/>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2" ht="12" customHeight="1">
      <c r="A33" s="412"/>
      <c r="B33" s="413"/>
      <c r="C33" s="448"/>
      <c r="D33" s="501" t="s">
        <v>95</v>
      </c>
      <c r="F33" s="768"/>
      <c r="G33" s="769"/>
      <c r="H33" s="400" t="s">
        <v>96</v>
      </c>
      <c r="I33" s="447"/>
      <c r="J33" s="177"/>
      <c r="K33" s="177"/>
      <c r="L33" s="173"/>
      <c r="V33" s="178"/>
    </row>
    <row r="34" spans="1:22" ht="13">
      <c r="A34" s="393" t="s">
        <v>97</v>
      </c>
      <c r="B34" s="407"/>
      <c r="C34" s="395"/>
      <c r="D34" s="501" t="s">
        <v>98</v>
      </c>
      <c r="F34" s="88" t="s">
        <v>99</v>
      </c>
      <c r="G34" s="85"/>
      <c r="H34" s="400" t="s">
        <v>89</v>
      </c>
      <c r="I34" s="447"/>
      <c r="J34" s="177" t="s">
        <v>100</v>
      </c>
      <c r="K34" s="177"/>
      <c r="L34" s="173"/>
      <c r="V34" s="178"/>
    </row>
    <row r="35" spans="1:22"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2" ht="16.25" customHeight="1">
      <c r="A36" s="412"/>
      <c r="B36" s="413"/>
      <c r="C36" s="414"/>
      <c r="D36" s="513"/>
      <c r="E36" s="413"/>
      <c r="F36" s="778" t="s">
        <v>1027</v>
      </c>
      <c r="G36" s="782"/>
      <c r="H36" s="778" t="s">
        <v>1026</v>
      </c>
      <c r="I36" s="782"/>
      <c r="J36" s="181" t="s">
        <v>105</v>
      </c>
      <c r="K36" s="181"/>
      <c r="L36" s="762" t="s">
        <v>106</v>
      </c>
      <c r="M36" s="763"/>
      <c r="N36" s="763"/>
      <c r="O36" s="763"/>
      <c r="P36" s="763"/>
      <c r="Q36" s="763"/>
      <c r="R36" s="763"/>
      <c r="S36" s="763"/>
      <c r="T36" s="763"/>
      <c r="U36" s="763"/>
      <c r="V36" s="764"/>
    </row>
    <row r="37" spans="1:22" ht="18" customHeight="1"/>
    <row r="38" spans="1:22" ht="44.5" customHeight="1"/>
    <row r="39" spans="1:22" s="460" customFormat="1" ht="17.25" customHeight="1">
      <c r="A39" s="203" t="s">
        <v>942</v>
      </c>
      <c r="B39" s="169"/>
      <c r="C39" s="203" t="s">
        <v>597</v>
      </c>
      <c r="D39" s="500"/>
      <c r="E39" s="168"/>
      <c r="F39" s="203" t="s">
        <v>936</v>
      </c>
      <c r="G39" s="169"/>
      <c r="H39" s="203" t="s">
        <v>597</v>
      </c>
      <c r="K39" s="225"/>
      <c r="L39" s="225"/>
      <c r="V39" s="226"/>
    </row>
    <row r="40" spans="1:22" s="460" customFormat="1" ht="17.25" customHeight="1">
      <c r="A40" s="203" t="s">
        <v>943</v>
      </c>
      <c r="B40" s="169"/>
      <c r="C40" s="203" t="s">
        <v>948</v>
      </c>
      <c r="D40" s="500"/>
      <c r="E40" s="168"/>
      <c r="F40" s="203" t="s">
        <v>937</v>
      </c>
      <c r="G40" s="169"/>
      <c r="H40" s="203" t="s">
        <v>947</v>
      </c>
      <c r="K40" s="225"/>
      <c r="L40" s="225"/>
      <c r="V40" s="226"/>
    </row>
    <row r="41" spans="1:22" s="460" customFormat="1" ht="17.25" customHeight="1">
      <c r="A41" s="203" t="s">
        <v>944</v>
      </c>
      <c r="B41" s="169"/>
      <c r="C41" s="203" t="s">
        <v>947</v>
      </c>
      <c r="D41" s="500"/>
      <c r="E41" s="168"/>
      <c r="F41" s="203" t="s">
        <v>938</v>
      </c>
      <c r="G41" s="169"/>
      <c r="H41" s="203" t="s">
        <v>597</v>
      </c>
      <c r="K41" s="225"/>
      <c r="L41" s="225"/>
      <c r="V41" s="226"/>
    </row>
    <row r="42" spans="1:22" s="460" customFormat="1" ht="17.25" customHeight="1">
      <c r="A42" s="203" t="s">
        <v>945</v>
      </c>
      <c r="B42" s="169"/>
      <c r="C42" s="203" t="s">
        <v>597</v>
      </c>
      <c r="D42" s="500"/>
      <c r="E42" s="168"/>
      <c r="F42" s="203" t="s">
        <v>939</v>
      </c>
      <c r="G42" s="169"/>
      <c r="H42" s="203" t="s">
        <v>597</v>
      </c>
      <c r="K42" s="225"/>
      <c r="L42" s="225"/>
      <c r="V42" s="226"/>
    </row>
    <row r="43" spans="1:22" s="460" customFormat="1" ht="17.25" customHeight="1">
      <c r="A43" s="203" t="s">
        <v>946</v>
      </c>
      <c r="B43" s="169"/>
      <c r="C43" s="203" t="s">
        <v>597</v>
      </c>
      <c r="D43" s="500"/>
      <c r="E43" s="168"/>
      <c r="F43" s="203" t="s">
        <v>941</v>
      </c>
      <c r="G43" s="169"/>
      <c r="H43" s="203" t="s">
        <v>597</v>
      </c>
      <c r="K43" s="225"/>
      <c r="L43" s="225"/>
      <c r="V43" s="226"/>
    </row>
    <row r="44" spans="1:22" ht="20">
      <c r="A44" s="168"/>
      <c r="B44" s="168"/>
      <c r="C44" s="168"/>
      <c r="D44" s="500"/>
      <c r="E44" s="168"/>
      <c r="F44" s="203" t="s">
        <v>940</v>
      </c>
      <c r="H44" s="203" t="s">
        <v>597</v>
      </c>
    </row>
    <row r="45" spans="1:22" ht="14">
      <c r="A45" s="459"/>
      <c r="B45" s="435"/>
      <c r="C45" s="167"/>
      <c r="D45" s="514"/>
    </row>
    <row r="46" spans="1:22" ht="14">
      <c r="A46" s="450"/>
      <c r="B46" s="435"/>
      <c r="C46" s="167"/>
      <c r="D46" s="514"/>
    </row>
    <row r="47" spans="1:22" ht="14">
      <c r="A47" s="452"/>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35"/>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35"/>
      <c r="B66" s="435"/>
      <c r="C66" s="167"/>
      <c r="D66" s="514"/>
    </row>
    <row r="67" spans="1:4" ht="14">
      <c r="B67" s="435"/>
      <c r="C67" s="167"/>
      <c r="D67" s="514"/>
    </row>
    <row r="68" spans="1:4" ht="14">
      <c r="B68" s="435"/>
      <c r="C68" s="167"/>
      <c r="D68" s="514"/>
    </row>
    <row r="69" spans="1:4" ht="14">
      <c r="B69" s="435"/>
      <c r="C69" s="167"/>
      <c r="D69" s="514"/>
    </row>
    <row r="70" spans="1:4" ht="14">
      <c r="B70" s="435"/>
      <c r="C70" s="167"/>
      <c r="D70" s="514"/>
    </row>
    <row r="71" spans="1:4" ht="14">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70" firstPageNumber="4294963191" orientation="landscape" r:id="rId1"/>
  <headerFooter alignWithMargins="0">
    <oddHeader>&amp;R&amp;"Calibri"&amp;10&amp;K000000 Confidential&amp;1#_x000D_</oddHead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B78"/>
  <sheetViews>
    <sheetView topLeftCell="A16" zoomScale="70" zoomScaleNormal="70" zoomScaleSheetLayoutView="115" workbookViewId="0">
      <selection activeCell="H42" sqref="H42:I42"/>
    </sheetView>
  </sheetViews>
  <sheetFormatPr defaultColWidth="9.1796875" defaultRowHeight="12.5"/>
  <cols>
    <col min="1" max="1" width="5.6328125" style="386" customWidth="1"/>
    <col min="2" max="2" width="30.453125" style="386" bestFit="1"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71"/>
      <c r="I10" s="57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25"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350</v>
      </c>
      <c r="C19" s="324" t="str">
        <f>IF(D19="","",VLOOKUP(B19,Data!$B$5:$L$502,2,FALSE))</f>
        <v>ZU05460</v>
      </c>
      <c r="D19" s="485">
        <v>1</v>
      </c>
      <c r="E19" s="525" t="s">
        <v>528</v>
      </c>
      <c r="F19" s="325">
        <f>IF(D19="","",VLOOKUP(B19,Data!$B$5:$L$502,11,FALSE))</f>
        <v>5913.05</v>
      </c>
      <c r="G19" s="326">
        <f t="shared" si="0"/>
        <v>5913.05</v>
      </c>
      <c r="H19" s="327" t="str">
        <f>IF(D19="","",VLOOKUP(B19,Data!$B$5:$D$502,3,FALSE))</f>
        <v>C/T</v>
      </c>
      <c r="I19" s="327" t="str">
        <f>IF(D19="","",VLOOKUP(B19,Data!$B$5:$M$502,12,FALSE))</f>
        <v>Indonesia</v>
      </c>
      <c r="J19" s="356" t="s">
        <v>1005</v>
      </c>
      <c r="K19" s="325">
        <f>IF(D19="","",VLOOKUP(B19,Data!$B$5:$E$502,4,FALSE)*D19)</f>
        <v>338</v>
      </c>
      <c r="L19" s="325">
        <f>IF(D19="","",VLOOKUP(B19,Data!$B$5:$F$502,5,FALSE)*D19)</f>
        <v>297</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v>2</v>
      </c>
      <c r="B20" s="499" t="s">
        <v>409</v>
      </c>
      <c r="C20" s="324" t="str">
        <f>IF(D20="","",VLOOKUP(B20,Data!$B$5:$L$502,2,FALSE))</f>
        <v>ZU62650</v>
      </c>
      <c r="D20" s="485">
        <v>4</v>
      </c>
      <c r="E20" s="525"/>
      <c r="F20" s="325">
        <f>IF(D20="","",VLOOKUP(B20,Data!$B$5:$L$502,11,FALSE))</f>
        <v>6876.72</v>
      </c>
      <c r="G20" s="326">
        <f t="shared" si="0"/>
        <v>27506.880000000001</v>
      </c>
      <c r="H20" s="327" t="str">
        <f>IF(D20="","",VLOOKUP(B20,Data!$B$5:$D$502,3,FALSE))</f>
        <v>C/T</v>
      </c>
      <c r="I20" s="327" t="str">
        <f>IF(D20="","",VLOOKUP(B20,Data!$B$5:$M$502,12,FALSE))</f>
        <v>Indonesia</v>
      </c>
      <c r="J20" s="356" t="s">
        <v>1005</v>
      </c>
      <c r="K20" s="325">
        <f>IF(D20="","",VLOOKUP(B20,Data!$B$5:$E$502,4,FALSE)*D20)</f>
        <v>1352</v>
      </c>
      <c r="L20" s="325">
        <f>IF(D20="","",VLOOKUP(B20,Data!$B$5:$F$502,5,FALSE)*D20)</f>
        <v>1216</v>
      </c>
      <c r="M20" s="357"/>
      <c r="N20" s="358"/>
      <c r="O20" s="359"/>
      <c r="P20" s="360"/>
      <c r="Q20" s="359"/>
      <c r="R20" s="359"/>
      <c r="S20" s="360"/>
      <c r="T20" s="361"/>
      <c r="U20" s="360"/>
      <c r="V20" s="334">
        <f>IF(D20="","",VLOOKUP(B20,Data!$B$5:$J$502,9,FALSE)*D20)</f>
        <v>7.2240000000000002</v>
      </c>
      <c r="X20" s="386"/>
      <c r="Y20" s="386"/>
      <c r="Z20" s="386"/>
      <c r="AA20" s="386"/>
      <c r="AB20" s="386"/>
    </row>
    <row r="21" spans="1:28" s="468" customFormat="1" ht="19.25" customHeight="1">
      <c r="A21" s="540">
        <v>3</v>
      </c>
      <c r="B21" s="499" t="s">
        <v>330</v>
      </c>
      <c r="C21" s="324" t="str">
        <f>IF(D21="","",VLOOKUP(B21,Data!$B$5:$L$502,2,FALSE))</f>
        <v>ZV78120</v>
      </c>
      <c r="D21" s="485">
        <v>1</v>
      </c>
      <c r="E21" s="525" t="s">
        <v>529</v>
      </c>
      <c r="F21" s="325">
        <f>IF(D21="","",VLOOKUP(B21,Data!$B$5:$L$502,11,FALSE))</f>
        <v>8032.52</v>
      </c>
      <c r="G21" s="326">
        <f t="shared" si="0"/>
        <v>8032.52</v>
      </c>
      <c r="H21" s="327" t="str">
        <f>IF(D21="","",VLOOKUP(B21,Data!$B$5:$D$502,3,FALSE))</f>
        <v>C/T</v>
      </c>
      <c r="I21" s="327" t="str">
        <f>IF(D21="","",VLOOKUP(B21,Data!$B$5:$M$502,12,FALSE))</f>
        <v>Indonesia</v>
      </c>
      <c r="J21" s="356" t="s">
        <v>1005</v>
      </c>
      <c r="K21" s="325">
        <f>IF(D21="","",VLOOKUP(B21,Data!$B$5:$E$502,4,FALSE)*D21)</f>
        <v>345</v>
      </c>
      <c r="L21" s="325">
        <f>IF(D21="","",VLOOKUP(B21,Data!$B$5:$F$502,5,FALSE)*D21)</f>
        <v>304</v>
      </c>
      <c r="M21" s="357"/>
      <c r="N21" s="358"/>
      <c r="O21" s="359"/>
      <c r="P21" s="360"/>
      <c r="Q21" s="359"/>
      <c r="R21" s="359"/>
      <c r="S21" s="360"/>
      <c r="T21" s="361"/>
      <c r="U21" s="360"/>
      <c r="V21" s="334">
        <f>IF(D21="","",VLOOKUP(B21,Data!$B$5:$J$502,9,FALSE)*D21)</f>
        <v>1.806</v>
      </c>
      <c r="X21" s="386"/>
      <c r="Y21" s="386"/>
      <c r="Z21" s="386"/>
      <c r="AA21" s="386"/>
      <c r="AB21" s="386"/>
    </row>
    <row r="22" spans="1:28" s="468" customFormat="1" ht="19.25" customHeight="1">
      <c r="A22" s="540">
        <v>4</v>
      </c>
      <c r="B22" s="499" t="s">
        <v>361</v>
      </c>
      <c r="C22" s="324" t="str">
        <f>IF(D22="","",VLOOKUP(B22,Data!$B$5:$L$502,2,FALSE))</f>
        <v>WQ78290</v>
      </c>
      <c r="D22" s="485">
        <v>10</v>
      </c>
      <c r="E22" s="312"/>
      <c r="F22" s="325">
        <f>IF(D22="","",VLOOKUP(B22,Data!$B$5:$L$502,11,FALSE))</f>
        <v>4283.7299999999996</v>
      </c>
      <c r="G22" s="326">
        <f t="shared" si="0"/>
        <v>42837.299999999996</v>
      </c>
      <c r="H22" s="327" t="str">
        <f>IF(D22="","",VLOOKUP(B22,Data!$B$5:$D$502,3,FALSE))</f>
        <v>C/T</v>
      </c>
      <c r="I22" s="327" t="str">
        <f>IF(D22="","",VLOOKUP(B22,Data!$B$5:$M$502,12,FALSE))</f>
        <v>Indonesia</v>
      </c>
      <c r="J22" s="356" t="s">
        <v>1005</v>
      </c>
      <c r="K22" s="325">
        <f>IF(D22="","",VLOOKUP(B22,Data!$B$5:$E$502,4,FALSE)*D22)</f>
        <v>3050</v>
      </c>
      <c r="L22" s="325">
        <f>IF(D22="","",VLOOKUP(B22,Data!$B$5:$F$502,5,FALSE)*D22)</f>
        <v>2690</v>
      </c>
      <c r="M22" s="357"/>
      <c r="N22" s="358"/>
      <c r="O22" s="359"/>
      <c r="P22" s="360"/>
      <c r="Q22" s="359"/>
      <c r="R22" s="359"/>
      <c r="S22" s="360"/>
      <c r="T22" s="361"/>
      <c r="U22" s="360"/>
      <c r="V22" s="334">
        <f>IF(D22="","",VLOOKUP(B22,Data!$B$5:$J$502,9,FALSE)*D22)</f>
        <v>15.34</v>
      </c>
      <c r="X22" s="386"/>
      <c r="Y22" s="386"/>
      <c r="Z22" s="386"/>
      <c r="AA22" s="386"/>
      <c r="AB22" s="386"/>
    </row>
    <row r="23" spans="1:28" s="468" customFormat="1" ht="19.25" customHeight="1">
      <c r="A23" s="540"/>
      <c r="B23" s="524" t="s">
        <v>1035</v>
      </c>
      <c r="C23" s="324" t="str">
        <f>IF(D23="","",VLOOKUP(B23,Data!$B$5:$L$502,2,FALSE))</f>
        <v/>
      </c>
      <c r="D23" s="381"/>
      <c r="E23" s="525"/>
      <c r="F23" s="325" t="str">
        <f>IF(D23="","",VLOOKUP(B23,Data!$B$5:$L$502,11,FALSE))</f>
        <v/>
      </c>
      <c r="G23" s="326" t="str">
        <f t="shared" si="0"/>
        <v>-</v>
      </c>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386"/>
      <c r="Y23" s="386"/>
      <c r="Z23" s="386"/>
      <c r="AA23" s="386"/>
      <c r="AB23" s="386"/>
    </row>
    <row r="24" spans="1:28" s="468" customFormat="1" ht="19.25" customHeight="1">
      <c r="A24" s="540">
        <v>5</v>
      </c>
      <c r="B24" s="499" t="s">
        <v>361</v>
      </c>
      <c r="C24" s="324" t="str">
        <f>IF(D24="","",VLOOKUP(B24,Data!$B$5:$L$502,2,FALSE))</f>
        <v>WQ78290</v>
      </c>
      <c r="D24" s="485">
        <v>10</v>
      </c>
      <c r="E24" s="312" t="s">
        <v>971</v>
      </c>
      <c r="F24" s="325">
        <f>IF(D24="","",VLOOKUP(B24,Data!$B$5:$L$502,11,FALSE))</f>
        <v>4283.7299999999996</v>
      </c>
      <c r="G24" s="326">
        <f t="shared" si="0"/>
        <v>42837.299999999996</v>
      </c>
      <c r="H24" s="327" t="str">
        <f>IF(D24="","",VLOOKUP(B24,Data!$B$5:$D$502,3,FALSE))</f>
        <v>C/T</v>
      </c>
      <c r="I24" s="327" t="str">
        <f>IF(D24="","",VLOOKUP(B24,Data!$B$5:$M$502,12,FALSE))</f>
        <v>Indonesia</v>
      </c>
      <c r="J24" s="356" t="s">
        <v>1036</v>
      </c>
      <c r="K24" s="325">
        <f>IF(D24="","",VLOOKUP(B24,Data!$B$5:$E$502,4,FALSE)*D24)</f>
        <v>3050</v>
      </c>
      <c r="L24" s="325">
        <f>IF(D24="","",VLOOKUP(B24,Data!$B$5:$F$502,5,FALSE)*D24)</f>
        <v>2690</v>
      </c>
      <c r="M24" s="357"/>
      <c r="N24" s="358"/>
      <c r="O24" s="359"/>
      <c r="P24" s="360"/>
      <c r="Q24" s="359"/>
      <c r="R24" s="359"/>
      <c r="S24" s="360"/>
      <c r="T24" s="361"/>
      <c r="U24" s="360"/>
      <c r="V24" s="334">
        <f>IF(D24="","",VLOOKUP(B24,Data!$B$5:$J$502,9,FALSE)*D24)</f>
        <v>15.34</v>
      </c>
      <c r="X24" s="386"/>
      <c r="Y24" s="386"/>
      <c r="Z24" s="386"/>
      <c r="AA24" s="386"/>
      <c r="AB24" s="386"/>
    </row>
    <row r="25" spans="1:28" s="468" customFormat="1" ht="19.25" customHeight="1">
      <c r="A25" s="540"/>
      <c r="B25" s="499"/>
      <c r="C25" s="324" t="str">
        <f>IF(D25="","",VLOOKUP(B25,Data!$B$5:$L$502,2,FALSE))</f>
        <v/>
      </c>
      <c r="D25" s="485"/>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540"/>
      <c r="B26" s="499"/>
      <c r="C26" s="324" t="str">
        <f>IF(D26="","",VLOOKUP(B26,Data!$B$5:$L$502,2,FALSE))</f>
        <v/>
      </c>
      <c r="D26" s="485"/>
      <c r="E26" s="312"/>
      <c r="F26" s="325" t="str">
        <f>IF(D26="","",VLOOKUP(B26,Data!$B$5:$L$502,11,FALSE))</f>
        <v/>
      </c>
      <c r="G26" s="326" t="str">
        <f>IF(D26&gt;0,D26*F26,"-")</f>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68" customFormat="1" ht="19.25" customHeight="1">
      <c r="A27" s="540"/>
      <c r="B27" s="499"/>
      <c r="C27" s="324" t="str">
        <f>IF(D27="","",VLOOKUP(B27,Data!$B$5:$L$502,2,FALSE))</f>
        <v/>
      </c>
      <c r="D27" s="485"/>
      <c r="E27" s="312"/>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40" customFormat="1" ht="17.5">
      <c r="A28" s="540"/>
      <c r="B28" s="784" t="s">
        <v>1031</v>
      </c>
      <c r="C28" s="785"/>
      <c r="D28" s="510">
        <f>SUM(D17:D27)</f>
        <v>26</v>
      </c>
      <c r="E28" s="463"/>
      <c r="F28" s="351"/>
      <c r="G28" s="351">
        <f>SUM(G17:G27)</f>
        <v>127127.04999999999</v>
      </c>
      <c r="H28" s="462"/>
      <c r="I28" s="462"/>
      <c r="J28" s="462"/>
      <c r="K28" s="351">
        <f>SUM(K17:K27)</f>
        <v>8135</v>
      </c>
      <c r="L28" s="351">
        <f>SUM(L17:L27)</f>
        <v>7197</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41.516000000000005</v>
      </c>
    </row>
    <row r="29" spans="1:28" ht="16.5">
      <c r="A29" s="540"/>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2" ht="12" customHeight="1">
      <c r="A33" s="412"/>
      <c r="B33" s="413"/>
      <c r="C33" s="448"/>
      <c r="D33" s="501" t="s">
        <v>95</v>
      </c>
      <c r="F33" s="768"/>
      <c r="G33" s="769"/>
      <c r="H33" s="400" t="s">
        <v>96</v>
      </c>
      <c r="I33" s="447"/>
      <c r="J33" s="177"/>
      <c r="K33" s="177"/>
      <c r="L33" s="173"/>
      <c r="V33" s="178"/>
    </row>
    <row r="34" spans="1:22" ht="13">
      <c r="A34" s="393" t="s">
        <v>97</v>
      </c>
      <c r="B34" s="407"/>
      <c r="C34" s="395"/>
      <c r="D34" s="501" t="s">
        <v>98</v>
      </c>
      <c r="F34" s="88" t="s">
        <v>99</v>
      </c>
      <c r="G34" s="85"/>
      <c r="H34" s="400" t="s">
        <v>89</v>
      </c>
      <c r="I34" s="447"/>
      <c r="J34" s="177" t="s">
        <v>100</v>
      </c>
      <c r="K34" s="177"/>
      <c r="L34" s="173"/>
      <c r="V34" s="178"/>
    </row>
    <row r="35" spans="1:22"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2" ht="16.25" customHeight="1">
      <c r="A36" s="412"/>
      <c r="B36" s="413"/>
      <c r="C36" s="414"/>
      <c r="D36" s="513"/>
      <c r="E36" s="413"/>
      <c r="F36" s="778" t="s">
        <v>1033</v>
      </c>
      <c r="G36" s="782"/>
      <c r="H36" s="778" t="s">
        <v>1032</v>
      </c>
      <c r="I36" s="782"/>
      <c r="J36" s="181" t="s">
        <v>105</v>
      </c>
      <c r="K36" s="181"/>
      <c r="L36" s="762" t="s">
        <v>106</v>
      </c>
      <c r="M36" s="763"/>
      <c r="N36" s="763"/>
      <c r="O36" s="763"/>
      <c r="P36" s="763"/>
      <c r="Q36" s="763"/>
      <c r="R36" s="763"/>
      <c r="S36" s="763"/>
      <c r="T36" s="763"/>
      <c r="U36" s="763"/>
      <c r="V36" s="764"/>
    </row>
    <row r="37" spans="1:22" ht="18" customHeight="1"/>
    <row r="38" spans="1:22" ht="44.5" customHeight="1"/>
    <row r="39" spans="1:22" s="460" customFormat="1" ht="17.25" customHeight="1">
      <c r="A39" s="203" t="s">
        <v>942</v>
      </c>
      <c r="B39" s="169"/>
      <c r="C39" s="203" t="s">
        <v>597</v>
      </c>
      <c r="D39" s="500"/>
      <c r="E39" s="168"/>
      <c r="F39" s="203" t="s">
        <v>936</v>
      </c>
      <c r="G39" s="169"/>
      <c r="H39" s="203" t="s">
        <v>597</v>
      </c>
      <c r="K39" s="225"/>
      <c r="L39" s="225"/>
      <c r="V39" s="226"/>
    </row>
    <row r="40" spans="1:22" s="460" customFormat="1" ht="17.25" customHeight="1">
      <c r="A40" s="203" t="s">
        <v>943</v>
      </c>
      <c r="B40" s="169"/>
      <c r="C40" s="203" t="s">
        <v>948</v>
      </c>
      <c r="D40" s="500"/>
      <c r="E40" s="168"/>
      <c r="F40" s="203" t="s">
        <v>937</v>
      </c>
      <c r="G40" s="169"/>
      <c r="H40" s="203" t="s">
        <v>947</v>
      </c>
      <c r="K40" s="225"/>
      <c r="L40" s="225"/>
      <c r="V40" s="226"/>
    </row>
    <row r="41" spans="1:22" s="460" customFormat="1" ht="17.25" customHeight="1">
      <c r="A41" s="203" t="s">
        <v>944</v>
      </c>
      <c r="B41" s="169"/>
      <c r="C41" s="203" t="s">
        <v>947</v>
      </c>
      <c r="D41" s="500"/>
      <c r="E41" s="168"/>
      <c r="F41" s="203" t="s">
        <v>938</v>
      </c>
      <c r="G41" s="169"/>
      <c r="H41" s="203" t="s">
        <v>597</v>
      </c>
      <c r="K41" s="225"/>
      <c r="L41" s="225"/>
      <c r="V41" s="226"/>
    </row>
    <row r="42" spans="1:22" s="460" customFormat="1" ht="17.25" customHeight="1">
      <c r="A42" s="203" t="s">
        <v>945</v>
      </c>
      <c r="B42" s="169"/>
      <c r="C42" s="203" t="s">
        <v>597</v>
      </c>
      <c r="D42" s="500"/>
      <c r="E42" s="168"/>
      <c r="F42" s="203" t="s">
        <v>939</v>
      </c>
      <c r="G42" s="169"/>
      <c r="H42" s="203" t="s">
        <v>597</v>
      </c>
      <c r="K42" s="225"/>
      <c r="L42" s="225"/>
      <c r="V42" s="226"/>
    </row>
    <row r="43" spans="1:22" s="460" customFormat="1" ht="17.25" customHeight="1">
      <c r="A43" s="203" t="s">
        <v>946</v>
      </c>
      <c r="B43" s="169"/>
      <c r="C43" s="203" t="s">
        <v>597</v>
      </c>
      <c r="D43" s="500"/>
      <c r="E43" s="168"/>
      <c r="F43" s="203" t="s">
        <v>941</v>
      </c>
      <c r="G43" s="169"/>
      <c r="H43" s="203" t="s">
        <v>597</v>
      </c>
      <c r="K43" s="225"/>
      <c r="L43" s="225"/>
      <c r="V43" s="226"/>
    </row>
    <row r="44" spans="1:22" ht="20">
      <c r="A44" s="168"/>
      <c r="B44" s="168"/>
      <c r="C44" s="168"/>
      <c r="D44" s="500"/>
      <c r="E44" s="168"/>
      <c r="F44" s="203" t="s">
        <v>940</v>
      </c>
      <c r="H44" s="203" t="s">
        <v>597</v>
      </c>
    </row>
    <row r="45" spans="1:22" ht="14">
      <c r="A45" s="459"/>
      <c r="B45" s="435"/>
      <c r="C45" s="167"/>
      <c r="D45" s="514"/>
    </row>
    <row r="46" spans="1:22" ht="14">
      <c r="A46" s="450"/>
      <c r="B46" s="435"/>
      <c r="C46" s="167"/>
      <c r="D46" s="514"/>
    </row>
    <row r="47" spans="1:22" ht="14">
      <c r="A47" s="452"/>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35"/>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35"/>
      <c r="B66" s="435"/>
      <c r="C66" s="167"/>
      <c r="D66" s="514"/>
    </row>
    <row r="67" spans="1:4" ht="14">
      <c r="B67" s="435"/>
      <c r="C67" s="167"/>
      <c r="D67" s="514"/>
    </row>
    <row r="68" spans="1:4" ht="14">
      <c r="B68" s="435"/>
      <c r="C68" s="167"/>
      <c r="D68" s="514"/>
    </row>
    <row r="69" spans="1:4" ht="14">
      <c r="B69" s="435"/>
      <c r="C69" s="167"/>
      <c r="D69" s="514"/>
    </row>
    <row r="70" spans="1:4" ht="14">
      <c r="B70" s="435"/>
      <c r="C70" s="167"/>
      <c r="D70" s="514"/>
    </row>
    <row r="71" spans="1:4" ht="14">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70" firstPageNumber="4294963191" orientation="landscape" r:id="rId1"/>
  <headerFooter alignWithMargins="0">
    <oddHeader>&amp;R&amp;"Calibri"&amp;10&amp;K000000 Confidential&amp;1#_x000D_</oddHead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B84"/>
  <sheetViews>
    <sheetView topLeftCell="A13" zoomScale="70" zoomScaleNormal="70" zoomScaleSheetLayoutView="115" workbookViewId="0">
      <selection activeCell="H42" sqref="H42:I42"/>
    </sheetView>
  </sheetViews>
  <sheetFormatPr defaultColWidth="9.1796875" defaultRowHeight="12.5"/>
  <cols>
    <col min="1" max="1" width="5.6328125" style="386" customWidth="1"/>
    <col min="2" max="2" width="34.7265625" style="386"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73"/>
      <c r="I10" s="57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340</v>
      </c>
      <c r="C19" s="324" t="str">
        <f>IF(D19="","",VLOOKUP(B19,Data!$B$5:$L$502,2,FALSE))</f>
        <v>ZE62400</v>
      </c>
      <c r="D19" s="485">
        <v>5</v>
      </c>
      <c r="E19" s="525" t="s">
        <v>528</v>
      </c>
      <c r="F19" s="325">
        <f>IF(D19="","",VLOOKUP(B19,Data!$B$5:$L$502,11,FALSE))</f>
        <v>1704.47</v>
      </c>
      <c r="G19" s="326">
        <f>IF(D19&gt;0,D19*F19,"-")</f>
        <v>8522.35</v>
      </c>
      <c r="H19" s="327" t="str">
        <f>IF(D19="","",VLOOKUP(B19,Data!$B$5:$D$502,3,FALSE))</f>
        <v>C/T</v>
      </c>
      <c r="I19" s="327" t="str">
        <f>IF(D19="","",VLOOKUP(B19,Data!$B$5:$M$502,12,FALSE))</f>
        <v>Indonesia</v>
      </c>
      <c r="J19" s="356" t="s">
        <v>1005</v>
      </c>
      <c r="K19" s="325">
        <f>IF(D19="","",VLOOKUP(B19,Data!$B$5:$E$502,4,FALSE)*D19)</f>
        <v>1005</v>
      </c>
      <c r="L19" s="325">
        <f>IF(D19="","",VLOOKUP(B19,Data!$B$5:$F$502,5,FALSE)*D19)</f>
        <v>905</v>
      </c>
      <c r="M19" s="357"/>
      <c r="N19" s="358"/>
      <c r="O19" s="359"/>
      <c r="P19" s="360"/>
      <c r="Q19" s="359"/>
      <c r="R19" s="359"/>
      <c r="S19" s="360"/>
      <c r="T19" s="361"/>
      <c r="U19" s="360"/>
      <c r="V19" s="334">
        <f>IF(D19="","",VLOOKUP(B19,Data!$B$5:$J$502,9,FALSE)*D19)</f>
        <v>5.75</v>
      </c>
      <c r="X19" s="386"/>
      <c r="Y19" s="386"/>
      <c r="Z19" s="386"/>
      <c r="AA19" s="386"/>
      <c r="AB19" s="386"/>
    </row>
    <row r="20" spans="1:28" s="468" customFormat="1" ht="19.25" customHeight="1">
      <c r="A20" s="540">
        <v>2</v>
      </c>
      <c r="B20" s="499" t="s">
        <v>353</v>
      </c>
      <c r="C20" s="324" t="str">
        <f>IF(D20="","",VLOOKUP(B20,Data!$B$5:$L$502,2,FALSE))</f>
        <v>ZF71250</v>
      </c>
      <c r="D20" s="485">
        <v>22</v>
      </c>
      <c r="E20" s="525"/>
      <c r="F20" s="325">
        <f>IF(D20="","",VLOOKUP(B20,Data!$B$5:$L$502,11,FALSE))</f>
        <v>1991.71</v>
      </c>
      <c r="G20" s="326">
        <f>IF(D20&gt;0,D20*F20,"-")</f>
        <v>43817.62</v>
      </c>
      <c r="H20" s="327" t="str">
        <f>IF(D20="","",VLOOKUP(B20,Data!$B$5:$D$502,3,FALSE))</f>
        <v>C/T</v>
      </c>
      <c r="I20" s="327" t="str">
        <f>IF(D20="","",VLOOKUP(B20,Data!$B$5:$M$502,12,FALSE))</f>
        <v>Indonesia</v>
      </c>
      <c r="J20" s="356" t="s">
        <v>1005</v>
      </c>
      <c r="K20" s="325">
        <f>IF(D20="","",VLOOKUP(B20,Data!$B$5:$E$502,4,FALSE)*D20)</f>
        <v>4840</v>
      </c>
      <c r="L20" s="325">
        <f>IF(D20="","",VLOOKUP(B20,Data!$B$5:$F$502,5,FALSE)*D20)</f>
        <v>4378</v>
      </c>
      <c r="M20" s="357"/>
      <c r="N20" s="358"/>
      <c r="O20" s="359"/>
      <c r="P20" s="360"/>
      <c r="Q20" s="359"/>
      <c r="R20" s="359"/>
      <c r="S20" s="360"/>
      <c r="T20" s="361"/>
      <c r="U20" s="360"/>
      <c r="V20" s="334">
        <f>IF(D20="","",VLOOKUP(B20,Data!$B$5:$J$502,9,FALSE)*D20)</f>
        <v>26.07</v>
      </c>
      <c r="X20" s="386"/>
      <c r="Y20" s="386"/>
      <c r="Z20" s="386"/>
      <c r="AA20" s="386"/>
      <c r="AB20" s="386"/>
    </row>
    <row r="21" spans="1:28" s="468" customFormat="1" ht="19.25" customHeight="1">
      <c r="A21" s="540"/>
      <c r="B21" s="524" t="s">
        <v>1035</v>
      </c>
      <c r="C21" s="324" t="str">
        <f>IF(D21="","",VLOOKUP(B21,Data!$B$5:$L$502,2,FALSE))</f>
        <v/>
      </c>
      <c r="D21" s="381"/>
      <c r="E21" s="525" t="s">
        <v>529</v>
      </c>
      <c r="F21" s="325" t="str">
        <f>IF(D21="","",VLOOKUP(B21,Data!$B$5:$L$502,11,FALSE))</f>
        <v/>
      </c>
      <c r="G21" s="326" t="str">
        <f>IF(D21&gt;0,D21*F21,"-")</f>
        <v>-</v>
      </c>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386"/>
      <c r="Y21" s="386"/>
      <c r="Z21" s="386"/>
      <c r="AA21" s="386"/>
      <c r="AB21" s="386"/>
    </row>
    <row r="22" spans="1:28" s="468" customFormat="1" ht="19.25" customHeight="1">
      <c r="A22" s="540">
        <v>3</v>
      </c>
      <c r="B22" s="499" t="s">
        <v>340</v>
      </c>
      <c r="C22" s="324" t="str">
        <f>IF(D22="","",VLOOKUP(B22,Data!$B$5:$L$502,2,FALSE))</f>
        <v>ZE62400</v>
      </c>
      <c r="D22" s="485">
        <v>1</v>
      </c>
      <c r="E22" s="312"/>
      <c r="F22" s="325">
        <f>IF(D22="","",VLOOKUP(B22,Data!$B$5:$L$502,11,FALSE))</f>
        <v>1704.47</v>
      </c>
      <c r="G22" s="326">
        <f t="shared" ref="G22:G31" si="0">IF(D22&gt;0,D22*F22,"-")</f>
        <v>1704.47</v>
      </c>
      <c r="H22" s="327" t="str">
        <f>IF(D22="","",VLOOKUP(B22,Data!$B$5:$D$502,3,FALSE))</f>
        <v>C/T</v>
      </c>
      <c r="I22" s="327" t="str">
        <f>IF(D22="","",VLOOKUP(B22,Data!$B$5:$M$502,12,FALSE))</f>
        <v>Indonesia</v>
      </c>
      <c r="J22" s="356" t="s">
        <v>1036</v>
      </c>
      <c r="K22" s="325">
        <f>IF(D22="","",VLOOKUP(B22,Data!$B$5:$E$502,4,FALSE)*D22)</f>
        <v>201</v>
      </c>
      <c r="L22" s="325">
        <f>IF(D22="","",VLOOKUP(B22,Data!$B$5:$F$502,5,FALSE)*D22)</f>
        <v>181</v>
      </c>
      <c r="M22" s="357"/>
      <c r="N22" s="358"/>
      <c r="O22" s="359"/>
      <c r="P22" s="360"/>
      <c r="Q22" s="359"/>
      <c r="R22" s="359"/>
      <c r="S22" s="360"/>
      <c r="T22" s="361"/>
      <c r="U22" s="360"/>
      <c r="V22" s="334">
        <f>IF(D22="","",VLOOKUP(B22,Data!$B$5:$J$502,9,FALSE)*D22)</f>
        <v>1.1499999999999999</v>
      </c>
      <c r="X22" s="386"/>
      <c r="Y22" s="386"/>
      <c r="Z22" s="386"/>
      <c r="AA22" s="386"/>
      <c r="AB22" s="386"/>
    </row>
    <row r="23" spans="1:28" s="468" customFormat="1" ht="19.25" customHeight="1">
      <c r="A23" s="540">
        <v>4</v>
      </c>
      <c r="B23" s="499" t="s">
        <v>25</v>
      </c>
      <c r="C23" s="324" t="str">
        <f>IF(D23="","",VLOOKUP(B23,Data!$B$5:$L$502,2,FALSE))</f>
        <v>ZJ73720</v>
      </c>
      <c r="D23" s="485">
        <v>1</v>
      </c>
      <c r="E23" s="312" t="s">
        <v>982</v>
      </c>
      <c r="F23" s="325">
        <f>IF(D23="","",VLOOKUP(B23,Data!$B$5:$L$502,11,FALSE))</f>
        <v>2445.35</v>
      </c>
      <c r="G23" s="326">
        <f t="shared" si="0"/>
        <v>2445.35</v>
      </c>
      <c r="H23" s="327" t="str">
        <f>IF(D23="","",VLOOKUP(B23,Data!$B$5:$D$502,3,FALSE))</f>
        <v>C/T</v>
      </c>
      <c r="I23" s="327" t="str">
        <f>IF(D23="","",VLOOKUP(B23,Data!$B$5:$M$502,12,FALSE))</f>
        <v>Indonesia</v>
      </c>
      <c r="J23" s="356" t="s">
        <v>1036</v>
      </c>
      <c r="K23" s="325">
        <f>IF(D23="","",VLOOKUP(B23,Data!$B$5:$E$502,4,FALSE)*D23)</f>
        <v>220</v>
      </c>
      <c r="L23" s="325">
        <f>IF(D23="","",VLOOKUP(B23,Data!$B$5:$F$502,5,FALSE)*D23)</f>
        <v>199</v>
      </c>
      <c r="M23" s="357"/>
      <c r="N23" s="358"/>
      <c r="O23" s="359"/>
      <c r="P23" s="360"/>
      <c r="Q23" s="359"/>
      <c r="R23" s="359"/>
      <c r="S23" s="360"/>
      <c r="T23" s="361"/>
      <c r="U23" s="360"/>
      <c r="V23" s="334">
        <f>IF(D23="","",VLOOKUP(B23,Data!$B$5:$J$502,9,FALSE)*D23)</f>
        <v>1.1850000000000001</v>
      </c>
      <c r="X23" s="386"/>
      <c r="Y23" s="386"/>
      <c r="Z23" s="386"/>
      <c r="AA23" s="386"/>
      <c r="AB23" s="386"/>
    </row>
    <row r="24" spans="1:28" s="468" customFormat="1" ht="19.25" customHeight="1">
      <c r="A24" s="540">
        <v>5</v>
      </c>
      <c r="B24" s="499" t="s">
        <v>26</v>
      </c>
      <c r="C24" s="324" t="str">
        <f>IF(D24="","",VLOOKUP(B24,Data!$B$5:$L$502,2,FALSE))</f>
        <v>ZJ73730</v>
      </c>
      <c r="D24" s="485">
        <v>4</v>
      </c>
      <c r="E24" s="525"/>
      <c r="F24" s="325">
        <f>IF(D24="","",VLOOKUP(B24,Data!$B$5:$L$502,11,FALSE))</f>
        <v>2456.2800000000002</v>
      </c>
      <c r="G24" s="326">
        <f t="shared" si="0"/>
        <v>9825.1200000000008</v>
      </c>
      <c r="H24" s="327" t="str">
        <f>IF(D24="","",VLOOKUP(B24,Data!$B$5:$D$502,3,FALSE))</f>
        <v>C/T</v>
      </c>
      <c r="I24" s="327" t="str">
        <f>IF(D24="","",VLOOKUP(B24,Data!$B$5:$M$502,12,FALSE))</f>
        <v>Indonesia</v>
      </c>
      <c r="J24" s="356" t="s">
        <v>1036</v>
      </c>
      <c r="K24" s="325">
        <f>IF(D24="","",VLOOKUP(B24,Data!$B$5:$E$502,4,FALSE)*D24)</f>
        <v>880</v>
      </c>
      <c r="L24" s="325">
        <f>IF(D24="","",VLOOKUP(B24,Data!$B$5:$F$502,5,FALSE)*D24)</f>
        <v>796</v>
      </c>
      <c r="M24" s="357"/>
      <c r="N24" s="358"/>
      <c r="O24" s="359"/>
      <c r="P24" s="360"/>
      <c r="Q24" s="359"/>
      <c r="R24" s="359"/>
      <c r="S24" s="360"/>
      <c r="T24" s="361"/>
      <c r="U24" s="360"/>
      <c r="V24" s="334">
        <f>IF(D24="","",VLOOKUP(B24,Data!$B$5:$J$502,9,FALSE)*D24)</f>
        <v>4.74</v>
      </c>
      <c r="X24" s="386"/>
      <c r="Y24" s="386"/>
      <c r="Z24" s="386"/>
      <c r="AA24" s="386"/>
      <c r="AB24" s="386"/>
    </row>
    <row r="25" spans="1:28" s="468" customFormat="1" ht="19.25" customHeight="1">
      <c r="A25" s="540">
        <v>6</v>
      </c>
      <c r="B25" s="499" t="s">
        <v>720</v>
      </c>
      <c r="C25" s="324" t="str">
        <f>IF(D25="","",VLOOKUP(B25,Data!$B$5:$L$502,2,FALSE))</f>
        <v>VAC9540</v>
      </c>
      <c r="D25" s="485">
        <v>1</v>
      </c>
      <c r="E25" s="525"/>
      <c r="F25" s="325">
        <f>IF(D25="","",VLOOKUP(B25,Data!$B$5:$L$502,11,FALSE))</f>
        <v>2343</v>
      </c>
      <c r="G25" s="326">
        <f t="shared" si="0"/>
        <v>2343</v>
      </c>
      <c r="H25" s="327" t="str">
        <f>IF(D25="","",VLOOKUP(B25,Data!$B$5:$D$502,3,FALSE))</f>
        <v>C/T</v>
      </c>
      <c r="I25" s="327" t="str">
        <f>IF(D25="","",VLOOKUP(B25,Data!$B$5:$M$502,12,FALSE))</f>
        <v>Indonesia</v>
      </c>
      <c r="J25" s="356" t="s">
        <v>1036</v>
      </c>
      <c r="K25" s="325">
        <f>IF(D25="","",VLOOKUP(B25,Data!$B$5:$E$502,4,FALSE)*D25)</f>
        <v>225</v>
      </c>
      <c r="L25" s="325">
        <f>IF(D25="","",VLOOKUP(B25,Data!$B$5:$F$502,5,FALSE)*D25)</f>
        <v>204</v>
      </c>
      <c r="M25" s="357"/>
      <c r="N25" s="358"/>
      <c r="O25" s="359"/>
      <c r="P25" s="360"/>
      <c r="Q25" s="359"/>
      <c r="R25" s="359"/>
      <c r="S25" s="360"/>
      <c r="T25" s="361"/>
      <c r="U25" s="360"/>
      <c r="V25" s="334">
        <f>IF(D25="","",VLOOKUP(B25,Data!$B$5:$J$502,9,FALSE)*D25)</f>
        <v>1.1850000000000001</v>
      </c>
      <c r="X25" s="386"/>
      <c r="Y25" s="386"/>
      <c r="Z25" s="386"/>
      <c r="AA25" s="386"/>
      <c r="AB25" s="386"/>
    </row>
    <row r="26" spans="1:28" s="468" customFormat="1" ht="19.25" customHeight="1">
      <c r="A26" s="540">
        <v>7</v>
      </c>
      <c r="B26" s="499" t="s">
        <v>355</v>
      </c>
      <c r="C26" s="324" t="str">
        <f>IF(D26="","",VLOOKUP(B26,Data!$B$5:$L$502,2,FALSE))</f>
        <v>ZF42500</v>
      </c>
      <c r="D26" s="485">
        <v>30</v>
      </c>
      <c r="E26" s="525"/>
      <c r="F26" s="325">
        <f>IF(D26="","",VLOOKUP(B26,Data!$B$5:$L$502,11,FALSE))</f>
        <v>2302.7199999999998</v>
      </c>
      <c r="G26" s="326">
        <f t="shared" si="0"/>
        <v>69081.599999999991</v>
      </c>
      <c r="H26" s="327" t="str">
        <f>IF(D26="","",VLOOKUP(B26,Data!$B$5:$D$502,3,FALSE))</f>
        <v>C/T</v>
      </c>
      <c r="I26" s="327" t="str">
        <f>IF(D26="","",VLOOKUP(B26,Data!$B$5:$M$502,12,FALSE))</f>
        <v>Indonesia</v>
      </c>
      <c r="J26" s="356" t="s">
        <v>1036</v>
      </c>
      <c r="K26" s="325">
        <f>IF(D26="","",VLOOKUP(B26,Data!$B$5:$E$502,4,FALSE)*D26)</f>
        <v>8010</v>
      </c>
      <c r="L26" s="325">
        <f>IF(D26="","",VLOOKUP(B26,Data!$B$5:$F$502,5,FALSE)*D26)</f>
        <v>7260</v>
      </c>
      <c r="M26" s="357"/>
      <c r="N26" s="358"/>
      <c r="O26" s="359"/>
      <c r="P26" s="360"/>
      <c r="Q26" s="359"/>
      <c r="R26" s="359"/>
      <c r="S26" s="360"/>
      <c r="T26" s="361"/>
      <c r="U26" s="360"/>
      <c r="V26" s="334">
        <f>IF(D26="","",VLOOKUP(B26,Data!$B$5:$J$502,9,FALSE)*D26)</f>
        <v>44.64</v>
      </c>
      <c r="X26" s="386"/>
      <c r="Y26" s="386"/>
      <c r="Z26" s="386"/>
      <c r="AA26" s="386"/>
      <c r="AB26" s="386"/>
    </row>
    <row r="27" spans="1:28" s="468" customFormat="1" ht="19.25" customHeight="1">
      <c r="A27" s="540">
        <v>8</v>
      </c>
      <c r="B27" s="499" t="s">
        <v>27</v>
      </c>
      <c r="C27" s="324" t="str">
        <f>IF(D27="","",VLOOKUP(B27,Data!$B$5:$L$502,2,FALSE))</f>
        <v>ZJ73750</v>
      </c>
      <c r="D27" s="485">
        <v>1</v>
      </c>
      <c r="E27" s="525"/>
      <c r="F27" s="325">
        <f>IF(D27="","",VLOOKUP(B27,Data!$B$5:$L$502,11,FALSE))</f>
        <v>2662.91</v>
      </c>
      <c r="G27" s="326">
        <f t="shared" si="0"/>
        <v>2662.91</v>
      </c>
      <c r="H27" s="327" t="str">
        <f>IF(D27="","",VLOOKUP(B27,Data!$B$5:$D$502,3,FALSE))</f>
        <v>C/T</v>
      </c>
      <c r="I27" s="327" t="str">
        <f>IF(D27="","",VLOOKUP(B27,Data!$B$5:$M$502,12,FALSE))</f>
        <v>Indonesia</v>
      </c>
      <c r="J27" s="356" t="s">
        <v>1036</v>
      </c>
      <c r="K27" s="325">
        <f>IF(D27="","",VLOOKUP(B27,Data!$B$5:$E$502,4,FALSE)*D27)</f>
        <v>267</v>
      </c>
      <c r="L27" s="325">
        <f>IF(D27="","",VLOOKUP(B27,Data!$B$5:$F$502,5,FALSE)*D27)</f>
        <v>242</v>
      </c>
      <c r="M27" s="357"/>
      <c r="N27" s="358"/>
      <c r="O27" s="359"/>
      <c r="P27" s="360"/>
      <c r="Q27" s="359"/>
      <c r="R27" s="359"/>
      <c r="S27" s="360"/>
      <c r="T27" s="361"/>
      <c r="U27" s="360"/>
      <c r="V27" s="334">
        <f>IF(D27="","",VLOOKUP(B27,Data!$B$5:$J$502,9,FALSE)*D27)</f>
        <v>1.488</v>
      </c>
      <c r="X27" s="386"/>
      <c r="Y27" s="386"/>
      <c r="Z27" s="386"/>
      <c r="AA27" s="386"/>
      <c r="AB27" s="386"/>
    </row>
    <row r="28" spans="1:28" s="468" customFormat="1" ht="19.25" customHeight="1">
      <c r="A28" s="540">
        <v>9</v>
      </c>
      <c r="B28" s="499" t="s">
        <v>28</v>
      </c>
      <c r="C28" s="324" t="str">
        <f>IF(D28="","",VLOOKUP(B28,Data!$B$5:$L$502,2,FALSE))</f>
        <v>ZJ73760</v>
      </c>
      <c r="D28" s="485">
        <v>2</v>
      </c>
      <c r="E28" s="525"/>
      <c r="F28" s="325">
        <f>IF(D28="","",VLOOKUP(B28,Data!$B$5:$L$502,11,FALSE))</f>
        <v>2671.97</v>
      </c>
      <c r="G28" s="326">
        <f t="shared" si="0"/>
        <v>5343.94</v>
      </c>
      <c r="H28" s="327" t="str">
        <f>IF(D28="","",VLOOKUP(B28,Data!$B$5:$D$502,3,FALSE))</f>
        <v>C/T</v>
      </c>
      <c r="I28" s="327" t="str">
        <f>IF(D28="","",VLOOKUP(B28,Data!$B$5:$M$502,12,FALSE))</f>
        <v>Indonesia</v>
      </c>
      <c r="J28" s="356" t="s">
        <v>1036</v>
      </c>
      <c r="K28" s="325">
        <f>IF(D28="","",VLOOKUP(B28,Data!$B$5:$E$502,4,FALSE)*D28)</f>
        <v>534</v>
      </c>
      <c r="L28" s="325">
        <f>IF(D28="","",VLOOKUP(B28,Data!$B$5:$F$502,5,FALSE)*D28)</f>
        <v>484</v>
      </c>
      <c r="M28" s="357"/>
      <c r="N28" s="358"/>
      <c r="O28" s="359"/>
      <c r="P28" s="360"/>
      <c r="Q28" s="359"/>
      <c r="R28" s="359"/>
      <c r="S28" s="360"/>
      <c r="T28" s="361"/>
      <c r="U28" s="360"/>
      <c r="V28" s="334">
        <f>IF(D28="","",VLOOKUP(B28,Data!$B$5:$J$502,9,FALSE)*D28)</f>
        <v>2.976</v>
      </c>
      <c r="X28" s="386"/>
      <c r="Y28" s="386"/>
      <c r="Z28" s="386"/>
      <c r="AA28" s="386"/>
      <c r="AB28" s="386"/>
    </row>
    <row r="29" spans="1:28" s="468" customFormat="1" ht="19.25" customHeight="1">
      <c r="A29" s="540">
        <v>10</v>
      </c>
      <c r="B29" s="499" t="s">
        <v>894</v>
      </c>
      <c r="C29" s="324" t="str">
        <f>IF(D29="","",VLOOKUP(B29,Data!$B$5:$L$502,2,FALSE))</f>
        <v>VCM7910</v>
      </c>
      <c r="D29" s="485">
        <v>1</v>
      </c>
      <c r="E29" s="525"/>
      <c r="F29" s="325">
        <f>IF(D29="","",VLOOKUP(B29,Data!$B$5:$L$502,11,FALSE))</f>
        <v>2518.09</v>
      </c>
      <c r="G29" s="326">
        <f t="shared" si="0"/>
        <v>2518.09</v>
      </c>
      <c r="H29" s="327" t="str">
        <f>IF(D29="","",VLOOKUP(B29,Data!$B$5:$D$502,3,FALSE))</f>
        <v>C/T</v>
      </c>
      <c r="I29" s="327" t="str">
        <f>IF(D29="","",VLOOKUP(B29,Data!$B$5:$M$502,12,FALSE))</f>
        <v>Indonesia</v>
      </c>
      <c r="J29" s="356" t="s">
        <v>1036</v>
      </c>
      <c r="K29" s="325">
        <f>IF(D29="","",VLOOKUP(B29,Data!$B$5:$E$502,4,FALSE)*D29)</f>
        <v>260</v>
      </c>
      <c r="L29" s="325">
        <f>IF(D29="","",VLOOKUP(B29,Data!$B$5:$F$502,5,FALSE)*D29)</f>
        <v>235</v>
      </c>
      <c r="M29" s="357"/>
      <c r="N29" s="358"/>
      <c r="O29" s="359"/>
      <c r="P29" s="360"/>
      <c r="Q29" s="359"/>
      <c r="R29" s="359"/>
      <c r="S29" s="360"/>
      <c r="T29" s="361"/>
      <c r="U29" s="360"/>
      <c r="V29" s="334">
        <f>IF(D29="","",VLOOKUP(B29,Data!$B$5:$J$502,9,FALSE)*D29)</f>
        <v>1.407</v>
      </c>
      <c r="X29" s="386"/>
      <c r="Y29" s="386"/>
      <c r="Z29" s="386"/>
      <c r="AA29" s="386"/>
      <c r="AB29" s="386"/>
    </row>
    <row r="30" spans="1:28" s="468" customFormat="1" ht="19.25" customHeight="1">
      <c r="A30" s="540">
        <v>11</v>
      </c>
      <c r="B30" s="499" t="s">
        <v>892</v>
      </c>
      <c r="C30" s="324" t="str">
        <f>IF(D30="","",VLOOKUP(B30,Data!$B$5:$L$502,2,FALSE))</f>
        <v>VCM7890</v>
      </c>
      <c r="D30" s="485">
        <v>6</v>
      </c>
      <c r="E30" s="525"/>
      <c r="F30" s="325">
        <f>IF(D30="","",VLOOKUP(B30,Data!$B$5:$L$502,11,FALSE))</f>
        <v>2253.08</v>
      </c>
      <c r="G30" s="326">
        <f t="shared" si="0"/>
        <v>13518.48</v>
      </c>
      <c r="H30" s="327" t="str">
        <f>IF(D30="","",VLOOKUP(B30,Data!$B$5:$D$502,3,FALSE))</f>
        <v>C/T</v>
      </c>
      <c r="I30" s="327" t="str">
        <f>IF(D30="","",VLOOKUP(B30,Data!$B$5:$M$502,12,FALSE))</f>
        <v>Indonesia</v>
      </c>
      <c r="J30" s="356" t="s">
        <v>1036</v>
      </c>
      <c r="K30" s="325">
        <f>IF(D30="","",VLOOKUP(B30,Data!$B$5:$E$502,4,FALSE)*D30)</f>
        <v>1560</v>
      </c>
      <c r="L30" s="325">
        <f>IF(D30="","",VLOOKUP(B30,Data!$B$5:$F$502,5,FALSE)*D30)</f>
        <v>1410</v>
      </c>
      <c r="M30" s="357"/>
      <c r="N30" s="358"/>
      <c r="O30" s="359"/>
      <c r="P30" s="360"/>
      <c r="Q30" s="359"/>
      <c r="R30" s="359"/>
      <c r="S30" s="360"/>
      <c r="T30" s="361"/>
      <c r="U30" s="360"/>
      <c r="V30" s="334">
        <f>IF(D30="","",VLOOKUP(B30,Data!$B$5:$J$502,9,FALSE)*D30)</f>
        <v>8.4420000000000002</v>
      </c>
      <c r="X30" s="386"/>
      <c r="Y30" s="386"/>
      <c r="Z30" s="386"/>
      <c r="AA30" s="386"/>
      <c r="AB30" s="386"/>
    </row>
    <row r="31" spans="1:28" s="468" customFormat="1" ht="19.25" customHeight="1">
      <c r="A31" s="540">
        <v>12</v>
      </c>
      <c r="B31" s="499" t="s">
        <v>893</v>
      </c>
      <c r="C31" s="324" t="str">
        <f>IF(D31="","",VLOOKUP(B31,Data!$B$5:$L$502,2,FALSE))</f>
        <v>VCM7900</v>
      </c>
      <c r="D31" s="485">
        <v>3</v>
      </c>
      <c r="E31" s="525"/>
      <c r="F31" s="325">
        <f>IF(D31="","",VLOOKUP(B31,Data!$B$5:$L$502,11,FALSE))</f>
        <v>2696.84</v>
      </c>
      <c r="G31" s="326">
        <f t="shared" si="0"/>
        <v>8090.52</v>
      </c>
      <c r="H31" s="327" t="str">
        <f>IF(D31="","",VLOOKUP(B31,Data!$B$5:$D$502,3,FALSE))</f>
        <v>C/T</v>
      </c>
      <c r="I31" s="327" t="str">
        <f>IF(D31="","",VLOOKUP(B31,Data!$B$5:$M$502,12,FALSE))</f>
        <v>Indonesia</v>
      </c>
      <c r="J31" s="356" t="s">
        <v>1036</v>
      </c>
      <c r="K31" s="325">
        <f>IF(D31="","",VLOOKUP(B31,Data!$B$5:$E$502,4,FALSE)*D31)</f>
        <v>780</v>
      </c>
      <c r="L31" s="325">
        <f>IF(D31="","",VLOOKUP(B31,Data!$B$5:$F$502,5,FALSE)*D31)</f>
        <v>705</v>
      </c>
      <c r="M31" s="357"/>
      <c r="N31" s="358"/>
      <c r="O31" s="359"/>
      <c r="P31" s="360"/>
      <c r="Q31" s="359"/>
      <c r="R31" s="359"/>
      <c r="S31" s="360"/>
      <c r="T31" s="361"/>
      <c r="U31" s="360"/>
      <c r="V31" s="334">
        <f>IF(D31="","",VLOOKUP(B31,Data!$B$5:$J$502,9,FALSE)*D31)</f>
        <v>4.2210000000000001</v>
      </c>
      <c r="X31" s="386"/>
      <c r="Y31" s="386"/>
      <c r="Z31" s="386"/>
      <c r="AA31" s="386"/>
      <c r="AB31" s="386"/>
    </row>
    <row r="32" spans="1:28" s="468" customFormat="1" ht="19.25" customHeight="1">
      <c r="A32" s="540"/>
      <c r="B32" s="499"/>
      <c r="C32" s="324" t="str">
        <f>IF(D32="","",VLOOKUP(B32,Data!$B$5:$L$502,2,FALSE))</f>
        <v/>
      </c>
      <c r="D32" s="485"/>
      <c r="E32" s="312"/>
      <c r="F32" s="325" t="str">
        <f>IF(D32="","",VLOOKUP(B32,Data!$B$5:$L$502,11,FALSE))</f>
        <v/>
      </c>
      <c r="G32" s="326" t="str">
        <f>IF(D32&gt;0,D32*F32,"-")</f>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386"/>
      <c r="Y32" s="386"/>
      <c r="Z32" s="386"/>
      <c r="AA32" s="386"/>
      <c r="AB32" s="386"/>
    </row>
    <row r="33" spans="1:28" s="468" customFormat="1" ht="19.25" customHeight="1">
      <c r="A33" s="540"/>
      <c r="B33" s="499"/>
      <c r="C33" s="324" t="str">
        <f>IF(D33="","",VLOOKUP(B33,Data!$B$5:$L$502,2,FALSE))</f>
        <v/>
      </c>
      <c r="D33" s="485"/>
      <c r="E33" s="312"/>
      <c r="F33" s="325" t="str">
        <f>IF(D33="","",VLOOKUP(B33,Data!$B$5:$L$502,11,FALSE))</f>
        <v/>
      </c>
      <c r="G33" s="326" t="str">
        <f>IF(D33&gt;0,D33*F33,"-")</f>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386"/>
      <c r="Y33" s="386"/>
      <c r="Z33" s="386"/>
      <c r="AA33" s="386"/>
      <c r="AB33" s="386"/>
    </row>
    <row r="34" spans="1:28" s="440" customFormat="1" ht="17.5">
      <c r="A34" s="540"/>
      <c r="B34" s="784" t="s">
        <v>1034</v>
      </c>
      <c r="C34" s="785"/>
      <c r="D34" s="510">
        <f>SUM(D17:D33)</f>
        <v>77</v>
      </c>
      <c r="E34" s="463"/>
      <c r="F34" s="351"/>
      <c r="G34" s="351">
        <f>SUM(G17:G33)</f>
        <v>169873.45</v>
      </c>
      <c r="H34" s="462"/>
      <c r="I34" s="462"/>
      <c r="J34" s="462"/>
      <c r="K34" s="351">
        <f>SUM(K17:K33)</f>
        <v>18782</v>
      </c>
      <c r="L34" s="351">
        <f>SUM(L17:L33)</f>
        <v>16999</v>
      </c>
      <c r="M34" s="351">
        <f>SUM(M18:M33)</f>
        <v>0</v>
      </c>
      <c r="N34" s="351" t="e">
        <f>SUM(#REF!)</f>
        <v>#REF!</v>
      </c>
      <c r="O34" s="351">
        <f>SUM(O18:O33)</f>
        <v>0</v>
      </c>
      <c r="P34" s="351">
        <f>SUM(P18:P33)</f>
        <v>0</v>
      </c>
      <c r="Q34" s="351" t="e">
        <f>SUM(#REF!)</f>
        <v>#REF!</v>
      </c>
      <c r="R34" s="351">
        <f>SUM(R18:R33)</f>
        <v>0</v>
      </c>
      <c r="S34" s="351">
        <f>SUM(S18:S33)</f>
        <v>0</v>
      </c>
      <c r="T34" s="351"/>
      <c r="U34" s="351">
        <f>SUM(U18:U33)</f>
        <v>0</v>
      </c>
      <c r="V34" s="354">
        <f>SUM(V17:V33)</f>
        <v>103.25399999999999</v>
      </c>
    </row>
    <row r="35" spans="1:28" ht="16.5">
      <c r="A35" s="540"/>
      <c r="B35" s="786"/>
      <c r="C35" s="787"/>
      <c r="D35" s="511"/>
      <c r="E35" s="412"/>
      <c r="F35" s="183" t="s">
        <v>821</v>
      </c>
      <c r="G35" s="180"/>
      <c r="H35" s="442"/>
      <c r="I35" s="442"/>
      <c r="J35" s="442"/>
      <c r="K35" s="184"/>
      <c r="L35" s="180"/>
      <c r="M35" s="414"/>
      <c r="N35" s="413"/>
      <c r="O35" s="413"/>
      <c r="P35" s="413"/>
      <c r="Q35" s="413"/>
      <c r="R35" s="413"/>
      <c r="S35" s="413"/>
      <c r="T35" s="414"/>
      <c r="U35" s="414"/>
      <c r="V35" s="182"/>
    </row>
    <row r="36" spans="1:28" ht="13">
      <c r="A36" s="393" t="s">
        <v>530</v>
      </c>
      <c r="B36" s="394"/>
      <c r="C36" s="444"/>
      <c r="D36" s="512" t="s">
        <v>538</v>
      </c>
      <c r="E36" s="407"/>
      <c r="F36" s="80" t="s">
        <v>83</v>
      </c>
      <c r="G36" s="84"/>
      <c r="H36" s="423" t="s">
        <v>84</v>
      </c>
      <c r="I36" s="446"/>
      <c r="J36" s="175" t="s">
        <v>85</v>
      </c>
      <c r="K36" s="175"/>
      <c r="L36" s="765" t="s">
        <v>86</v>
      </c>
      <c r="M36" s="766"/>
      <c r="N36" s="766"/>
      <c r="O36" s="766"/>
      <c r="P36" s="766"/>
      <c r="Q36" s="766"/>
      <c r="R36" s="766"/>
      <c r="S36" s="766"/>
      <c r="T36" s="766"/>
      <c r="U36" s="766"/>
      <c r="V36" s="767"/>
    </row>
    <row r="37" spans="1:28" ht="13">
      <c r="A37" s="400" t="s">
        <v>531</v>
      </c>
      <c r="C37" s="409"/>
      <c r="D37" s="501" t="s">
        <v>88</v>
      </c>
      <c r="F37" s="768"/>
      <c r="G37" s="769"/>
      <c r="H37" s="400" t="s">
        <v>89</v>
      </c>
      <c r="I37" s="447"/>
      <c r="J37" s="177" t="s">
        <v>90</v>
      </c>
      <c r="K37" s="177"/>
      <c r="L37" s="173"/>
      <c r="V37" s="178"/>
    </row>
    <row r="38" spans="1:28">
      <c r="A38" s="400" t="s">
        <v>532</v>
      </c>
      <c r="C38" s="401"/>
      <c r="F38" s="768"/>
      <c r="G38" s="769"/>
      <c r="H38" s="400"/>
      <c r="I38" s="447"/>
      <c r="J38" s="177" t="s">
        <v>94</v>
      </c>
      <c r="K38" s="177"/>
      <c r="L38" s="173"/>
      <c r="V38" s="178"/>
    </row>
    <row r="39" spans="1:28" ht="12" customHeight="1">
      <c r="A39" s="412"/>
      <c r="B39" s="413"/>
      <c r="C39" s="448"/>
      <c r="D39" s="501" t="s">
        <v>95</v>
      </c>
      <c r="F39" s="768"/>
      <c r="G39" s="769"/>
      <c r="H39" s="400" t="s">
        <v>96</v>
      </c>
      <c r="I39" s="447"/>
      <c r="J39" s="177"/>
      <c r="K39" s="177"/>
      <c r="L39" s="173"/>
      <c r="V39" s="178"/>
    </row>
    <row r="40" spans="1:28" ht="13">
      <c r="A40" s="393" t="s">
        <v>97</v>
      </c>
      <c r="B40" s="407"/>
      <c r="C40" s="395"/>
      <c r="D40" s="501" t="s">
        <v>98</v>
      </c>
      <c r="F40" s="88" t="s">
        <v>99</v>
      </c>
      <c r="G40" s="85"/>
      <c r="H40" s="400" t="s">
        <v>89</v>
      </c>
      <c r="I40" s="447"/>
      <c r="J40" s="177" t="s">
        <v>100</v>
      </c>
      <c r="K40" s="177"/>
      <c r="L40" s="173"/>
      <c r="V40" s="178"/>
    </row>
    <row r="41" spans="1:28" ht="14.25" customHeight="1">
      <c r="A41" s="400" t="s">
        <v>546</v>
      </c>
      <c r="C41" s="401"/>
      <c r="D41" s="501" t="s">
        <v>101</v>
      </c>
      <c r="F41" s="89"/>
      <c r="G41" s="187"/>
      <c r="H41" s="400" t="s">
        <v>102</v>
      </c>
      <c r="I41" s="447"/>
      <c r="J41" s="177" t="s">
        <v>533</v>
      </c>
      <c r="K41" s="177"/>
      <c r="L41" s="770" t="s">
        <v>104</v>
      </c>
      <c r="M41" s="771"/>
      <c r="N41" s="771"/>
      <c r="O41" s="771"/>
      <c r="P41" s="771"/>
      <c r="Q41" s="771"/>
      <c r="R41" s="771"/>
      <c r="S41" s="771"/>
      <c r="T41" s="771"/>
      <c r="U41" s="771"/>
      <c r="V41" s="772"/>
    </row>
    <row r="42" spans="1:28" ht="16.25" customHeight="1">
      <c r="A42" s="412"/>
      <c r="B42" s="413"/>
      <c r="C42" s="414"/>
      <c r="D42" s="513"/>
      <c r="E42" s="413"/>
      <c r="F42" s="778" t="s">
        <v>1033</v>
      </c>
      <c r="G42" s="782"/>
      <c r="H42" s="778" t="s">
        <v>1032</v>
      </c>
      <c r="I42" s="782"/>
      <c r="J42" s="181" t="s">
        <v>105</v>
      </c>
      <c r="K42" s="181"/>
      <c r="L42" s="762" t="s">
        <v>106</v>
      </c>
      <c r="M42" s="763"/>
      <c r="N42" s="763"/>
      <c r="O42" s="763"/>
      <c r="P42" s="763"/>
      <c r="Q42" s="763"/>
      <c r="R42" s="763"/>
      <c r="S42" s="763"/>
      <c r="T42" s="763"/>
      <c r="U42" s="763"/>
      <c r="V42" s="764"/>
    </row>
    <row r="43" spans="1:28" ht="18" customHeight="1"/>
    <row r="44" spans="1:28" ht="44.5" customHeight="1"/>
    <row r="45" spans="1:28" s="460" customFormat="1" ht="17.25" customHeight="1">
      <c r="A45" s="203" t="s">
        <v>942</v>
      </c>
      <c r="B45" s="169"/>
      <c r="C45" s="203" t="s">
        <v>597</v>
      </c>
      <c r="D45" s="500"/>
      <c r="E45" s="168"/>
      <c r="F45" s="203" t="s">
        <v>936</v>
      </c>
      <c r="G45" s="169"/>
      <c r="H45" s="203" t="s">
        <v>597</v>
      </c>
      <c r="K45" s="225"/>
      <c r="L45" s="225"/>
      <c r="V45" s="226"/>
    </row>
    <row r="46" spans="1:28" s="460" customFormat="1" ht="17.25" customHeight="1">
      <c r="A46" s="203" t="s">
        <v>943</v>
      </c>
      <c r="B46" s="169"/>
      <c r="C46" s="203" t="s">
        <v>948</v>
      </c>
      <c r="D46" s="500"/>
      <c r="E46" s="168"/>
      <c r="F46" s="203" t="s">
        <v>937</v>
      </c>
      <c r="G46" s="169"/>
      <c r="H46" s="203" t="s">
        <v>947</v>
      </c>
      <c r="K46" s="225"/>
      <c r="L46" s="225"/>
      <c r="V46" s="226"/>
    </row>
    <row r="47" spans="1:28" s="460" customFormat="1" ht="17.25" customHeight="1">
      <c r="A47" s="203" t="s">
        <v>944</v>
      </c>
      <c r="B47" s="169"/>
      <c r="C47" s="203" t="s">
        <v>947</v>
      </c>
      <c r="D47" s="500"/>
      <c r="E47" s="168"/>
      <c r="F47" s="203" t="s">
        <v>938</v>
      </c>
      <c r="G47" s="169"/>
      <c r="H47" s="203" t="s">
        <v>597</v>
      </c>
      <c r="K47" s="225"/>
      <c r="L47" s="225"/>
      <c r="V47" s="226"/>
    </row>
    <row r="48" spans="1:28" s="460" customFormat="1" ht="17.25" customHeight="1">
      <c r="A48" s="203" t="s">
        <v>945</v>
      </c>
      <c r="B48" s="169"/>
      <c r="C48" s="203" t="s">
        <v>597</v>
      </c>
      <c r="D48" s="500"/>
      <c r="E48" s="168"/>
      <c r="F48" s="203" t="s">
        <v>939</v>
      </c>
      <c r="G48" s="169"/>
      <c r="H48" s="203" t="s">
        <v>597</v>
      </c>
      <c r="K48" s="225"/>
      <c r="L48" s="225"/>
      <c r="V48" s="226"/>
    </row>
    <row r="49" spans="1:22" s="460" customFormat="1" ht="17.25" customHeight="1">
      <c r="A49" s="203" t="s">
        <v>946</v>
      </c>
      <c r="B49" s="169"/>
      <c r="C49" s="203" t="s">
        <v>597</v>
      </c>
      <c r="D49" s="500"/>
      <c r="E49" s="168"/>
      <c r="F49" s="203" t="s">
        <v>941</v>
      </c>
      <c r="G49" s="169"/>
      <c r="H49" s="203" t="s">
        <v>597</v>
      </c>
      <c r="K49" s="225"/>
      <c r="L49" s="225"/>
      <c r="V49" s="226"/>
    </row>
    <row r="50" spans="1:22" ht="20">
      <c r="A50" s="168"/>
      <c r="B50" s="168"/>
      <c r="C50" s="168"/>
      <c r="D50" s="500"/>
      <c r="E50" s="168"/>
      <c r="F50" s="203" t="s">
        <v>940</v>
      </c>
      <c r="H50" s="203" t="s">
        <v>597</v>
      </c>
    </row>
    <row r="51" spans="1:22" ht="14">
      <c r="A51" s="459"/>
      <c r="B51" s="435"/>
      <c r="C51" s="167"/>
      <c r="D51" s="514"/>
    </row>
    <row r="52" spans="1:22" ht="14">
      <c r="A52" s="450"/>
      <c r="B52" s="435"/>
      <c r="C52" s="167"/>
      <c r="D52" s="514"/>
    </row>
    <row r="53" spans="1:22" ht="14">
      <c r="A53" s="452"/>
      <c r="B53" s="435"/>
      <c r="C53" s="167"/>
      <c r="D53" s="514"/>
    </row>
    <row r="54" spans="1:22" ht="14">
      <c r="A54" s="452"/>
      <c r="B54" s="435"/>
      <c r="C54" s="167"/>
      <c r="D54" s="514"/>
    </row>
    <row r="55" spans="1:22" ht="14">
      <c r="A55" s="452"/>
      <c r="B55" s="435"/>
      <c r="C55" s="167"/>
      <c r="D55" s="514"/>
    </row>
    <row r="56" spans="1:22" ht="14">
      <c r="A56" s="452"/>
      <c r="B56" s="435"/>
      <c r="C56" s="167"/>
      <c r="D56" s="514"/>
    </row>
    <row r="57" spans="1:22" ht="14">
      <c r="A57" s="452"/>
      <c r="B57" s="435"/>
      <c r="C57" s="167"/>
      <c r="D57" s="514"/>
    </row>
    <row r="58" spans="1:22" ht="14">
      <c r="A58" s="435"/>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35"/>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sheetData>
  <mergeCells count="9">
    <mergeCell ref="F42:G42"/>
    <mergeCell ref="H42:I42"/>
    <mergeCell ref="L42:V42"/>
    <mergeCell ref="B34:C35"/>
    <mergeCell ref="L36:V36"/>
    <mergeCell ref="F37:G37"/>
    <mergeCell ref="F38:G38"/>
    <mergeCell ref="F39:G39"/>
    <mergeCell ref="L41:V41"/>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AC82"/>
  <sheetViews>
    <sheetView zoomScale="70" zoomScaleNormal="70" zoomScaleSheetLayoutView="115" workbookViewId="0">
      <selection activeCell="H42" sqref="H42:I42"/>
    </sheetView>
  </sheetViews>
  <sheetFormatPr defaultColWidth="9.1796875" defaultRowHeight="12.5"/>
  <cols>
    <col min="1" max="1" width="5.6328125" style="386" customWidth="1"/>
    <col min="2" max="2" width="34.7265625" style="386" customWidth="1"/>
    <col min="3" max="3" width="13.81640625" style="386" bestFit="1" customWidth="1"/>
    <col min="4" max="4" width="8.453125" style="501" customWidth="1"/>
    <col min="5" max="5" width="8.453125" style="501" hidden="1" customWidth="1"/>
    <col min="6" max="6" width="14" style="386" customWidth="1"/>
    <col min="7" max="7" width="15.54296875" style="169" customWidth="1"/>
    <col min="8" max="8" width="17.54296875" style="169" customWidth="1"/>
    <col min="9" max="9" width="7.453125" style="386" customWidth="1"/>
    <col min="10" max="10" width="14.1796875" style="386" customWidth="1"/>
    <col min="11" max="11" width="13.54296875" style="386" customWidth="1"/>
    <col min="12" max="12" width="15.54296875" style="169" customWidth="1"/>
    <col min="13" max="13" width="16.453125" style="169" customWidth="1"/>
    <col min="14" max="14" width="0.1796875" style="386" customWidth="1"/>
    <col min="15" max="15" width="1.453125" style="386" customWidth="1"/>
    <col min="16" max="16" width="2.54296875" style="386" customWidth="1"/>
    <col min="17" max="17" width="4.81640625" style="386" customWidth="1"/>
    <col min="18" max="18" width="3.54296875" style="386" customWidth="1"/>
    <col min="19" max="19" width="0.54296875" style="386" customWidth="1"/>
    <col min="20" max="20" width="5.81640625" style="386" customWidth="1"/>
    <col min="21" max="21" width="2.81640625" style="386" customWidth="1"/>
    <col min="22" max="22" width="0.1796875" style="386" customWidth="1"/>
    <col min="23" max="23" width="14.26953125" style="170" customWidth="1"/>
    <col min="24" max="24" width="9.1796875" style="386"/>
    <col min="25" max="25" width="31.7265625" style="386" bestFit="1" customWidth="1"/>
    <col min="26" max="26" width="9.1796875" style="386"/>
    <col min="27" max="27" width="19.1796875" style="386" customWidth="1"/>
    <col min="28" max="16384" width="9.1796875" style="386"/>
  </cols>
  <sheetData>
    <row r="1" spans="1:23">
      <c r="A1" s="385"/>
      <c r="B1" s="385"/>
    </row>
    <row r="2" spans="1:23" ht="14">
      <c r="M2" s="202"/>
      <c r="R2" s="388"/>
      <c r="S2" s="388"/>
      <c r="T2" s="388"/>
      <c r="U2" s="388"/>
    </row>
    <row r="3" spans="1:23" ht="20">
      <c r="A3" s="389" t="s">
        <v>42</v>
      </c>
      <c r="B3" s="389"/>
      <c r="C3" s="389"/>
      <c r="D3" s="502"/>
      <c r="E3" s="502"/>
      <c r="F3" s="389"/>
      <c r="G3" s="66"/>
      <c r="H3" s="66"/>
      <c r="I3" s="389"/>
      <c r="J3" s="389"/>
      <c r="K3" s="389"/>
      <c r="L3" s="66"/>
      <c r="M3" s="66" t="s">
        <v>12</v>
      </c>
      <c r="N3" s="389"/>
      <c r="O3" s="389"/>
      <c r="P3" s="389"/>
      <c r="Q3" s="389"/>
      <c r="R3" s="389"/>
      <c r="S3" s="389"/>
      <c r="T3" s="389"/>
      <c r="U3" s="389"/>
      <c r="V3" s="389"/>
      <c r="W3" s="7"/>
    </row>
    <row r="4" spans="1:23" ht="3.75" customHeight="1"/>
    <row r="5" spans="1:23">
      <c r="A5" s="386" t="s">
        <v>506</v>
      </c>
      <c r="I5" s="391" t="s">
        <v>44</v>
      </c>
      <c r="J5" s="392">
        <f ca="1">TODAY()</f>
        <v>44827</v>
      </c>
      <c r="K5" s="392"/>
      <c r="L5" s="171"/>
      <c r="M5" s="172"/>
      <c r="N5" s="391"/>
      <c r="O5" s="391"/>
      <c r="P5" s="391"/>
      <c r="Q5" s="391"/>
      <c r="R5" s="391"/>
      <c r="S5" s="391"/>
      <c r="T5" s="391"/>
      <c r="U5" s="391"/>
      <c r="V5" s="391"/>
    </row>
    <row r="6" spans="1:23" ht="13">
      <c r="A6" s="393" t="s">
        <v>45</v>
      </c>
      <c r="B6" s="394"/>
      <c r="C6" s="395"/>
      <c r="D6" s="503"/>
      <c r="E6" s="577"/>
      <c r="F6" s="394"/>
      <c r="G6" s="80" t="s">
        <v>46</v>
      </c>
      <c r="H6" s="73"/>
      <c r="I6" s="397" t="s">
        <v>47</v>
      </c>
      <c r="J6" s="398"/>
      <c r="K6" s="399"/>
      <c r="L6" s="80" t="s">
        <v>48</v>
      </c>
      <c r="M6" s="73"/>
      <c r="N6" s="399"/>
      <c r="O6" s="399"/>
      <c r="P6" s="393"/>
      <c r="Q6" s="399"/>
      <c r="R6" s="399"/>
      <c r="S6" s="399"/>
      <c r="T6" s="399"/>
      <c r="U6" s="394"/>
      <c r="V6" s="394"/>
      <c r="W6" s="162"/>
    </row>
    <row r="7" spans="1:23" ht="13">
      <c r="A7" s="400" t="s">
        <v>541</v>
      </c>
      <c r="C7" s="401"/>
      <c r="D7" s="504" t="s">
        <v>49</v>
      </c>
      <c r="E7" s="578"/>
      <c r="F7" s="403"/>
      <c r="G7" s="81" t="s">
        <v>50</v>
      </c>
      <c r="H7" s="67"/>
      <c r="I7" s="404" t="s">
        <v>51</v>
      </c>
      <c r="J7" s="405"/>
      <c r="K7" s="403"/>
      <c r="L7" s="81" t="s">
        <v>52</v>
      </c>
      <c r="M7" s="67"/>
      <c r="N7" s="403"/>
      <c r="O7" s="403"/>
      <c r="P7" s="404" t="s">
        <v>53</v>
      </c>
      <c r="Q7" s="403"/>
      <c r="R7" s="403"/>
      <c r="S7" s="403"/>
      <c r="T7" s="403"/>
      <c r="U7" s="403"/>
      <c r="V7" s="403"/>
      <c r="W7" s="25"/>
    </row>
    <row r="8" spans="1:23">
      <c r="A8" s="400" t="s">
        <v>542</v>
      </c>
      <c r="C8" s="401"/>
      <c r="D8" s="505"/>
      <c r="E8" s="579"/>
      <c r="G8" s="173"/>
      <c r="H8" s="174"/>
      <c r="I8" s="400"/>
      <c r="K8" s="395"/>
      <c r="L8" s="173"/>
      <c r="M8" s="175"/>
      <c r="O8" s="395"/>
      <c r="U8" s="407"/>
      <c r="V8" s="407"/>
      <c r="W8" s="176"/>
    </row>
    <row r="9" spans="1:23">
      <c r="A9" s="400" t="s">
        <v>543</v>
      </c>
      <c r="C9" s="401"/>
      <c r="D9" s="505" t="s">
        <v>54</v>
      </c>
      <c r="E9" s="579"/>
      <c r="G9" s="173" t="s">
        <v>363</v>
      </c>
      <c r="H9" s="174"/>
      <c r="I9" s="400" t="s">
        <v>364</v>
      </c>
      <c r="K9" s="401"/>
      <c r="L9" s="173" t="s">
        <v>57</v>
      </c>
      <c r="M9" s="177"/>
      <c r="O9" s="401"/>
      <c r="P9" s="386" t="s">
        <v>58</v>
      </c>
      <c r="W9" s="178" t="s">
        <v>12</v>
      </c>
    </row>
    <row r="10" spans="1:23" ht="13">
      <c r="A10" s="400" t="s">
        <v>544</v>
      </c>
      <c r="C10" s="409" t="s">
        <v>545</v>
      </c>
      <c r="D10" s="505" t="s">
        <v>59</v>
      </c>
      <c r="E10" s="579"/>
      <c r="G10" s="173"/>
      <c r="H10" s="174"/>
      <c r="I10" s="575"/>
      <c r="J10" s="576"/>
      <c r="K10" s="408"/>
      <c r="L10" s="173"/>
      <c r="M10" s="177"/>
      <c r="O10" s="401"/>
      <c r="W10" s="178"/>
    </row>
    <row r="11" spans="1:23" ht="13">
      <c r="A11" s="400" t="s">
        <v>535</v>
      </c>
      <c r="C11" s="401"/>
      <c r="D11" s="506"/>
      <c r="E11" s="512"/>
      <c r="F11" s="411"/>
      <c r="G11" s="173" t="s">
        <v>37</v>
      </c>
      <c r="H11" s="174"/>
      <c r="I11" s="400" t="s">
        <v>268</v>
      </c>
      <c r="K11" s="401"/>
      <c r="L11" s="173" t="s">
        <v>507</v>
      </c>
      <c r="M11" s="177"/>
      <c r="O11" s="401"/>
      <c r="P11" s="386" t="s">
        <v>362</v>
      </c>
      <c r="W11" s="178"/>
    </row>
    <row r="12" spans="1:23">
      <c r="A12" s="412" t="s">
        <v>64</v>
      </c>
      <c r="C12" s="401"/>
      <c r="D12" s="505" t="s">
        <v>65</v>
      </c>
      <c r="E12" s="579"/>
      <c r="G12" s="173"/>
      <c r="H12" s="174"/>
      <c r="I12" s="400"/>
      <c r="K12" s="401"/>
      <c r="L12" s="173"/>
      <c r="M12" s="177"/>
      <c r="O12" s="401"/>
      <c r="W12" s="178"/>
    </row>
    <row r="13" spans="1:23">
      <c r="A13" s="412"/>
      <c r="B13" s="413"/>
      <c r="C13" s="414"/>
      <c r="D13" s="505" t="s">
        <v>66</v>
      </c>
      <c r="E13" s="579"/>
      <c r="G13" s="179"/>
      <c r="H13" s="180"/>
      <c r="I13" s="412"/>
      <c r="J13" s="413"/>
      <c r="K13" s="414"/>
      <c r="L13" s="179"/>
      <c r="M13" s="181"/>
      <c r="N13" s="413"/>
      <c r="O13" s="414"/>
      <c r="Q13" s="413"/>
      <c r="R13" s="413"/>
      <c r="S13" s="413"/>
      <c r="T13" s="413"/>
      <c r="U13" s="413"/>
      <c r="V13" s="413"/>
      <c r="W13" s="182"/>
    </row>
    <row r="14" spans="1:23">
      <c r="A14" s="415" t="s">
        <v>508</v>
      </c>
      <c r="B14" s="416" t="s">
        <v>509</v>
      </c>
      <c r="C14" s="416"/>
      <c r="D14" s="507" t="s">
        <v>510</v>
      </c>
      <c r="E14" s="508"/>
      <c r="F14" s="418" t="s">
        <v>511</v>
      </c>
      <c r="G14" s="70" t="s">
        <v>512</v>
      </c>
      <c r="H14" s="70" t="s">
        <v>72</v>
      </c>
      <c r="I14" s="419" t="s">
        <v>513</v>
      </c>
      <c r="J14" s="419" t="s">
        <v>514</v>
      </c>
      <c r="K14" s="420" t="s">
        <v>515</v>
      </c>
      <c r="L14" s="77" t="s">
        <v>516</v>
      </c>
      <c r="M14" s="77" t="s">
        <v>517</v>
      </c>
      <c r="N14" s="421"/>
      <c r="O14" s="421" t="s">
        <v>518</v>
      </c>
      <c r="P14" s="415"/>
      <c r="Q14" s="415"/>
      <c r="R14" s="415"/>
      <c r="S14" s="415"/>
      <c r="T14" s="415"/>
      <c r="U14" s="415"/>
      <c r="V14" s="415"/>
      <c r="W14" s="43" t="s">
        <v>519</v>
      </c>
    </row>
    <row r="15" spans="1:23">
      <c r="A15" s="422"/>
      <c r="B15" s="423"/>
      <c r="C15" s="395"/>
      <c r="D15" s="508" t="s">
        <v>520</v>
      </c>
      <c r="E15" s="580"/>
      <c r="F15" s="425" t="s">
        <v>523</v>
      </c>
      <c r="G15" s="71" t="s">
        <v>524</v>
      </c>
      <c r="H15" s="71" t="s">
        <v>524</v>
      </c>
      <c r="I15" s="418"/>
      <c r="J15" s="418"/>
      <c r="K15" s="418"/>
      <c r="L15" s="71" t="s">
        <v>525</v>
      </c>
      <c r="M15" s="78" t="s">
        <v>525</v>
      </c>
      <c r="N15" s="426"/>
      <c r="O15" s="427" t="s">
        <v>526</v>
      </c>
      <c r="P15" s="428"/>
      <c r="Q15" s="428"/>
      <c r="R15" s="428"/>
      <c r="S15" s="428"/>
      <c r="T15" s="428"/>
      <c r="U15" s="429"/>
      <c r="V15" s="429"/>
      <c r="W15" s="51" t="s">
        <v>76</v>
      </c>
    </row>
    <row r="16" spans="1:23" ht="13.25" customHeight="1">
      <c r="A16" s="430"/>
      <c r="B16" s="431" t="s">
        <v>527</v>
      </c>
      <c r="C16" s="432"/>
      <c r="D16" s="509"/>
      <c r="E16" s="509"/>
      <c r="F16" s="430"/>
      <c r="G16" s="164"/>
      <c r="H16" s="164"/>
      <c r="I16" s="430"/>
      <c r="J16" s="430"/>
      <c r="K16" s="430"/>
      <c r="L16" s="164"/>
      <c r="M16" s="165"/>
      <c r="N16" s="434"/>
      <c r="O16" s="435"/>
      <c r="P16" s="435"/>
      <c r="Q16" s="435"/>
      <c r="R16" s="435"/>
      <c r="S16" s="435"/>
      <c r="T16" s="435"/>
      <c r="U16" s="434"/>
      <c r="V16" s="434"/>
      <c r="W16" s="166"/>
    </row>
    <row r="17" spans="1:29" ht="6.65" customHeight="1">
      <c r="A17" s="430"/>
      <c r="B17" s="436"/>
      <c r="C17" s="435"/>
      <c r="D17" s="509"/>
      <c r="E17" s="509"/>
      <c r="F17" s="430"/>
      <c r="G17" s="164"/>
      <c r="H17" s="164"/>
      <c r="I17" s="437"/>
      <c r="J17" s="437"/>
      <c r="K17" s="437"/>
      <c r="L17" s="106"/>
      <c r="M17" s="120"/>
      <c r="N17" s="438"/>
      <c r="O17" s="439"/>
      <c r="P17" s="439"/>
      <c r="Q17" s="439"/>
      <c r="R17" s="439"/>
      <c r="S17" s="439"/>
      <c r="T17" s="439"/>
      <c r="U17" s="438"/>
      <c r="V17" s="438"/>
      <c r="W17" s="123"/>
    </row>
    <row r="18" spans="1:29" s="468" customFormat="1" ht="19.25" customHeight="1">
      <c r="A18" s="540"/>
      <c r="B18" s="524" t="s">
        <v>1004</v>
      </c>
      <c r="C18" s="324" t="str">
        <f>IF(D18="","",VLOOKUP(B18,Data!$B$5:$L$502,2,FALSE))</f>
        <v/>
      </c>
      <c r="D18" s="381"/>
      <c r="E18" s="381"/>
      <c r="F18" s="525"/>
      <c r="G18" s="325" t="str">
        <f>IF(D18="","",VLOOKUP(B18,Data!$B$5:$L$502,11,FALSE))</f>
        <v/>
      </c>
      <c r="H18" s="326" t="str">
        <f t="shared" ref="H18:H31" si="0">IF(D18&gt;0,D18*G18,"-")</f>
        <v>-</v>
      </c>
      <c r="I18" s="327" t="str">
        <f>IF(D18="","",VLOOKUP(B18,Data!$B$5:$D$502,3,FALSE))</f>
        <v/>
      </c>
      <c r="J18" s="327" t="str">
        <f>IF(D18="","",VLOOKUP(B18,Data!$B$5:$M$502,12,FALSE))</f>
        <v/>
      </c>
      <c r="K18" s="227"/>
      <c r="L18" s="325" t="str">
        <f>IF(D18="","",VLOOKUP(B18,Data!$B$5:$E$502,4,FALSE)*D18)</f>
        <v/>
      </c>
      <c r="M18" s="325" t="str">
        <f>IF(D18="","",VLOOKUP(B18,Data!$B$5:$F$502,5,FALSE)*D18)</f>
        <v/>
      </c>
      <c r="N18" s="228"/>
      <c r="O18" s="295"/>
      <c r="P18" s="296"/>
      <c r="Q18" s="229"/>
      <c r="R18" s="296"/>
      <c r="S18" s="296"/>
      <c r="T18" s="229"/>
      <c r="U18" s="297"/>
      <c r="V18" s="229"/>
      <c r="W18" s="334" t="str">
        <f>IF(D18="","",VLOOKUP(B18,Data!$B$5:$J$502,9,FALSE)*D18)</f>
        <v/>
      </c>
      <c r="Y18" s="386"/>
      <c r="Z18" s="386"/>
      <c r="AA18" s="386"/>
      <c r="AB18" s="386"/>
      <c r="AC18" s="386"/>
    </row>
    <row r="19" spans="1:29" s="468" customFormat="1" ht="19.25" customHeight="1">
      <c r="A19" s="540">
        <v>1</v>
      </c>
      <c r="B19" s="499" t="s">
        <v>409</v>
      </c>
      <c r="C19" s="324" t="str">
        <f>IF(D19="","",VLOOKUP(B19,Data!$B$5:$L$502,2,FALSE))</f>
        <v>ZU62650</v>
      </c>
      <c r="D19" s="485">
        <v>2</v>
      </c>
      <c r="E19" s="485"/>
      <c r="F19" s="525" t="s">
        <v>528</v>
      </c>
      <c r="G19" s="325">
        <f>IF(D19="","",VLOOKUP(B19,Data!$B$5:$L$502,11,FALSE))</f>
        <v>6876.72</v>
      </c>
      <c r="H19" s="326">
        <f t="shared" si="0"/>
        <v>13753.44</v>
      </c>
      <c r="I19" s="327" t="str">
        <f>IF(D19="","",VLOOKUP(B19,Data!$B$5:$D$502,3,FALSE))</f>
        <v>C/T</v>
      </c>
      <c r="J19" s="327" t="str">
        <f>IF(D19="","",VLOOKUP(B19,Data!$B$5:$M$502,12,FALSE))</f>
        <v>Indonesia</v>
      </c>
      <c r="K19" s="356" t="s">
        <v>1005</v>
      </c>
      <c r="L19" s="325">
        <f>IF(D19="","",VLOOKUP(B19,Data!$B$5:$E$502,4,FALSE)*D19)</f>
        <v>676</v>
      </c>
      <c r="M19" s="325">
        <f>IF(D19="","",VLOOKUP(B19,Data!$B$5:$F$502,5,FALSE)*D19)</f>
        <v>608</v>
      </c>
      <c r="N19" s="357"/>
      <c r="O19" s="358"/>
      <c r="P19" s="359"/>
      <c r="Q19" s="360"/>
      <c r="R19" s="359"/>
      <c r="S19" s="359"/>
      <c r="T19" s="360"/>
      <c r="U19" s="361"/>
      <c r="V19" s="360"/>
      <c r="W19" s="334">
        <f>IF(D19="","",VLOOKUP(B19,Data!$B$5:$J$502,9,FALSE)*D19)</f>
        <v>3.6120000000000001</v>
      </c>
      <c r="Y19" s="386"/>
      <c r="Z19" s="386"/>
      <c r="AA19" s="386"/>
      <c r="AB19" s="386"/>
      <c r="AC19" s="386"/>
    </row>
    <row r="20" spans="1:29" s="468" customFormat="1" ht="19.25" customHeight="1">
      <c r="A20" s="540">
        <v>2</v>
      </c>
      <c r="B20" s="584" t="s">
        <v>394</v>
      </c>
      <c r="C20" s="324" t="str">
        <f>IF(D20="","",VLOOKUP(B20,Data!$B$5:$L$502,2,FALSE))</f>
        <v>ZW44770</v>
      </c>
      <c r="D20" s="470">
        <v>1</v>
      </c>
      <c r="E20" s="485"/>
      <c r="F20" s="312"/>
      <c r="G20" s="325">
        <f>IF(D20="","",VLOOKUP(B20,Data!$B$5:$L$502,11,FALSE))</f>
        <v>1857.02</v>
      </c>
      <c r="H20" s="326">
        <f>IF(D20&gt;0,D20*G20,"-")</f>
        <v>1857.02</v>
      </c>
      <c r="I20" s="327" t="str">
        <f>IF(D20="","",VLOOKUP(B20,Data!$B$5:$D$502,3,FALSE))</f>
        <v>C/T</v>
      </c>
      <c r="J20" s="327" t="str">
        <f>IF(D20="","",VLOOKUP(B20,Data!$B$5:$M$502,12,FALSE))</f>
        <v>Indonesia</v>
      </c>
      <c r="K20" s="356" t="s">
        <v>1036</v>
      </c>
      <c r="L20" s="325">
        <f>IF(D20="","",VLOOKUP(B20,Data!$B$5:$E$502,4,FALSE)*D20)</f>
        <v>201</v>
      </c>
      <c r="M20" s="325">
        <f>IF(D20="","",VLOOKUP(B20,Data!$B$5:$F$502,5,FALSE)*D20)</f>
        <v>181</v>
      </c>
      <c r="N20" s="357"/>
      <c r="O20" s="358"/>
      <c r="P20" s="359"/>
      <c r="Q20" s="360"/>
      <c r="R20" s="359"/>
      <c r="S20" s="359"/>
      <c r="T20" s="360"/>
      <c r="U20" s="361"/>
      <c r="V20" s="360"/>
      <c r="W20" s="334">
        <f>IF(D20="","",VLOOKUP(B20,Data!$B$5:$J$502,9,FALSE)*D20)</f>
        <v>1.1499999999999999</v>
      </c>
      <c r="Y20" s="386"/>
      <c r="Z20" s="386"/>
      <c r="AA20" s="386"/>
      <c r="AB20" s="386"/>
      <c r="AC20" s="386"/>
    </row>
    <row r="21" spans="1:29" s="468" customFormat="1" ht="19.25" customHeight="1">
      <c r="A21" s="540">
        <v>3</v>
      </c>
      <c r="B21" s="584" t="s">
        <v>353</v>
      </c>
      <c r="C21" s="324" t="str">
        <f>IF(D21="","",VLOOKUP(B21,Data!$B$5:$L$502,2,FALSE))</f>
        <v>ZF71250</v>
      </c>
      <c r="D21" s="470">
        <v>10</v>
      </c>
      <c r="E21" s="485"/>
      <c r="F21" s="525"/>
      <c r="G21" s="325">
        <f>IF(D21="","",VLOOKUP(B21,Data!$B$5:$L$502,11,FALSE))</f>
        <v>1991.71</v>
      </c>
      <c r="H21" s="326">
        <f>IF(D21&gt;0,D21*G21,"-")</f>
        <v>19917.099999999999</v>
      </c>
      <c r="I21" s="327" t="str">
        <f>IF(D21="","",VLOOKUP(B21,Data!$B$5:$D$502,3,FALSE))</f>
        <v>C/T</v>
      </c>
      <c r="J21" s="327" t="str">
        <f>IF(D21="","",VLOOKUP(B21,Data!$B$5:$M$502,12,FALSE))</f>
        <v>Indonesia</v>
      </c>
      <c r="K21" s="356" t="s">
        <v>1005</v>
      </c>
      <c r="L21" s="325">
        <f>IF(D21="","",VLOOKUP(B21,Data!$B$5:$E$502,4,FALSE)*D21)</f>
        <v>2200</v>
      </c>
      <c r="M21" s="325">
        <f>IF(D21="","",VLOOKUP(B21,Data!$B$5:$F$502,5,FALSE)*D21)</f>
        <v>1990</v>
      </c>
      <c r="N21" s="357"/>
      <c r="O21" s="358"/>
      <c r="P21" s="359"/>
      <c r="Q21" s="360"/>
      <c r="R21" s="359"/>
      <c r="S21" s="359"/>
      <c r="T21" s="360"/>
      <c r="U21" s="361"/>
      <c r="V21" s="360"/>
      <c r="W21" s="334">
        <f>IF(D21="","",VLOOKUP(B21,Data!$B$5:$J$502,9,FALSE)*D21)</f>
        <v>11.850000000000001</v>
      </c>
      <c r="Y21" s="386"/>
      <c r="Z21" s="386"/>
      <c r="AA21" s="386"/>
      <c r="AB21" s="386"/>
      <c r="AC21" s="386"/>
    </row>
    <row r="22" spans="1:29" s="468" customFormat="1" ht="19.25" customHeight="1">
      <c r="A22" s="540"/>
      <c r="B22" s="524" t="s">
        <v>1035</v>
      </c>
      <c r="C22" s="324" t="str">
        <f>IF(D22="","",VLOOKUP(B22,Data!$B$5:$L$502,2,FALSE))</f>
        <v/>
      </c>
      <c r="D22" s="381"/>
      <c r="E22" s="381"/>
      <c r="F22" s="525" t="s">
        <v>529</v>
      </c>
      <c r="G22" s="325" t="str">
        <f>IF(D22="","",VLOOKUP(B22,Data!$B$5:$L$502,11,FALSE))</f>
        <v/>
      </c>
      <c r="H22" s="326" t="str">
        <f t="shared" si="0"/>
        <v>-</v>
      </c>
      <c r="I22" s="327" t="str">
        <f>IF(D22="","",VLOOKUP(B22,Data!$B$5:$D$502,3,FALSE))</f>
        <v/>
      </c>
      <c r="J22" s="327" t="str">
        <f>IF(D22="","",VLOOKUP(B22,Data!$B$5:$M$502,12,FALSE))</f>
        <v/>
      </c>
      <c r="K22" s="227"/>
      <c r="L22" s="325" t="str">
        <f>IF(D22="","",VLOOKUP(B22,Data!$B$5:$E$502,4,FALSE)*D22)</f>
        <v/>
      </c>
      <c r="M22" s="325" t="str">
        <f>IF(D22="","",VLOOKUP(B22,Data!$B$5:$F$502,5,FALSE)*D22)</f>
        <v/>
      </c>
      <c r="N22" s="228"/>
      <c r="O22" s="295"/>
      <c r="P22" s="296"/>
      <c r="Q22" s="229"/>
      <c r="R22" s="296"/>
      <c r="S22" s="296"/>
      <c r="T22" s="229"/>
      <c r="U22" s="297"/>
      <c r="V22" s="229"/>
      <c r="W22" s="334" t="str">
        <f>IF(D22="","",VLOOKUP(B22,Data!$B$5:$J$502,9,FALSE)*D22)</f>
        <v/>
      </c>
      <c r="Y22" s="386"/>
      <c r="Z22" s="386"/>
      <c r="AA22" s="386"/>
      <c r="AB22" s="386"/>
      <c r="AC22" s="386"/>
    </row>
    <row r="23" spans="1:29" s="468" customFormat="1" ht="19.25" customHeight="1">
      <c r="A23" s="540">
        <v>4</v>
      </c>
      <c r="B23" s="584" t="s">
        <v>340</v>
      </c>
      <c r="C23" s="324" t="str">
        <f>IF(D23="","",VLOOKUP(B23,Data!$B$5:$L$502,2,FALSE))</f>
        <v>ZE62400</v>
      </c>
      <c r="D23" s="470">
        <v>20</v>
      </c>
      <c r="E23" s="485"/>
      <c r="F23" s="312"/>
      <c r="G23" s="325">
        <f>IF(D23="","",VLOOKUP(B23,Data!$B$5:$L$502,11,FALSE))</f>
        <v>1704.47</v>
      </c>
      <c r="H23" s="326">
        <f t="shared" si="0"/>
        <v>34089.4</v>
      </c>
      <c r="I23" s="327" t="str">
        <f>IF(D23="","",VLOOKUP(B23,Data!$B$5:$D$502,3,FALSE))</f>
        <v>C/T</v>
      </c>
      <c r="J23" s="327" t="str">
        <f>IF(D23="","",VLOOKUP(B23,Data!$B$5:$M$502,12,FALSE))</f>
        <v>Indonesia</v>
      </c>
      <c r="K23" s="356" t="s">
        <v>1036</v>
      </c>
      <c r="L23" s="325">
        <f>IF(D23="","",VLOOKUP(B23,Data!$B$5:$E$502,4,FALSE)*D23)</f>
        <v>4020</v>
      </c>
      <c r="M23" s="325">
        <f>IF(D23="","",VLOOKUP(B23,Data!$B$5:$F$502,5,FALSE)*D23)</f>
        <v>3620</v>
      </c>
      <c r="N23" s="357"/>
      <c r="O23" s="358"/>
      <c r="P23" s="359"/>
      <c r="Q23" s="360"/>
      <c r="R23" s="359"/>
      <c r="S23" s="359"/>
      <c r="T23" s="360"/>
      <c r="U23" s="361"/>
      <c r="V23" s="360"/>
      <c r="W23" s="334">
        <f>IF(D23="","",VLOOKUP(B23,Data!$B$5:$J$502,9,FALSE)*D23)</f>
        <v>23</v>
      </c>
      <c r="Y23" s="386"/>
      <c r="Z23" s="386"/>
      <c r="AA23" s="386"/>
      <c r="AB23" s="386"/>
      <c r="AC23" s="386"/>
    </row>
    <row r="24" spans="1:29" s="468" customFormat="1" ht="19.25" customHeight="1">
      <c r="A24" s="540">
        <v>5</v>
      </c>
      <c r="B24" s="584" t="s">
        <v>32</v>
      </c>
      <c r="C24" s="324" t="str">
        <f>IF(D24="","",VLOOKUP(B24,Data!$B$5:$L$502,2,FALSE))</f>
        <v>ZQ21280</v>
      </c>
      <c r="D24" s="470">
        <v>1</v>
      </c>
      <c r="E24" s="485"/>
      <c r="F24" s="312" t="s">
        <v>982</v>
      </c>
      <c r="G24" s="325">
        <f>IF(D24="","",VLOOKUP(B24,Data!$B$5:$L$502,11,FALSE))</f>
        <v>1748.05</v>
      </c>
      <c r="H24" s="326">
        <f t="shared" si="0"/>
        <v>1748.05</v>
      </c>
      <c r="I24" s="327" t="str">
        <f>IF(D24="","",VLOOKUP(B24,Data!$B$5:$D$502,3,FALSE))</f>
        <v>C/T</v>
      </c>
      <c r="J24" s="327" t="str">
        <f>IF(D24="","",VLOOKUP(B24,Data!$B$5:$M$502,12,FALSE))</f>
        <v>Indonesia</v>
      </c>
      <c r="K24" s="356" t="s">
        <v>1036</v>
      </c>
      <c r="L24" s="325">
        <f>IF(D24="","",VLOOKUP(B24,Data!$B$5:$E$502,4,FALSE)*D24)</f>
        <v>201</v>
      </c>
      <c r="M24" s="325">
        <f>IF(D24="","",VLOOKUP(B24,Data!$B$5:$F$502,5,FALSE)*D24)</f>
        <v>181</v>
      </c>
      <c r="N24" s="357"/>
      <c r="O24" s="358"/>
      <c r="P24" s="359"/>
      <c r="Q24" s="360"/>
      <c r="R24" s="359"/>
      <c r="S24" s="359"/>
      <c r="T24" s="360"/>
      <c r="U24" s="361"/>
      <c r="V24" s="360"/>
      <c r="W24" s="334">
        <f>IF(D24="","",VLOOKUP(B24,Data!$B$5:$J$502,9,FALSE)*D24)</f>
        <v>1.1499999999999999</v>
      </c>
      <c r="Y24" s="386"/>
      <c r="Z24" s="386"/>
      <c r="AA24" s="386"/>
      <c r="AB24" s="386"/>
      <c r="AC24" s="386"/>
    </row>
    <row r="25" spans="1:29" s="468" customFormat="1" ht="19.25" customHeight="1">
      <c r="A25" s="540">
        <v>6</v>
      </c>
      <c r="B25" s="584" t="s">
        <v>353</v>
      </c>
      <c r="C25" s="324" t="str">
        <f>IF(D25="","",VLOOKUP(B25,Data!$B$5:$L$502,2,FALSE))</f>
        <v>ZF71250</v>
      </c>
      <c r="D25" s="470">
        <v>10</v>
      </c>
      <c r="E25" s="485"/>
      <c r="F25" s="525"/>
      <c r="G25" s="325">
        <f>IF(D25="","",VLOOKUP(B25,Data!$B$5:$L$502,11,FALSE))</f>
        <v>1991.71</v>
      </c>
      <c r="H25" s="326">
        <f t="shared" si="0"/>
        <v>19917.099999999999</v>
      </c>
      <c r="I25" s="327" t="str">
        <f>IF(D25="","",VLOOKUP(B25,Data!$B$5:$D$502,3,FALSE))</f>
        <v>C/T</v>
      </c>
      <c r="J25" s="327" t="str">
        <f>IF(D25="","",VLOOKUP(B25,Data!$B$5:$M$502,12,FALSE))</f>
        <v>Indonesia</v>
      </c>
      <c r="K25" s="356" t="s">
        <v>1036</v>
      </c>
      <c r="L25" s="325">
        <f>IF(D25="","",VLOOKUP(B25,Data!$B$5:$E$502,4,FALSE)*D25)</f>
        <v>2200</v>
      </c>
      <c r="M25" s="325">
        <f>IF(D25="","",VLOOKUP(B25,Data!$B$5:$F$502,5,FALSE)*D25)</f>
        <v>1990</v>
      </c>
      <c r="N25" s="357"/>
      <c r="O25" s="358"/>
      <c r="P25" s="359"/>
      <c r="Q25" s="360"/>
      <c r="R25" s="359"/>
      <c r="S25" s="359"/>
      <c r="T25" s="360"/>
      <c r="U25" s="361"/>
      <c r="V25" s="360"/>
      <c r="W25" s="334">
        <f>IF(D25="","",VLOOKUP(B25,Data!$B$5:$J$502,9,FALSE)*D25)</f>
        <v>11.850000000000001</v>
      </c>
      <c r="Y25" s="386"/>
      <c r="Z25" s="386"/>
      <c r="AA25" s="386"/>
      <c r="AB25" s="386"/>
      <c r="AC25" s="386"/>
    </row>
    <row r="26" spans="1:29" s="468" customFormat="1" ht="19.25" customHeight="1">
      <c r="A26" s="540">
        <v>7</v>
      </c>
      <c r="B26" s="584" t="s">
        <v>33</v>
      </c>
      <c r="C26" s="324" t="str">
        <f>IF(D26="","",VLOOKUP(B26,Data!$B$5:$L$502,2,FALSE))</f>
        <v>ZQ21300</v>
      </c>
      <c r="D26" s="470">
        <v>1</v>
      </c>
      <c r="E26" s="485"/>
      <c r="F26" s="525"/>
      <c r="G26" s="325">
        <f>IF(D26="","",VLOOKUP(B26,Data!$B$5:$L$502,11,FALSE))</f>
        <v>2033.63</v>
      </c>
      <c r="H26" s="326">
        <f t="shared" si="0"/>
        <v>2033.63</v>
      </c>
      <c r="I26" s="327" t="str">
        <f>IF(D26="","",VLOOKUP(B26,Data!$B$5:$D$502,3,FALSE))</f>
        <v>C/T</v>
      </c>
      <c r="J26" s="327" t="str">
        <f>IF(D26="","",VLOOKUP(B26,Data!$B$5:$M$502,12,FALSE))</f>
        <v>Indonesia</v>
      </c>
      <c r="K26" s="356" t="s">
        <v>1036</v>
      </c>
      <c r="L26" s="325">
        <f>IF(D26="","",VLOOKUP(B26,Data!$B$5:$E$502,4,FALSE)*D26)</f>
        <v>220</v>
      </c>
      <c r="M26" s="325">
        <f>IF(D26="","",VLOOKUP(B26,Data!$B$5:$F$502,5,FALSE)*D26)</f>
        <v>199</v>
      </c>
      <c r="N26" s="357"/>
      <c r="O26" s="358"/>
      <c r="P26" s="359"/>
      <c r="Q26" s="360"/>
      <c r="R26" s="359"/>
      <c r="S26" s="359"/>
      <c r="T26" s="360"/>
      <c r="U26" s="361"/>
      <c r="V26" s="360"/>
      <c r="W26" s="334">
        <f>IF(D26="","",VLOOKUP(B26,Data!$B$5:$J$502,9,FALSE)*D26)</f>
        <v>1.1850000000000001</v>
      </c>
      <c r="Y26" s="386"/>
      <c r="Z26" s="386"/>
      <c r="AA26" s="386"/>
      <c r="AB26" s="386"/>
      <c r="AC26" s="386"/>
    </row>
    <row r="27" spans="1:29" s="468" customFormat="1" ht="19.25" customHeight="1">
      <c r="A27" s="540">
        <v>8</v>
      </c>
      <c r="B27" s="584" t="s">
        <v>355</v>
      </c>
      <c r="C27" s="324" t="str">
        <f>IF(D27="","",VLOOKUP(B27,Data!$B$5:$L$502,2,FALSE))</f>
        <v>ZF42500</v>
      </c>
      <c r="D27" s="470">
        <v>40</v>
      </c>
      <c r="E27" s="485"/>
      <c r="F27" s="525"/>
      <c r="G27" s="325">
        <f>IF(D27="","",VLOOKUP(B27,Data!$B$5:$L$502,11,FALSE))</f>
        <v>2302.7199999999998</v>
      </c>
      <c r="H27" s="326">
        <f t="shared" si="0"/>
        <v>92108.799999999988</v>
      </c>
      <c r="I27" s="327" t="str">
        <f>IF(D27="","",VLOOKUP(B27,Data!$B$5:$D$502,3,FALSE))</f>
        <v>C/T</v>
      </c>
      <c r="J27" s="327" t="str">
        <f>IF(D27="","",VLOOKUP(B27,Data!$B$5:$M$502,12,FALSE))</f>
        <v>Indonesia</v>
      </c>
      <c r="K27" s="356" t="s">
        <v>1036</v>
      </c>
      <c r="L27" s="325">
        <f>IF(D27="","",VLOOKUP(B27,Data!$B$5:$E$502,4,FALSE)*D27)</f>
        <v>10680</v>
      </c>
      <c r="M27" s="325">
        <f>IF(D27="","",VLOOKUP(B27,Data!$B$5:$F$502,5,FALSE)*D27)</f>
        <v>9680</v>
      </c>
      <c r="N27" s="357"/>
      <c r="O27" s="358"/>
      <c r="P27" s="359"/>
      <c r="Q27" s="360"/>
      <c r="R27" s="359"/>
      <c r="S27" s="359"/>
      <c r="T27" s="360"/>
      <c r="U27" s="361"/>
      <c r="V27" s="360"/>
      <c r="W27" s="334">
        <f>IF(D27="","",VLOOKUP(B27,Data!$B$5:$J$502,9,FALSE)*D27)</f>
        <v>59.519999999999996</v>
      </c>
      <c r="Y27" s="386"/>
      <c r="Z27" s="386"/>
      <c r="AA27" s="386"/>
      <c r="AB27" s="386"/>
      <c r="AC27" s="386"/>
    </row>
    <row r="28" spans="1:29" s="468" customFormat="1" ht="19.25" customHeight="1">
      <c r="A28" s="540">
        <v>9</v>
      </c>
      <c r="B28" s="584" t="s">
        <v>721</v>
      </c>
      <c r="C28" s="324" t="str">
        <f>IF(D28="","",VLOOKUP(B28,Data!$B$5:$L$502,2,FALSE))</f>
        <v>VAC9550</v>
      </c>
      <c r="D28" s="470">
        <v>3</v>
      </c>
      <c r="E28" s="485"/>
      <c r="F28" s="525"/>
      <c r="G28" s="325">
        <f>IF(D28="","",VLOOKUP(B28,Data!$B$5:$L$502,11,FALSE))</f>
        <v>2673.77</v>
      </c>
      <c r="H28" s="326">
        <f t="shared" si="0"/>
        <v>8021.3099999999995</v>
      </c>
      <c r="I28" s="327" t="str">
        <f>IF(D28="","",VLOOKUP(B28,Data!$B$5:$D$502,3,FALSE))</f>
        <v>C/T</v>
      </c>
      <c r="J28" s="327" t="str">
        <f>IF(D28="","",VLOOKUP(B28,Data!$B$5:$M$502,12,FALSE))</f>
        <v>Indonesia</v>
      </c>
      <c r="K28" s="356" t="s">
        <v>1036</v>
      </c>
      <c r="L28" s="325">
        <f>IF(D28="","",VLOOKUP(B28,Data!$B$5:$E$502,4,FALSE)*D28)</f>
        <v>816</v>
      </c>
      <c r="M28" s="325">
        <f>IF(D28="","",VLOOKUP(B28,Data!$B$5:$F$502,5,FALSE)*D28)</f>
        <v>741</v>
      </c>
      <c r="N28" s="357"/>
      <c r="O28" s="358"/>
      <c r="P28" s="359"/>
      <c r="Q28" s="360"/>
      <c r="R28" s="359"/>
      <c r="S28" s="359"/>
      <c r="T28" s="360"/>
      <c r="U28" s="361"/>
      <c r="V28" s="360"/>
      <c r="W28" s="334">
        <f>IF(D28="","",VLOOKUP(B28,Data!$B$5:$J$502,9,FALSE)*D28)</f>
        <v>4.4640000000000004</v>
      </c>
      <c r="Y28" s="386"/>
      <c r="Z28" s="386"/>
      <c r="AA28" s="386"/>
      <c r="AB28" s="386"/>
      <c r="AC28" s="386"/>
    </row>
    <row r="29" spans="1:29" s="468" customFormat="1" ht="19.25" customHeight="1">
      <c r="A29" s="540">
        <v>10</v>
      </c>
      <c r="B29" s="584" t="s">
        <v>892</v>
      </c>
      <c r="C29" s="324" t="str">
        <f>IF(D29="","",VLOOKUP(B29,Data!$B$5:$L$502,2,FALSE))</f>
        <v>VCM7890</v>
      </c>
      <c r="D29" s="470">
        <v>2</v>
      </c>
      <c r="E29" s="485"/>
      <c r="F29" s="525"/>
      <c r="G29" s="325">
        <f>IF(D29="","",VLOOKUP(B29,Data!$B$5:$L$502,11,FALSE))</f>
        <v>2253.08</v>
      </c>
      <c r="H29" s="326">
        <f t="shared" si="0"/>
        <v>4506.16</v>
      </c>
      <c r="I29" s="327" t="str">
        <f>IF(D29="","",VLOOKUP(B29,Data!$B$5:$D$502,3,FALSE))</f>
        <v>C/T</v>
      </c>
      <c r="J29" s="327" t="str">
        <f>IF(D29="","",VLOOKUP(B29,Data!$B$5:$M$502,12,FALSE))</f>
        <v>Indonesia</v>
      </c>
      <c r="K29" s="356" t="s">
        <v>1036</v>
      </c>
      <c r="L29" s="325">
        <f>IF(D29="","",VLOOKUP(B29,Data!$B$5:$E$502,4,FALSE)*D29)</f>
        <v>520</v>
      </c>
      <c r="M29" s="325">
        <f>IF(D29="","",VLOOKUP(B29,Data!$B$5:$F$502,5,FALSE)*D29)</f>
        <v>470</v>
      </c>
      <c r="N29" s="357"/>
      <c r="O29" s="358"/>
      <c r="P29" s="359"/>
      <c r="Q29" s="360"/>
      <c r="R29" s="359"/>
      <c r="S29" s="359"/>
      <c r="T29" s="360"/>
      <c r="U29" s="361"/>
      <c r="V29" s="360"/>
      <c r="W29" s="334">
        <f>IF(D29="","",VLOOKUP(B29,Data!$B$5:$J$502,9,FALSE)*D29)</f>
        <v>2.8140000000000001</v>
      </c>
      <c r="Y29" s="386"/>
      <c r="Z29" s="386"/>
      <c r="AA29" s="386"/>
      <c r="AB29" s="386"/>
      <c r="AC29" s="386"/>
    </row>
    <row r="30" spans="1:29" s="468" customFormat="1" ht="19.25" customHeight="1">
      <c r="A30" s="540"/>
      <c r="B30" s="499"/>
      <c r="C30" s="324" t="str">
        <f>IF(D30="","",VLOOKUP(B30,Data!$B$5:$L$502,2,FALSE))</f>
        <v/>
      </c>
      <c r="D30" s="485"/>
      <c r="E30" s="485"/>
      <c r="F30" s="312"/>
      <c r="G30" s="325" t="str">
        <f>IF(D30="","",VLOOKUP(B30,Data!$B$5:$L$502,11,FALSE))</f>
        <v/>
      </c>
      <c r="H30" s="326" t="str">
        <f t="shared" si="0"/>
        <v>-</v>
      </c>
      <c r="I30" s="327" t="str">
        <f>IF(D30="","",VLOOKUP(B30,Data!$B$5:$D$502,3,FALSE))</f>
        <v/>
      </c>
      <c r="J30" s="327" t="str">
        <f>IF(D30="","",VLOOKUP(B30,Data!$B$5:$M$502,12,FALSE))</f>
        <v/>
      </c>
      <c r="K30" s="356"/>
      <c r="L30" s="325" t="str">
        <f>IF(D30="","",VLOOKUP(B30,Data!$B$5:$E$502,4,FALSE)*D30)</f>
        <v/>
      </c>
      <c r="M30" s="325" t="str">
        <f>IF(D30="","",VLOOKUP(B30,Data!$B$5:$F$502,5,FALSE)*D30)</f>
        <v/>
      </c>
      <c r="N30" s="357"/>
      <c r="O30" s="358"/>
      <c r="P30" s="359"/>
      <c r="Q30" s="360"/>
      <c r="R30" s="359"/>
      <c r="S30" s="359"/>
      <c r="T30" s="360"/>
      <c r="U30" s="361"/>
      <c r="V30" s="360"/>
      <c r="W30" s="334" t="str">
        <f>IF(D30="","",VLOOKUP(B30,Data!$B$5:$J$502,9,FALSE)*D30)</f>
        <v/>
      </c>
      <c r="Y30" s="386"/>
      <c r="Z30" s="386"/>
      <c r="AA30" s="386"/>
      <c r="AB30" s="386"/>
      <c r="AC30" s="386"/>
    </row>
    <row r="31" spans="1:29" s="468" customFormat="1" ht="19.25" customHeight="1">
      <c r="A31" s="540"/>
      <c r="B31" s="499"/>
      <c r="C31" s="324" t="str">
        <f>IF(D31="","",VLOOKUP(B31,Data!$B$5:$L$502,2,FALSE))</f>
        <v/>
      </c>
      <c r="D31" s="485"/>
      <c r="E31" s="485"/>
      <c r="F31" s="312"/>
      <c r="G31" s="325" t="str">
        <f>IF(D31="","",VLOOKUP(B31,Data!$B$5:$L$502,11,FALSE))</f>
        <v/>
      </c>
      <c r="H31" s="326" t="str">
        <f t="shared" si="0"/>
        <v>-</v>
      </c>
      <c r="I31" s="327" t="str">
        <f>IF(D31="","",VLOOKUP(B31,Data!$B$5:$D$502,3,FALSE))</f>
        <v/>
      </c>
      <c r="J31" s="327" t="str">
        <f>IF(D31="","",VLOOKUP(B31,Data!$B$5:$M$502,12,FALSE))</f>
        <v/>
      </c>
      <c r="K31" s="356"/>
      <c r="L31" s="325" t="str">
        <f>IF(D31="","",VLOOKUP(B31,Data!$B$5:$E$502,4,FALSE)*D31)</f>
        <v/>
      </c>
      <c r="M31" s="325" t="str">
        <f>IF(D31="","",VLOOKUP(B31,Data!$B$5:$F$502,5,FALSE)*D31)</f>
        <v/>
      </c>
      <c r="N31" s="357"/>
      <c r="O31" s="358"/>
      <c r="P31" s="359"/>
      <c r="Q31" s="360"/>
      <c r="R31" s="359"/>
      <c r="S31" s="359"/>
      <c r="T31" s="360"/>
      <c r="U31" s="361"/>
      <c r="V31" s="360"/>
      <c r="W31" s="334" t="str">
        <f>IF(D31="","",VLOOKUP(B31,Data!$B$5:$J$502,9,FALSE)*D31)</f>
        <v/>
      </c>
      <c r="Y31" s="386"/>
      <c r="Z31" s="386"/>
      <c r="AA31" s="386"/>
      <c r="AB31" s="386"/>
      <c r="AC31" s="386"/>
    </row>
    <row r="32" spans="1:29" s="440" customFormat="1" ht="17.5">
      <c r="A32" s="540"/>
      <c r="B32" s="784"/>
      <c r="C32" s="785"/>
      <c r="D32" s="510">
        <f>SUM(D17:D31)</f>
        <v>90</v>
      </c>
      <c r="E32" s="510"/>
      <c r="F32" s="463"/>
      <c r="G32" s="351"/>
      <c r="H32" s="351">
        <f>SUM(H17:H31)</f>
        <v>197952.00999999998</v>
      </c>
      <c r="I32" s="462"/>
      <c r="J32" s="462"/>
      <c r="K32" s="462"/>
      <c r="L32" s="351">
        <f>SUM(L17:L31)</f>
        <v>21734</v>
      </c>
      <c r="M32" s="351">
        <f>SUM(M17:M31)</f>
        <v>19660</v>
      </c>
      <c r="N32" s="351">
        <f>SUM(N18:N31)</f>
        <v>0</v>
      </c>
      <c r="O32" s="351" t="e">
        <f>SUM(#REF!)</f>
        <v>#REF!</v>
      </c>
      <c r="P32" s="351">
        <f>SUM(P18:P31)</f>
        <v>0</v>
      </c>
      <c r="Q32" s="351">
        <f>SUM(Q18:Q31)</f>
        <v>0</v>
      </c>
      <c r="R32" s="351" t="e">
        <f>SUM(#REF!)</f>
        <v>#REF!</v>
      </c>
      <c r="S32" s="351">
        <f>SUM(S18:S31)</f>
        <v>0</v>
      </c>
      <c r="T32" s="351">
        <f>SUM(T18:T31)</f>
        <v>0</v>
      </c>
      <c r="U32" s="351"/>
      <c r="V32" s="351">
        <f>SUM(V18:V31)</f>
        <v>0</v>
      </c>
      <c r="W32" s="354">
        <f>SUM(W17:W31)</f>
        <v>120.595</v>
      </c>
    </row>
    <row r="33" spans="1:23" ht="16.5">
      <c r="A33" s="540"/>
      <c r="B33" s="786"/>
      <c r="C33" s="787"/>
      <c r="D33" s="511"/>
      <c r="E33" s="581"/>
      <c r="F33" s="412"/>
      <c r="G33" s="183" t="s">
        <v>821</v>
      </c>
      <c r="H33" s="180"/>
      <c r="I33" s="442"/>
      <c r="J33" s="442"/>
      <c r="K33" s="442"/>
      <c r="L33" s="184"/>
      <c r="M33" s="180"/>
      <c r="N33" s="414"/>
      <c r="O33" s="413"/>
      <c r="P33" s="413"/>
      <c r="Q33" s="413"/>
      <c r="R33" s="413"/>
      <c r="S33" s="413"/>
      <c r="T33" s="413"/>
      <c r="U33" s="414"/>
      <c r="V33" s="414"/>
      <c r="W33" s="182"/>
    </row>
    <row r="34" spans="1:23" ht="13">
      <c r="A34" s="393" t="s">
        <v>530</v>
      </c>
      <c r="B34" s="394"/>
      <c r="C34" s="444"/>
      <c r="D34" s="512" t="s">
        <v>538</v>
      </c>
      <c r="E34" s="512"/>
      <c r="F34" s="407"/>
      <c r="G34" s="80" t="s">
        <v>83</v>
      </c>
      <c r="H34" s="84"/>
      <c r="I34" s="423" t="s">
        <v>84</v>
      </c>
      <c r="J34" s="446"/>
      <c r="K34" s="175" t="s">
        <v>85</v>
      </c>
      <c r="L34" s="175"/>
      <c r="M34" s="765" t="s">
        <v>86</v>
      </c>
      <c r="N34" s="766"/>
      <c r="O34" s="766"/>
      <c r="P34" s="766"/>
      <c r="Q34" s="766"/>
      <c r="R34" s="766"/>
      <c r="S34" s="766"/>
      <c r="T34" s="766"/>
      <c r="U34" s="766"/>
      <c r="V34" s="766"/>
      <c r="W34" s="767"/>
    </row>
    <row r="35" spans="1:23" ht="13">
      <c r="A35" s="400" t="s">
        <v>531</v>
      </c>
      <c r="C35" s="409"/>
      <c r="D35" s="501" t="s">
        <v>88</v>
      </c>
      <c r="G35" s="768"/>
      <c r="H35" s="769"/>
      <c r="I35" s="400" t="s">
        <v>89</v>
      </c>
      <c r="J35" s="447"/>
      <c r="K35" s="177" t="s">
        <v>90</v>
      </c>
      <c r="L35" s="177"/>
      <c r="M35" s="173"/>
      <c r="W35" s="178"/>
    </row>
    <row r="36" spans="1:23">
      <c r="A36" s="400" t="s">
        <v>532</v>
      </c>
      <c r="C36" s="401"/>
      <c r="G36" s="768"/>
      <c r="H36" s="769"/>
      <c r="I36" s="400"/>
      <c r="J36" s="447"/>
      <c r="K36" s="177" t="s">
        <v>94</v>
      </c>
      <c r="L36" s="177"/>
      <c r="M36" s="173"/>
      <c r="W36" s="178"/>
    </row>
    <row r="37" spans="1:23" ht="12" customHeight="1">
      <c r="A37" s="412"/>
      <c r="B37" s="413"/>
      <c r="C37" s="448"/>
      <c r="D37" s="501" t="s">
        <v>95</v>
      </c>
      <c r="G37" s="768"/>
      <c r="H37" s="769"/>
      <c r="I37" s="400" t="s">
        <v>96</v>
      </c>
      <c r="J37" s="447"/>
      <c r="K37" s="177"/>
      <c r="L37" s="177"/>
      <c r="M37" s="173"/>
      <c r="W37" s="178"/>
    </row>
    <row r="38" spans="1:23" ht="13">
      <c r="A38" s="393" t="s">
        <v>97</v>
      </c>
      <c r="B38" s="407"/>
      <c r="C38" s="395"/>
      <c r="D38" s="501" t="s">
        <v>98</v>
      </c>
      <c r="G38" s="88" t="s">
        <v>99</v>
      </c>
      <c r="H38" s="85"/>
      <c r="I38" s="400" t="s">
        <v>89</v>
      </c>
      <c r="J38" s="447"/>
      <c r="K38" s="177" t="s">
        <v>100</v>
      </c>
      <c r="L38" s="177"/>
      <c r="M38" s="173"/>
      <c r="W38" s="178"/>
    </row>
    <row r="39" spans="1:23" ht="14.25" customHeight="1">
      <c r="A39" s="400" t="s">
        <v>546</v>
      </c>
      <c r="C39" s="401"/>
      <c r="D39" s="501" t="s">
        <v>101</v>
      </c>
      <c r="G39" s="89"/>
      <c r="H39" s="187"/>
      <c r="I39" s="400" t="s">
        <v>102</v>
      </c>
      <c r="J39" s="447"/>
      <c r="K39" s="177" t="s">
        <v>533</v>
      </c>
      <c r="L39" s="177"/>
      <c r="M39" s="770" t="s">
        <v>104</v>
      </c>
      <c r="N39" s="771"/>
      <c r="O39" s="771"/>
      <c r="P39" s="771"/>
      <c r="Q39" s="771"/>
      <c r="R39" s="771"/>
      <c r="S39" s="771"/>
      <c r="T39" s="771"/>
      <c r="U39" s="771"/>
      <c r="V39" s="771"/>
      <c r="W39" s="772"/>
    </row>
    <row r="40" spans="1:23" ht="16.25" customHeight="1">
      <c r="A40" s="412"/>
      <c r="B40" s="413"/>
      <c r="C40" s="414"/>
      <c r="D40" s="513"/>
      <c r="E40" s="513"/>
      <c r="F40" s="413"/>
      <c r="G40" s="778" t="s">
        <v>1038</v>
      </c>
      <c r="H40" s="782"/>
      <c r="I40" s="778" t="s">
        <v>1037</v>
      </c>
      <c r="J40" s="782"/>
      <c r="K40" s="181" t="s">
        <v>105</v>
      </c>
      <c r="L40" s="181"/>
      <c r="M40" s="762" t="s">
        <v>106</v>
      </c>
      <c r="N40" s="763"/>
      <c r="O40" s="763"/>
      <c r="P40" s="763"/>
      <c r="Q40" s="763"/>
      <c r="R40" s="763"/>
      <c r="S40" s="763"/>
      <c r="T40" s="763"/>
      <c r="U40" s="763"/>
      <c r="V40" s="763"/>
      <c r="W40" s="764"/>
    </row>
    <row r="41" spans="1:23" ht="18" customHeight="1"/>
    <row r="42" spans="1:23" ht="44.5" customHeight="1"/>
    <row r="43" spans="1:23" s="460" customFormat="1" ht="17.25" customHeight="1">
      <c r="A43" s="203" t="s">
        <v>942</v>
      </c>
      <c r="B43" s="169"/>
      <c r="C43" s="203" t="s">
        <v>597</v>
      </c>
      <c r="D43" s="500"/>
      <c r="E43" s="500"/>
      <c r="F43" s="168"/>
      <c r="G43" s="203" t="s">
        <v>936</v>
      </c>
      <c r="H43" s="169"/>
      <c r="I43" s="203" t="s">
        <v>597</v>
      </c>
      <c r="L43" s="225"/>
      <c r="M43" s="225"/>
      <c r="W43" s="226"/>
    </row>
    <row r="44" spans="1:23" s="460" customFormat="1" ht="17.25" customHeight="1">
      <c r="A44" s="203" t="s">
        <v>943</v>
      </c>
      <c r="B44" s="169"/>
      <c r="C44" s="203" t="s">
        <v>948</v>
      </c>
      <c r="D44" s="500"/>
      <c r="E44" s="500"/>
      <c r="F44" s="168"/>
      <c r="G44" s="203" t="s">
        <v>937</v>
      </c>
      <c r="H44" s="169"/>
      <c r="I44" s="203" t="s">
        <v>947</v>
      </c>
      <c r="L44" s="225"/>
      <c r="M44" s="225"/>
      <c r="W44" s="226"/>
    </row>
    <row r="45" spans="1:23" s="460" customFormat="1" ht="17.25" customHeight="1">
      <c r="A45" s="203" t="s">
        <v>944</v>
      </c>
      <c r="B45" s="169"/>
      <c r="C45" s="203" t="s">
        <v>947</v>
      </c>
      <c r="D45" s="500"/>
      <c r="E45" s="500"/>
      <c r="F45" s="168"/>
      <c r="G45" s="203" t="s">
        <v>938</v>
      </c>
      <c r="H45" s="169"/>
      <c r="I45" s="203" t="s">
        <v>597</v>
      </c>
      <c r="L45" s="225"/>
      <c r="M45" s="225"/>
      <c r="W45" s="226"/>
    </row>
    <row r="46" spans="1:23" s="460" customFormat="1" ht="17.25" customHeight="1">
      <c r="A46" s="203" t="s">
        <v>945</v>
      </c>
      <c r="B46" s="169"/>
      <c r="C46" s="203" t="s">
        <v>597</v>
      </c>
      <c r="D46" s="500"/>
      <c r="E46" s="500"/>
      <c r="F46" s="168"/>
      <c r="G46" s="203" t="s">
        <v>939</v>
      </c>
      <c r="H46" s="169"/>
      <c r="I46" s="203" t="s">
        <v>597</v>
      </c>
      <c r="L46" s="225"/>
      <c r="M46" s="225"/>
      <c r="W46" s="226"/>
    </row>
    <row r="47" spans="1:23" s="460" customFormat="1" ht="17.25" customHeight="1">
      <c r="A47" s="203" t="s">
        <v>946</v>
      </c>
      <c r="B47" s="169"/>
      <c r="C47" s="203" t="s">
        <v>597</v>
      </c>
      <c r="D47" s="500"/>
      <c r="E47" s="500"/>
      <c r="F47" s="168"/>
      <c r="G47" s="203" t="s">
        <v>941</v>
      </c>
      <c r="H47" s="169"/>
      <c r="I47" s="203" t="s">
        <v>597</v>
      </c>
      <c r="L47" s="225"/>
      <c r="M47" s="225"/>
      <c r="W47" s="226"/>
    </row>
    <row r="48" spans="1:23" ht="20">
      <c r="A48" s="168"/>
      <c r="B48" s="168"/>
      <c r="C48" s="168"/>
      <c r="D48" s="500"/>
      <c r="E48" s="500"/>
      <c r="F48" s="168"/>
      <c r="G48" s="203" t="s">
        <v>940</v>
      </c>
      <c r="I48" s="203" t="s">
        <v>597</v>
      </c>
    </row>
    <row r="49" spans="1:5" ht="14">
      <c r="A49" s="459"/>
      <c r="B49" s="435"/>
      <c r="C49" s="167"/>
      <c r="D49" s="514"/>
      <c r="E49" s="514"/>
    </row>
    <row r="50" spans="1:5" ht="14">
      <c r="A50" s="450"/>
      <c r="B50" s="435"/>
      <c r="C50" s="167"/>
      <c r="D50" s="514"/>
      <c r="E50" s="514"/>
    </row>
    <row r="51" spans="1:5" ht="14">
      <c r="A51" s="452"/>
      <c r="B51" s="435"/>
      <c r="C51" s="167"/>
      <c r="D51" s="514"/>
      <c r="E51" s="514"/>
    </row>
    <row r="52" spans="1:5" ht="14">
      <c r="A52" s="452"/>
      <c r="B52" s="435"/>
      <c r="C52" s="167"/>
      <c r="D52" s="514"/>
      <c r="E52" s="514"/>
    </row>
    <row r="53" spans="1:5" ht="14">
      <c r="A53" s="452"/>
      <c r="B53" s="435"/>
      <c r="C53" s="167"/>
      <c r="D53" s="514"/>
      <c r="E53" s="514"/>
    </row>
    <row r="54" spans="1:5" ht="14">
      <c r="A54" s="452"/>
      <c r="B54" s="435"/>
      <c r="C54" s="167"/>
      <c r="D54" s="514"/>
      <c r="E54" s="514"/>
    </row>
    <row r="55" spans="1:5" ht="14">
      <c r="A55" s="452"/>
      <c r="B55" s="435"/>
      <c r="C55" s="167"/>
      <c r="D55" s="514"/>
      <c r="E55" s="514"/>
    </row>
    <row r="56" spans="1:5" ht="14">
      <c r="A56" s="435"/>
      <c r="B56" s="435"/>
      <c r="C56" s="167"/>
      <c r="D56" s="514"/>
      <c r="E56" s="514"/>
    </row>
    <row r="57" spans="1:5" ht="14">
      <c r="A57" s="452"/>
      <c r="B57" s="435"/>
      <c r="C57" s="167"/>
      <c r="D57" s="514"/>
      <c r="E57" s="514"/>
    </row>
    <row r="58" spans="1:5" ht="14">
      <c r="A58" s="452"/>
      <c r="B58" s="435"/>
      <c r="C58" s="167"/>
      <c r="D58" s="514"/>
      <c r="E58" s="514"/>
    </row>
    <row r="59" spans="1:5" ht="14">
      <c r="A59" s="452"/>
      <c r="B59" s="435"/>
      <c r="C59" s="167"/>
      <c r="D59" s="514"/>
      <c r="E59" s="514"/>
    </row>
    <row r="60" spans="1:5" ht="14">
      <c r="A60" s="452"/>
      <c r="B60" s="435"/>
      <c r="C60" s="167"/>
      <c r="D60" s="514"/>
      <c r="E60" s="514"/>
    </row>
    <row r="61" spans="1:5" ht="14">
      <c r="A61" s="452"/>
      <c r="B61" s="435"/>
      <c r="C61" s="167"/>
      <c r="D61" s="514"/>
      <c r="E61" s="514"/>
    </row>
    <row r="62" spans="1:5" ht="14">
      <c r="A62" s="452"/>
      <c r="B62" s="435"/>
      <c r="C62" s="167"/>
      <c r="D62" s="514"/>
      <c r="E62" s="514"/>
    </row>
    <row r="63" spans="1:5" ht="14">
      <c r="A63" s="452"/>
      <c r="B63" s="435"/>
      <c r="C63" s="167"/>
      <c r="D63" s="514"/>
      <c r="E63" s="514"/>
    </row>
    <row r="64" spans="1:5" ht="14">
      <c r="A64" s="452"/>
      <c r="B64" s="435"/>
      <c r="C64" s="167"/>
      <c r="D64" s="514"/>
      <c r="E64" s="514"/>
    </row>
    <row r="65" spans="1:5" ht="14">
      <c r="A65" s="452"/>
      <c r="B65" s="435"/>
      <c r="C65" s="167"/>
      <c r="D65" s="514"/>
      <c r="E65" s="514"/>
    </row>
    <row r="66" spans="1:5" ht="14">
      <c r="A66" s="452"/>
      <c r="B66" s="435"/>
      <c r="C66" s="167"/>
      <c r="D66" s="514"/>
      <c r="E66" s="514"/>
    </row>
    <row r="67" spans="1:5" ht="14">
      <c r="A67" s="452"/>
      <c r="B67" s="435"/>
      <c r="C67" s="167"/>
      <c r="D67" s="514"/>
      <c r="E67" s="514"/>
    </row>
    <row r="68" spans="1:5" ht="14">
      <c r="A68" s="452"/>
      <c r="B68" s="435"/>
      <c r="C68" s="167"/>
      <c r="D68" s="514"/>
      <c r="E68" s="514"/>
    </row>
    <row r="69" spans="1:5" ht="14">
      <c r="A69" s="452"/>
      <c r="B69" s="435"/>
      <c r="C69" s="167"/>
      <c r="D69" s="514"/>
      <c r="E69" s="514"/>
    </row>
    <row r="70" spans="1:5" ht="14">
      <c r="A70" s="435"/>
      <c r="B70" s="435"/>
      <c r="C70" s="167"/>
      <c r="D70" s="514"/>
      <c r="E70" s="514"/>
    </row>
    <row r="71" spans="1:5" ht="14">
      <c r="B71" s="435"/>
      <c r="C71" s="167"/>
      <c r="D71" s="514"/>
      <c r="E71" s="514"/>
    </row>
    <row r="72" spans="1:5" ht="14">
      <c r="B72" s="435"/>
      <c r="C72" s="167"/>
      <c r="D72" s="514"/>
      <c r="E72" s="514"/>
    </row>
    <row r="73" spans="1:5" ht="14">
      <c r="B73" s="435"/>
      <c r="C73" s="167"/>
      <c r="D73" s="514"/>
      <c r="E73" s="514"/>
    </row>
    <row r="74" spans="1:5" ht="14">
      <c r="B74" s="435"/>
      <c r="C74" s="167"/>
      <c r="D74" s="514"/>
      <c r="E74" s="514"/>
    </row>
    <row r="75" spans="1:5" ht="14">
      <c r="B75" s="435"/>
      <c r="C75" s="167"/>
      <c r="D75" s="514"/>
      <c r="E75" s="514"/>
    </row>
    <row r="76" spans="1:5" ht="14">
      <c r="B76" s="435"/>
      <c r="C76" s="167"/>
      <c r="D76" s="514"/>
      <c r="E76" s="514"/>
    </row>
    <row r="77" spans="1:5" ht="14">
      <c r="B77" s="435"/>
      <c r="C77" s="167"/>
      <c r="D77" s="514"/>
      <c r="E77" s="514"/>
    </row>
    <row r="78" spans="1:5" ht="14">
      <c r="B78" s="435"/>
      <c r="C78" s="167"/>
      <c r="D78" s="514"/>
      <c r="E78" s="514"/>
    </row>
    <row r="79" spans="1:5" ht="14">
      <c r="B79" s="435"/>
      <c r="C79" s="167"/>
      <c r="D79" s="514"/>
      <c r="E79" s="514"/>
    </row>
    <row r="80" spans="1:5" ht="14">
      <c r="B80" s="435"/>
      <c r="C80" s="167"/>
      <c r="D80" s="514"/>
      <c r="E80" s="514"/>
    </row>
    <row r="81" spans="2:5" ht="14">
      <c r="B81" s="435"/>
      <c r="C81" s="167"/>
      <c r="D81" s="514"/>
      <c r="E81" s="514"/>
    </row>
    <row r="82" spans="2:5" ht="14">
      <c r="B82" s="435"/>
      <c r="C82" s="167"/>
      <c r="D82" s="514"/>
      <c r="E82" s="514"/>
    </row>
  </sheetData>
  <mergeCells count="9">
    <mergeCell ref="G40:H40"/>
    <mergeCell ref="I40:J40"/>
    <mergeCell ref="M40:W40"/>
    <mergeCell ref="B32:C33"/>
    <mergeCell ref="M34:W34"/>
    <mergeCell ref="G35:H35"/>
    <mergeCell ref="G36:H36"/>
    <mergeCell ref="G37:H37"/>
    <mergeCell ref="M39:W39"/>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AC80"/>
  <sheetViews>
    <sheetView topLeftCell="A10" zoomScale="70" zoomScaleNormal="70" zoomScaleSheetLayoutView="115" workbookViewId="0">
      <selection activeCell="H42" sqref="H42:I42"/>
    </sheetView>
  </sheetViews>
  <sheetFormatPr defaultColWidth="9.1796875" defaultRowHeight="12.5"/>
  <cols>
    <col min="1" max="1" width="5.6328125" style="386" customWidth="1"/>
    <col min="2" max="2" width="34.7265625" style="386" customWidth="1"/>
    <col min="3" max="3" width="13.81640625" style="386" bestFit="1" customWidth="1"/>
    <col min="4" max="4" width="8.453125" style="501" customWidth="1"/>
    <col min="5" max="5" width="8.453125" style="501" hidden="1" customWidth="1"/>
    <col min="6" max="6" width="14" style="386" customWidth="1"/>
    <col min="7" max="7" width="15.54296875" style="169" customWidth="1"/>
    <col min="8" max="8" width="17.54296875" style="169" customWidth="1"/>
    <col min="9" max="9" width="7.453125" style="386" customWidth="1"/>
    <col min="10" max="10" width="14.1796875" style="386" customWidth="1"/>
    <col min="11" max="11" width="13.54296875" style="386" customWidth="1"/>
    <col min="12" max="12" width="15.54296875" style="169" customWidth="1"/>
    <col min="13" max="13" width="16.453125" style="169" customWidth="1"/>
    <col min="14" max="14" width="0.1796875" style="386" customWidth="1"/>
    <col min="15" max="15" width="1.453125" style="386" customWidth="1"/>
    <col min="16" max="16" width="2.54296875" style="386" customWidth="1"/>
    <col min="17" max="17" width="4.81640625" style="386" customWidth="1"/>
    <col min="18" max="18" width="3.54296875" style="386" customWidth="1"/>
    <col min="19" max="19" width="0.54296875" style="386" customWidth="1"/>
    <col min="20" max="20" width="5.81640625" style="386" customWidth="1"/>
    <col min="21" max="21" width="2.81640625" style="386" customWidth="1"/>
    <col min="22" max="22" width="0.1796875" style="386" customWidth="1"/>
    <col min="23" max="23" width="14.26953125" style="170" customWidth="1"/>
    <col min="24" max="24" width="9.1796875" style="386"/>
    <col min="25" max="25" width="31.7265625" style="386" bestFit="1" customWidth="1"/>
    <col min="26" max="26" width="9.1796875" style="386"/>
    <col min="27" max="27" width="19.1796875" style="386" customWidth="1"/>
    <col min="28" max="16384" width="9.1796875" style="386"/>
  </cols>
  <sheetData>
    <row r="1" spans="1:23">
      <c r="A1" s="385"/>
      <c r="B1" s="385"/>
    </row>
    <row r="2" spans="1:23" ht="14">
      <c r="M2" s="202"/>
      <c r="R2" s="388"/>
      <c r="S2" s="388"/>
      <c r="T2" s="388"/>
      <c r="U2" s="388"/>
    </row>
    <row r="3" spans="1:23" ht="20">
      <c r="A3" s="389" t="s">
        <v>42</v>
      </c>
      <c r="B3" s="389"/>
      <c r="C3" s="389"/>
      <c r="D3" s="502"/>
      <c r="E3" s="502"/>
      <c r="F3" s="389"/>
      <c r="G3" s="66"/>
      <c r="H3" s="66"/>
      <c r="I3" s="389"/>
      <c r="J3" s="389"/>
      <c r="K3" s="389"/>
      <c r="L3" s="66"/>
      <c r="M3" s="66" t="s">
        <v>12</v>
      </c>
      <c r="N3" s="389"/>
      <c r="O3" s="389"/>
      <c r="P3" s="389"/>
      <c r="Q3" s="389"/>
      <c r="R3" s="389"/>
      <c r="S3" s="389"/>
      <c r="T3" s="389"/>
      <c r="U3" s="389"/>
      <c r="V3" s="389"/>
      <c r="W3" s="7"/>
    </row>
    <row r="4" spans="1:23" ht="3.75" customHeight="1"/>
    <row r="5" spans="1:23">
      <c r="A5" s="386" t="s">
        <v>506</v>
      </c>
      <c r="I5" s="391" t="s">
        <v>44</v>
      </c>
      <c r="J5" s="392">
        <f ca="1">TODAY()</f>
        <v>44827</v>
      </c>
      <c r="K5" s="392"/>
      <c r="L5" s="171"/>
      <c r="M5" s="172"/>
      <c r="N5" s="391"/>
      <c r="O5" s="391"/>
      <c r="P5" s="391"/>
      <c r="Q5" s="391"/>
      <c r="R5" s="391"/>
      <c r="S5" s="391"/>
      <c r="T5" s="391"/>
      <c r="U5" s="391"/>
      <c r="V5" s="391"/>
    </row>
    <row r="6" spans="1:23" ht="13">
      <c r="A6" s="393" t="s">
        <v>45</v>
      </c>
      <c r="B6" s="394"/>
      <c r="C6" s="395"/>
      <c r="D6" s="503"/>
      <c r="E6" s="577"/>
      <c r="F6" s="394"/>
      <c r="G6" s="80" t="s">
        <v>46</v>
      </c>
      <c r="H6" s="73"/>
      <c r="I6" s="397" t="s">
        <v>47</v>
      </c>
      <c r="J6" s="398"/>
      <c r="K6" s="399"/>
      <c r="L6" s="80" t="s">
        <v>48</v>
      </c>
      <c r="M6" s="73"/>
      <c r="N6" s="399"/>
      <c r="O6" s="399"/>
      <c r="P6" s="393"/>
      <c r="Q6" s="399"/>
      <c r="R6" s="399"/>
      <c r="S6" s="399"/>
      <c r="T6" s="399"/>
      <c r="U6" s="394"/>
      <c r="V6" s="394"/>
      <c r="W6" s="162"/>
    </row>
    <row r="7" spans="1:23" ht="13">
      <c r="A7" s="400" t="s">
        <v>541</v>
      </c>
      <c r="C7" s="401"/>
      <c r="D7" s="504" t="s">
        <v>49</v>
      </c>
      <c r="E7" s="578"/>
      <c r="F7" s="403"/>
      <c r="G7" s="81" t="s">
        <v>50</v>
      </c>
      <c r="H7" s="67"/>
      <c r="I7" s="404" t="s">
        <v>51</v>
      </c>
      <c r="J7" s="405"/>
      <c r="K7" s="403"/>
      <c r="L7" s="81" t="s">
        <v>52</v>
      </c>
      <c r="M7" s="67"/>
      <c r="N7" s="403"/>
      <c r="O7" s="403"/>
      <c r="P7" s="404" t="s">
        <v>53</v>
      </c>
      <c r="Q7" s="403"/>
      <c r="R7" s="403"/>
      <c r="S7" s="403"/>
      <c r="T7" s="403"/>
      <c r="U7" s="403"/>
      <c r="V7" s="403"/>
      <c r="W7" s="25"/>
    </row>
    <row r="8" spans="1:23">
      <c r="A8" s="400" t="s">
        <v>542</v>
      </c>
      <c r="C8" s="401"/>
      <c r="D8" s="505"/>
      <c r="E8" s="579"/>
      <c r="G8" s="173"/>
      <c r="H8" s="174"/>
      <c r="I8" s="400"/>
      <c r="K8" s="395"/>
      <c r="L8" s="173"/>
      <c r="M8" s="175"/>
      <c r="O8" s="395"/>
      <c r="U8" s="407"/>
      <c r="V8" s="407"/>
      <c r="W8" s="176"/>
    </row>
    <row r="9" spans="1:23">
      <c r="A9" s="400" t="s">
        <v>543</v>
      </c>
      <c r="C9" s="401"/>
      <c r="D9" s="505" t="s">
        <v>54</v>
      </c>
      <c r="E9" s="579"/>
      <c r="G9" s="173" t="s">
        <v>363</v>
      </c>
      <c r="H9" s="174"/>
      <c r="I9" s="400" t="s">
        <v>364</v>
      </c>
      <c r="K9" s="401"/>
      <c r="L9" s="173" t="s">
        <v>57</v>
      </c>
      <c r="M9" s="177"/>
      <c r="O9" s="401"/>
      <c r="P9" s="386" t="s">
        <v>58</v>
      </c>
      <c r="W9" s="178" t="s">
        <v>12</v>
      </c>
    </row>
    <row r="10" spans="1:23" ht="13">
      <c r="A10" s="400" t="s">
        <v>544</v>
      </c>
      <c r="C10" s="409" t="s">
        <v>545</v>
      </c>
      <c r="D10" s="505" t="s">
        <v>59</v>
      </c>
      <c r="E10" s="579"/>
      <c r="G10" s="173"/>
      <c r="H10" s="174"/>
      <c r="I10" s="582"/>
      <c r="J10" s="583"/>
      <c r="K10" s="408"/>
      <c r="L10" s="173"/>
      <c r="M10" s="177"/>
      <c r="O10" s="401"/>
      <c r="W10" s="178"/>
    </row>
    <row r="11" spans="1:23" ht="13">
      <c r="A11" s="400" t="s">
        <v>535</v>
      </c>
      <c r="C11" s="401"/>
      <c r="D11" s="506"/>
      <c r="E11" s="512"/>
      <c r="F11" s="411"/>
      <c r="G11" s="173" t="s">
        <v>37</v>
      </c>
      <c r="H11" s="174"/>
      <c r="I11" s="400" t="s">
        <v>268</v>
      </c>
      <c r="K11" s="401"/>
      <c r="L11" s="173" t="s">
        <v>507</v>
      </c>
      <c r="M11" s="177"/>
      <c r="O11" s="401"/>
      <c r="P11" s="386" t="s">
        <v>362</v>
      </c>
      <c r="W11" s="178"/>
    </row>
    <row r="12" spans="1:23">
      <c r="A12" s="412" t="s">
        <v>64</v>
      </c>
      <c r="C12" s="401"/>
      <c r="D12" s="505" t="s">
        <v>65</v>
      </c>
      <c r="E12" s="579"/>
      <c r="G12" s="173"/>
      <c r="H12" s="174"/>
      <c r="I12" s="400"/>
      <c r="K12" s="401"/>
      <c r="L12" s="173"/>
      <c r="M12" s="177"/>
      <c r="O12" s="401"/>
      <c r="W12" s="178"/>
    </row>
    <row r="13" spans="1:23">
      <c r="A13" s="412"/>
      <c r="B13" s="413"/>
      <c r="C13" s="414"/>
      <c r="D13" s="505" t="s">
        <v>66</v>
      </c>
      <c r="E13" s="579"/>
      <c r="G13" s="179"/>
      <c r="H13" s="180"/>
      <c r="I13" s="412"/>
      <c r="J13" s="413"/>
      <c r="K13" s="414"/>
      <c r="L13" s="179"/>
      <c r="M13" s="181"/>
      <c r="N13" s="413"/>
      <c r="O13" s="414"/>
      <c r="Q13" s="413"/>
      <c r="R13" s="413"/>
      <c r="S13" s="413"/>
      <c r="T13" s="413"/>
      <c r="U13" s="413"/>
      <c r="V13" s="413"/>
      <c r="W13" s="182"/>
    </row>
    <row r="14" spans="1:23">
      <c r="A14" s="415" t="s">
        <v>508</v>
      </c>
      <c r="B14" s="416" t="s">
        <v>509</v>
      </c>
      <c r="C14" s="416"/>
      <c r="D14" s="507" t="s">
        <v>510</v>
      </c>
      <c r="E14" s="508"/>
      <c r="F14" s="418" t="s">
        <v>511</v>
      </c>
      <c r="G14" s="70" t="s">
        <v>512</v>
      </c>
      <c r="H14" s="70" t="s">
        <v>72</v>
      </c>
      <c r="I14" s="419" t="s">
        <v>513</v>
      </c>
      <c r="J14" s="419" t="s">
        <v>514</v>
      </c>
      <c r="K14" s="420" t="s">
        <v>515</v>
      </c>
      <c r="L14" s="77" t="s">
        <v>516</v>
      </c>
      <c r="M14" s="77" t="s">
        <v>517</v>
      </c>
      <c r="N14" s="421"/>
      <c r="O14" s="421" t="s">
        <v>518</v>
      </c>
      <c r="P14" s="415"/>
      <c r="Q14" s="415"/>
      <c r="R14" s="415"/>
      <c r="S14" s="415"/>
      <c r="T14" s="415"/>
      <c r="U14" s="415"/>
      <c r="V14" s="415"/>
      <c r="W14" s="43" t="s">
        <v>519</v>
      </c>
    </row>
    <row r="15" spans="1:23">
      <c r="A15" s="422"/>
      <c r="B15" s="423"/>
      <c r="C15" s="395"/>
      <c r="D15" s="508" t="s">
        <v>520</v>
      </c>
      <c r="E15" s="580"/>
      <c r="F15" s="425" t="s">
        <v>523</v>
      </c>
      <c r="G15" s="71" t="s">
        <v>524</v>
      </c>
      <c r="H15" s="71" t="s">
        <v>524</v>
      </c>
      <c r="I15" s="418"/>
      <c r="J15" s="418"/>
      <c r="K15" s="418"/>
      <c r="L15" s="71" t="s">
        <v>525</v>
      </c>
      <c r="M15" s="78" t="s">
        <v>525</v>
      </c>
      <c r="N15" s="426"/>
      <c r="O15" s="427" t="s">
        <v>526</v>
      </c>
      <c r="P15" s="428"/>
      <c r="Q15" s="428"/>
      <c r="R15" s="428"/>
      <c r="S15" s="428"/>
      <c r="T15" s="428"/>
      <c r="U15" s="429"/>
      <c r="V15" s="429"/>
      <c r="W15" s="51" t="s">
        <v>76</v>
      </c>
    </row>
    <row r="16" spans="1:23" ht="13.25" customHeight="1">
      <c r="A16" s="430"/>
      <c r="B16" s="431" t="s">
        <v>527</v>
      </c>
      <c r="C16" s="432"/>
      <c r="D16" s="509"/>
      <c r="E16" s="509"/>
      <c r="F16" s="430"/>
      <c r="G16" s="164"/>
      <c r="H16" s="164"/>
      <c r="I16" s="430"/>
      <c r="J16" s="430"/>
      <c r="K16" s="430"/>
      <c r="L16" s="164"/>
      <c r="M16" s="165"/>
      <c r="N16" s="434"/>
      <c r="O16" s="435"/>
      <c r="P16" s="435"/>
      <c r="Q16" s="435"/>
      <c r="R16" s="435"/>
      <c r="S16" s="435"/>
      <c r="T16" s="435"/>
      <c r="U16" s="434"/>
      <c r="V16" s="434"/>
      <c r="W16" s="166"/>
    </row>
    <row r="17" spans="1:29" ht="6.65" customHeight="1">
      <c r="A17" s="430"/>
      <c r="B17" s="436"/>
      <c r="C17" s="435"/>
      <c r="D17" s="509"/>
      <c r="E17" s="509"/>
      <c r="F17" s="430"/>
      <c r="G17" s="164"/>
      <c r="H17" s="164"/>
      <c r="I17" s="437"/>
      <c r="J17" s="437"/>
      <c r="K17" s="437"/>
      <c r="L17" s="106"/>
      <c r="M17" s="120"/>
      <c r="N17" s="438"/>
      <c r="O17" s="439"/>
      <c r="P17" s="439"/>
      <c r="Q17" s="439"/>
      <c r="R17" s="439"/>
      <c r="S17" s="439"/>
      <c r="T17" s="439"/>
      <c r="U17" s="438"/>
      <c r="V17" s="438"/>
      <c r="W17" s="123"/>
    </row>
    <row r="18" spans="1:29" s="468" customFormat="1" ht="19.25" customHeight="1">
      <c r="A18" s="540"/>
      <c r="B18" s="524" t="s">
        <v>1004</v>
      </c>
      <c r="C18" s="324" t="str">
        <f>IF(D18="","",VLOOKUP(B18,Data!$B$5:$L$502,2,FALSE))</f>
        <v/>
      </c>
      <c r="D18" s="381"/>
      <c r="E18" s="381"/>
      <c r="F18" s="525"/>
      <c r="G18" s="325" t="str">
        <f>IF(D18="","",VLOOKUP(B18,Data!$B$5:$L$502,11,FALSE))</f>
        <v/>
      </c>
      <c r="H18" s="326" t="str">
        <f t="shared" ref="H18:H29" si="0">IF(D18&gt;0,D18*G18,"-")</f>
        <v>-</v>
      </c>
      <c r="I18" s="327" t="str">
        <f>IF(D18="","",VLOOKUP(B18,Data!$B$5:$D$502,3,FALSE))</f>
        <v/>
      </c>
      <c r="J18" s="327" t="str">
        <f>IF(D18="","",VLOOKUP(B18,Data!$B$5:$M$502,12,FALSE))</f>
        <v/>
      </c>
      <c r="K18" s="227"/>
      <c r="L18" s="325" t="str">
        <f>IF(D18="","",VLOOKUP(B18,Data!$B$5:$E$502,4,FALSE)*D18)</f>
        <v/>
      </c>
      <c r="M18" s="325" t="str">
        <f>IF(D18="","",VLOOKUP(B18,Data!$B$5:$F$502,5,FALSE)*D18)</f>
        <v/>
      </c>
      <c r="N18" s="228"/>
      <c r="O18" s="295"/>
      <c r="P18" s="296"/>
      <c r="Q18" s="229"/>
      <c r="R18" s="296"/>
      <c r="S18" s="296"/>
      <c r="T18" s="229"/>
      <c r="U18" s="297"/>
      <c r="V18" s="229"/>
      <c r="W18" s="334" t="str">
        <f>IF(D18="","",VLOOKUP(B18,Data!$B$5:$J$502,9,FALSE)*D18)</f>
        <v/>
      </c>
      <c r="Y18" s="386"/>
      <c r="Z18" s="386"/>
      <c r="AA18" s="386"/>
      <c r="AB18" s="386"/>
      <c r="AC18" s="386"/>
    </row>
    <row r="19" spans="1:29" s="468" customFormat="1" ht="19.25" customHeight="1">
      <c r="A19" s="540">
        <v>1</v>
      </c>
      <c r="B19" s="499" t="s">
        <v>350</v>
      </c>
      <c r="C19" s="324" t="str">
        <f>IF(D19="","",VLOOKUP(B19,Data!$B$5:$L$502,2,FALSE))</f>
        <v>ZU05460</v>
      </c>
      <c r="D19" s="485">
        <v>8</v>
      </c>
      <c r="E19" s="485"/>
      <c r="F19" s="525" t="s">
        <v>528</v>
      </c>
      <c r="G19" s="325">
        <f>IF(D19="","",VLOOKUP(B19,Data!$B$5:$L$502,11,FALSE))</f>
        <v>5913.05</v>
      </c>
      <c r="H19" s="326">
        <f t="shared" si="0"/>
        <v>47304.4</v>
      </c>
      <c r="I19" s="327" t="str">
        <f>IF(D19="","",VLOOKUP(B19,Data!$B$5:$D$502,3,FALSE))</f>
        <v>C/T</v>
      </c>
      <c r="J19" s="327" t="str">
        <f>IF(D19="","",VLOOKUP(B19,Data!$B$5:$M$502,12,FALSE))</f>
        <v>Indonesia</v>
      </c>
      <c r="K19" s="356" t="s">
        <v>1005</v>
      </c>
      <c r="L19" s="325">
        <f>IF(D19="","",VLOOKUP(B19,Data!$B$5:$E$502,4,FALSE)*D19)</f>
        <v>2704</v>
      </c>
      <c r="M19" s="325">
        <f>IF(D19="","",VLOOKUP(B19,Data!$B$5:$F$502,5,FALSE)*D19)</f>
        <v>2376</v>
      </c>
      <c r="N19" s="357"/>
      <c r="O19" s="358"/>
      <c r="P19" s="359"/>
      <c r="Q19" s="360"/>
      <c r="R19" s="359"/>
      <c r="S19" s="359"/>
      <c r="T19" s="360"/>
      <c r="U19" s="361"/>
      <c r="V19" s="360"/>
      <c r="W19" s="334">
        <f>IF(D19="","",VLOOKUP(B19,Data!$B$5:$J$502,9,FALSE)*D19)</f>
        <v>14.448</v>
      </c>
      <c r="Y19" s="386"/>
      <c r="Z19" s="386"/>
      <c r="AA19" s="386"/>
      <c r="AB19" s="386"/>
      <c r="AC19" s="386"/>
    </row>
    <row r="20" spans="1:29" s="468" customFormat="1" ht="19.25" customHeight="1">
      <c r="A20" s="540">
        <v>2</v>
      </c>
      <c r="B20" s="584" t="s">
        <v>409</v>
      </c>
      <c r="C20" s="324" t="str">
        <f>IF(D20="","",VLOOKUP(B20,Data!$B$5:$L$502,2,FALSE))</f>
        <v>ZU62650</v>
      </c>
      <c r="D20" s="485">
        <v>4</v>
      </c>
      <c r="E20" s="485"/>
      <c r="F20" s="312"/>
      <c r="G20" s="325">
        <f>IF(D20="","",VLOOKUP(B20,Data!$B$5:$L$502,11,FALSE))</f>
        <v>6876.72</v>
      </c>
      <c r="H20" s="326">
        <f>IF(D20&gt;0,D20*G20,"-")</f>
        <v>27506.880000000001</v>
      </c>
      <c r="I20" s="327" t="str">
        <f>IF(D20="","",VLOOKUP(B20,Data!$B$5:$D$502,3,FALSE))</f>
        <v>C/T</v>
      </c>
      <c r="J20" s="327" t="str">
        <f>IF(D20="","",VLOOKUP(B20,Data!$B$5:$M$502,12,FALSE))</f>
        <v>Indonesia</v>
      </c>
      <c r="K20" s="356" t="s">
        <v>1036</v>
      </c>
      <c r="L20" s="325">
        <f>IF(D20="","",VLOOKUP(B20,Data!$B$5:$E$502,4,FALSE)*D20)</f>
        <v>1352</v>
      </c>
      <c r="M20" s="325">
        <f>IF(D20="","",VLOOKUP(B20,Data!$B$5:$F$502,5,FALSE)*D20)</f>
        <v>1216</v>
      </c>
      <c r="N20" s="357"/>
      <c r="O20" s="358"/>
      <c r="P20" s="359"/>
      <c r="Q20" s="360"/>
      <c r="R20" s="359"/>
      <c r="S20" s="359"/>
      <c r="T20" s="360"/>
      <c r="U20" s="361"/>
      <c r="V20" s="360"/>
      <c r="W20" s="334">
        <f>IF(D20="","",VLOOKUP(B20,Data!$B$5:$J$502,9,FALSE)*D20)</f>
        <v>7.2240000000000002</v>
      </c>
      <c r="Y20" s="386"/>
      <c r="Z20" s="386"/>
      <c r="AA20" s="386"/>
      <c r="AB20" s="386"/>
      <c r="AC20" s="386"/>
    </row>
    <row r="21" spans="1:29" s="468" customFormat="1" ht="19.25" customHeight="1">
      <c r="A21" s="540">
        <v>3</v>
      </c>
      <c r="B21" s="584" t="s">
        <v>330</v>
      </c>
      <c r="C21" s="324" t="str">
        <f>IF(D21="","",VLOOKUP(B21,Data!$B$5:$L$502,2,FALSE))</f>
        <v>ZV78120</v>
      </c>
      <c r="D21" s="485">
        <v>1</v>
      </c>
      <c r="E21" s="485"/>
      <c r="F21" s="525" t="s">
        <v>529</v>
      </c>
      <c r="G21" s="325">
        <f>IF(D21="","",VLOOKUP(B21,Data!$B$5:$L$502,11,FALSE))</f>
        <v>8032.52</v>
      </c>
      <c r="H21" s="326">
        <f>IF(D21&gt;0,D21*G21,"-")</f>
        <v>8032.52</v>
      </c>
      <c r="I21" s="327" t="str">
        <f>IF(D21="","",VLOOKUP(B21,Data!$B$5:$D$502,3,FALSE))</f>
        <v>C/T</v>
      </c>
      <c r="J21" s="327" t="str">
        <f>IF(D21="","",VLOOKUP(B21,Data!$B$5:$M$502,12,FALSE))</f>
        <v>Indonesia</v>
      </c>
      <c r="K21" s="356" t="s">
        <v>1005</v>
      </c>
      <c r="L21" s="325">
        <f>IF(D21="","",VLOOKUP(B21,Data!$B$5:$E$502,4,FALSE)*D21)</f>
        <v>345</v>
      </c>
      <c r="M21" s="325">
        <f>IF(D21="","",VLOOKUP(B21,Data!$B$5:$F$502,5,FALSE)*D21)</f>
        <v>304</v>
      </c>
      <c r="N21" s="357"/>
      <c r="O21" s="358"/>
      <c r="P21" s="359"/>
      <c r="Q21" s="360"/>
      <c r="R21" s="359"/>
      <c r="S21" s="359"/>
      <c r="T21" s="360"/>
      <c r="U21" s="361"/>
      <c r="V21" s="360"/>
      <c r="W21" s="334">
        <f>IF(D21="","",VLOOKUP(B21,Data!$B$5:$J$502,9,FALSE)*D21)</f>
        <v>1.806</v>
      </c>
      <c r="Y21" s="386"/>
      <c r="Z21" s="386"/>
      <c r="AA21" s="386"/>
      <c r="AB21" s="386"/>
      <c r="AC21" s="386"/>
    </row>
    <row r="22" spans="1:29" s="468" customFormat="1" ht="19.25" customHeight="1">
      <c r="A22" s="540">
        <v>4</v>
      </c>
      <c r="B22" s="584" t="s">
        <v>724</v>
      </c>
      <c r="C22" s="324" t="str">
        <f>IF(D22="","",VLOOKUP(B22,Data!$B$5:$L$502,2,FALSE))</f>
        <v>VAC9590</v>
      </c>
      <c r="D22" s="485">
        <v>5</v>
      </c>
      <c r="E22" s="485"/>
      <c r="F22" s="312"/>
      <c r="G22" s="325">
        <f>IF(D22="","",VLOOKUP(B22,Data!$B$5:$L$502,11,FALSE))</f>
        <v>5076.5600000000004</v>
      </c>
      <c r="H22" s="326">
        <f>IF(D22&gt;0,D22*G22,"-")</f>
        <v>25382.800000000003</v>
      </c>
      <c r="I22" s="327" t="str">
        <f>IF(D22="","",VLOOKUP(B22,Data!$B$5:$D$502,3,FALSE))</f>
        <v>C/T</v>
      </c>
      <c r="J22" s="327" t="str">
        <f>IF(D22="","",VLOOKUP(B22,Data!$B$5:$M$502,12,FALSE))</f>
        <v>Indonesia</v>
      </c>
      <c r="K22" s="356" t="s">
        <v>1005</v>
      </c>
      <c r="L22" s="325">
        <f>IF(D22="","",VLOOKUP(B22,Data!$B$5:$E$502,4,FALSE)*D22)</f>
        <v>1550</v>
      </c>
      <c r="M22" s="325">
        <f>IF(D22="","",VLOOKUP(B22,Data!$B$5:$F$502,5,FALSE)*D22)</f>
        <v>1370</v>
      </c>
      <c r="N22" s="357"/>
      <c r="O22" s="358"/>
      <c r="P22" s="359"/>
      <c r="Q22" s="360"/>
      <c r="R22" s="359"/>
      <c r="S22" s="359"/>
      <c r="T22" s="360"/>
      <c r="U22" s="361"/>
      <c r="V22" s="360"/>
      <c r="W22" s="334">
        <f>IF(D22="","",VLOOKUP(B22,Data!$B$5:$J$502,9,FALSE)*D22)</f>
        <v>7.67</v>
      </c>
      <c r="Y22" s="386"/>
      <c r="Z22" s="386"/>
      <c r="AA22" s="386"/>
      <c r="AB22" s="386"/>
      <c r="AC22" s="386"/>
    </row>
    <row r="23" spans="1:29" s="468" customFormat="1" ht="19.25" customHeight="1">
      <c r="A23" s="540">
        <v>5</v>
      </c>
      <c r="B23" s="584" t="s">
        <v>380</v>
      </c>
      <c r="C23" s="324" t="str">
        <f>IF(D23="","",VLOOKUP(B23,Data!$B$5:$L$502,2,FALSE))</f>
        <v>WQ78300</v>
      </c>
      <c r="D23" s="485">
        <v>1</v>
      </c>
      <c r="E23" s="485"/>
      <c r="F23" s="312" t="s">
        <v>982</v>
      </c>
      <c r="G23" s="325">
        <f>IF(D23="","",VLOOKUP(B23,Data!$B$5:$L$502,11,FALSE))</f>
        <v>6360.77</v>
      </c>
      <c r="H23" s="326">
        <f>IF(D23&gt;0,D23*G23,"-")</f>
        <v>6360.77</v>
      </c>
      <c r="I23" s="327" t="str">
        <f>IF(D23="","",VLOOKUP(B23,Data!$B$5:$D$502,3,FALSE))</f>
        <v>C/T</v>
      </c>
      <c r="J23" s="327" t="str">
        <f>IF(D23="","",VLOOKUP(B23,Data!$B$5:$M$502,12,FALSE))</f>
        <v>Indonesia</v>
      </c>
      <c r="K23" s="356" t="s">
        <v>1005</v>
      </c>
      <c r="L23" s="325">
        <f>IF(D23="","",VLOOKUP(B23,Data!$B$5:$E$502,4,FALSE)*D23)</f>
        <v>323</v>
      </c>
      <c r="M23" s="325">
        <f>IF(D23="","",VLOOKUP(B23,Data!$B$5:$F$502,5,FALSE)*D23)</f>
        <v>285</v>
      </c>
      <c r="N23" s="357"/>
      <c r="O23" s="358"/>
      <c r="P23" s="359"/>
      <c r="Q23" s="360"/>
      <c r="R23" s="359"/>
      <c r="S23" s="359"/>
      <c r="T23" s="360"/>
      <c r="U23" s="361"/>
      <c r="V23" s="360"/>
      <c r="W23" s="334">
        <f>IF(D23="","",VLOOKUP(B23,Data!$B$5:$J$502,9,FALSE)*D23)</f>
        <v>1.806</v>
      </c>
      <c r="Y23" s="386"/>
      <c r="Z23" s="386"/>
      <c r="AA23" s="386"/>
      <c r="AB23" s="386"/>
      <c r="AC23" s="386"/>
    </row>
    <row r="24" spans="1:29" s="468" customFormat="1" ht="19.25" customHeight="1">
      <c r="A24" s="540">
        <v>6</v>
      </c>
      <c r="B24" s="584" t="s">
        <v>382</v>
      </c>
      <c r="C24" s="324" t="str">
        <f>IF(D24="","",VLOOKUP(B24,Data!$B$5:$L$502,2,FALSE))</f>
        <v>WQ78310</v>
      </c>
      <c r="D24" s="485">
        <v>1</v>
      </c>
      <c r="E24" s="485"/>
      <c r="F24" s="525"/>
      <c r="G24" s="325">
        <f>IF(D24="","",VLOOKUP(B24,Data!$B$5:$L$502,11,FALSE))</f>
        <v>6409.6</v>
      </c>
      <c r="H24" s="326">
        <f>IF(D24&gt;0,D24*G24,"-")</f>
        <v>6409.6</v>
      </c>
      <c r="I24" s="327" t="str">
        <f>IF(D24="","",VLOOKUP(B24,Data!$B$5:$D$502,3,FALSE))</f>
        <v>C/T</v>
      </c>
      <c r="J24" s="327" t="str">
        <f>IF(D24="","",VLOOKUP(B24,Data!$B$5:$M$502,12,FALSE))</f>
        <v>Indonesia</v>
      </c>
      <c r="K24" s="356" t="s">
        <v>1005</v>
      </c>
      <c r="L24" s="325">
        <f>IF(D24="","",VLOOKUP(B24,Data!$B$5:$E$502,4,FALSE)*D24)</f>
        <v>317</v>
      </c>
      <c r="M24" s="325">
        <f>IF(D24="","",VLOOKUP(B24,Data!$B$5:$F$502,5,FALSE)*D24)</f>
        <v>279</v>
      </c>
      <c r="N24" s="357"/>
      <c r="O24" s="358"/>
      <c r="P24" s="359"/>
      <c r="Q24" s="360"/>
      <c r="R24" s="359"/>
      <c r="S24" s="359"/>
      <c r="T24" s="360"/>
      <c r="U24" s="361"/>
      <c r="V24" s="360"/>
      <c r="W24" s="334">
        <f>IF(D24="","",VLOOKUP(B24,Data!$B$5:$J$502,9,FALSE)*D24)</f>
        <v>1.806</v>
      </c>
      <c r="Y24" s="386"/>
      <c r="Z24" s="386"/>
      <c r="AA24" s="386"/>
      <c r="AB24" s="386"/>
      <c r="AC24" s="386"/>
    </row>
    <row r="25" spans="1:29" s="468" customFormat="1" ht="19.25" customHeight="1">
      <c r="A25" s="540"/>
      <c r="B25" s="524" t="s">
        <v>1035</v>
      </c>
      <c r="C25" s="324" t="str">
        <f>IF(D25="","",VLOOKUP(B25,Data!$B$5:$L$502,2,FALSE))</f>
        <v/>
      </c>
      <c r="D25" s="381"/>
      <c r="E25" s="381"/>
      <c r="F25" s="525"/>
      <c r="G25" s="325" t="str">
        <f>IF(D25="","",VLOOKUP(B25,Data!$B$5:$L$502,11,FALSE))</f>
        <v/>
      </c>
      <c r="H25" s="326" t="str">
        <f t="shared" si="0"/>
        <v>-</v>
      </c>
      <c r="I25" s="327" t="str">
        <f>IF(D25="","",VLOOKUP(B25,Data!$B$5:$D$502,3,FALSE))</f>
        <v/>
      </c>
      <c r="J25" s="327" t="str">
        <f>IF(D25="","",VLOOKUP(B25,Data!$B$5:$M$502,12,FALSE))</f>
        <v/>
      </c>
      <c r="K25" s="227"/>
      <c r="L25" s="325" t="str">
        <f>IF(D25="","",VLOOKUP(B25,Data!$B$5:$E$502,4,FALSE)*D25)</f>
        <v/>
      </c>
      <c r="M25" s="325" t="str">
        <f>IF(D25="","",VLOOKUP(B25,Data!$B$5:$F$502,5,FALSE)*D25)</f>
        <v/>
      </c>
      <c r="N25" s="228"/>
      <c r="O25" s="295"/>
      <c r="P25" s="296"/>
      <c r="Q25" s="229"/>
      <c r="R25" s="296"/>
      <c r="S25" s="296"/>
      <c r="T25" s="229"/>
      <c r="U25" s="297"/>
      <c r="V25" s="229"/>
      <c r="W25" s="334" t="str">
        <f>IF(D25="","",VLOOKUP(B25,Data!$B$5:$J$502,9,FALSE)*D25)</f>
        <v/>
      </c>
      <c r="Y25" s="386"/>
      <c r="Z25" s="386"/>
      <c r="AA25" s="386"/>
      <c r="AB25" s="386"/>
      <c r="AC25" s="386"/>
    </row>
    <row r="26" spans="1:29" s="468" customFormat="1" ht="19.25" customHeight="1">
      <c r="A26" s="540">
        <v>7</v>
      </c>
      <c r="B26" s="584" t="s">
        <v>361</v>
      </c>
      <c r="C26" s="324" t="str">
        <f>IF(D26="","",VLOOKUP(B26,Data!$B$5:$L$502,2,FALSE))</f>
        <v>WQ78290</v>
      </c>
      <c r="D26" s="470">
        <v>22</v>
      </c>
      <c r="E26" s="485"/>
      <c r="F26" s="525"/>
      <c r="G26" s="325">
        <f>IF(D26="","",VLOOKUP(B26,Data!$B$5:$L$502,11,FALSE))</f>
        <v>4283.7299999999996</v>
      </c>
      <c r="H26" s="326">
        <f t="shared" si="0"/>
        <v>94242.06</v>
      </c>
      <c r="I26" s="327" t="str">
        <f>IF(D26="","",VLOOKUP(B26,Data!$B$5:$D$502,3,FALSE))</f>
        <v>C/T</v>
      </c>
      <c r="J26" s="327" t="str">
        <f>IF(D26="","",VLOOKUP(B26,Data!$B$5:$M$502,12,FALSE))</f>
        <v>Indonesia</v>
      </c>
      <c r="K26" s="356" t="s">
        <v>1036</v>
      </c>
      <c r="L26" s="325">
        <f>IF(D26="","",VLOOKUP(B26,Data!$B$5:$E$502,4,FALSE)*D26)</f>
        <v>6710</v>
      </c>
      <c r="M26" s="325">
        <f>IF(D26="","",VLOOKUP(B26,Data!$B$5:$F$502,5,FALSE)*D26)</f>
        <v>5918</v>
      </c>
      <c r="N26" s="357"/>
      <c r="O26" s="358"/>
      <c r="P26" s="359"/>
      <c r="Q26" s="360"/>
      <c r="R26" s="359"/>
      <c r="S26" s="359"/>
      <c r="T26" s="360"/>
      <c r="U26" s="361"/>
      <c r="V26" s="360"/>
      <c r="W26" s="334">
        <f>IF(D26="","",VLOOKUP(B26,Data!$B$5:$J$502,9,FALSE)*D26)</f>
        <v>33.747999999999998</v>
      </c>
      <c r="Y26" s="386"/>
      <c r="Z26" s="386"/>
      <c r="AA26" s="386"/>
      <c r="AB26" s="386"/>
      <c r="AC26" s="386"/>
    </row>
    <row r="27" spans="1:29" s="468" customFormat="1" ht="19.25" customHeight="1">
      <c r="A27" s="540"/>
      <c r="B27" s="584"/>
      <c r="C27" s="324" t="str">
        <f>IF(D27="","",VLOOKUP(B27,Data!$B$5:$L$502,2,FALSE))</f>
        <v/>
      </c>
      <c r="D27" s="470"/>
      <c r="E27" s="485"/>
      <c r="F27" s="525"/>
      <c r="G27" s="325" t="str">
        <f>IF(D27="","",VLOOKUP(B27,Data!$B$5:$L$502,11,FALSE))</f>
        <v/>
      </c>
      <c r="H27" s="326" t="str">
        <f t="shared" si="0"/>
        <v>-</v>
      </c>
      <c r="I27" s="327" t="str">
        <f>IF(D27="","",VLOOKUP(B27,Data!$B$5:$D$502,3,FALSE))</f>
        <v/>
      </c>
      <c r="J27" s="327" t="str">
        <f>IF(D27="","",VLOOKUP(B27,Data!$B$5:$M$502,12,FALSE))</f>
        <v/>
      </c>
      <c r="K27" s="356"/>
      <c r="L27" s="325" t="str">
        <f>IF(D27="","",VLOOKUP(B27,Data!$B$5:$E$502,4,FALSE)*D27)</f>
        <v/>
      </c>
      <c r="M27" s="325" t="str">
        <f>IF(D27="","",VLOOKUP(B27,Data!$B$5:$F$502,5,FALSE)*D27)</f>
        <v/>
      </c>
      <c r="N27" s="357"/>
      <c r="O27" s="358"/>
      <c r="P27" s="359"/>
      <c r="Q27" s="360"/>
      <c r="R27" s="359"/>
      <c r="S27" s="359"/>
      <c r="T27" s="360"/>
      <c r="U27" s="361"/>
      <c r="V27" s="360"/>
      <c r="W27" s="334" t="str">
        <f>IF(D27="","",VLOOKUP(B27,Data!$B$5:$J$502,9,FALSE)*D27)</f>
        <v/>
      </c>
      <c r="Y27" s="386"/>
      <c r="Z27" s="386"/>
      <c r="AA27" s="386"/>
      <c r="AB27" s="386"/>
      <c r="AC27" s="386"/>
    </row>
    <row r="28" spans="1:29" s="468" customFormat="1" ht="19.25" customHeight="1">
      <c r="A28" s="540"/>
      <c r="B28" s="499"/>
      <c r="C28" s="324" t="str">
        <f>IF(D28="","",VLOOKUP(B28,Data!$B$5:$L$502,2,FALSE))</f>
        <v/>
      </c>
      <c r="D28" s="485"/>
      <c r="E28" s="485"/>
      <c r="F28" s="312"/>
      <c r="G28" s="325" t="str">
        <f>IF(D28="","",VLOOKUP(B28,Data!$B$5:$L$502,11,FALSE))</f>
        <v/>
      </c>
      <c r="H28" s="326" t="str">
        <f t="shared" si="0"/>
        <v>-</v>
      </c>
      <c r="I28" s="327" t="str">
        <f>IF(D28="","",VLOOKUP(B28,Data!$B$5:$D$502,3,FALSE))</f>
        <v/>
      </c>
      <c r="J28" s="327" t="str">
        <f>IF(D28="","",VLOOKUP(B28,Data!$B$5:$M$502,12,FALSE))</f>
        <v/>
      </c>
      <c r="K28" s="356"/>
      <c r="L28" s="325" t="str">
        <f>IF(D28="","",VLOOKUP(B28,Data!$B$5:$E$502,4,FALSE)*D28)</f>
        <v/>
      </c>
      <c r="M28" s="325" t="str">
        <f>IF(D28="","",VLOOKUP(B28,Data!$B$5:$F$502,5,FALSE)*D28)</f>
        <v/>
      </c>
      <c r="N28" s="357"/>
      <c r="O28" s="358"/>
      <c r="P28" s="359"/>
      <c r="Q28" s="360"/>
      <c r="R28" s="359"/>
      <c r="S28" s="359"/>
      <c r="T28" s="360"/>
      <c r="U28" s="361"/>
      <c r="V28" s="360"/>
      <c r="W28" s="334" t="str">
        <f>IF(D28="","",VLOOKUP(B28,Data!$B$5:$J$502,9,FALSE)*D28)</f>
        <v/>
      </c>
      <c r="Y28" s="386"/>
      <c r="Z28" s="386"/>
      <c r="AA28" s="386"/>
      <c r="AB28" s="386"/>
      <c r="AC28" s="386"/>
    </row>
    <row r="29" spans="1:29" s="468" customFormat="1" ht="19.25" customHeight="1">
      <c r="A29" s="540"/>
      <c r="B29" s="499"/>
      <c r="C29" s="324" t="str">
        <f>IF(D29="","",VLOOKUP(B29,Data!$B$5:$L$502,2,FALSE))</f>
        <v/>
      </c>
      <c r="D29" s="485"/>
      <c r="E29" s="485"/>
      <c r="F29" s="312"/>
      <c r="G29" s="325" t="str">
        <f>IF(D29="","",VLOOKUP(B29,Data!$B$5:$L$502,11,FALSE))</f>
        <v/>
      </c>
      <c r="H29" s="326" t="str">
        <f t="shared" si="0"/>
        <v>-</v>
      </c>
      <c r="I29" s="327" t="str">
        <f>IF(D29="","",VLOOKUP(B29,Data!$B$5:$D$502,3,FALSE))</f>
        <v/>
      </c>
      <c r="J29" s="327" t="str">
        <f>IF(D29="","",VLOOKUP(B29,Data!$B$5:$M$502,12,FALSE))</f>
        <v/>
      </c>
      <c r="K29" s="356"/>
      <c r="L29" s="325" t="str">
        <f>IF(D29="","",VLOOKUP(B29,Data!$B$5:$E$502,4,FALSE)*D29)</f>
        <v/>
      </c>
      <c r="M29" s="325" t="str">
        <f>IF(D29="","",VLOOKUP(B29,Data!$B$5:$F$502,5,FALSE)*D29)</f>
        <v/>
      </c>
      <c r="N29" s="357"/>
      <c r="O29" s="358"/>
      <c r="P29" s="359"/>
      <c r="Q29" s="360"/>
      <c r="R29" s="359"/>
      <c r="S29" s="359"/>
      <c r="T29" s="360"/>
      <c r="U29" s="361"/>
      <c r="V29" s="360"/>
      <c r="W29" s="334" t="str">
        <f>IF(D29="","",VLOOKUP(B29,Data!$B$5:$J$502,9,FALSE)*D29)</f>
        <v/>
      </c>
      <c r="Y29" s="386"/>
      <c r="Z29" s="386"/>
      <c r="AA29" s="386"/>
      <c r="AB29" s="386"/>
      <c r="AC29" s="386"/>
    </row>
    <row r="30" spans="1:29" s="440" customFormat="1" ht="17.5">
      <c r="A30" s="540"/>
      <c r="B30" s="784" t="s">
        <v>1039</v>
      </c>
      <c r="C30" s="785"/>
      <c r="D30" s="510">
        <f>SUM(D17:D29)</f>
        <v>42</v>
      </c>
      <c r="E30" s="510"/>
      <c r="F30" s="463"/>
      <c r="G30" s="351"/>
      <c r="H30" s="351">
        <f>SUM(H17:H29)</f>
        <v>215239.03000000003</v>
      </c>
      <c r="I30" s="462"/>
      <c r="J30" s="462"/>
      <c r="K30" s="462"/>
      <c r="L30" s="351">
        <f>SUM(L17:L29)</f>
        <v>13301</v>
      </c>
      <c r="M30" s="351">
        <f>SUM(M17:M29)</f>
        <v>11748</v>
      </c>
      <c r="N30" s="351">
        <f>SUM(N18:N29)</f>
        <v>0</v>
      </c>
      <c r="O30" s="351" t="e">
        <f>SUM(#REF!)</f>
        <v>#REF!</v>
      </c>
      <c r="P30" s="351">
        <f>SUM(P18:P29)</f>
        <v>0</v>
      </c>
      <c r="Q30" s="351">
        <f>SUM(Q18:Q29)</f>
        <v>0</v>
      </c>
      <c r="R30" s="351" t="e">
        <f>SUM(#REF!)</f>
        <v>#REF!</v>
      </c>
      <c r="S30" s="351">
        <f>SUM(S18:S29)</f>
        <v>0</v>
      </c>
      <c r="T30" s="351">
        <f>SUM(T18:T29)</f>
        <v>0</v>
      </c>
      <c r="U30" s="351"/>
      <c r="V30" s="351">
        <f>SUM(V18:V29)</f>
        <v>0</v>
      </c>
      <c r="W30" s="354">
        <f>SUM(W17:W29)</f>
        <v>68.507999999999996</v>
      </c>
    </row>
    <row r="31" spans="1:29" ht="16.5">
      <c r="A31" s="540"/>
      <c r="B31" s="786"/>
      <c r="C31" s="787"/>
      <c r="D31" s="511"/>
      <c r="E31" s="581"/>
      <c r="F31" s="412"/>
      <c r="G31" s="183" t="s">
        <v>821</v>
      </c>
      <c r="H31" s="180"/>
      <c r="I31" s="442"/>
      <c r="J31" s="442"/>
      <c r="K31" s="442"/>
      <c r="L31" s="184"/>
      <c r="M31" s="180"/>
      <c r="N31" s="414"/>
      <c r="O31" s="413"/>
      <c r="P31" s="413"/>
      <c r="Q31" s="413"/>
      <c r="R31" s="413"/>
      <c r="S31" s="413"/>
      <c r="T31" s="413"/>
      <c r="U31" s="414"/>
      <c r="V31" s="414"/>
      <c r="W31" s="182"/>
    </row>
    <row r="32" spans="1:29" ht="13">
      <c r="A32" s="393" t="s">
        <v>530</v>
      </c>
      <c r="B32" s="394"/>
      <c r="C32" s="444"/>
      <c r="D32" s="512" t="s">
        <v>538</v>
      </c>
      <c r="E32" s="512"/>
      <c r="F32" s="407"/>
      <c r="G32" s="80" t="s">
        <v>83</v>
      </c>
      <c r="H32" s="84"/>
      <c r="I32" s="423" t="s">
        <v>84</v>
      </c>
      <c r="J32" s="446"/>
      <c r="K32" s="175" t="s">
        <v>85</v>
      </c>
      <c r="L32" s="175"/>
      <c r="M32" s="765" t="s">
        <v>86</v>
      </c>
      <c r="N32" s="766"/>
      <c r="O32" s="766"/>
      <c r="P32" s="766"/>
      <c r="Q32" s="766"/>
      <c r="R32" s="766"/>
      <c r="S32" s="766"/>
      <c r="T32" s="766"/>
      <c r="U32" s="766"/>
      <c r="V32" s="766"/>
      <c r="W32" s="767"/>
    </row>
    <row r="33" spans="1:23" ht="13">
      <c r="A33" s="400" t="s">
        <v>531</v>
      </c>
      <c r="C33" s="409"/>
      <c r="D33" s="501" t="s">
        <v>88</v>
      </c>
      <c r="G33" s="768"/>
      <c r="H33" s="769"/>
      <c r="I33" s="400" t="s">
        <v>89</v>
      </c>
      <c r="J33" s="447"/>
      <c r="K33" s="177" t="s">
        <v>90</v>
      </c>
      <c r="L33" s="177"/>
      <c r="M33" s="173"/>
      <c r="W33" s="178"/>
    </row>
    <row r="34" spans="1:23">
      <c r="A34" s="400" t="s">
        <v>532</v>
      </c>
      <c r="C34" s="401"/>
      <c r="G34" s="768"/>
      <c r="H34" s="769"/>
      <c r="I34" s="400"/>
      <c r="J34" s="447"/>
      <c r="K34" s="177" t="s">
        <v>94</v>
      </c>
      <c r="L34" s="177"/>
      <c r="M34" s="173"/>
      <c r="W34" s="178"/>
    </row>
    <row r="35" spans="1:23" ht="12" customHeight="1">
      <c r="A35" s="412"/>
      <c r="B35" s="413"/>
      <c r="C35" s="448"/>
      <c r="D35" s="501" t="s">
        <v>95</v>
      </c>
      <c r="G35" s="768"/>
      <c r="H35" s="769"/>
      <c r="I35" s="400" t="s">
        <v>96</v>
      </c>
      <c r="J35" s="447"/>
      <c r="K35" s="177"/>
      <c r="L35" s="177"/>
      <c r="M35" s="173"/>
      <c r="W35" s="178"/>
    </row>
    <row r="36" spans="1:23" ht="13">
      <c r="A36" s="393" t="s">
        <v>97</v>
      </c>
      <c r="B36" s="407"/>
      <c r="C36" s="395"/>
      <c r="D36" s="501" t="s">
        <v>98</v>
      </c>
      <c r="G36" s="88" t="s">
        <v>99</v>
      </c>
      <c r="H36" s="85"/>
      <c r="I36" s="400" t="s">
        <v>89</v>
      </c>
      <c r="J36" s="447"/>
      <c r="K36" s="177" t="s">
        <v>100</v>
      </c>
      <c r="L36" s="177"/>
      <c r="M36" s="173"/>
      <c r="W36" s="178"/>
    </row>
    <row r="37" spans="1:23" ht="14.25" customHeight="1">
      <c r="A37" s="400" t="s">
        <v>546</v>
      </c>
      <c r="C37" s="401"/>
      <c r="D37" s="501" t="s">
        <v>101</v>
      </c>
      <c r="G37" s="89"/>
      <c r="H37" s="187"/>
      <c r="I37" s="400" t="s">
        <v>102</v>
      </c>
      <c r="J37" s="447"/>
      <c r="K37" s="177" t="s">
        <v>533</v>
      </c>
      <c r="L37" s="177"/>
      <c r="M37" s="770" t="s">
        <v>104</v>
      </c>
      <c r="N37" s="771"/>
      <c r="O37" s="771"/>
      <c r="P37" s="771"/>
      <c r="Q37" s="771"/>
      <c r="R37" s="771"/>
      <c r="S37" s="771"/>
      <c r="T37" s="771"/>
      <c r="U37" s="771"/>
      <c r="V37" s="771"/>
      <c r="W37" s="772"/>
    </row>
    <row r="38" spans="1:23" ht="16.25" customHeight="1">
      <c r="A38" s="412"/>
      <c r="B38" s="413"/>
      <c r="C38" s="414"/>
      <c r="D38" s="513"/>
      <c r="E38" s="513"/>
      <c r="F38" s="413"/>
      <c r="G38" s="778" t="s">
        <v>1038</v>
      </c>
      <c r="H38" s="782"/>
      <c r="I38" s="778" t="s">
        <v>1037</v>
      </c>
      <c r="J38" s="782"/>
      <c r="K38" s="181" t="s">
        <v>105</v>
      </c>
      <c r="L38" s="181"/>
      <c r="M38" s="762" t="s">
        <v>106</v>
      </c>
      <c r="N38" s="763"/>
      <c r="O38" s="763"/>
      <c r="P38" s="763"/>
      <c r="Q38" s="763"/>
      <c r="R38" s="763"/>
      <c r="S38" s="763"/>
      <c r="T38" s="763"/>
      <c r="U38" s="763"/>
      <c r="V38" s="763"/>
      <c r="W38" s="764"/>
    </row>
    <row r="39" spans="1:23" ht="18" customHeight="1"/>
    <row r="40" spans="1:23" ht="44.5" customHeight="1"/>
    <row r="41" spans="1:23" s="460" customFormat="1" ht="17.25" customHeight="1">
      <c r="A41" s="203" t="s">
        <v>942</v>
      </c>
      <c r="B41" s="169"/>
      <c r="C41" s="203" t="s">
        <v>597</v>
      </c>
      <c r="D41" s="500"/>
      <c r="E41" s="500"/>
      <c r="F41" s="168"/>
      <c r="G41" s="203" t="s">
        <v>936</v>
      </c>
      <c r="H41" s="169"/>
      <c r="I41" s="203" t="s">
        <v>597</v>
      </c>
      <c r="L41" s="225"/>
      <c r="M41" s="225"/>
      <c r="W41" s="226"/>
    </row>
    <row r="42" spans="1:23" s="460" customFormat="1" ht="17.25" customHeight="1">
      <c r="A42" s="203" t="s">
        <v>943</v>
      </c>
      <c r="B42" s="169"/>
      <c r="C42" s="203" t="s">
        <v>948</v>
      </c>
      <c r="D42" s="500"/>
      <c r="E42" s="500"/>
      <c r="F42" s="168"/>
      <c r="G42" s="203" t="s">
        <v>937</v>
      </c>
      <c r="H42" s="169"/>
      <c r="I42" s="203" t="s">
        <v>947</v>
      </c>
      <c r="L42" s="225"/>
      <c r="M42" s="225"/>
      <c r="W42" s="226"/>
    </row>
    <row r="43" spans="1:23" s="460" customFormat="1" ht="17.25" customHeight="1">
      <c r="A43" s="203" t="s">
        <v>944</v>
      </c>
      <c r="B43" s="169"/>
      <c r="C43" s="203" t="s">
        <v>947</v>
      </c>
      <c r="D43" s="500"/>
      <c r="E43" s="500"/>
      <c r="F43" s="168"/>
      <c r="G43" s="203" t="s">
        <v>938</v>
      </c>
      <c r="H43" s="169"/>
      <c r="I43" s="203" t="s">
        <v>597</v>
      </c>
      <c r="L43" s="225"/>
      <c r="M43" s="225"/>
      <c r="W43" s="226"/>
    </row>
    <row r="44" spans="1:23" s="460" customFormat="1" ht="17.25" customHeight="1">
      <c r="A44" s="203" t="s">
        <v>945</v>
      </c>
      <c r="B44" s="169"/>
      <c r="C44" s="203" t="s">
        <v>597</v>
      </c>
      <c r="D44" s="500"/>
      <c r="E44" s="500"/>
      <c r="F44" s="168"/>
      <c r="G44" s="203" t="s">
        <v>939</v>
      </c>
      <c r="H44" s="169"/>
      <c r="I44" s="203" t="s">
        <v>597</v>
      </c>
      <c r="L44" s="225"/>
      <c r="M44" s="225"/>
      <c r="W44" s="226"/>
    </row>
    <row r="45" spans="1:23" s="460" customFormat="1" ht="17.25" customHeight="1">
      <c r="A45" s="203" t="s">
        <v>946</v>
      </c>
      <c r="B45" s="169"/>
      <c r="C45" s="203" t="s">
        <v>597</v>
      </c>
      <c r="D45" s="500"/>
      <c r="E45" s="500"/>
      <c r="F45" s="168"/>
      <c r="G45" s="203" t="s">
        <v>941</v>
      </c>
      <c r="H45" s="169"/>
      <c r="I45" s="203" t="s">
        <v>597</v>
      </c>
      <c r="L45" s="225"/>
      <c r="M45" s="225"/>
      <c r="W45" s="226"/>
    </row>
    <row r="46" spans="1:23" ht="20">
      <c r="A46" s="168"/>
      <c r="B46" s="168"/>
      <c r="C46" s="168"/>
      <c r="D46" s="500"/>
      <c r="E46" s="500"/>
      <c r="F46" s="168"/>
      <c r="G46" s="203" t="s">
        <v>940</v>
      </c>
      <c r="I46" s="203" t="s">
        <v>597</v>
      </c>
    </row>
    <row r="47" spans="1:23" ht="14">
      <c r="A47" s="459"/>
      <c r="B47" s="435"/>
      <c r="C47" s="167"/>
      <c r="D47" s="514"/>
      <c r="E47" s="514"/>
    </row>
    <row r="48" spans="1:23" ht="14">
      <c r="A48" s="450"/>
      <c r="B48" s="435"/>
      <c r="C48" s="167"/>
      <c r="D48" s="514"/>
      <c r="E48" s="514"/>
    </row>
    <row r="49" spans="1:5" ht="14">
      <c r="A49" s="452"/>
      <c r="B49" s="435"/>
      <c r="C49" s="167"/>
      <c r="D49" s="514"/>
      <c r="E49" s="514"/>
    </row>
    <row r="50" spans="1:5" ht="14">
      <c r="A50" s="452"/>
      <c r="B50" s="435"/>
      <c r="C50" s="167"/>
      <c r="D50" s="514"/>
      <c r="E50" s="514"/>
    </row>
    <row r="51" spans="1:5" ht="14">
      <c r="A51" s="452"/>
      <c r="B51" s="435"/>
      <c r="C51" s="167"/>
      <c r="D51" s="514"/>
      <c r="E51" s="514"/>
    </row>
    <row r="52" spans="1:5" ht="14">
      <c r="A52" s="452"/>
      <c r="B52" s="435"/>
      <c r="C52" s="167"/>
      <c r="D52" s="514"/>
      <c r="E52" s="514"/>
    </row>
    <row r="53" spans="1:5" ht="14">
      <c r="A53" s="452"/>
      <c r="B53" s="435"/>
      <c r="C53" s="167"/>
      <c r="D53" s="514"/>
      <c r="E53" s="514"/>
    </row>
    <row r="54" spans="1:5" ht="14">
      <c r="A54" s="435"/>
      <c r="B54" s="435"/>
      <c r="C54" s="167"/>
      <c r="D54" s="514"/>
      <c r="E54" s="514"/>
    </row>
    <row r="55" spans="1:5" ht="14">
      <c r="A55" s="452"/>
      <c r="B55" s="435"/>
      <c r="C55" s="167"/>
      <c r="D55" s="514"/>
      <c r="E55" s="514"/>
    </row>
    <row r="56" spans="1:5" ht="14">
      <c r="A56" s="452"/>
      <c r="B56" s="435"/>
      <c r="C56" s="167"/>
      <c r="D56" s="514"/>
      <c r="E56" s="514"/>
    </row>
    <row r="57" spans="1:5" ht="14">
      <c r="A57" s="452"/>
      <c r="B57" s="435"/>
      <c r="C57" s="167"/>
      <c r="D57" s="514"/>
      <c r="E57" s="514"/>
    </row>
    <row r="58" spans="1:5" ht="14">
      <c r="A58" s="452"/>
      <c r="B58" s="435"/>
      <c r="C58" s="167"/>
      <c r="D58" s="514"/>
      <c r="E58" s="514"/>
    </row>
    <row r="59" spans="1:5" ht="14">
      <c r="A59" s="452"/>
      <c r="B59" s="435"/>
      <c r="C59" s="167"/>
      <c r="D59" s="514"/>
      <c r="E59" s="514"/>
    </row>
    <row r="60" spans="1:5" ht="14">
      <c r="A60" s="452"/>
      <c r="B60" s="435"/>
      <c r="C60" s="167"/>
      <c r="D60" s="514"/>
      <c r="E60" s="514"/>
    </row>
    <row r="61" spans="1:5" ht="14">
      <c r="A61" s="452"/>
      <c r="B61" s="435"/>
      <c r="C61" s="167"/>
      <c r="D61" s="514"/>
      <c r="E61" s="514"/>
    </row>
    <row r="62" spans="1:5" ht="14">
      <c r="A62" s="452"/>
      <c r="B62" s="435"/>
      <c r="C62" s="167"/>
      <c r="D62" s="514"/>
      <c r="E62" s="514"/>
    </row>
    <row r="63" spans="1:5" ht="14">
      <c r="A63" s="452"/>
      <c r="B63" s="435"/>
      <c r="C63" s="167"/>
      <c r="D63" s="514"/>
      <c r="E63" s="514"/>
    </row>
    <row r="64" spans="1:5" ht="14">
      <c r="A64" s="452"/>
      <c r="B64" s="435"/>
      <c r="C64" s="167"/>
      <c r="D64" s="514"/>
      <c r="E64" s="514"/>
    </row>
    <row r="65" spans="1:5" ht="14">
      <c r="A65" s="452"/>
      <c r="B65" s="435"/>
      <c r="C65" s="167"/>
      <c r="D65" s="514"/>
      <c r="E65" s="514"/>
    </row>
    <row r="66" spans="1:5" ht="14">
      <c r="A66" s="452"/>
      <c r="B66" s="435"/>
      <c r="C66" s="167"/>
      <c r="D66" s="514"/>
      <c r="E66" s="514"/>
    </row>
    <row r="67" spans="1:5" ht="14">
      <c r="A67" s="452"/>
      <c r="B67" s="435"/>
      <c r="C67" s="167"/>
      <c r="D67" s="514"/>
      <c r="E67" s="514"/>
    </row>
    <row r="68" spans="1:5" ht="14">
      <c r="A68" s="435"/>
      <c r="B68" s="435"/>
      <c r="C68" s="167"/>
      <c r="D68" s="514"/>
      <c r="E68" s="514"/>
    </row>
    <row r="69" spans="1:5" ht="14">
      <c r="B69" s="435"/>
      <c r="C69" s="167"/>
      <c r="D69" s="514"/>
      <c r="E69" s="514"/>
    </row>
    <row r="70" spans="1:5" ht="14">
      <c r="B70" s="435"/>
      <c r="C70" s="167"/>
      <c r="D70" s="514"/>
      <c r="E70" s="514"/>
    </row>
    <row r="71" spans="1:5" ht="14">
      <c r="B71" s="435"/>
      <c r="C71" s="167"/>
      <c r="D71" s="514"/>
      <c r="E71" s="514"/>
    </row>
    <row r="72" spans="1:5" ht="14">
      <c r="B72" s="435"/>
      <c r="C72" s="167"/>
      <c r="D72" s="514"/>
      <c r="E72" s="514"/>
    </row>
    <row r="73" spans="1:5" ht="14">
      <c r="B73" s="435"/>
      <c r="C73" s="167"/>
      <c r="D73" s="514"/>
      <c r="E73" s="514"/>
    </row>
    <row r="74" spans="1:5" ht="14">
      <c r="B74" s="435"/>
      <c r="C74" s="167"/>
      <c r="D74" s="514"/>
      <c r="E74" s="514"/>
    </row>
    <row r="75" spans="1:5" ht="14">
      <c r="B75" s="435"/>
      <c r="C75" s="167"/>
      <c r="D75" s="514"/>
      <c r="E75" s="514"/>
    </row>
    <row r="76" spans="1:5" ht="14">
      <c r="B76" s="435"/>
      <c r="C76" s="167"/>
      <c r="D76" s="514"/>
      <c r="E76" s="514"/>
    </row>
    <row r="77" spans="1:5" ht="14">
      <c r="B77" s="435"/>
      <c r="C77" s="167"/>
      <c r="D77" s="514"/>
      <c r="E77" s="514"/>
    </row>
    <row r="78" spans="1:5" ht="14">
      <c r="B78" s="435"/>
      <c r="C78" s="167"/>
      <c r="D78" s="514"/>
      <c r="E78" s="514"/>
    </row>
    <row r="79" spans="1:5" ht="14">
      <c r="B79" s="435"/>
      <c r="C79" s="167"/>
      <c r="D79" s="514"/>
      <c r="E79" s="514"/>
    </row>
    <row r="80" spans="1:5" ht="14">
      <c r="B80" s="435"/>
      <c r="C80" s="167"/>
      <c r="D80" s="514"/>
      <c r="E80" s="514"/>
    </row>
  </sheetData>
  <mergeCells count="9">
    <mergeCell ref="G38:H38"/>
    <mergeCell ref="I38:J38"/>
    <mergeCell ref="M38:W38"/>
    <mergeCell ref="B30:C31"/>
    <mergeCell ref="M32:W32"/>
    <mergeCell ref="G33:H33"/>
    <mergeCell ref="G34:H34"/>
    <mergeCell ref="G35:H35"/>
    <mergeCell ref="M37:W37"/>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AD89"/>
  <sheetViews>
    <sheetView topLeftCell="A7" zoomScale="70" zoomScaleNormal="70" zoomScaleSheetLayoutView="115" workbookViewId="0">
      <selection activeCell="H42" sqref="H42:I42"/>
    </sheetView>
  </sheetViews>
  <sheetFormatPr defaultColWidth="9.1796875" defaultRowHeight="12.5"/>
  <cols>
    <col min="1" max="1" width="5.6328125" style="386" customWidth="1"/>
    <col min="2" max="2" width="34.7265625" style="386" customWidth="1"/>
    <col min="3" max="3" width="13.81640625" style="386" bestFit="1" customWidth="1"/>
    <col min="4" max="4" width="8.453125" style="501" customWidth="1"/>
    <col min="5" max="6" width="8.453125" style="501" hidden="1" customWidth="1"/>
    <col min="7" max="7" width="14" style="386" customWidth="1"/>
    <col min="8" max="8" width="15.54296875" style="169" customWidth="1"/>
    <col min="9" max="9" width="17.54296875" style="169" customWidth="1"/>
    <col min="10" max="10" width="7.453125" style="386" customWidth="1"/>
    <col min="11" max="11" width="14.1796875" style="386" customWidth="1"/>
    <col min="12" max="12" width="13.54296875" style="386" customWidth="1"/>
    <col min="13" max="13" width="15.54296875" style="169" customWidth="1"/>
    <col min="14" max="14" width="16.453125" style="169" customWidth="1"/>
    <col min="15" max="15" width="0.1796875" style="386" customWidth="1"/>
    <col min="16" max="16" width="1.453125" style="386" customWidth="1"/>
    <col min="17" max="17" width="2.54296875" style="386" customWidth="1"/>
    <col min="18" max="18" width="4.81640625" style="386" customWidth="1"/>
    <col min="19" max="19" width="3.54296875" style="386" customWidth="1"/>
    <col min="20" max="20" width="0.54296875" style="386" customWidth="1"/>
    <col min="21" max="21" width="5.81640625" style="386" customWidth="1"/>
    <col min="22" max="22" width="2.81640625" style="386" customWidth="1"/>
    <col min="23" max="23" width="0.1796875" style="386" customWidth="1"/>
    <col min="24" max="24" width="14.26953125" style="170" customWidth="1"/>
    <col min="25" max="25" width="9.1796875" style="386"/>
    <col min="26" max="26" width="31.7265625" style="386" bestFit="1" customWidth="1"/>
    <col min="27" max="27" width="9.1796875" style="386"/>
    <col min="28" max="28" width="19.1796875" style="386" customWidth="1"/>
    <col min="29" max="16384" width="9.1796875" style="386"/>
  </cols>
  <sheetData>
    <row r="1" spans="1:24">
      <c r="A1" s="385"/>
      <c r="B1" s="385"/>
    </row>
    <row r="2" spans="1:24" ht="14">
      <c r="N2" s="202"/>
      <c r="S2" s="388"/>
      <c r="T2" s="388"/>
      <c r="U2" s="388"/>
      <c r="V2" s="388"/>
    </row>
    <row r="3" spans="1:24" ht="20">
      <c r="A3" s="389" t="s">
        <v>42</v>
      </c>
      <c r="B3" s="389"/>
      <c r="C3" s="389"/>
      <c r="D3" s="502"/>
      <c r="E3" s="502"/>
      <c r="F3" s="502"/>
      <c r="G3" s="389"/>
      <c r="H3" s="66"/>
      <c r="I3" s="66"/>
      <c r="J3" s="389"/>
      <c r="K3" s="389"/>
      <c r="L3" s="389"/>
      <c r="M3" s="66"/>
      <c r="N3" s="66" t="s">
        <v>12</v>
      </c>
      <c r="O3" s="389"/>
      <c r="P3" s="389"/>
      <c r="Q3" s="389"/>
      <c r="R3" s="389"/>
      <c r="S3" s="389"/>
      <c r="T3" s="389"/>
      <c r="U3" s="389"/>
      <c r="V3" s="389"/>
      <c r="W3" s="389"/>
      <c r="X3" s="7"/>
    </row>
    <row r="4" spans="1:24" ht="3.75" customHeight="1"/>
    <row r="5" spans="1:24">
      <c r="A5" s="386" t="s">
        <v>506</v>
      </c>
      <c r="J5" s="391" t="s">
        <v>44</v>
      </c>
      <c r="K5" s="392">
        <f ca="1">TODAY()</f>
        <v>44827</v>
      </c>
      <c r="L5" s="392"/>
      <c r="M5" s="171"/>
      <c r="N5" s="172"/>
      <c r="O5" s="391"/>
      <c r="P5" s="391"/>
      <c r="Q5" s="391"/>
      <c r="R5" s="391"/>
      <c r="S5" s="391"/>
      <c r="T5" s="391"/>
      <c r="U5" s="391"/>
      <c r="V5" s="391"/>
      <c r="W5" s="391"/>
    </row>
    <row r="6" spans="1:24" ht="13">
      <c r="A6" s="393" t="s">
        <v>45</v>
      </c>
      <c r="B6" s="394"/>
      <c r="C6" s="395"/>
      <c r="D6" s="503"/>
      <c r="E6" s="577"/>
      <c r="F6" s="577"/>
      <c r="G6" s="394"/>
      <c r="H6" s="80" t="s">
        <v>46</v>
      </c>
      <c r="I6" s="73"/>
      <c r="J6" s="397" t="s">
        <v>47</v>
      </c>
      <c r="K6" s="398"/>
      <c r="L6" s="399"/>
      <c r="M6" s="80" t="s">
        <v>48</v>
      </c>
      <c r="N6" s="73"/>
      <c r="O6" s="399"/>
      <c r="P6" s="399"/>
      <c r="Q6" s="393"/>
      <c r="R6" s="399"/>
      <c r="S6" s="399"/>
      <c r="T6" s="399"/>
      <c r="U6" s="399"/>
      <c r="V6" s="394"/>
      <c r="W6" s="394"/>
      <c r="X6" s="162"/>
    </row>
    <row r="7" spans="1:24" ht="13">
      <c r="A7" s="400" t="s">
        <v>541</v>
      </c>
      <c r="C7" s="401"/>
      <c r="D7" s="504" t="s">
        <v>49</v>
      </c>
      <c r="E7" s="578"/>
      <c r="F7" s="578"/>
      <c r="G7" s="403"/>
      <c r="H7" s="81" t="s">
        <v>50</v>
      </c>
      <c r="I7" s="67"/>
      <c r="J7" s="404" t="s">
        <v>51</v>
      </c>
      <c r="K7" s="405"/>
      <c r="L7" s="403"/>
      <c r="M7" s="81" t="s">
        <v>52</v>
      </c>
      <c r="N7" s="67"/>
      <c r="O7" s="403"/>
      <c r="P7" s="403"/>
      <c r="Q7" s="404" t="s">
        <v>53</v>
      </c>
      <c r="R7" s="403"/>
      <c r="S7" s="403"/>
      <c r="T7" s="403"/>
      <c r="U7" s="403"/>
      <c r="V7" s="403"/>
      <c r="W7" s="403"/>
      <c r="X7" s="25"/>
    </row>
    <row r="8" spans="1:24">
      <c r="A8" s="400" t="s">
        <v>542</v>
      </c>
      <c r="C8" s="401"/>
      <c r="D8" s="505"/>
      <c r="E8" s="579"/>
      <c r="F8" s="579"/>
      <c r="H8" s="173"/>
      <c r="I8" s="174"/>
      <c r="J8" s="400"/>
      <c r="L8" s="395"/>
      <c r="M8" s="173"/>
      <c r="N8" s="175"/>
      <c r="P8" s="395"/>
      <c r="V8" s="407"/>
      <c r="W8" s="407"/>
      <c r="X8" s="176"/>
    </row>
    <row r="9" spans="1:24">
      <c r="A9" s="400" t="s">
        <v>543</v>
      </c>
      <c r="C9" s="401"/>
      <c r="D9" s="505" t="s">
        <v>54</v>
      </c>
      <c r="E9" s="579"/>
      <c r="F9" s="579"/>
      <c r="H9" s="173" t="s">
        <v>363</v>
      </c>
      <c r="I9" s="174"/>
      <c r="J9" s="400" t="s">
        <v>364</v>
      </c>
      <c r="L9" s="401"/>
      <c r="M9" s="173" t="s">
        <v>57</v>
      </c>
      <c r="N9" s="177"/>
      <c r="P9" s="401"/>
      <c r="Q9" s="386" t="s">
        <v>58</v>
      </c>
      <c r="X9" s="178" t="s">
        <v>12</v>
      </c>
    </row>
    <row r="10" spans="1:24" ht="13">
      <c r="A10" s="400" t="s">
        <v>544</v>
      </c>
      <c r="C10" s="409" t="s">
        <v>545</v>
      </c>
      <c r="D10" s="505" t="s">
        <v>59</v>
      </c>
      <c r="E10" s="579"/>
      <c r="F10" s="579"/>
      <c r="H10" s="173"/>
      <c r="I10" s="174"/>
      <c r="J10" s="582"/>
      <c r="K10" s="583"/>
      <c r="L10" s="408"/>
      <c r="M10" s="173"/>
      <c r="N10" s="177"/>
      <c r="P10" s="401"/>
      <c r="X10" s="178"/>
    </row>
    <row r="11" spans="1:24" ht="13">
      <c r="A11" s="400" t="s">
        <v>535</v>
      </c>
      <c r="C11" s="401"/>
      <c r="D11" s="506"/>
      <c r="E11" s="512"/>
      <c r="F11" s="512"/>
      <c r="G11" s="411"/>
      <c r="H11" s="173" t="s">
        <v>37</v>
      </c>
      <c r="I11" s="174"/>
      <c r="J11" s="400" t="s">
        <v>268</v>
      </c>
      <c r="L11" s="401"/>
      <c r="M11" s="173" t="s">
        <v>507</v>
      </c>
      <c r="N11" s="177"/>
      <c r="P11" s="401"/>
      <c r="Q11" s="386" t="s">
        <v>362</v>
      </c>
      <c r="X11" s="178"/>
    </row>
    <row r="12" spans="1:24">
      <c r="A12" s="412" t="s">
        <v>64</v>
      </c>
      <c r="C12" s="401"/>
      <c r="D12" s="505" t="s">
        <v>65</v>
      </c>
      <c r="E12" s="579"/>
      <c r="F12" s="579"/>
      <c r="H12" s="173"/>
      <c r="I12" s="174"/>
      <c r="J12" s="400"/>
      <c r="L12" s="401"/>
      <c r="M12" s="173"/>
      <c r="N12" s="177"/>
      <c r="P12" s="401"/>
      <c r="X12" s="178"/>
    </row>
    <row r="13" spans="1:24">
      <c r="A13" s="412"/>
      <c r="B13" s="413"/>
      <c r="C13" s="414"/>
      <c r="D13" s="505" t="s">
        <v>66</v>
      </c>
      <c r="E13" s="579"/>
      <c r="F13" s="579"/>
      <c r="H13" s="179"/>
      <c r="I13" s="180"/>
      <c r="J13" s="412"/>
      <c r="K13" s="413"/>
      <c r="L13" s="414"/>
      <c r="M13" s="179"/>
      <c r="N13" s="181"/>
      <c r="O13" s="413"/>
      <c r="P13" s="414"/>
      <c r="R13" s="413"/>
      <c r="S13" s="413"/>
      <c r="T13" s="413"/>
      <c r="U13" s="413"/>
      <c r="V13" s="413"/>
      <c r="W13" s="413"/>
      <c r="X13" s="182"/>
    </row>
    <row r="14" spans="1:24">
      <c r="A14" s="415" t="s">
        <v>508</v>
      </c>
      <c r="B14" s="416" t="s">
        <v>509</v>
      </c>
      <c r="C14" s="416"/>
      <c r="D14" s="507" t="s">
        <v>510</v>
      </c>
      <c r="E14" s="508"/>
      <c r="F14" s="508"/>
      <c r="G14" s="418" t="s">
        <v>511</v>
      </c>
      <c r="H14" s="70" t="s">
        <v>512</v>
      </c>
      <c r="I14" s="70" t="s">
        <v>72</v>
      </c>
      <c r="J14" s="419" t="s">
        <v>513</v>
      </c>
      <c r="K14" s="419" t="s">
        <v>514</v>
      </c>
      <c r="L14" s="420" t="s">
        <v>515</v>
      </c>
      <c r="M14" s="77" t="s">
        <v>516</v>
      </c>
      <c r="N14" s="77" t="s">
        <v>517</v>
      </c>
      <c r="O14" s="421"/>
      <c r="P14" s="421" t="s">
        <v>518</v>
      </c>
      <c r="Q14" s="415"/>
      <c r="R14" s="415"/>
      <c r="S14" s="415"/>
      <c r="T14" s="415"/>
      <c r="U14" s="415"/>
      <c r="V14" s="415"/>
      <c r="W14" s="415"/>
      <c r="X14" s="43" t="s">
        <v>519</v>
      </c>
    </row>
    <row r="15" spans="1:24">
      <c r="A15" s="422"/>
      <c r="B15" s="423"/>
      <c r="C15" s="395"/>
      <c r="D15" s="508" t="s">
        <v>520</v>
      </c>
      <c r="E15" s="580"/>
      <c r="F15" s="580"/>
      <c r="G15" s="425" t="s">
        <v>523</v>
      </c>
      <c r="H15" s="71" t="s">
        <v>524</v>
      </c>
      <c r="I15" s="71" t="s">
        <v>524</v>
      </c>
      <c r="J15" s="418"/>
      <c r="K15" s="418"/>
      <c r="L15" s="418"/>
      <c r="M15" s="71" t="s">
        <v>525</v>
      </c>
      <c r="N15" s="78" t="s">
        <v>525</v>
      </c>
      <c r="O15" s="426"/>
      <c r="P15" s="427" t="s">
        <v>526</v>
      </c>
      <c r="Q15" s="428"/>
      <c r="R15" s="428"/>
      <c r="S15" s="428"/>
      <c r="T15" s="428"/>
      <c r="U15" s="428"/>
      <c r="V15" s="429"/>
      <c r="W15" s="429"/>
      <c r="X15" s="51" t="s">
        <v>76</v>
      </c>
    </row>
    <row r="16" spans="1:24" ht="13.25" customHeight="1">
      <c r="A16" s="430"/>
      <c r="B16" s="431" t="s">
        <v>527</v>
      </c>
      <c r="C16" s="432"/>
      <c r="D16" s="509"/>
      <c r="E16" s="509"/>
      <c r="F16" s="509"/>
      <c r="G16" s="430"/>
      <c r="H16" s="164"/>
      <c r="I16" s="164"/>
      <c r="J16" s="430"/>
      <c r="K16" s="430"/>
      <c r="L16" s="430"/>
      <c r="M16" s="164"/>
      <c r="N16" s="165"/>
      <c r="O16" s="434"/>
      <c r="P16" s="435"/>
      <c r="Q16" s="435"/>
      <c r="R16" s="435"/>
      <c r="S16" s="435"/>
      <c r="T16" s="435"/>
      <c r="U16" s="435"/>
      <c r="V16" s="434"/>
      <c r="W16" s="434"/>
      <c r="X16" s="166"/>
    </row>
    <row r="17" spans="1:30" ht="6.65" customHeight="1">
      <c r="A17" s="430"/>
      <c r="B17" s="436"/>
      <c r="C17" s="435"/>
      <c r="D17" s="509"/>
      <c r="E17" s="509"/>
      <c r="F17" s="509"/>
      <c r="G17" s="430"/>
      <c r="H17" s="164"/>
      <c r="I17" s="164"/>
      <c r="J17" s="437"/>
      <c r="K17" s="437"/>
      <c r="L17" s="437"/>
      <c r="M17" s="106"/>
      <c r="N17" s="120"/>
      <c r="O17" s="438"/>
      <c r="P17" s="439"/>
      <c r="Q17" s="439"/>
      <c r="R17" s="439"/>
      <c r="S17" s="439"/>
      <c r="T17" s="439"/>
      <c r="U17" s="439"/>
      <c r="V17" s="438"/>
      <c r="W17" s="438"/>
      <c r="X17" s="123"/>
    </row>
    <row r="18" spans="1:30" s="468" customFormat="1" ht="19.25" customHeight="1">
      <c r="A18" s="540"/>
      <c r="B18" s="524" t="s">
        <v>1035</v>
      </c>
      <c r="C18" s="324" t="str">
        <f>IF(D18="","",VLOOKUP(B18,Data!$B$5:$L$502,2,FALSE))</f>
        <v/>
      </c>
      <c r="D18" s="381"/>
      <c r="E18" s="381"/>
      <c r="F18" s="381"/>
      <c r="G18" s="525"/>
      <c r="H18" s="325" t="str">
        <f>IF(D18="","",VLOOKUP(B18,Data!$B$5:$L$502,11,FALSE))</f>
        <v/>
      </c>
      <c r="I18" s="326" t="str">
        <f t="shared" ref="I18:I27" si="0">IF(D18&gt;0,D18*H18,"-")</f>
        <v>-</v>
      </c>
      <c r="J18" s="327" t="str">
        <f>IF(D18="","",VLOOKUP(B18,Data!$B$5:$D$502,3,FALSE))</f>
        <v/>
      </c>
      <c r="K18" s="327" t="str">
        <f>IF(D18="","",VLOOKUP(B18,Data!$B$5:$M$502,12,FALSE))</f>
        <v/>
      </c>
      <c r="L18" s="227"/>
      <c r="M18" s="325" t="str">
        <f>IF(D18="","",VLOOKUP(B18,Data!$B$5:$E$502,4,FALSE)*D18)</f>
        <v/>
      </c>
      <c r="N18" s="325" t="str">
        <f>IF(D18="","",VLOOKUP(B18,Data!$B$5:$F$502,5,FALSE)*D18)</f>
        <v/>
      </c>
      <c r="O18" s="228"/>
      <c r="P18" s="295"/>
      <c r="Q18" s="296"/>
      <c r="R18" s="229"/>
      <c r="S18" s="296"/>
      <c r="T18" s="296"/>
      <c r="U18" s="229"/>
      <c r="V18" s="297"/>
      <c r="W18" s="229"/>
      <c r="X18" s="334" t="str">
        <f>IF(D18="","",VLOOKUP(B18,Data!$B$5:$J$502,9,FALSE)*D18)</f>
        <v/>
      </c>
      <c r="Z18" s="386"/>
      <c r="AA18" s="386"/>
      <c r="AB18" s="386"/>
      <c r="AC18" s="386"/>
      <c r="AD18" s="386"/>
    </row>
    <row r="19" spans="1:30" s="468" customFormat="1" ht="19.25" customHeight="1">
      <c r="A19" s="540">
        <v>1</v>
      </c>
      <c r="B19" s="584" t="s">
        <v>340</v>
      </c>
      <c r="C19" s="324" t="str">
        <f>IF(D19="","",VLOOKUP(B19,Data!$B$5:$L$502,2,FALSE))</f>
        <v>ZE62400</v>
      </c>
      <c r="D19" s="470">
        <v>5</v>
      </c>
      <c r="E19" s="485"/>
      <c r="F19" s="485"/>
      <c r="G19" s="525" t="s">
        <v>1041</v>
      </c>
      <c r="H19" s="325">
        <f>IF(D19="","",VLOOKUP(B19,Data!$B$5:$L$502,11,FALSE))</f>
        <v>1704.47</v>
      </c>
      <c r="I19" s="326">
        <f t="shared" si="0"/>
        <v>8522.35</v>
      </c>
      <c r="J19" s="327" t="str">
        <f>IF(D19="","",VLOOKUP(B19,Data!$B$5:$D$502,3,FALSE))</f>
        <v>C/T</v>
      </c>
      <c r="K19" s="327" t="str">
        <f>IF(D19="","",VLOOKUP(B19,Data!$B$5:$M$502,12,FALSE))</f>
        <v>Indonesia</v>
      </c>
      <c r="L19" s="356" t="s">
        <v>1036</v>
      </c>
      <c r="M19" s="325">
        <f>IF(D19="","",VLOOKUP(B19,Data!$B$5:$E$502,4,FALSE)*D19)</f>
        <v>1005</v>
      </c>
      <c r="N19" s="325">
        <f>IF(D19="","",VLOOKUP(B19,Data!$B$5:$F$502,5,FALSE)*D19)</f>
        <v>905</v>
      </c>
      <c r="O19" s="357"/>
      <c r="P19" s="358"/>
      <c r="Q19" s="359"/>
      <c r="R19" s="360"/>
      <c r="S19" s="359"/>
      <c r="T19" s="359"/>
      <c r="U19" s="360"/>
      <c r="V19" s="361"/>
      <c r="W19" s="360"/>
      <c r="X19" s="334">
        <f>IF(D19="","",VLOOKUP(B19,Data!$B$5:$J$502,9,FALSE)*D19)</f>
        <v>5.75</v>
      </c>
      <c r="Z19" s="386"/>
      <c r="AA19" s="386"/>
      <c r="AB19" s="386"/>
      <c r="AC19" s="386"/>
      <c r="AD19" s="386"/>
    </row>
    <row r="20" spans="1:30" s="468" customFormat="1" ht="19.25" customHeight="1">
      <c r="A20" s="540">
        <v>2</v>
      </c>
      <c r="B20" s="584" t="s">
        <v>32</v>
      </c>
      <c r="C20" s="324" t="str">
        <f>IF(D20="","",VLOOKUP(B20,Data!$B$5:$L$502,2,FALSE))</f>
        <v>ZQ21280</v>
      </c>
      <c r="D20" s="470">
        <v>1</v>
      </c>
      <c r="E20" s="485"/>
      <c r="F20" s="485"/>
      <c r="G20" s="525"/>
      <c r="H20" s="325">
        <f>IF(D20="","",VLOOKUP(B20,Data!$B$5:$L$502,11,FALSE))</f>
        <v>1748.05</v>
      </c>
      <c r="I20" s="326">
        <f t="shared" si="0"/>
        <v>1748.05</v>
      </c>
      <c r="J20" s="327" t="str">
        <f>IF(D20="","",VLOOKUP(B20,Data!$B$5:$D$502,3,FALSE))</f>
        <v>C/T</v>
      </c>
      <c r="K20" s="327" t="str">
        <f>IF(D20="","",VLOOKUP(B20,Data!$B$5:$M$502,12,FALSE))</f>
        <v>Indonesia</v>
      </c>
      <c r="L20" s="356" t="s">
        <v>1036</v>
      </c>
      <c r="M20" s="325">
        <f>IF(D20="","",VLOOKUP(B20,Data!$B$5:$E$502,4,FALSE)*D20)</f>
        <v>201</v>
      </c>
      <c r="N20" s="325">
        <f>IF(D20="","",VLOOKUP(B20,Data!$B$5:$F$502,5,FALSE)*D20)</f>
        <v>181</v>
      </c>
      <c r="O20" s="357"/>
      <c r="P20" s="358"/>
      <c r="Q20" s="359"/>
      <c r="R20" s="360"/>
      <c r="S20" s="359"/>
      <c r="T20" s="359"/>
      <c r="U20" s="360"/>
      <c r="V20" s="361"/>
      <c r="W20" s="360"/>
      <c r="X20" s="334">
        <f>IF(D20="","",VLOOKUP(B20,Data!$B$5:$J$502,9,FALSE)*D20)</f>
        <v>1.1499999999999999</v>
      </c>
      <c r="Z20" s="386"/>
      <c r="AA20" s="386"/>
      <c r="AB20" s="386"/>
      <c r="AC20" s="386"/>
      <c r="AD20" s="386"/>
    </row>
    <row r="21" spans="1:30" s="468" customFormat="1" ht="19.25" customHeight="1">
      <c r="A21" s="540">
        <v>3</v>
      </c>
      <c r="B21" s="584" t="s">
        <v>828</v>
      </c>
      <c r="C21" s="324" t="str">
        <f>IF(D21="","",VLOOKUP(B21,Data!$B$5:$L$502,2,FALSE))</f>
        <v>VCM8070</v>
      </c>
      <c r="D21" s="470">
        <v>1</v>
      </c>
      <c r="E21" s="485"/>
      <c r="F21" s="485"/>
      <c r="G21" s="525" t="s">
        <v>529</v>
      </c>
      <c r="H21" s="325">
        <f>IF(D21="","",VLOOKUP(B21,Data!$B$5:$L$502,11,FALSE))</f>
        <v>2205.0100000000002</v>
      </c>
      <c r="I21" s="326">
        <f t="shared" si="0"/>
        <v>2205.0100000000002</v>
      </c>
      <c r="J21" s="327" t="str">
        <f>IF(D21="","",VLOOKUP(B21,Data!$B$5:$D$502,3,FALSE))</f>
        <v>C/T</v>
      </c>
      <c r="K21" s="327" t="str">
        <f>IF(D21="","",VLOOKUP(B21,Data!$B$5:$M$502,12,FALSE))</f>
        <v>Indonesia</v>
      </c>
      <c r="L21" s="356" t="s">
        <v>1036</v>
      </c>
      <c r="M21" s="325">
        <f>IF(D21="","",VLOOKUP(B21,Data!$B$5:$E$502,4,FALSE)*D21)</f>
        <v>204</v>
      </c>
      <c r="N21" s="325">
        <f>IF(D21="","",VLOOKUP(B21,Data!$B$5:$F$502,5,FALSE)*D21)</f>
        <v>184</v>
      </c>
      <c r="O21" s="357"/>
      <c r="P21" s="358"/>
      <c r="Q21" s="359"/>
      <c r="R21" s="360"/>
      <c r="S21" s="359"/>
      <c r="T21" s="359"/>
      <c r="U21" s="360"/>
      <c r="V21" s="361"/>
      <c r="W21" s="360"/>
      <c r="X21" s="334">
        <f>IF(D21="","",VLOOKUP(B21,Data!$B$5:$J$502,9,FALSE)*D21)</f>
        <v>1.129</v>
      </c>
      <c r="Z21" s="386"/>
      <c r="AA21" s="386"/>
      <c r="AB21" s="386"/>
      <c r="AC21" s="386"/>
      <c r="AD21" s="386"/>
    </row>
    <row r="22" spans="1:30" s="468" customFormat="1" ht="19.25" customHeight="1">
      <c r="A22" s="540">
        <v>4</v>
      </c>
      <c r="B22" s="584" t="s">
        <v>353</v>
      </c>
      <c r="C22" s="324" t="str">
        <f>IF(D22="","",VLOOKUP(B22,Data!$B$5:$L$502,2,FALSE))</f>
        <v>ZF71250</v>
      </c>
      <c r="D22" s="470">
        <v>15</v>
      </c>
      <c r="E22" s="485"/>
      <c r="F22" s="485"/>
      <c r="G22" s="312"/>
      <c r="H22" s="325">
        <f>IF(D22="","",VLOOKUP(B22,Data!$B$5:$L$502,11,FALSE))</f>
        <v>1991.71</v>
      </c>
      <c r="I22" s="326">
        <f t="shared" si="0"/>
        <v>29875.65</v>
      </c>
      <c r="J22" s="327" t="str">
        <f>IF(D22="","",VLOOKUP(B22,Data!$B$5:$D$502,3,FALSE))</f>
        <v>C/T</v>
      </c>
      <c r="K22" s="327" t="str">
        <f>IF(D22="","",VLOOKUP(B22,Data!$B$5:$M$502,12,FALSE))</f>
        <v>Indonesia</v>
      </c>
      <c r="L22" s="356" t="s">
        <v>1036</v>
      </c>
      <c r="M22" s="325">
        <f>IF(D22="","",VLOOKUP(B22,Data!$B$5:$E$502,4,FALSE)*D22)</f>
        <v>3300</v>
      </c>
      <c r="N22" s="325">
        <f>IF(D22="","",VLOOKUP(B22,Data!$B$5:$F$502,5,FALSE)*D22)</f>
        <v>2985</v>
      </c>
      <c r="O22" s="357"/>
      <c r="P22" s="358"/>
      <c r="Q22" s="359"/>
      <c r="R22" s="360"/>
      <c r="S22" s="359"/>
      <c r="T22" s="359"/>
      <c r="U22" s="360"/>
      <c r="V22" s="361"/>
      <c r="W22" s="360"/>
      <c r="X22" s="334">
        <f>IF(D22="","",VLOOKUP(B22,Data!$B$5:$J$502,9,FALSE)*D22)</f>
        <v>17.775000000000002</v>
      </c>
      <c r="Z22" s="386"/>
      <c r="AA22" s="386"/>
      <c r="AB22" s="386"/>
      <c r="AC22" s="386"/>
      <c r="AD22" s="386"/>
    </row>
    <row r="23" spans="1:30" s="468" customFormat="1" ht="19.25" customHeight="1">
      <c r="A23" s="540">
        <v>5</v>
      </c>
      <c r="B23" s="584" t="s">
        <v>33</v>
      </c>
      <c r="C23" s="324" t="str">
        <f>IF(D23="","",VLOOKUP(B23,Data!$B$5:$L$502,2,FALSE))</f>
        <v>ZQ21300</v>
      </c>
      <c r="D23" s="470">
        <v>2</v>
      </c>
      <c r="E23" s="485"/>
      <c r="F23" s="485"/>
      <c r="G23" s="312" t="s">
        <v>982</v>
      </c>
      <c r="H23" s="325">
        <f>IF(D23="","",VLOOKUP(B23,Data!$B$5:$L$502,11,FALSE))</f>
        <v>2033.63</v>
      </c>
      <c r="I23" s="326">
        <f t="shared" si="0"/>
        <v>4067.26</v>
      </c>
      <c r="J23" s="327" t="str">
        <f>IF(D23="","",VLOOKUP(B23,Data!$B$5:$D$502,3,FALSE))</f>
        <v>C/T</v>
      </c>
      <c r="K23" s="327" t="str">
        <f>IF(D23="","",VLOOKUP(B23,Data!$B$5:$M$502,12,FALSE))</f>
        <v>Indonesia</v>
      </c>
      <c r="L23" s="356" t="s">
        <v>1036</v>
      </c>
      <c r="M23" s="325">
        <f>IF(D23="","",VLOOKUP(B23,Data!$B$5:$E$502,4,FALSE)*D23)</f>
        <v>440</v>
      </c>
      <c r="N23" s="325">
        <f>IF(D23="","",VLOOKUP(B23,Data!$B$5:$F$502,5,FALSE)*D23)</f>
        <v>398</v>
      </c>
      <c r="O23" s="357"/>
      <c r="P23" s="358"/>
      <c r="Q23" s="359"/>
      <c r="R23" s="360"/>
      <c r="S23" s="359"/>
      <c r="T23" s="359"/>
      <c r="U23" s="360"/>
      <c r="V23" s="361"/>
      <c r="W23" s="360"/>
      <c r="X23" s="334">
        <f>IF(D23="","",VLOOKUP(B23,Data!$B$5:$J$502,9,FALSE)*D23)</f>
        <v>2.37</v>
      </c>
      <c r="Z23" s="386"/>
      <c r="AA23" s="386"/>
      <c r="AB23" s="386"/>
      <c r="AC23" s="386"/>
      <c r="AD23" s="386"/>
    </row>
    <row r="24" spans="1:30" s="468" customFormat="1" ht="19.25" customHeight="1">
      <c r="A24" s="540">
        <v>6</v>
      </c>
      <c r="B24" s="584" t="s">
        <v>25</v>
      </c>
      <c r="C24" s="324" t="str">
        <f>IF(D24="","",VLOOKUP(B24,Data!$B$5:$L$502,2,FALSE))</f>
        <v>ZJ73720</v>
      </c>
      <c r="D24" s="470">
        <v>1</v>
      </c>
      <c r="E24" s="485"/>
      <c r="F24" s="485"/>
      <c r="G24" s="525"/>
      <c r="H24" s="325">
        <f>IF(D24="","",VLOOKUP(B24,Data!$B$5:$L$502,11,FALSE))</f>
        <v>2445.35</v>
      </c>
      <c r="I24" s="326">
        <f t="shared" si="0"/>
        <v>2445.35</v>
      </c>
      <c r="J24" s="327" t="str">
        <f>IF(D24="","",VLOOKUP(B24,Data!$B$5:$D$502,3,FALSE))</f>
        <v>C/T</v>
      </c>
      <c r="K24" s="327" t="str">
        <f>IF(D24="","",VLOOKUP(B24,Data!$B$5:$M$502,12,FALSE))</f>
        <v>Indonesia</v>
      </c>
      <c r="L24" s="356" t="s">
        <v>1036</v>
      </c>
      <c r="M24" s="325">
        <f>IF(D24="","",VLOOKUP(B24,Data!$B$5:$E$502,4,FALSE)*D24)</f>
        <v>220</v>
      </c>
      <c r="N24" s="325">
        <f>IF(D24="","",VLOOKUP(B24,Data!$B$5:$F$502,5,FALSE)*D24)</f>
        <v>199</v>
      </c>
      <c r="O24" s="357"/>
      <c r="P24" s="358"/>
      <c r="Q24" s="359"/>
      <c r="R24" s="360"/>
      <c r="S24" s="359"/>
      <c r="T24" s="359"/>
      <c r="U24" s="360"/>
      <c r="V24" s="361"/>
      <c r="W24" s="360"/>
      <c r="X24" s="334">
        <f>IF(D24="","",VLOOKUP(B24,Data!$B$5:$J$502,9,FALSE)*D24)</f>
        <v>1.1850000000000001</v>
      </c>
      <c r="Z24" s="386"/>
      <c r="AA24" s="386"/>
      <c r="AB24" s="386"/>
      <c r="AC24" s="386"/>
      <c r="AD24" s="386"/>
    </row>
    <row r="25" spans="1:30" s="468" customFormat="1" ht="19.25" customHeight="1">
      <c r="A25" s="540">
        <v>7</v>
      </c>
      <c r="B25" s="584" t="s">
        <v>26</v>
      </c>
      <c r="C25" s="324" t="str">
        <f>IF(D25="","",VLOOKUP(B25,Data!$B$5:$L$502,2,FALSE))</f>
        <v>ZJ73730</v>
      </c>
      <c r="D25" s="470">
        <v>1</v>
      </c>
      <c r="E25" s="485"/>
      <c r="F25" s="485"/>
      <c r="G25" s="525"/>
      <c r="H25" s="325">
        <f>IF(D25="","",VLOOKUP(B25,Data!$B$5:$L$502,11,FALSE))</f>
        <v>2456.2800000000002</v>
      </c>
      <c r="I25" s="326">
        <f t="shared" si="0"/>
        <v>2456.2800000000002</v>
      </c>
      <c r="J25" s="327" t="str">
        <f>IF(D25="","",VLOOKUP(B25,Data!$B$5:$D$502,3,FALSE))</f>
        <v>C/T</v>
      </c>
      <c r="K25" s="327" t="str">
        <f>IF(D25="","",VLOOKUP(B25,Data!$B$5:$M$502,12,FALSE))</f>
        <v>Indonesia</v>
      </c>
      <c r="L25" s="356" t="s">
        <v>1036</v>
      </c>
      <c r="M25" s="325">
        <f>IF(D25="","",VLOOKUP(B25,Data!$B$5:$E$502,4,FALSE)*D25)</f>
        <v>220</v>
      </c>
      <c r="N25" s="325">
        <f>IF(D25="","",VLOOKUP(B25,Data!$B$5:$F$502,5,FALSE)*D25)</f>
        <v>199</v>
      </c>
      <c r="O25" s="357"/>
      <c r="P25" s="358"/>
      <c r="Q25" s="359"/>
      <c r="R25" s="360"/>
      <c r="S25" s="359"/>
      <c r="T25" s="359"/>
      <c r="U25" s="360"/>
      <c r="V25" s="361"/>
      <c r="W25" s="360"/>
      <c r="X25" s="334">
        <f>IF(D25="","",VLOOKUP(B25,Data!$B$5:$J$502,9,FALSE)*D25)</f>
        <v>1.1850000000000001</v>
      </c>
      <c r="Z25" s="386"/>
      <c r="AA25" s="386"/>
      <c r="AB25" s="386"/>
      <c r="AC25" s="386"/>
      <c r="AD25" s="386"/>
    </row>
    <row r="26" spans="1:30" s="468" customFormat="1" ht="19.25" customHeight="1">
      <c r="A26" s="540">
        <v>8</v>
      </c>
      <c r="B26" s="584" t="s">
        <v>396</v>
      </c>
      <c r="C26" s="324" t="str">
        <f>IF(D26="","",VLOOKUP(B26,Data!$B$5:$L$502,2,FALSE))</f>
        <v>ZW44780</v>
      </c>
      <c r="D26" s="470">
        <v>1</v>
      </c>
      <c r="E26" s="485"/>
      <c r="F26" s="485"/>
      <c r="G26" s="525"/>
      <c r="H26" s="325">
        <f>IF(D26="","",VLOOKUP(B26,Data!$B$5:$L$502,11,FALSE))</f>
        <v>2167.13</v>
      </c>
      <c r="I26" s="326">
        <f t="shared" si="0"/>
        <v>2167.13</v>
      </c>
      <c r="J26" s="327" t="str">
        <f>IF(D26="","",VLOOKUP(B26,Data!$B$5:$D$502,3,FALSE))</f>
        <v>C/T</v>
      </c>
      <c r="K26" s="327" t="str">
        <f>IF(D26="","",VLOOKUP(B26,Data!$B$5:$M$502,12,FALSE))</f>
        <v>Indonesia</v>
      </c>
      <c r="L26" s="356" t="s">
        <v>1036</v>
      </c>
      <c r="M26" s="325">
        <f>IF(D26="","",VLOOKUP(B26,Data!$B$5:$E$502,4,FALSE)*D26)</f>
        <v>220</v>
      </c>
      <c r="N26" s="325">
        <f>IF(D26="","",VLOOKUP(B26,Data!$B$5:$F$502,5,FALSE)*D26)</f>
        <v>199</v>
      </c>
      <c r="O26" s="357"/>
      <c r="P26" s="358"/>
      <c r="Q26" s="359"/>
      <c r="R26" s="360"/>
      <c r="S26" s="359"/>
      <c r="T26" s="359"/>
      <c r="U26" s="360"/>
      <c r="V26" s="361"/>
      <c r="W26" s="360"/>
      <c r="X26" s="334">
        <f>IF(D26="","",VLOOKUP(B26,Data!$B$5:$J$502,9,FALSE)*D26)</f>
        <v>1.1850000000000001</v>
      </c>
      <c r="Z26" s="386"/>
      <c r="AA26" s="386"/>
      <c r="AB26" s="386"/>
      <c r="AC26" s="386"/>
      <c r="AD26" s="386"/>
    </row>
    <row r="27" spans="1:30" s="468" customFormat="1" ht="19.25" customHeight="1">
      <c r="A27" s="540">
        <v>9</v>
      </c>
      <c r="B27" s="584" t="s">
        <v>720</v>
      </c>
      <c r="C27" s="324" t="str">
        <f>IF(D27="","",VLOOKUP(B27,Data!$B$5:$L$502,2,FALSE))</f>
        <v>VAC9540</v>
      </c>
      <c r="D27" s="485">
        <v>1</v>
      </c>
      <c r="E27" s="485"/>
      <c r="F27" s="485"/>
      <c r="G27" s="525"/>
      <c r="H27" s="325">
        <f>IF(D27="","",VLOOKUP(B27,Data!$B$5:$L$502,11,FALSE))</f>
        <v>2343</v>
      </c>
      <c r="I27" s="326">
        <f t="shared" si="0"/>
        <v>2343</v>
      </c>
      <c r="J27" s="327" t="str">
        <f>IF(D27="","",VLOOKUP(B27,Data!$B$5:$D$502,3,FALSE))</f>
        <v>C/T</v>
      </c>
      <c r="K27" s="327" t="str">
        <f>IF(D27="","",VLOOKUP(B27,Data!$B$5:$M$502,12,FALSE))</f>
        <v>Indonesia</v>
      </c>
      <c r="L27" s="356" t="s">
        <v>1036</v>
      </c>
      <c r="M27" s="325">
        <f>IF(D27="","",VLOOKUP(B27,Data!$B$5:$E$502,4,FALSE)*D27)</f>
        <v>225</v>
      </c>
      <c r="N27" s="325">
        <f>IF(D27="","",VLOOKUP(B27,Data!$B$5:$F$502,5,FALSE)*D27)</f>
        <v>204</v>
      </c>
      <c r="O27" s="357"/>
      <c r="P27" s="358"/>
      <c r="Q27" s="359"/>
      <c r="R27" s="360"/>
      <c r="S27" s="359"/>
      <c r="T27" s="359"/>
      <c r="U27" s="360"/>
      <c r="V27" s="361"/>
      <c r="W27" s="360"/>
      <c r="X27" s="334">
        <f>IF(D27="","",VLOOKUP(B27,Data!$B$5:$J$502,9,FALSE)*D27)</f>
        <v>1.1850000000000001</v>
      </c>
      <c r="Z27" s="386"/>
      <c r="AA27" s="386"/>
      <c r="AB27" s="386"/>
      <c r="AC27" s="386"/>
      <c r="AD27" s="386"/>
    </row>
    <row r="28" spans="1:30" s="468" customFormat="1" ht="19.25" customHeight="1">
      <c r="A28" s="540">
        <v>10</v>
      </c>
      <c r="B28" s="584" t="s">
        <v>792</v>
      </c>
      <c r="C28" s="324" t="str">
        <f>IF(D28="","",VLOOKUP(B28,Data!$B$5:$L$502,2,FALSE))</f>
        <v>VAW7040</v>
      </c>
      <c r="D28" s="470">
        <v>1</v>
      </c>
      <c r="E28" s="485"/>
      <c r="F28" s="485"/>
      <c r="G28" s="525"/>
      <c r="H28" s="325">
        <f>IF(D28="","",VLOOKUP(B28,Data!$B$5:$L$502,11,FALSE))</f>
        <v>2384.88</v>
      </c>
      <c r="I28" s="326">
        <f>IF(D28&gt;0,D28*H28,"-")</f>
        <v>2384.88</v>
      </c>
      <c r="J28" s="327" t="str">
        <f>IF(D28="","",VLOOKUP(B28,Data!$B$5:$D$502,3,FALSE))</f>
        <v>C/T</v>
      </c>
      <c r="K28" s="327" t="str">
        <f>IF(D28="","",VLOOKUP(B28,Data!$B$5:$M$502,12,FALSE))</f>
        <v>Indonesia</v>
      </c>
      <c r="L28" s="356" t="s">
        <v>1036</v>
      </c>
      <c r="M28" s="325">
        <f>IF(D28="","",VLOOKUP(B28,Data!$B$5:$E$502,4,FALSE)*D28)</f>
        <v>225</v>
      </c>
      <c r="N28" s="325">
        <f>IF(D28="","",VLOOKUP(B28,Data!$B$5:$F$502,5,FALSE)*D28)</f>
        <v>204</v>
      </c>
      <c r="O28" s="357"/>
      <c r="P28" s="358"/>
      <c r="Q28" s="359"/>
      <c r="R28" s="360"/>
      <c r="S28" s="359"/>
      <c r="T28" s="359"/>
      <c r="U28" s="360"/>
      <c r="V28" s="361"/>
      <c r="W28" s="360"/>
      <c r="X28" s="334">
        <f>IF(D28="","",VLOOKUP(B28,Data!$B$5:$J$502,9,FALSE)*D28)</f>
        <v>1.1850000000000001</v>
      </c>
      <c r="Z28" s="386"/>
      <c r="AA28" s="386"/>
      <c r="AB28" s="386"/>
      <c r="AC28" s="386"/>
      <c r="AD28" s="386"/>
    </row>
    <row r="29" spans="1:30" s="468" customFormat="1" ht="19.25" customHeight="1">
      <c r="A29" s="540">
        <v>11</v>
      </c>
      <c r="B29" s="584" t="s">
        <v>355</v>
      </c>
      <c r="C29" s="324" t="str">
        <f>IF(D29="","",VLOOKUP(B29,Data!$B$5:$L$502,2,FALSE))</f>
        <v>ZF42500</v>
      </c>
      <c r="D29" s="470">
        <v>17</v>
      </c>
      <c r="E29" s="485"/>
      <c r="F29" s="485"/>
      <c r="G29" s="525"/>
      <c r="H29" s="325">
        <f>IF(D29="","",VLOOKUP(B29,Data!$B$5:$L$502,11,FALSE))</f>
        <v>2302.7199999999998</v>
      </c>
      <c r="I29" s="326">
        <f>IF(D29&gt;0,D29*H29,"-")</f>
        <v>39146.239999999998</v>
      </c>
      <c r="J29" s="327" t="str">
        <f>IF(D29="","",VLOOKUP(B29,Data!$B$5:$D$502,3,FALSE))</f>
        <v>C/T</v>
      </c>
      <c r="K29" s="327" t="str">
        <f>IF(D29="","",VLOOKUP(B29,Data!$B$5:$M$502,12,FALSE))</f>
        <v>Indonesia</v>
      </c>
      <c r="L29" s="356" t="s">
        <v>1036</v>
      </c>
      <c r="M29" s="325">
        <f>IF(D29="","",VLOOKUP(B29,Data!$B$5:$E$502,4,FALSE)*D29)</f>
        <v>4539</v>
      </c>
      <c r="N29" s="325">
        <f>IF(D29="","",VLOOKUP(B29,Data!$B$5:$F$502,5,FALSE)*D29)</f>
        <v>4114</v>
      </c>
      <c r="O29" s="357"/>
      <c r="P29" s="358"/>
      <c r="Q29" s="359"/>
      <c r="R29" s="360"/>
      <c r="S29" s="359"/>
      <c r="T29" s="359"/>
      <c r="U29" s="360"/>
      <c r="V29" s="361"/>
      <c r="W29" s="360"/>
      <c r="X29" s="334">
        <f>IF(D29="","",VLOOKUP(B29,Data!$B$5:$J$502,9,FALSE)*D29)</f>
        <v>25.295999999999999</v>
      </c>
      <c r="Z29" s="386"/>
      <c r="AA29" s="386"/>
      <c r="AB29" s="386"/>
      <c r="AC29" s="386"/>
      <c r="AD29" s="386"/>
    </row>
    <row r="30" spans="1:30" s="468" customFormat="1" ht="19.25" customHeight="1">
      <c r="A30" s="540">
        <v>12</v>
      </c>
      <c r="B30" s="584" t="s">
        <v>34</v>
      </c>
      <c r="C30" s="324" t="str">
        <f>IF(D30="","",VLOOKUP(B30,Data!$B$5:$L$502,2,FALSE))</f>
        <v>ZQ21310</v>
      </c>
      <c r="D30" s="470">
        <v>4</v>
      </c>
      <c r="E30" s="485"/>
      <c r="F30" s="485"/>
      <c r="G30" s="525"/>
      <c r="H30" s="325">
        <f>IF(D30="","",VLOOKUP(B30,Data!$B$5:$L$502,11,FALSE))</f>
        <v>2344.4699999999998</v>
      </c>
      <c r="I30" s="326">
        <f>IF(D30&gt;0,D30*H30,"-")</f>
        <v>9377.8799999999992</v>
      </c>
      <c r="J30" s="327" t="str">
        <f>IF(D30="","",VLOOKUP(B30,Data!$B$5:$D$502,3,FALSE))</f>
        <v>C/T</v>
      </c>
      <c r="K30" s="327" t="str">
        <f>IF(D30="","",VLOOKUP(B30,Data!$B$5:$M$502,12,FALSE))</f>
        <v>Indonesia</v>
      </c>
      <c r="L30" s="356" t="s">
        <v>1036</v>
      </c>
      <c r="M30" s="325">
        <f>IF(D30="","",VLOOKUP(B30,Data!$B$5:$E$502,4,FALSE)*D30)</f>
        <v>1068</v>
      </c>
      <c r="N30" s="325">
        <f>IF(D30="","",VLOOKUP(B30,Data!$B$5:$F$502,5,FALSE)*D30)</f>
        <v>968</v>
      </c>
      <c r="O30" s="357"/>
      <c r="P30" s="358"/>
      <c r="Q30" s="359"/>
      <c r="R30" s="360"/>
      <c r="S30" s="359"/>
      <c r="T30" s="359"/>
      <c r="U30" s="360"/>
      <c r="V30" s="361"/>
      <c r="W30" s="360"/>
      <c r="X30" s="334">
        <f>IF(D30="","",VLOOKUP(B30,Data!$B$5:$J$502,9,FALSE)*D30)</f>
        <v>5.952</v>
      </c>
      <c r="Z30" s="386"/>
      <c r="AA30" s="386"/>
      <c r="AB30" s="386"/>
      <c r="AC30" s="386"/>
      <c r="AD30" s="386"/>
    </row>
    <row r="31" spans="1:30" s="468" customFormat="1" ht="19.25" customHeight="1">
      <c r="A31" s="540">
        <v>13</v>
      </c>
      <c r="B31" s="584" t="s">
        <v>398</v>
      </c>
      <c r="C31" s="324" t="str">
        <f>IF(D31="","",VLOOKUP(B31,Data!$B$5:$L$502,2,FALSE))</f>
        <v>ZW44790</v>
      </c>
      <c r="D31" s="470">
        <v>3</v>
      </c>
      <c r="E31" s="485"/>
      <c r="F31" s="485"/>
      <c r="G31" s="525"/>
      <c r="H31" s="325">
        <f>IF(D31="","",VLOOKUP(B31,Data!$B$5:$L$502,11,FALSE))</f>
        <v>2531</v>
      </c>
      <c r="I31" s="326">
        <f>IF(D31&gt;0,D31*H31,"-")</f>
        <v>7593</v>
      </c>
      <c r="J31" s="327" t="str">
        <f>IF(D31="","",VLOOKUP(B31,Data!$B$5:$D$502,3,FALSE))</f>
        <v>C/T</v>
      </c>
      <c r="K31" s="327" t="str">
        <f>IF(D31="","",VLOOKUP(B31,Data!$B$5:$M$502,12,FALSE))</f>
        <v>Indonesia</v>
      </c>
      <c r="L31" s="356" t="s">
        <v>1036</v>
      </c>
      <c r="M31" s="325">
        <f>IF(D31="","",VLOOKUP(B31,Data!$B$5:$E$502,4,FALSE)*D31)</f>
        <v>801</v>
      </c>
      <c r="N31" s="325">
        <f>IF(D31="","",VLOOKUP(B31,Data!$B$5:$F$502,5,FALSE)*D31)</f>
        <v>726</v>
      </c>
      <c r="O31" s="357"/>
      <c r="P31" s="358"/>
      <c r="Q31" s="359"/>
      <c r="R31" s="360"/>
      <c r="S31" s="359"/>
      <c r="T31" s="359"/>
      <c r="U31" s="360"/>
      <c r="V31" s="361"/>
      <c r="W31" s="360"/>
      <c r="X31" s="334">
        <f>IF(D31="","",VLOOKUP(B31,Data!$B$5:$J$502,9,FALSE)*D31)</f>
        <v>4.4640000000000004</v>
      </c>
      <c r="Z31" s="386"/>
      <c r="AA31" s="386"/>
      <c r="AB31" s="386"/>
      <c r="AC31" s="386"/>
      <c r="AD31" s="386"/>
    </row>
    <row r="32" spans="1:30" s="468" customFormat="1" ht="19.25" customHeight="1">
      <c r="A32" s="540">
        <v>14</v>
      </c>
      <c r="B32" s="584" t="s">
        <v>796</v>
      </c>
      <c r="C32" s="324" t="str">
        <f>IF(D32="","",VLOOKUP(B32,Data!$B$5:$L$502,2,FALSE))</f>
        <v>VAW7090</v>
      </c>
      <c r="D32" s="470">
        <v>1</v>
      </c>
      <c r="E32" s="485"/>
      <c r="F32" s="485"/>
      <c r="G32" s="525"/>
      <c r="H32" s="325">
        <f>IF(D32="","",VLOOKUP(B32,Data!$B$5:$L$502,11,FALSE))</f>
        <v>3043.29</v>
      </c>
      <c r="I32" s="326">
        <f>IF(D32&gt;0,D32*H32,"-")</f>
        <v>3043.29</v>
      </c>
      <c r="J32" s="327" t="str">
        <f>IF(D32="","",VLOOKUP(B32,Data!$B$5:$D$502,3,FALSE))</f>
        <v>C/T</v>
      </c>
      <c r="K32" s="327" t="str">
        <f>IF(D32="","",VLOOKUP(B32,Data!$B$5:$M$502,12,FALSE))</f>
        <v>Indonesia</v>
      </c>
      <c r="L32" s="356" t="s">
        <v>1036</v>
      </c>
      <c r="M32" s="325">
        <f>IF(D32="","",VLOOKUP(B32,Data!$B$5:$E$502,4,FALSE)*D32)</f>
        <v>272</v>
      </c>
      <c r="N32" s="325">
        <f>IF(D32="","",VLOOKUP(B32,Data!$B$5:$F$502,5,FALSE)*D32)</f>
        <v>247</v>
      </c>
      <c r="O32" s="357"/>
      <c r="P32" s="358"/>
      <c r="Q32" s="359"/>
      <c r="R32" s="360"/>
      <c r="S32" s="359"/>
      <c r="T32" s="359"/>
      <c r="U32" s="360"/>
      <c r="V32" s="361"/>
      <c r="W32" s="360"/>
      <c r="X32" s="334">
        <f>IF(D32="","",VLOOKUP(B32,Data!$B$5:$J$502,9,FALSE)*D32)</f>
        <v>1.488</v>
      </c>
      <c r="Z32" s="386"/>
      <c r="AA32" s="386"/>
      <c r="AB32" s="386"/>
      <c r="AC32" s="386"/>
      <c r="AD32" s="386"/>
    </row>
    <row r="33" spans="1:30" s="468" customFormat="1" ht="19.25" customHeight="1">
      <c r="A33" s="540">
        <v>15</v>
      </c>
      <c r="B33" s="584" t="s">
        <v>830</v>
      </c>
      <c r="C33" s="324" t="str">
        <f>IF(D33="","",VLOOKUP(B33,Data!$B$5:$L$502,2,FALSE))</f>
        <v>VAW7100</v>
      </c>
      <c r="D33" s="470">
        <v>1</v>
      </c>
      <c r="E33" s="485"/>
      <c r="F33" s="485"/>
      <c r="G33" s="525"/>
      <c r="H33" s="325">
        <f>IF(D33="","",VLOOKUP(B33,Data!$B$5:$L$502,11,FALSE))</f>
        <v>2901.55</v>
      </c>
      <c r="I33" s="326">
        <f t="shared" ref="I33:I38" si="1">IF(D33&gt;0,D33*H33,"-")</f>
        <v>2901.55</v>
      </c>
      <c r="J33" s="327" t="str">
        <f>IF(D33="","",VLOOKUP(B33,Data!$B$5:$D$502,3,FALSE))</f>
        <v>C/T</v>
      </c>
      <c r="K33" s="327" t="str">
        <f>IF(D33="","",VLOOKUP(B33,Data!$B$5:$M$502,12,FALSE))</f>
        <v>Indonesia</v>
      </c>
      <c r="L33" s="356" t="s">
        <v>1036</v>
      </c>
      <c r="M33" s="325">
        <f>IF(D33="","",VLOOKUP(B33,Data!$B$5:$E$502,4,FALSE)*D33)</f>
        <v>272</v>
      </c>
      <c r="N33" s="325">
        <f>IF(D33="","",VLOOKUP(B33,Data!$B$5:$F$502,5,FALSE)*D33)</f>
        <v>247</v>
      </c>
      <c r="O33" s="357"/>
      <c r="P33" s="358"/>
      <c r="Q33" s="359"/>
      <c r="R33" s="360"/>
      <c r="S33" s="359"/>
      <c r="T33" s="359"/>
      <c r="U33" s="360"/>
      <c r="V33" s="361"/>
      <c r="W33" s="360"/>
      <c r="X33" s="334">
        <f>IF(D33="","",VLOOKUP(B33,Data!$B$5:$J$502,9,FALSE)*D33)</f>
        <v>1.488</v>
      </c>
      <c r="Z33" s="386"/>
      <c r="AA33" s="386"/>
      <c r="AB33" s="386"/>
      <c r="AC33" s="386"/>
      <c r="AD33" s="386"/>
    </row>
    <row r="34" spans="1:30" s="468" customFormat="1" ht="19.25" customHeight="1">
      <c r="A34" s="540">
        <v>16</v>
      </c>
      <c r="B34" s="584" t="s">
        <v>894</v>
      </c>
      <c r="C34" s="324" t="str">
        <f>IF(D34="","",VLOOKUP(B34,Data!$B$5:$L$502,2,FALSE))</f>
        <v>VCM7910</v>
      </c>
      <c r="D34" s="470">
        <v>4</v>
      </c>
      <c r="E34" s="485"/>
      <c r="F34" s="485"/>
      <c r="G34" s="525"/>
      <c r="H34" s="325">
        <f>IF(D34="","",VLOOKUP(B34,Data!$B$5:$L$502,11,FALSE))</f>
        <v>2518.09</v>
      </c>
      <c r="I34" s="326">
        <f t="shared" si="1"/>
        <v>10072.36</v>
      </c>
      <c r="J34" s="327" t="str">
        <f>IF(D34="","",VLOOKUP(B34,Data!$B$5:$D$502,3,FALSE))</f>
        <v>C/T</v>
      </c>
      <c r="K34" s="327" t="str">
        <f>IF(D34="","",VLOOKUP(B34,Data!$B$5:$M$502,12,FALSE))</f>
        <v>Indonesia</v>
      </c>
      <c r="L34" s="356" t="s">
        <v>1036</v>
      </c>
      <c r="M34" s="325">
        <f>IF(D34="","",VLOOKUP(B34,Data!$B$5:$E$502,4,FALSE)*D34)</f>
        <v>1040</v>
      </c>
      <c r="N34" s="325">
        <f>IF(D34="","",VLOOKUP(B34,Data!$B$5:$F$502,5,FALSE)*D34)</f>
        <v>940</v>
      </c>
      <c r="O34" s="357"/>
      <c r="P34" s="358"/>
      <c r="Q34" s="359"/>
      <c r="R34" s="360"/>
      <c r="S34" s="359"/>
      <c r="T34" s="359"/>
      <c r="U34" s="360"/>
      <c r="V34" s="361"/>
      <c r="W34" s="360"/>
      <c r="X34" s="334">
        <f>IF(D34="","",VLOOKUP(B34,Data!$B$5:$J$502,9,FALSE)*D34)</f>
        <v>5.6280000000000001</v>
      </c>
      <c r="Z34" s="386"/>
      <c r="AA34" s="386"/>
      <c r="AB34" s="386"/>
      <c r="AC34" s="386"/>
      <c r="AD34" s="386"/>
    </row>
    <row r="35" spans="1:30" s="468" customFormat="1" ht="19.25" customHeight="1">
      <c r="A35" s="540">
        <v>17</v>
      </c>
      <c r="B35" s="584" t="s">
        <v>892</v>
      </c>
      <c r="C35" s="324" t="str">
        <f>IF(D35="","",VLOOKUP(B35,Data!$B$5:$L$502,2,FALSE))</f>
        <v>VCM7890</v>
      </c>
      <c r="D35" s="470">
        <v>12</v>
      </c>
      <c r="E35" s="485"/>
      <c r="F35" s="485"/>
      <c r="G35" s="525"/>
      <c r="H35" s="325">
        <f>IF(D35="","",VLOOKUP(B35,Data!$B$5:$L$502,11,FALSE))</f>
        <v>2253.08</v>
      </c>
      <c r="I35" s="326">
        <f t="shared" si="1"/>
        <v>27036.959999999999</v>
      </c>
      <c r="J35" s="327" t="str">
        <f>IF(D35="","",VLOOKUP(B35,Data!$B$5:$D$502,3,FALSE))</f>
        <v>C/T</v>
      </c>
      <c r="K35" s="327" t="str">
        <f>IF(D35="","",VLOOKUP(B35,Data!$B$5:$M$502,12,FALSE))</f>
        <v>Indonesia</v>
      </c>
      <c r="L35" s="356" t="s">
        <v>1036</v>
      </c>
      <c r="M35" s="325">
        <f>IF(D35="","",VLOOKUP(B35,Data!$B$5:$E$502,4,FALSE)*D35)</f>
        <v>3120</v>
      </c>
      <c r="N35" s="325">
        <f>IF(D35="","",VLOOKUP(B35,Data!$B$5:$F$502,5,FALSE)*D35)</f>
        <v>2820</v>
      </c>
      <c r="O35" s="357"/>
      <c r="P35" s="358"/>
      <c r="Q35" s="359"/>
      <c r="R35" s="360"/>
      <c r="S35" s="359"/>
      <c r="T35" s="359"/>
      <c r="U35" s="360"/>
      <c r="V35" s="361"/>
      <c r="W35" s="360"/>
      <c r="X35" s="334">
        <f>IF(D35="","",VLOOKUP(B35,Data!$B$5:$J$502,9,FALSE)*D35)</f>
        <v>16.884</v>
      </c>
      <c r="Z35" s="386"/>
      <c r="AA35" s="386"/>
      <c r="AB35" s="386"/>
      <c r="AC35" s="386"/>
      <c r="AD35" s="386"/>
    </row>
    <row r="36" spans="1:30" s="468" customFormat="1" ht="19.25" customHeight="1">
      <c r="A36" s="540">
        <v>18</v>
      </c>
      <c r="B36" s="584" t="s">
        <v>893</v>
      </c>
      <c r="C36" s="324" t="str">
        <f>IF(D36="","",VLOOKUP(B36,Data!$B$5:$L$502,2,FALSE))</f>
        <v>VCM7900</v>
      </c>
      <c r="D36" s="470">
        <v>14</v>
      </c>
      <c r="E36" s="485"/>
      <c r="F36" s="485"/>
      <c r="G36" s="525"/>
      <c r="H36" s="325">
        <f>IF(D36="","",VLOOKUP(B36,Data!$B$5:$L$502,11,FALSE))</f>
        <v>2696.84</v>
      </c>
      <c r="I36" s="326">
        <f t="shared" si="1"/>
        <v>37755.760000000002</v>
      </c>
      <c r="J36" s="327" t="str">
        <f>IF(D36="","",VLOOKUP(B36,Data!$B$5:$D$502,3,FALSE))</f>
        <v>C/T</v>
      </c>
      <c r="K36" s="327" t="str">
        <f>IF(D36="","",VLOOKUP(B36,Data!$B$5:$M$502,12,FALSE))</f>
        <v>Indonesia</v>
      </c>
      <c r="L36" s="356" t="s">
        <v>1036</v>
      </c>
      <c r="M36" s="325">
        <f>IF(D36="","",VLOOKUP(B36,Data!$B$5:$E$502,4,FALSE)*D36)</f>
        <v>3640</v>
      </c>
      <c r="N36" s="325">
        <f>IF(D36="","",VLOOKUP(B36,Data!$B$5:$F$502,5,FALSE)*D36)</f>
        <v>3290</v>
      </c>
      <c r="O36" s="357"/>
      <c r="P36" s="358"/>
      <c r="Q36" s="359"/>
      <c r="R36" s="360"/>
      <c r="S36" s="359"/>
      <c r="T36" s="359"/>
      <c r="U36" s="360"/>
      <c r="V36" s="361"/>
      <c r="W36" s="360"/>
      <c r="X36" s="334">
        <f>IF(D36="","",VLOOKUP(B36,Data!$B$5:$J$502,9,FALSE)*D36)</f>
        <v>19.698</v>
      </c>
      <c r="Z36" s="386"/>
      <c r="AA36" s="386"/>
      <c r="AB36" s="386"/>
      <c r="AC36" s="386"/>
      <c r="AD36" s="386"/>
    </row>
    <row r="37" spans="1:30" s="468" customFormat="1" ht="19.25" customHeight="1">
      <c r="A37" s="540"/>
      <c r="B37" s="499"/>
      <c r="C37" s="324" t="str">
        <f>IF(D37="","",VLOOKUP(B37,Data!$B$5:$L$502,2,FALSE))</f>
        <v/>
      </c>
      <c r="D37" s="485"/>
      <c r="E37" s="485"/>
      <c r="F37" s="485"/>
      <c r="G37" s="312"/>
      <c r="H37" s="325" t="str">
        <f>IF(D37="","",VLOOKUP(B37,Data!$B$5:$L$502,11,FALSE))</f>
        <v/>
      </c>
      <c r="I37" s="326" t="str">
        <f t="shared" si="1"/>
        <v>-</v>
      </c>
      <c r="J37" s="327" t="str">
        <f>IF(D37="","",VLOOKUP(B37,Data!$B$5:$D$502,3,FALSE))</f>
        <v/>
      </c>
      <c r="K37" s="327" t="str">
        <f>IF(D37="","",VLOOKUP(B37,Data!$B$5:$M$502,12,FALSE))</f>
        <v/>
      </c>
      <c r="L37" s="356"/>
      <c r="M37" s="325" t="str">
        <f>IF(D37="","",VLOOKUP(B37,Data!$B$5:$E$502,4,FALSE)*D37)</f>
        <v/>
      </c>
      <c r="N37" s="325" t="str">
        <f>IF(D37="","",VLOOKUP(B37,Data!$B$5:$F$502,5,FALSE)*D37)</f>
        <v/>
      </c>
      <c r="O37" s="357"/>
      <c r="P37" s="358"/>
      <c r="Q37" s="359"/>
      <c r="R37" s="360"/>
      <c r="S37" s="359"/>
      <c r="T37" s="359"/>
      <c r="U37" s="360"/>
      <c r="V37" s="361"/>
      <c r="W37" s="360"/>
      <c r="X37" s="334" t="str">
        <f>IF(D37="","",VLOOKUP(B37,Data!$B$5:$J$502,9,FALSE)*D37)</f>
        <v/>
      </c>
      <c r="Z37" s="386"/>
      <c r="AA37" s="386"/>
      <c r="AB37" s="386"/>
      <c r="AC37" s="386"/>
      <c r="AD37" s="386"/>
    </row>
    <row r="38" spans="1:30" s="468" customFormat="1" ht="19.25" customHeight="1">
      <c r="A38" s="540"/>
      <c r="B38" s="499"/>
      <c r="C38" s="324" t="str">
        <f>IF(D38="","",VLOOKUP(B38,Data!$B$5:$L$502,2,FALSE))</f>
        <v/>
      </c>
      <c r="D38" s="485"/>
      <c r="E38" s="485"/>
      <c r="F38" s="485"/>
      <c r="G38" s="312"/>
      <c r="H38" s="325" t="str">
        <f>IF(D38="","",VLOOKUP(B38,Data!$B$5:$L$502,11,FALSE))</f>
        <v/>
      </c>
      <c r="I38" s="326" t="str">
        <f t="shared" si="1"/>
        <v>-</v>
      </c>
      <c r="J38" s="327" t="str">
        <f>IF(D38="","",VLOOKUP(B38,Data!$B$5:$D$502,3,FALSE))</f>
        <v/>
      </c>
      <c r="K38" s="327" t="str">
        <f>IF(D38="","",VLOOKUP(B38,Data!$B$5:$M$502,12,FALSE))</f>
        <v/>
      </c>
      <c r="L38" s="356"/>
      <c r="M38" s="325" t="str">
        <f>IF(D38="","",VLOOKUP(B38,Data!$B$5:$E$502,4,FALSE)*D38)</f>
        <v/>
      </c>
      <c r="N38" s="325" t="str">
        <f>IF(D38="","",VLOOKUP(B38,Data!$B$5:$F$502,5,FALSE)*D38)</f>
        <v/>
      </c>
      <c r="O38" s="357"/>
      <c r="P38" s="358"/>
      <c r="Q38" s="359"/>
      <c r="R38" s="360"/>
      <c r="S38" s="359"/>
      <c r="T38" s="359"/>
      <c r="U38" s="360"/>
      <c r="V38" s="361"/>
      <c r="W38" s="360"/>
      <c r="X38" s="334" t="str">
        <f>IF(D38="","",VLOOKUP(B38,Data!$B$5:$J$502,9,FALSE)*D38)</f>
        <v/>
      </c>
      <c r="Z38" s="386"/>
      <c r="AA38" s="386"/>
      <c r="AB38" s="386"/>
      <c r="AC38" s="386"/>
      <c r="AD38" s="386"/>
    </row>
    <row r="39" spans="1:30" s="440" customFormat="1" ht="17.5">
      <c r="A39" s="540"/>
      <c r="B39" s="784" t="s">
        <v>1040</v>
      </c>
      <c r="C39" s="785"/>
      <c r="D39" s="510">
        <f>SUM(D17:D38)</f>
        <v>85</v>
      </c>
      <c r="E39" s="510"/>
      <c r="F39" s="510"/>
      <c r="G39" s="463"/>
      <c r="H39" s="351"/>
      <c r="I39" s="351">
        <f>SUM(I17:I38)</f>
        <v>195142</v>
      </c>
      <c r="J39" s="462"/>
      <c r="K39" s="462"/>
      <c r="L39" s="462"/>
      <c r="M39" s="351">
        <f>SUM(M17:M38)</f>
        <v>21012</v>
      </c>
      <c r="N39" s="351">
        <f>SUM(N17:N38)</f>
        <v>19010</v>
      </c>
      <c r="O39" s="351">
        <f>SUM(O18:O38)</f>
        <v>0</v>
      </c>
      <c r="P39" s="351" t="e">
        <f>SUM(#REF!)</f>
        <v>#REF!</v>
      </c>
      <c r="Q39" s="351">
        <f>SUM(Q18:Q38)</f>
        <v>0</v>
      </c>
      <c r="R39" s="351">
        <f>SUM(R18:R38)</f>
        <v>0</v>
      </c>
      <c r="S39" s="351" t="e">
        <f>SUM(#REF!)</f>
        <v>#REF!</v>
      </c>
      <c r="T39" s="351">
        <f>SUM(T18:T38)</f>
        <v>0</v>
      </c>
      <c r="U39" s="351">
        <f>SUM(U18:U38)</f>
        <v>0</v>
      </c>
      <c r="V39" s="351"/>
      <c r="W39" s="351">
        <f>SUM(W18:W38)</f>
        <v>0</v>
      </c>
      <c r="X39" s="354">
        <f>SUM(X17:X38)</f>
        <v>114.99700000000001</v>
      </c>
    </row>
    <row r="40" spans="1:30" ht="16.5">
      <c r="A40" s="540"/>
      <c r="B40" s="786"/>
      <c r="C40" s="787"/>
      <c r="D40" s="511"/>
      <c r="E40" s="581"/>
      <c r="F40" s="581"/>
      <c r="G40" s="412"/>
      <c r="H40" s="183" t="s">
        <v>821</v>
      </c>
      <c r="I40" s="180"/>
      <c r="J40" s="442"/>
      <c r="K40" s="442"/>
      <c r="L40" s="442"/>
      <c r="M40" s="184"/>
      <c r="N40" s="180"/>
      <c r="O40" s="414"/>
      <c r="P40" s="413"/>
      <c r="Q40" s="413"/>
      <c r="R40" s="413"/>
      <c r="S40" s="413"/>
      <c r="T40" s="413"/>
      <c r="U40" s="413"/>
      <c r="V40" s="414"/>
      <c r="W40" s="414"/>
      <c r="X40" s="182"/>
    </row>
    <row r="41" spans="1:30" ht="13">
      <c r="A41" s="393" t="s">
        <v>530</v>
      </c>
      <c r="B41" s="394"/>
      <c r="C41" s="444"/>
      <c r="D41" s="512" t="s">
        <v>538</v>
      </c>
      <c r="E41" s="512"/>
      <c r="F41" s="512"/>
      <c r="G41" s="407"/>
      <c r="H41" s="80" t="s">
        <v>83</v>
      </c>
      <c r="I41" s="84"/>
      <c r="J41" s="423" t="s">
        <v>84</v>
      </c>
      <c r="K41" s="446"/>
      <c r="L41" s="175" t="s">
        <v>85</v>
      </c>
      <c r="M41" s="175"/>
      <c r="N41" s="765" t="s">
        <v>86</v>
      </c>
      <c r="O41" s="766"/>
      <c r="P41" s="766"/>
      <c r="Q41" s="766"/>
      <c r="R41" s="766"/>
      <c r="S41" s="766"/>
      <c r="T41" s="766"/>
      <c r="U41" s="766"/>
      <c r="V41" s="766"/>
      <c r="W41" s="766"/>
      <c r="X41" s="767"/>
    </row>
    <row r="42" spans="1:30" ht="13">
      <c r="A42" s="400" t="s">
        <v>531</v>
      </c>
      <c r="C42" s="409"/>
      <c r="D42" s="501" t="s">
        <v>88</v>
      </c>
      <c r="H42" s="768"/>
      <c r="I42" s="769"/>
      <c r="J42" s="400" t="s">
        <v>89</v>
      </c>
      <c r="K42" s="447"/>
      <c r="L42" s="177" t="s">
        <v>90</v>
      </c>
      <c r="M42" s="177"/>
      <c r="N42" s="173"/>
      <c r="X42" s="178"/>
    </row>
    <row r="43" spans="1:30">
      <c r="A43" s="400" t="s">
        <v>532</v>
      </c>
      <c r="C43" s="401"/>
      <c r="H43" s="768"/>
      <c r="I43" s="769"/>
      <c r="J43" s="400"/>
      <c r="K43" s="447"/>
      <c r="L43" s="177" t="s">
        <v>94</v>
      </c>
      <c r="M43" s="177"/>
      <c r="N43" s="173"/>
      <c r="X43" s="178"/>
    </row>
    <row r="44" spans="1:30" ht="12" customHeight="1">
      <c r="A44" s="412"/>
      <c r="B44" s="413"/>
      <c r="C44" s="448"/>
      <c r="D44" s="501" t="s">
        <v>95</v>
      </c>
      <c r="H44" s="768"/>
      <c r="I44" s="769"/>
      <c r="J44" s="400" t="s">
        <v>96</v>
      </c>
      <c r="K44" s="447"/>
      <c r="L44" s="177"/>
      <c r="M44" s="177"/>
      <c r="N44" s="173"/>
      <c r="X44" s="178"/>
    </row>
    <row r="45" spans="1:30" ht="13">
      <c r="A45" s="393" t="s">
        <v>97</v>
      </c>
      <c r="B45" s="407"/>
      <c r="C45" s="395"/>
      <c r="D45" s="501" t="s">
        <v>98</v>
      </c>
      <c r="H45" s="88" t="s">
        <v>99</v>
      </c>
      <c r="I45" s="85"/>
      <c r="J45" s="400" t="s">
        <v>89</v>
      </c>
      <c r="K45" s="447"/>
      <c r="L45" s="177" t="s">
        <v>100</v>
      </c>
      <c r="M45" s="177"/>
      <c r="N45" s="173"/>
      <c r="X45" s="178"/>
    </row>
    <row r="46" spans="1:30" ht="14.25" customHeight="1">
      <c r="A46" s="400" t="s">
        <v>546</v>
      </c>
      <c r="C46" s="401"/>
      <c r="D46" s="501" t="s">
        <v>101</v>
      </c>
      <c r="H46" s="89"/>
      <c r="I46" s="187"/>
      <c r="J46" s="400" t="s">
        <v>102</v>
      </c>
      <c r="K46" s="447"/>
      <c r="L46" s="177" t="s">
        <v>533</v>
      </c>
      <c r="M46" s="177"/>
      <c r="N46" s="770" t="s">
        <v>104</v>
      </c>
      <c r="O46" s="771"/>
      <c r="P46" s="771"/>
      <c r="Q46" s="771"/>
      <c r="R46" s="771"/>
      <c r="S46" s="771"/>
      <c r="T46" s="771"/>
      <c r="U46" s="771"/>
      <c r="V46" s="771"/>
      <c r="W46" s="771"/>
      <c r="X46" s="772"/>
    </row>
    <row r="47" spans="1:30" ht="16.25" customHeight="1">
      <c r="A47" s="412"/>
      <c r="B47" s="413"/>
      <c r="C47" s="414"/>
      <c r="D47" s="513"/>
      <c r="E47" s="513"/>
      <c r="F47" s="513"/>
      <c r="G47" s="413"/>
      <c r="H47" s="778" t="s">
        <v>1038</v>
      </c>
      <c r="I47" s="782"/>
      <c r="J47" s="778" t="s">
        <v>1037</v>
      </c>
      <c r="K47" s="782"/>
      <c r="L47" s="181" t="s">
        <v>105</v>
      </c>
      <c r="M47" s="181"/>
      <c r="N47" s="762" t="s">
        <v>106</v>
      </c>
      <c r="O47" s="763"/>
      <c r="P47" s="763"/>
      <c r="Q47" s="763"/>
      <c r="R47" s="763"/>
      <c r="S47" s="763"/>
      <c r="T47" s="763"/>
      <c r="U47" s="763"/>
      <c r="V47" s="763"/>
      <c r="W47" s="763"/>
      <c r="X47" s="764"/>
    </row>
    <row r="48" spans="1:30" ht="18" customHeight="1"/>
    <row r="49" spans="1:24" ht="44.5" customHeight="1"/>
    <row r="50" spans="1:24" s="460" customFormat="1" ht="17.25" customHeight="1">
      <c r="A50" s="203" t="s">
        <v>942</v>
      </c>
      <c r="B50" s="169"/>
      <c r="C50" s="203" t="s">
        <v>597</v>
      </c>
      <c r="D50" s="500"/>
      <c r="E50" s="500"/>
      <c r="F50" s="500"/>
      <c r="G50" s="168"/>
      <c r="H50" s="203" t="s">
        <v>936</v>
      </c>
      <c r="I50" s="169"/>
      <c r="J50" s="203" t="s">
        <v>597</v>
      </c>
      <c r="M50" s="225"/>
      <c r="N50" s="225"/>
      <c r="X50" s="226"/>
    </row>
    <row r="51" spans="1:24" s="460" customFormat="1" ht="17.25" customHeight="1">
      <c r="A51" s="203" t="s">
        <v>943</v>
      </c>
      <c r="B51" s="169"/>
      <c r="C51" s="203" t="s">
        <v>948</v>
      </c>
      <c r="D51" s="500"/>
      <c r="E51" s="500"/>
      <c r="F51" s="500"/>
      <c r="G51" s="168"/>
      <c r="H51" s="203" t="s">
        <v>937</v>
      </c>
      <c r="I51" s="169"/>
      <c r="J51" s="203" t="s">
        <v>947</v>
      </c>
      <c r="M51" s="225"/>
      <c r="N51" s="225"/>
      <c r="X51" s="226"/>
    </row>
    <row r="52" spans="1:24" s="460" customFormat="1" ht="17.25" customHeight="1">
      <c r="A52" s="203" t="s">
        <v>944</v>
      </c>
      <c r="B52" s="169"/>
      <c r="C52" s="203" t="s">
        <v>947</v>
      </c>
      <c r="D52" s="500"/>
      <c r="E52" s="500"/>
      <c r="F52" s="500"/>
      <c r="G52" s="168"/>
      <c r="H52" s="203" t="s">
        <v>938</v>
      </c>
      <c r="I52" s="169"/>
      <c r="J52" s="203" t="s">
        <v>597</v>
      </c>
      <c r="M52" s="225"/>
      <c r="N52" s="225"/>
      <c r="X52" s="226"/>
    </row>
    <row r="53" spans="1:24" s="460" customFormat="1" ht="17.25" customHeight="1">
      <c r="A53" s="203" t="s">
        <v>945</v>
      </c>
      <c r="B53" s="169"/>
      <c r="C53" s="203" t="s">
        <v>597</v>
      </c>
      <c r="D53" s="500"/>
      <c r="E53" s="500"/>
      <c r="F53" s="500"/>
      <c r="G53" s="168"/>
      <c r="H53" s="203" t="s">
        <v>939</v>
      </c>
      <c r="I53" s="169"/>
      <c r="J53" s="203" t="s">
        <v>597</v>
      </c>
      <c r="M53" s="225"/>
      <c r="N53" s="225"/>
      <c r="X53" s="226"/>
    </row>
    <row r="54" spans="1:24" s="460" customFormat="1" ht="17.25" customHeight="1">
      <c r="A54" s="203" t="s">
        <v>946</v>
      </c>
      <c r="B54" s="169"/>
      <c r="C54" s="203" t="s">
        <v>597</v>
      </c>
      <c r="D54" s="500"/>
      <c r="E54" s="500"/>
      <c r="F54" s="500"/>
      <c r="G54" s="168"/>
      <c r="H54" s="203" t="s">
        <v>941</v>
      </c>
      <c r="I54" s="169"/>
      <c r="J54" s="203" t="s">
        <v>597</v>
      </c>
      <c r="M54" s="225"/>
      <c r="N54" s="225"/>
      <c r="X54" s="226"/>
    </row>
    <row r="55" spans="1:24" ht="20">
      <c r="A55" s="168"/>
      <c r="B55" s="168"/>
      <c r="C55" s="168"/>
      <c r="D55" s="500"/>
      <c r="E55" s="500"/>
      <c r="F55" s="500"/>
      <c r="G55" s="168"/>
      <c r="H55" s="203" t="s">
        <v>940</v>
      </c>
      <c r="J55" s="203" t="s">
        <v>597</v>
      </c>
    </row>
    <row r="56" spans="1:24" ht="14">
      <c r="A56" s="459"/>
      <c r="B56" s="435"/>
      <c r="C56" s="167"/>
      <c r="D56" s="514"/>
      <c r="E56" s="514"/>
      <c r="F56" s="514"/>
    </row>
    <row r="57" spans="1:24" ht="14">
      <c r="A57" s="450"/>
      <c r="B57" s="435"/>
      <c r="C57" s="167"/>
      <c r="D57" s="514"/>
      <c r="E57" s="514"/>
      <c r="F57" s="514"/>
    </row>
    <row r="58" spans="1:24" ht="14">
      <c r="A58" s="452"/>
      <c r="B58" s="435"/>
      <c r="C58" s="167"/>
      <c r="D58" s="514"/>
      <c r="E58" s="514"/>
      <c r="F58" s="514"/>
    </row>
    <row r="59" spans="1:24" ht="14">
      <c r="A59" s="452"/>
      <c r="B59" s="435"/>
      <c r="C59" s="167"/>
      <c r="D59" s="514"/>
      <c r="E59" s="514"/>
      <c r="F59" s="514"/>
    </row>
    <row r="60" spans="1:24" ht="14">
      <c r="A60" s="452"/>
      <c r="B60" s="435"/>
      <c r="C60" s="167"/>
      <c r="D60" s="514"/>
      <c r="E60" s="514"/>
      <c r="F60" s="514"/>
    </row>
    <row r="61" spans="1:24" ht="14">
      <c r="A61" s="452"/>
      <c r="B61" s="435"/>
      <c r="C61" s="167"/>
      <c r="D61" s="514"/>
      <c r="E61" s="514"/>
      <c r="F61" s="514"/>
    </row>
    <row r="62" spans="1:24" ht="14">
      <c r="A62" s="452"/>
      <c r="B62" s="435"/>
      <c r="C62" s="167"/>
      <c r="D62" s="514"/>
      <c r="E62" s="514"/>
      <c r="F62" s="514"/>
    </row>
    <row r="63" spans="1:24" ht="14">
      <c r="A63" s="435"/>
      <c r="B63" s="435"/>
      <c r="C63" s="167"/>
      <c r="D63" s="514"/>
      <c r="E63" s="514"/>
      <c r="F63" s="514"/>
    </row>
    <row r="64" spans="1:24" ht="14">
      <c r="A64" s="452"/>
      <c r="B64" s="435"/>
      <c r="C64" s="167"/>
      <c r="D64" s="514"/>
      <c r="E64" s="514"/>
      <c r="F64" s="514"/>
    </row>
    <row r="65" spans="1:6" ht="14">
      <c r="A65" s="452"/>
      <c r="B65" s="435"/>
      <c r="C65" s="167"/>
      <c r="D65" s="514"/>
      <c r="E65" s="514"/>
      <c r="F65" s="514"/>
    </row>
    <row r="66" spans="1:6" ht="14">
      <c r="A66" s="452"/>
      <c r="B66" s="435"/>
      <c r="C66" s="167"/>
      <c r="D66" s="514"/>
      <c r="E66" s="514"/>
      <c r="F66" s="514"/>
    </row>
    <row r="67" spans="1:6" ht="14">
      <c r="A67" s="452"/>
      <c r="B67" s="435"/>
      <c r="C67" s="167"/>
      <c r="D67" s="514"/>
      <c r="E67" s="514"/>
      <c r="F67" s="514"/>
    </row>
    <row r="68" spans="1:6" ht="14">
      <c r="A68" s="452"/>
      <c r="B68" s="435"/>
      <c r="C68" s="167"/>
      <c r="D68" s="514"/>
      <c r="E68" s="514"/>
      <c r="F68" s="514"/>
    </row>
    <row r="69" spans="1:6" ht="14">
      <c r="A69" s="452"/>
      <c r="B69" s="435"/>
      <c r="C69" s="167"/>
      <c r="D69" s="514"/>
      <c r="E69" s="514"/>
      <c r="F69" s="514"/>
    </row>
    <row r="70" spans="1:6" ht="14">
      <c r="A70" s="452"/>
      <c r="B70" s="435"/>
      <c r="C70" s="167"/>
      <c r="D70" s="514"/>
      <c r="E70" s="514"/>
      <c r="F70" s="514"/>
    </row>
    <row r="71" spans="1:6" ht="14">
      <c r="A71" s="452"/>
      <c r="B71" s="435"/>
      <c r="C71" s="167"/>
      <c r="D71" s="514"/>
      <c r="E71" s="514"/>
      <c r="F71" s="514"/>
    </row>
    <row r="72" spans="1:6" ht="14">
      <c r="A72" s="452"/>
      <c r="B72" s="435"/>
      <c r="C72" s="167"/>
      <c r="D72" s="514"/>
      <c r="E72" s="514"/>
      <c r="F72" s="514"/>
    </row>
    <row r="73" spans="1:6" ht="14">
      <c r="A73" s="452"/>
      <c r="B73" s="435"/>
      <c r="C73" s="167"/>
      <c r="D73" s="514"/>
      <c r="E73" s="514"/>
      <c r="F73" s="514"/>
    </row>
    <row r="74" spans="1:6" ht="14">
      <c r="A74" s="452"/>
      <c r="B74" s="435"/>
      <c r="C74" s="167"/>
      <c r="D74" s="514"/>
      <c r="E74" s="514"/>
      <c r="F74" s="514"/>
    </row>
    <row r="75" spans="1:6" ht="14">
      <c r="A75" s="452"/>
      <c r="B75" s="435"/>
      <c r="C75" s="167"/>
      <c r="D75" s="514"/>
      <c r="E75" s="514"/>
      <c r="F75" s="514"/>
    </row>
    <row r="76" spans="1:6" ht="14">
      <c r="A76" s="452"/>
      <c r="B76" s="435"/>
      <c r="C76" s="167"/>
      <c r="D76" s="514"/>
      <c r="E76" s="514"/>
      <c r="F76" s="514"/>
    </row>
    <row r="77" spans="1:6" ht="14">
      <c r="A77" s="435"/>
      <c r="B77" s="435"/>
      <c r="C77" s="167"/>
      <c r="D77" s="514"/>
      <c r="E77" s="514"/>
      <c r="F77" s="514"/>
    </row>
    <row r="78" spans="1:6" ht="14">
      <c r="B78" s="435"/>
      <c r="C78" s="167"/>
      <c r="D78" s="514"/>
      <c r="E78" s="514"/>
      <c r="F78" s="514"/>
    </row>
    <row r="79" spans="1:6" ht="14">
      <c r="B79" s="435"/>
      <c r="C79" s="167"/>
      <c r="D79" s="514"/>
      <c r="E79" s="514"/>
      <c r="F79" s="514"/>
    </row>
    <row r="80" spans="1:6" ht="14">
      <c r="B80" s="435"/>
      <c r="C80" s="167"/>
      <c r="D80" s="514"/>
      <c r="E80" s="514"/>
      <c r="F80" s="514"/>
    </row>
    <row r="81" spans="2:6" ht="14">
      <c r="B81" s="435"/>
      <c r="C81" s="167"/>
      <c r="D81" s="514"/>
      <c r="E81" s="514"/>
      <c r="F81" s="514"/>
    </row>
    <row r="82" spans="2:6" ht="14">
      <c r="B82" s="435"/>
      <c r="C82" s="167"/>
      <c r="D82" s="514"/>
      <c r="E82" s="514"/>
      <c r="F82" s="514"/>
    </row>
    <row r="83" spans="2:6" ht="14">
      <c r="B83" s="435"/>
      <c r="C83" s="167"/>
      <c r="D83" s="514"/>
      <c r="E83" s="514"/>
      <c r="F83" s="514"/>
    </row>
    <row r="84" spans="2:6" ht="14">
      <c r="B84" s="435"/>
      <c r="C84" s="167"/>
      <c r="D84" s="514"/>
      <c r="E84" s="514"/>
      <c r="F84" s="514"/>
    </row>
    <row r="85" spans="2:6" ht="14">
      <c r="B85" s="435"/>
      <c r="C85" s="167"/>
      <c r="D85" s="514"/>
      <c r="E85" s="514"/>
      <c r="F85" s="514"/>
    </row>
    <row r="86" spans="2:6" ht="14">
      <c r="B86" s="435"/>
      <c r="C86" s="167"/>
      <c r="D86" s="514"/>
      <c r="E86" s="514"/>
      <c r="F86" s="514"/>
    </row>
    <row r="87" spans="2:6" ht="14">
      <c r="B87" s="435"/>
      <c r="C87" s="167"/>
      <c r="D87" s="514"/>
      <c r="E87" s="514"/>
      <c r="F87" s="514"/>
    </row>
    <row r="88" spans="2:6" ht="14">
      <c r="B88" s="435"/>
      <c r="C88" s="167"/>
      <c r="D88" s="514"/>
      <c r="E88" s="514"/>
      <c r="F88" s="514"/>
    </row>
    <row r="89" spans="2:6" ht="14">
      <c r="B89" s="435"/>
      <c r="C89" s="167"/>
      <c r="D89" s="514"/>
      <c r="E89" s="514"/>
      <c r="F89" s="514"/>
    </row>
  </sheetData>
  <mergeCells count="9">
    <mergeCell ref="H47:I47"/>
    <mergeCell ref="J47:K47"/>
    <mergeCell ref="N47:X47"/>
    <mergeCell ref="B39:C40"/>
    <mergeCell ref="N41:X41"/>
    <mergeCell ref="H42:I42"/>
    <mergeCell ref="H43:I43"/>
    <mergeCell ref="H44:I44"/>
    <mergeCell ref="N46:X46"/>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AD77"/>
  <sheetViews>
    <sheetView zoomScale="70" zoomScaleNormal="70" zoomScaleSheetLayoutView="115" workbookViewId="0">
      <selection activeCell="H42" sqref="H42:I42"/>
    </sheetView>
  </sheetViews>
  <sheetFormatPr defaultColWidth="9.1796875" defaultRowHeight="12.5"/>
  <cols>
    <col min="1" max="1" width="5.6328125" style="386" customWidth="1"/>
    <col min="2" max="2" width="34.7265625" style="386" customWidth="1"/>
    <col min="3" max="3" width="13.81640625" style="386" bestFit="1" customWidth="1"/>
    <col min="4" max="4" width="8.453125" style="501" customWidth="1"/>
    <col min="5" max="6" width="8.453125" style="501" hidden="1" customWidth="1"/>
    <col min="7" max="7" width="14" style="386" customWidth="1"/>
    <col min="8" max="8" width="15.54296875" style="169" customWidth="1"/>
    <col min="9" max="9" width="17.54296875" style="169" customWidth="1"/>
    <col min="10" max="10" width="7.453125" style="386" customWidth="1"/>
    <col min="11" max="11" width="14.1796875" style="386" customWidth="1"/>
    <col min="12" max="12" width="13.54296875" style="386" customWidth="1"/>
    <col min="13" max="13" width="15.54296875" style="169" customWidth="1"/>
    <col min="14" max="14" width="16.453125" style="169" customWidth="1"/>
    <col min="15" max="15" width="0.1796875" style="386" customWidth="1"/>
    <col min="16" max="16" width="1.453125" style="386" customWidth="1"/>
    <col min="17" max="17" width="2.54296875" style="386" customWidth="1"/>
    <col min="18" max="18" width="4.81640625" style="386" customWidth="1"/>
    <col min="19" max="19" width="3.54296875" style="386" customWidth="1"/>
    <col min="20" max="20" width="0.54296875" style="386" customWidth="1"/>
    <col min="21" max="21" width="5.81640625" style="386" customWidth="1"/>
    <col min="22" max="22" width="2.81640625" style="386" customWidth="1"/>
    <col min="23" max="23" width="0.1796875" style="386" customWidth="1"/>
    <col min="24" max="24" width="14.26953125" style="170" customWidth="1"/>
    <col min="25" max="25" width="9.1796875" style="386"/>
    <col min="26" max="26" width="31.7265625" style="386" bestFit="1" customWidth="1"/>
    <col min="27" max="27" width="9.1796875" style="386"/>
    <col min="28" max="28" width="19.1796875" style="386" customWidth="1"/>
    <col min="29" max="16384" width="9.1796875" style="386"/>
  </cols>
  <sheetData>
    <row r="1" spans="1:24">
      <c r="A1" s="385"/>
      <c r="B1" s="385"/>
    </row>
    <row r="2" spans="1:24" ht="14">
      <c r="N2" s="202"/>
      <c r="S2" s="388"/>
      <c r="T2" s="388"/>
      <c r="U2" s="388"/>
      <c r="V2" s="388"/>
    </row>
    <row r="3" spans="1:24" ht="20">
      <c r="A3" s="389" t="s">
        <v>42</v>
      </c>
      <c r="B3" s="389"/>
      <c r="C3" s="389"/>
      <c r="D3" s="502"/>
      <c r="E3" s="502"/>
      <c r="F3" s="502"/>
      <c r="G3" s="389"/>
      <c r="H3" s="66"/>
      <c r="I3" s="66"/>
      <c r="J3" s="389"/>
      <c r="K3" s="389"/>
      <c r="L3" s="389"/>
      <c r="M3" s="66"/>
      <c r="N3" s="66" t="s">
        <v>12</v>
      </c>
      <c r="O3" s="389"/>
      <c r="P3" s="389"/>
      <c r="Q3" s="389"/>
      <c r="R3" s="389"/>
      <c r="S3" s="389"/>
      <c r="T3" s="389"/>
      <c r="U3" s="389"/>
      <c r="V3" s="389"/>
      <c r="W3" s="389"/>
      <c r="X3" s="7"/>
    </row>
    <row r="4" spans="1:24" ht="3.75" customHeight="1"/>
    <row r="5" spans="1:24">
      <c r="A5" s="386" t="s">
        <v>506</v>
      </c>
      <c r="J5" s="391" t="s">
        <v>44</v>
      </c>
      <c r="K5" s="392">
        <f ca="1">TODAY()</f>
        <v>44827</v>
      </c>
      <c r="L5" s="392"/>
      <c r="M5" s="171"/>
      <c r="N5" s="172"/>
      <c r="O5" s="391"/>
      <c r="P5" s="391"/>
      <c r="Q5" s="391"/>
      <c r="R5" s="391"/>
      <c r="S5" s="391"/>
      <c r="T5" s="391"/>
      <c r="U5" s="391"/>
      <c r="V5" s="391"/>
      <c r="W5" s="391"/>
    </row>
    <row r="6" spans="1:24" ht="13">
      <c r="A6" s="393" t="s">
        <v>45</v>
      </c>
      <c r="B6" s="394"/>
      <c r="C6" s="395"/>
      <c r="D6" s="503"/>
      <c r="E6" s="577"/>
      <c r="F6" s="577"/>
      <c r="G6" s="394"/>
      <c r="H6" s="80" t="s">
        <v>46</v>
      </c>
      <c r="I6" s="73"/>
      <c r="J6" s="397" t="s">
        <v>47</v>
      </c>
      <c r="K6" s="398"/>
      <c r="L6" s="399"/>
      <c r="M6" s="80" t="s">
        <v>48</v>
      </c>
      <c r="N6" s="73"/>
      <c r="O6" s="399"/>
      <c r="P6" s="399"/>
      <c r="Q6" s="393"/>
      <c r="R6" s="399"/>
      <c r="S6" s="399"/>
      <c r="T6" s="399"/>
      <c r="U6" s="399"/>
      <c r="V6" s="394"/>
      <c r="W6" s="394"/>
      <c r="X6" s="162"/>
    </row>
    <row r="7" spans="1:24" ht="13">
      <c r="A7" s="400" t="s">
        <v>541</v>
      </c>
      <c r="C7" s="401"/>
      <c r="D7" s="504" t="s">
        <v>49</v>
      </c>
      <c r="E7" s="578"/>
      <c r="F7" s="578"/>
      <c r="G7" s="403"/>
      <c r="H7" s="81" t="s">
        <v>50</v>
      </c>
      <c r="I7" s="67"/>
      <c r="J7" s="404" t="s">
        <v>51</v>
      </c>
      <c r="K7" s="405"/>
      <c r="L7" s="403"/>
      <c r="M7" s="81" t="s">
        <v>52</v>
      </c>
      <c r="N7" s="67"/>
      <c r="O7" s="403"/>
      <c r="P7" s="403"/>
      <c r="Q7" s="404" t="s">
        <v>53</v>
      </c>
      <c r="R7" s="403"/>
      <c r="S7" s="403"/>
      <c r="T7" s="403"/>
      <c r="U7" s="403"/>
      <c r="V7" s="403"/>
      <c r="W7" s="403"/>
      <c r="X7" s="25"/>
    </row>
    <row r="8" spans="1:24">
      <c r="A8" s="400" t="s">
        <v>542</v>
      </c>
      <c r="C8" s="401"/>
      <c r="D8" s="505"/>
      <c r="E8" s="579"/>
      <c r="F8" s="579"/>
      <c r="H8" s="173"/>
      <c r="I8" s="174"/>
      <c r="J8" s="400"/>
      <c r="L8" s="395"/>
      <c r="M8" s="173"/>
      <c r="N8" s="175"/>
      <c r="P8" s="395"/>
      <c r="V8" s="407"/>
      <c r="W8" s="407"/>
      <c r="X8" s="176"/>
    </row>
    <row r="9" spans="1:24">
      <c r="A9" s="400" t="s">
        <v>543</v>
      </c>
      <c r="C9" s="401"/>
      <c r="D9" s="505" t="s">
        <v>54</v>
      </c>
      <c r="E9" s="579"/>
      <c r="F9" s="579"/>
      <c r="H9" s="173" t="s">
        <v>363</v>
      </c>
      <c r="I9" s="174"/>
      <c r="J9" s="400" t="s">
        <v>364</v>
      </c>
      <c r="L9" s="401"/>
      <c r="M9" s="173" t="s">
        <v>57</v>
      </c>
      <c r="N9" s="177"/>
      <c r="P9" s="401"/>
      <c r="Q9" s="386" t="s">
        <v>58</v>
      </c>
      <c r="X9" s="178" t="s">
        <v>12</v>
      </c>
    </row>
    <row r="10" spans="1:24" ht="13">
      <c r="A10" s="400" t="s">
        <v>544</v>
      </c>
      <c r="C10" s="409" t="s">
        <v>545</v>
      </c>
      <c r="D10" s="505" t="s">
        <v>59</v>
      </c>
      <c r="E10" s="579"/>
      <c r="F10" s="579"/>
      <c r="H10" s="173"/>
      <c r="I10" s="174"/>
      <c r="J10" s="585"/>
      <c r="K10" s="586"/>
      <c r="L10" s="408"/>
      <c r="M10" s="173"/>
      <c r="N10" s="177"/>
      <c r="P10" s="401"/>
      <c r="X10" s="178"/>
    </row>
    <row r="11" spans="1:24" ht="13">
      <c r="A11" s="400" t="s">
        <v>535</v>
      </c>
      <c r="C11" s="401"/>
      <c r="D11" s="506"/>
      <c r="E11" s="512"/>
      <c r="F11" s="512"/>
      <c r="G11" s="411"/>
      <c r="H11" s="173" t="s">
        <v>37</v>
      </c>
      <c r="I11" s="174"/>
      <c r="J11" s="400" t="s">
        <v>268</v>
      </c>
      <c r="L11" s="401"/>
      <c r="M11" s="173" t="s">
        <v>507</v>
      </c>
      <c r="N11" s="177"/>
      <c r="P11" s="401"/>
      <c r="Q11" s="386" t="s">
        <v>362</v>
      </c>
      <c r="X11" s="178"/>
    </row>
    <row r="12" spans="1:24">
      <c r="A12" s="412" t="s">
        <v>64</v>
      </c>
      <c r="C12" s="401"/>
      <c r="D12" s="505" t="s">
        <v>65</v>
      </c>
      <c r="E12" s="579"/>
      <c r="F12" s="579"/>
      <c r="H12" s="173"/>
      <c r="I12" s="174"/>
      <c r="J12" s="400"/>
      <c r="L12" s="401"/>
      <c r="M12" s="173"/>
      <c r="N12" s="177"/>
      <c r="P12" s="401"/>
      <c r="X12" s="178"/>
    </row>
    <row r="13" spans="1:24">
      <c r="A13" s="412"/>
      <c r="B13" s="413"/>
      <c r="C13" s="414"/>
      <c r="D13" s="505" t="s">
        <v>66</v>
      </c>
      <c r="E13" s="579"/>
      <c r="F13" s="579"/>
      <c r="H13" s="179"/>
      <c r="I13" s="180"/>
      <c r="J13" s="412"/>
      <c r="K13" s="413"/>
      <c r="L13" s="414"/>
      <c r="M13" s="179"/>
      <c r="N13" s="181"/>
      <c r="O13" s="413"/>
      <c r="P13" s="414"/>
      <c r="R13" s="413"/>
      <c r="S13" s="413"/>
      <c r="T13" s="413"/>
      <c r="U13" s="413"/>
      <c r="V13" s="413"/>
      <c r="W13" s="413"/>
      <c r="X13" s="182"/>
    </row>
    <row r="14" spans="1:24">
      <c r="A14" s="415" t="s">
        <v>508</v>
      </c>
      <c r="B14" s="416" t="s">
        <v>509</v>
      </c>
      <c r="C14" s="416"/>
      <c r="D14" s="507" t="s">
        <v>510</v>
      </c>
      <c r="E14" s="508"/>
      <c r="F14" s="508"/>
      <c r="G14" s="418" t="s">
        <v>511</v>
      </c>
      <c r="H14" s="70" t="s">
        <v>512</v>
      </c>
      <c r="I14" s="70" t="s">
        <v>72</v>
      </c>
      <c r="J14" s="419" t="s">
        <v>513</v>
      </c>
      <c r="K14" s="419" t="s">
        <v>514</v>
      </c>
      <c r="L14" s="420" t="s">
        <v>515</v>
      </c>
      <c r="M14" s="77" t="s">
        <v>516</v>
      </c>
      <c r="N14" s="77" t="s">
        <v>517</v>
      </c>
      <c r="O14" s="421"/>
      <c r="P14" s="421" t="s">
        <v>518</v>
      </c>
      <c r="Q14" s="415"/>
      <c r="R14" s="415"/>
      <c r="S14" s="415"/>
      <c r="T14" s="415"/>
      <c r="U14" s="415"/>
      <c r="V14" s="415"/>
      <c r="W14" s="415"/>
      <c r="X14" s="43" t="s">
        <v>519</v>
      </c>
    </row>
    <row r="15" spans="1:24">
      <c r="A15" s="422"/>
      <c r="B15" s="423"/>
      <c r="C15" s="395"/>
      <c r="D15" s="508" t="s">
        <v>520</v>
      </c>
      <c r="E15" s="580"/>
      <c r="F15" s="580"/>
      <c r="G15" s="425" t="s">
        <v>523</v>
      </c>
      <c r="H15" s="71" t="s">
        <v>524</v>
      </c>
      <c r="I15" s="71" t="s">
        <v>524</v>
      </c>
      <c r="J15" s="418"/>
      <c r="K15" s="418"/>
      <c r="L15" s="418"/>
      <c r="M15" s="71" t="s">
        <v>525</v>
      </c>
      <c r="N15" s="78" t="s">
        <v>525</v>
      </c>
      <c r="O15" s="426"/>
      <c r="P15" s="427" t="s">
        <v>526</v>
      </c>
      <c r="Q15" s="428"/>
      <c r="R15" s="428"/>
      <c r="S15" s="428"/>
      <c r="T15" s="428"/>
      <c r="U15" s="428"/>
      <c r="V15" s="429"/>
      <c r="W15" s="429"/>
      <c r="X15" s="51" t="s">
        <v>76</v>
      </c>
    </row>
    <row r="16" spans="1:24" ht="13.25" customHeight="1">
      <c r="A16" s="430"/>
      <c r="B16" s="431" t="s">
        <v>527</v>
      </c>
      <c r="C16" s="432"/>
      <c r="D16" s="509"/>
      <c r="E16" s="509"/>
      <c r="F16" s="509"/>
      <c r="G16" s="430"/>
      <c r="H16" s="164"/>
      <c r="I16" s="164"/>
      <c r="J16" s="430"/>
      <c r="K16" s="430"/>
      <c r="L16" s="430"/>
      <c r="M16" s="164"/>
      <c r="N16" s="165"/>
      <c r="O16" s="434"/>
      <c r="P16" s="435"/>
      <c r="Q16" s="435"/>
      <c r="R16" s="435"/>
      <c r="S16" s="435"/>
      <c r="T16" s="435"/>
      <c r="U16" s="435"/>
      <c r="V16" s="434"/>
      <c r="W16" s="434"/>
      <c r="X16" s="166"/>
    </row>
    <row r="17" spans="1:30" ht="6.65" customHeight="1">
      <c r="A17" s="430"/>
      <c r="B17" s="436"/>
      <c r="C17" s="435"/>
      <c r="D17" s="509"/>
      <c r="E17" s="509"/>
      <c r="F17" s="509"/>
      <c r="G17" s="430"/>
      <c r="H17" s="164"/>
      <c r="I17" s="164"/>
      <c r="J17" s="437"/>
      <c r="K17" s="437"/>
      <c r="L17" s="437"/>
      <c r="M17" s="106"/>
      <c r="N17" s="120"/>
      <c r="O17" s="438"/>
      <c r="P17" s="439"/>
      <c r="Q17" s="439"/>
      <c r="R17" s="439"/>
      <c r="S17" s="439"/>
      <c r="T17" s="439"/>
      <c r="U17" s="439"/>
      <c r="V17" s="438"/>
      <c r="W17" s="438"/>
      <c r="X17" s="123"/>
    </row>
    <row r="18" spans="1:30" s="468" customFormat="1" ht="19.25" customHeight="1">
      <c r="A18" s="540"/>
      <c r="B18" s="524" t="s">
        <v>1035</v>
      </c>
      <c r="C18" s="324" t="str">
        <f>IF(D18="","",VLOOKUP(B18,Data!$B$5:$L$502,2,FALSE))</f>
        <v/>
      </c>
      <c r="D18" s="381"/>
      <c r="E18" s="381"/>
      <c r="F18" s="381"/>
      <c r="G18" s="525"/>
      <c r="H18" s="325" t="str">
        <f>IF(D18="","",VLOOKUP(B18,Data!$B$5:$L$502,11,FALSE))</f>
        <v/>
      </c>
      <c r="I18" s="326" t="str">
        <f t="shared" ref="I18:I26" si="0">IF(D18&gt;0,D18*H18,"-")</f>
        <v>-</v>
      </c>
      <c r="J18" s="327" t="str">
        <f>IF(D18="","",VLOOKUP(B18,Data!$B$5:$D$502,3,FALSE))</f>
        <v/>
      </c>
      <c r="K18" s="327" t="str">
        <f>IF(D18="","",VLOOKUP(B18,Data!$B$5:$M$502,12,FALSE))</f>
        <v/>
      </c>
      <c r="L18" s="227"/>
      <c r="M18" s="325" t="str">
        <f>IF(D18="","",VLOOKUP(B18,Data!$B$5:$E$502,4,FALSE)*D18)</f>
        <v/>
      </c>
      <c r="N18" s="325" t="str">
        <f>IF(D18="","",VLOOKUP(B18,Data!$B$5:$F$502,5,FALSE)*D18)</f>
        <v/>
      </c>
      <c r="O18" s="228"/>
      <c r="P18" s="295"/>
      <c r="Q18" s="296"/>
      <c r="R18" s="229"/>
      <c r="S18" s="296"/>
      <c r="T18" s="296"/>
      <c r="U18" s="229"/>
      <c r="V18" s="297"/>
      <c r="W18" s="229"/>
      <c r="X18" s="334" t="str">
        <f>IF(D18="","",VLOOKUP(B18,Data!$B$5:$J$502,9,FALSE)*D18)</f>
        <v/>
      </c>
      <c r="Z18" s="386"/>
      <c r="AA18" s="386"/>
      <c r="AB18" s="386"/>
      <c r="AC18" s="386"/>
      <c r="AD18" s="386"/>
    </row>
    <row r="19" spans="1:30" s="468" customFormat="1" ht="19.25" customHeight="1">
      <c r="A19" s="540">
        <v>1</v>
      </c>
      <c r="B19" s="584" t="s">
        <v>361</v>
      </c>
      <c r="C19" s="324" t="str">
        <f>IF(D19="","",VLOOKUP(B19,Data!$B$5:$L$502,2,FALSE))</f>
        <v>WQ78290</v>
      </c>
      <c r="D19" s="470">
        <v>6</v>
      </c>
      <c r="E19" s="485"/>
      <c r="F19" s="485"/>
      <c r="G19" s="525" t="s">
        <v>1041</v>
      </c>
      <c r="H19" s="325">
        <f>IF(D19="","",VLOOKUP(B19,Data!$B$5:$L$502,11,FALSE))</f>
        <v>4283.7299999999996</v>
      </c>
      <c r="I19" s="326">
        <f t="shared" si="0"/>
        <v>25702.379999999997</v>
      </c>
      <c r="J19" s="327" t="str">
        <f>IF(D19="","",VLOOKUP(B19,Data!$B$5:$D$502,3,FALSE))</f>
        <v>C/T</v>
      </c>
      <c r="K19" s="327" t="str">
        <f>IF(D19="","",VLOOKUP(B19,Data!$B$5:$M$502,12,FALSE))</f>
        <v>Indonesia</v>
      </c>
      <c r="L19" s="356" t="s">
        <v>1036</v>
      </c>
      <c r="M19" s="325">
        <f>IF(D19="","",VLOOKUP(B19,Data!$B$5:$E$502,4,FALSE)*D19)</f>
        <v>1830</v>
      </c>
      <c r="N19" s="325">
        <f>IF(D19="","",VLOOKUP(B19,Data!$B$5:$F$502,5,FALSE)*D19)</f>
        <v>1614</v>
      </c>
      <c r="O19" s="357"/>
      <c r="P19" s="358"/>
      <c r="Q19" s="359"/>
      <c r="R19" s="360"/>
      <c r="S19" s="359"/>
      <c r="T19" s="359"/>
      <c r="U19" s="360"/>
      <c r="V19" s="361"/>
      <c r="W19" s="360"/>
      <c r="X19" s="334">
        <f>IF(D19="","",VLOOKUP(B19,Data!$B$5:$J$502,9,FALSE)*D19)</f>
        <v>9.2040000000000006</v>
      </c>
      <c r="Z19" s="386"/>
      <c r="AA19" s="386"/>
      <c r="AB19" s="386"/>
      <c r="AC19" s="386"/>
      <c r="AD19" s="386"/>
    </row>
    <row r="20" spans="1:30" s="468" customFormat="1" ht="19.25" customHeight="1">
      <c r="A20" s="540">
        <v>2</v>
      </c>
      <c r="B20" s="584" t="s">
        <v>340</v>
      </c>
      <c r="C20" s="324" t="str">
        <f>IF(D20="","",VLOOKUP(B20,Data!$B$5:$L$502,2,FALSE))</f>
        <v>ZE62400</v>
      </c>
      <c r="D20" s="470">
        <v>2</v>
      </c>
      <c r="E20" s="485"/>
      <c r="F20" s="485"/>
      <c r="G20" s="525"/>
      <c r="H20" s="325">
        <f>IF(D20="","",VLOOKUP(B20,Data!$B$5:$L$502,11,FALSE))</f>
        <v>1704.47</v>
      </c>
      <c r="I20" s="326">
        <f t="shared" si="0"/>
        <v>3408.94</v>
      </c>
      <c r="J20" s="327" t="str">
        <f>IF(D20="","",VLOOKUP(B20,Data!$B$5:$D$502,3,FALSE))</f>
        <v>C/T</v>
      </c>
      <c r="K20" s="327" t="str">
        <f>IF(D20="","",VLOOKUP(B20,Data!$B$5:$M$502,12,FALSE))</f>
        <v>Indonesia</v>
      </c>
      <c r="L20" s="356" t="s">
        <v>1036</v>
      </c>
      <c r="M20" s="325">
        <f>IF(D20="","",VLOOKUP(B20,Data!$B$5:$E$502,4,FALSE)*D20)</f>
        <v>402</v>
      </c>
      <c r="N20" s="325">
        <f>IF(D20="","",VLOOKUP(B20,Data!$B$5:$F$502,5,FALSE)*D20)</f>
        <v>362</v>
      </c>
      <c r="O20" s="357"/>
      <c r="P20" s="358"/>
      <c r="Q20" s="359"/>
      <c r="R20" s="360"/>
      <c r="S20" s="359"/>
      <c r="T20" s="359"/>
      <c r="U20" s="360"/>
      <c r="V20" s="361"/>
      <c r="W20" s="360"/>
      <c r="X20" s="334">
        <f>IF(D20="","",VLOOKUP(B20,Data!$B$5:$J$502,9,FALSE)*D20)</f>
        <v>2.2999999999999998</v>
      </c>
      <c r="Z20" s="386"/>
      <c r="AA20" s="386"/>
      <c r="AB20" s="386"/>
      <c r="AC20" s="386"/>
      <c r="AD20" s="386"/>
    </row>
    <row r="21" spans="1:30" s="468" customFormat="1" ht="19.25" customHeight="1">
      <c r="A21" s="540">
        <v>3</v>
      </c>
      <c r="B21" s="584" t="s">
        <v>353</v>
      </c>
      <c r="C21" s="324" t="str">
        <f>IF(D21="","",VLOOKUP(B21,Data!$B$5:$L$502,2,FALSE))</f>
        <v>ZF71250</v>
      </c>
      <c r="D21" s="470">
        <v>15</v>
      </c>
      <c r="E21" s="485"/>
      <c r="F21" s="485"/>
      <c r="G21" s="525" t="s">
        <v>529</v>
      </c>
      <c r="H21" s="325">
        <f>IF(D21="","",VLOOKUP(B21,Data!$B$5:$L$502,11,FALSE))</f>
        <v>1991.71</v>
      </c>
      <c r="I21" s="326">
        <f t="shared" si="0"/>
        <v>29875.65</v>
      </c>
      <c r="J21" s="327" t="str">
        <f>IF(D21="","",VLOOKUP(B21,Data!$B$5:$D$502,3,FALSE))</f>
        <v>C/T</v>
      </c>
      <c r="K21" s="327" t="str">
        <f>IF(D21="","",VLOOKUP(B21,Data!$B$5:$M$502,12,FALSE))</f>
        <v>Indonesia</v>
      </c>
      <c r="L21" s="356" t="s">
        <v>1036</v>
      </c>
      <c r="M21" s="325">
        <f>IF(D21="","",VLOOKUP(B21,Data!$B$5:$E$502,4,FALSE)*D21)</f>
        <v>3300</v>
      </c>
      <c r="N21" s="325">
        <f>IF(D21="","",VLOOKUP(B21,Data!$B$5:$F$502,5,FALSE)*D21)</f>
        <v>2985</v>
      </c>
      <c r="O21" s="357"/>
      <c r="P21" s="358"/>
      <c r="Q21" s="359"/>
      <c r="R21" s="360"/>
      <c r="S21" s="359"/>
      <c r="T21" s="359"/>
      <c r="U21" s="360"/>
      <c r="V21" s="361"/>
      <c r="W21" s="360"/>
      <c r="X21" s="334">
        <f>IF(D21="","",VLOOKUP(B21,Data!$B$5:$J$502,9,FALSE)*D21)</f>
        <v>17.775000000000002</v>
      </c>
      <c r="Z21" s="386"/>
      <c r="AA21" s="386"/>
      <c r="AB21" s="386"/>
      <c r="AC21" s="386"/>
      <c r="AD21" s="386"/>
    </row>
    <row r="22" spans="1:30" s="468" customFormat="1" ht="19.25" customHeight="1">
      <c r="A22" s="540">
        <v>4</v>
      </c>
      <c r="B22" s="584" t="s">
        <v>355</v>
      </c>
      <c r="C22" s="324" t="str">
        <f>IF(D22="","",VLOOKUP(B22,Data!$B$5:$L$502,2,FALSE))</f>
        <v>ZF42500</v>
      </c>
      <c r="D22" s="470">
        <v>15</v>
      </c>
      <c r="E22" s="485"/>
      <c r="F22" s="485"/>
      <c r="G22" s="312"/>
      <c r="H22" s="325">
        <f>IF(D22="","",VLOOKUP(B22,Data!$B$5:$L$502,11,FALSE))</f>
        <v>2302.7199999999998</v>
      </c>
      <c r="I22" s="326">
        <f t="shared" si="0"/>
        <v>34540.799999999996</v>
      </c>
      <c r="J22" s="327" t="str">
        <f>IF(D22="","",VLOOKUP(B22,Data!$B$5:$D$502,3,FALSE))</f>
        <v>C/T</v>
      </c>
      <c r="K22" s="327" t="str">
        <f>IF(D22="","",VLOOKUP(B22,Data!$B$5:$M$502,12,FALSE))</f>
        <v>Indonesia</v>
      </c>
      <c r="L22" s="356" t="s">
        <v>1036</v>
      </c>
      <c r="M22" s="325">
        <f>IF(D22="","",VLOOKUP(B22,Data!$B$5:$E$502,4,FALSE)*D22)</f>
        <v>4005</v>
      </c>
      <c r="N22" s="325">
        <f>IF(D22="","",VLOOKUP(B22,Data!$B$5:$F$502,5,FALSE)*D22)</f>
        <v>3630</v>
      </c>
      <c r="O22" s="357"/>
      <c r="P22" s="358"/>
      <c r="Q22" s="359"/>
      <c r="R22" s="360"/>
      <c r="S22" s="359"/>
      <c r="T22" s="359"/>
      <c r="U22" s="360"/>
      <c r="V22" s="361"/>
      <c r="W22" s="360"/>
      <c r="X22" s="334">
        <f>IF(D22="","",VLOOKUP(B22,Data!$B$5:$J$502,9,FALSE)*D22)</f>
        <v>22.32</v>
      </c>
      <c r="Z22" s="386"/>
      <c r="AA22" s="386"/>
      <c r="AB22" s="386"/>
      <c r="AC22" s="386"/>
      <c r="AD22" s="386"/>
    </row>
    <row r="23" spans="1:30" s="468" customFormat="1" ht="19.25" customHeight="1">
      <c r="A23" s="540"/>
      <c r="B23" s="584"/>
      <c r="C23" s="324" t="str">
        <f>IF(D23="","",VLOOKUP(B23,Data!$B$5:$L$502,2,FALSE))</f>
        <v/>
      </c>
      <c r="D23" s="470"/>
      <c r="E23" s="485"/>
      <c r="F23" s="485"/>
      <c r="G23" s="312" t="s">
        <v>971</v>
      </c>
      <c r="H23" s="325" t="str">
        <f>IF(D23="","",VLOOKUP(B23,Data!$B$5:$L$502,11,FALSE))</f>
        <v/>
      </c>
      <c r="I23" s="326" t="str">
        <f t="shared" si="0"/>
        <v>-</v>
      </c>
      <c r="J23" s="327" t="str">
        <f>IF(D23="","",VLOOKUP(B23,Data!$B$5:$D$502,3,FALSE))</f>
        <v/>
      </c>
      <c r="K23" s="327" t="str">
        <f>IF(D23="","",VLOOKUP(B23,Data!$B$5:$M$502,12,FALSE))</f>
        <v/>
      </c>
      <c r="L23" s="356"/>
      <c r="M23" s="325" t="str">
        <f>IF(D23="","",VLOOKUP(B23,Data!$B$5:$E$502,4,FALSE)*D23)</f>
        <v/>
      </c>
      <c r="N23" s="325" t="str">
        <f>IF(D23="","",VLOOKUP(B23,Data!$B$5:$F$502,5,FALSE)*D23)</f>
        <v/>
      </c>
      <c r="O23" s="357"/>
      <c r="P23" s="358"/>
      <c r="Q23" s="359"/>
      <c r="R23" s="360"/>
      <c r="S23" s="359"/>
      <c r="T23" s="359"/>
      <c r="U23" s="360"/>
      <c r="V23" s="361"/>
      <c r="W23" s="360"/>
      <c r="X23" s="334" t="str">
        <f>IF(D23="","",VLOOKUP(B23,Data!$B$5:$J$502,9,FALSE)*D23)</f>
        <v/>
      </c>
      <c r="Z23" s="386"/>
      <c r="AA23" s="386"/>
      <c r="AB23" s="386"/>
      <c r="AC23" s="386"/>
      <c r="AD23" s="386"/>
    </row>
    <row r="24" spans="1:30" s="468" customFormat="1" ht="19.25" customHeight="1">
      <c r="A24" s="540"/>
      <c r="B24" s="584"/>
      <c r="C24" s="324" t="str">
        <f>IF(D24="","",VLOOKUP(B24,Data!$B$5:$L$502,2,FALSE))</f>
        <v/>
      </c>
      <c r="D24" s="470"/>
      <c r="E24" s="485"/>
      <c r="F24" s="485"/>
      <c r="G24" s="525"/>
      <c r="H24" s="325" t="str">
        <f>IF(D24="","",VLOOKUP(B24,Data!$B$5:$L$502,11,FALSE))</f>
        <v/>
      </c>
      <c r="I24" s="326" t="str">
        <f t="shared" si="0"/>
        <v>-</v>
      </c>
      <c r="J24" s="327" t="str">
        <f>IF(D24="","",VLOOKUP(B24,Data!$B$5:$D$502,3,FALSE))</f>
        <v/>
      </c>
      <c r="K24" s="327" t="str">
        <f>IF(D24="","",VLOOKUP(B24,Data!$B$5:$M$502,12,FALSE))</f>
        <v/>
      </c>
      <c r="L24" s="356"/>
      <c r="M24" s="325" t="str">
        <f>IF(D24="","",VLOOKUP(B24,Data!$B$5:$E$502,4,FALSE)*D24)</f>
        <v/>
      </c>
      <c r="N24" s="325" t="str">
        <f>IF(D24="","",VLOOKUP(B24,Data!$B$5:$F$502,5,FALSE)*D24)</f>
        <v/>
      </c>
      <c r="O24" s="357"/>
      <c r="P24" s="358"/>
      <c r="Q24" s="359"/>
      <c r="R24" s="360"/>
      <c r="S24" s="359"/>
      <c r="T24" s="359"/>
      <c r="U24" s="360"/>
      <c r="V24" s="361"/>
      <c r="W24" s="360"/>
      <c r="X24" s="334" t="str">
        <f>IF(D24="","",VLOOKUP(B24,Data!$B$5:$J$502,9,FALSE)*D24)</f>
        <v/>
      </c>
      <c r="Z24" s="386"/>
      <c r="AA24" s="386"/>
      <c r="AB24" s="386"/>
      <c r="AC24" s="386"/>
      <c r="AD24" s="386"/>
    </row>
    <row r="25" spans="1:30" s="468" customFormat="1" ht="19.25" customHeight="1">
      <c r="A25" s="540"/>
      <c r="B25" s="499"/>
      <c r="C25" s="324" t="str">
        <f>IF(D25="","",VLOOKUP(B25,Data!$B$5:$L$502,2,FALSE))</f>
        <v/>
      </c>
      <c r="D25" s="485"/>
      <c r="E25" s="485"/>
      <c r="F25" s="485"/>
      <c r="G25" s="312"/>
      <c r="H25" s="325" t="str">
        <f>IF(D25="","",VLOOKUP(B25,Data!$B$5:$L$502,11,FALSE))</f>
        <v/>
      </c>
      <c r="I25" s="326" t="str">
        <f t="shared" si="0"/>
        <v>-</v>
      </c>
      <c r="J25" s="327" t="str">
        <f>IF(D25="","",VLOOKUP(B25,Data!$B$5:$D$502,3,FALSE))</f>
        <v/>
      </c>
      <c r="K25" s="327" t="str">
        <f>IF(D25="","",VLOOKUP(B25,Data!$B$5:$M$502,12,FALSE))</f>
        <v/>
      </c>
      <c r="L25" s="356"/>
      <c r="M25" s="325" t="str">
        <f>IF(D25="","",VLOOKUP(B25,Data!$B$5:$E$502,4,FALSE)*D25)</f>
        <v/>
      </c>
      <c r="N25" s="325" t="str">
        <f>IF(D25="","",VLOOKUP(B25,Data!$B$5:$F$502,5,FALSE)*D25)</f>
        <v/>
      </c>
      <c r="O25" s="357"/>
      <c r="P25" s="358"/>
      <c r="Q25" s="359"/>
      <c r="R25" s="360"/>
      <c r="S25" s="359"/>
      <c r="T25" s="359"/>
      <c r="U25" s="360"/>
      <c r="V25" s="361"/>
      <c r="W25" s="360"/>
      <c r="X25" s="334" t="str">
        <f>IF(D25="","",VLOOKUP(B25,Data!$B$5:$J$502,9,FALSE)*D25)</f>
        <v/>
      </c>
      <c r="Z25" s="386"/>
      <c r="AA25" s="386"/>
      <c r="AB25" s="386"/>
      <c r="AC25" s="386"/>
      <c r="AD25" s="386"/>
    </row>
    <row r="26" spans="1:30" s="468" customFormat="1" ht="19.25" customHeight="1">
      <c r="A26" s="540"/>
      <c r="B26" s="499"/>
      <c r="C26" s="324" t="str">
        <f>IF(D26="","",VLOOKUP(B26,Data!$B$5:$L$502,2,FALSE))</f>
        <v/>
      </c>
      <c r="D26" s="485"/>
      <c r="E26" s="485"/>
      <c r="F26" s="485"/>
      <c r="G26" s="312"/>
      <c r="H26" s="325" t="str">
        <f>IF(D26="","",VLOOKUP(B26,Data!$B$5:$L$502,11,FALSE))</f>
        <v/>
      </c>
      <c r="I26" s="326" t="str">
        <f t="shared" si="0"/>
        <v>-</v>
      </c>
      <c r="J26" s="327" t="str">
        <f>IF(D26="","",VLOOKUP(B26,Data!$B$5:$D$502,3,FALSE))</f>
        <v/>
      </c>
      <c r="K26" s="327" t="str">
        <f>IF(D26="","",VLOOKUP(B26,Data!$B$5:$M$502,12,FALSE))</f>
        <v/>
      </c>
      <c r="L26" s="356"/>
      <c r="M26" s="325" t="str">
        <f>IF(D26="","",VLOOKUP(B26,Data!$B$5:$E$502,4,FALSE)*D26)</f>
        <v/>
      </c>
      <c r="N26" s="325" t="str">
        <f>IF(D26="","",VLOOKUP(B26,Data!$B$5:$F$502,5,FALSE)*D26)</f>
        <v/>
      </c>
      <c r="O26" s="357"/>
      <c r="P26" s="358"/>
      <c r="Q26" s="359"/>
      <c r="R26" s="360"/>
      <c r="S26" s="359"/>
      <c r="T26" s="359"/>
      <c r="U26" s="360"/>
      <c r="V26" s="361"/>
      <c r="W26" s="360"/>
      <c r="X26" s="334" t="str">
        <f>IF(D26="","",VLOOKUP(B26,Data!$B$5:$J$502,9,FALSE)*D26)</f>
        <v/>
      </c>
      <c r="Z26" s="386"/>
      <c r="AA26" s="386"/>
      <c r="AB26" s="386"/>
      <c r="AC26" s="386"/>
      <c r="AD26" s="386"/>
    </row>
    <row r="27" spans="1:30" s="440" customFormat="1" ht="17.5">
      <c r="A27" s="540"/>
      <c r="B27" s="784"/>
      <c r="C27" s="785"/>
      <c r="D27" s="510">
        <f>SUM(D17:D26)</f>
        <v>38</v>
      </c>
      <c r="E27" s="510"/>
      <c r="F27" s="510"/>
      <c r="G27" s="463"/>
      <c r="H27" s="351"/>
      <c r="I27" s="351">
        <f>SUM(I17:I26)</f>
        <v>93527.76999999999</v>
      </c>
      <c r="J27" s="462"/>
      <c r="K27" s="462"/>
      <c r="L27" s="462"/>
      <c r="M27" s="351">
        <f>SUM(M17:M26)</f>
        <v>9537</v>
      </c>
      <c r="N27" s="351">
        <f>SUM(N17:N26)</f>
        <v>8591</v>
      </c>
      <c r="O27" s="351">
        <f>SUM(O18:O26)</f>
        <v>0</v>
      </c>
      <c r="P27" s="351" t="e">
        <f>SUM(#REF!)</f>
        <v>#REF!</v>
      </c>
      <c r="Q27" s="351">
        <f>SUM(Q18:Q26)</f>
        <v>0</v>
      </c>
      <c r="R27" s="351">
        <f>SUM(R18:R26)</f>
        <v>0</v>
      </c>
      <c r="S27" s="351" t="e">
        <f>SUM(#REF!)</f>
        <v>#REF!</v>
      </c>
      <c r="T27" s="351">
        <f>SUM(T18:T26)</f>
        <v>0</v>
      </c>
      <c r="U27" s="351">
        <f>SUM(U18:U26)</f>
        <v>0</v>
      </c>
      <c r="V27" s="351"/>
      <c r="W27" s="351">
        <f>SUM(W18:W26)</f>
        <v>0</v>
      </c>
      <c r="X27" s="354">
        <f>SUM(X17:X26)</f>
        <v>51.599000000000004</v>
      </c>
    </row>
    <row r="28" spans="1:30" ht="16.5">
      <c r="A28" s="540"/>
      <c r="B28" s="786"/>
      <c r="C28" s="787"/>
      <c r="D28" s="511"/>
      <c r="E28" s="581"/>
      <c r="F28" s="581"/>
      <c r="G28" s="412"/>
      <c r="H28" s="183" t="s">
        <v>821</v>
      </c>
      <c r="I28" s="180"/>
      <c r="J28" s="442"/>
      <c r="K28" s="442"/>
      <c r="L28" s="442"/>
      <c r="M28" s="184"/>
      <c r="N28" s="180"/>
      <c r="O28" s="414"/>
      <c r="P28" s="413"/>
      <c r="Q28" s="413"/>
      <c r="R28" s="413"/>
      <c r="S28" s="413"/>
      <c r="T28" s="413"/>
      <c r="U28" s="413"/>
      <c r="V28" s="414"/>
      <c r="W28" s="414"/>
      <c r="X28" s="182"/>
    </row>
    <row r="29" spans="1:30" ht="13">
      <c r="A29" s="393" t="s">
        <v>530</v>
      </c>
      <c r="B29" s="394"/>
      <c r="C29" s="444"/>
      <c r="D29" s="512" t="s">
        <v>538</v>
      </c>
      <c r="E29" s="512"/>
      <c r="F29" s="512"/>
      <c r="G29" s="407"/>
      <c r="H29" s="80" t="s">
        <v>83</v>
      </c>
      <c r="I29" s="84"/>
      <c r="J29" s="423" t="s">
        <v>84</v>
      </c>
      <c r="K29" s="446"/>
      <c r="L29" s="175" t="s">
        <v>85</v>
      </c>
      <c r="M29" s="175"/>
      <c r="N29" s="765" t="s">
        <v>86</v>
      </c>
      <c r="O29" s="766"/>
      <c r="P29" s="766"/>
      <c r="Q29" s="766"/>
      <c r="R29" s="766"/>
      <c r="S29" s="766"/>
      <c r="T29" s="766"/>
      <c r="U29" s="766"/>
      <c r="V29" s="766"/>
      <c r="W29" s="766"/>
      <c r="X29" s="767"/>
    </row>
    <row r="30" spans="1:30" ht="13">
      <c r="A30" s="400" t="s">
        <v>531</v>
      </c>
      <c r="C30" s="409"/>
      <c r="D30" s="501" t="s">
        <v>88</v>
      </c>
      <c r="H30" s="768"/>
      <c r="I30" s="769"/>
      <c r="J30" s="400" t="s">
        <v>89</v>
      </c>
      <c r="K30" s="447"/>
      <c r="L30" s="177" t="s">
        <v>90</v>
      </c>
      <c r="M30" s="177"/>
      <c r="N30" s="173"/>
      <c r="X30" s="178"/>
    </row>
    <row r="31" spans="1:30">
      <c r="A31" s="400" t="s">
        <v>532</v>
      </c>
      <c r="C31" s="401"/>
      <c r="H31" s="768"/>
      <c r="I31" s="769"/>
      <c r="J31" s="400"/>
      <c r="K31" s="447"/>
      <c r="L31" s="177" t="s">
        <v>94</v>
      </c>
      <c r="M31" s="177"/>
      <c r="N31" s="173"/>
      <c r="X31" s="178"/>
    </row>
    <row r="32" spans="1:30" ht="12" customHeight="1">
      <c r="A32" s="412"/>
      <c r="B32" s="413"/>
      <c r="C32" s="448"/>
      <c r="D32" s="501" t="s">
        <v>95</v>
      </c>
      <c r="H32" s="768"/>
      <c r="I32" s="769"/>
      <c r="J32" s="400" t="s">
        <v>96</v>
      </c>
      <c r="K32" s="447"/>
      <c r="L32" s="177"/>
      <c r="M32" s="177"/>
      <c r="N32" s="173"/>
      <c r="X32" s="178"/>
    </row>
    <row r="33" spans="1:24" ht="13">
      <c r="A33" s="393" t="s">
        <v>97</v>
      </c>
      <c r="B33" s="407"/>
      <c r="C33" s="395"/>
      <c r="D33" s="501" t="s">
        <v>98</v>
      </c>
      <c r="H33" s="88" t="s">
        <v>99</v>
      </c>
      <c r="I33" s="85"/>
      <c r="J33" s="400" t="s">
        <v>89</v>
      </c>
      <c r="K33" s="447"/>
      <c r="L33" s="177" t="s">
        <v>100</v>
      </c>
      <c r="M33" s="177"/>
      <c r="N33" s="173"/>
      <c r="X33" s="178"/>
    </row>
    <row r="34" spans="1:24" ht="14.25" customHeight="1">
      <c r="A34" s="400" t="s">
        <v>546</v>
      </c>
      <c r="C34" s="401"/>
      <c r="D34" s="501" t="s">
        <v>101</v>
      </c>
      <c r="H34" s="89"/>
      <c r="I34" s="187"/>
      <c r="J34" s="400" t="s">
        <v>102</v>
      </c>
      <c r="K34" s="447"/>
      <c r="L34" s="177" t="s">
        <v>533</v>
      </c>
      <c r="M34" s="177"/>
      <c r="N34" s="770" t="s">
        <v>104</v>
      </c>
      <c r="O34" s="771"/>
      <c r="P34" s="771"/>
      <c r="Q34" s="771"/>
      <c r="R34" s="771"/>
      <c r="S34" s="771"/>
      <c r="T34" s="771"/>
      <c r="U34" s="771"/>
      <c r="V34" s="771"/>
      <c r="W34" s="771"/>
      <c r="X34" s="772"/>
    </row>
    <row r="35" spans="1:24" ht="16.25" customHeight="1">
      <c r="A35" s="412"/>
      <c r="B35" s="413"/>
      <c r="C35" s="414"/>
      <c r="D35" s="513"/>
      <c r="E35" s="513"/>
      <c r="F35" s="513"/>
      <c r="G35" s="413"/>
      <c r="H35" s="778" t="s">
        <v>1043</v>
      </c>
      <c r="I35" s="782"/>
      <c r="J35" s="778" t="s">
        <v>1042</v>
      </c>
      <c r="K35" s="782"/>
      <c r="L35" s="181" t="s">
        <v>105</v>
      </c>
      <c r="M35" s="181"/>
      <c r="N35" s="762" t="s">
        <v>106</v>
      </c>
      <c r="O35" s="763"/>
      <c r="P35" s="763"/>
      <c r="Q35" s="763"/>
      <c r="R35" s="763"/>
      <c r="S35" s="763"/>
      <c r="T35" s="763"/>
      <c r="U35" s="763"/>
      <c r="V35" s="763"/>
      <c r="W35" s="763"/>
      <c r="X35" s="764"/>
    </row>
    <row r="36" spans="1:24" ht="18" customHeight="1"/>
    <row r="37" spans="1:24" ht="44.5" customHeight="1"/>
    <row r="38" spans="1:24" s="460" customFormat="1" ht="17.25" customHeight="1">
      <c r="A38" s="203" t="s">
        <v>942</v>
      </c>
      <c r="B38" s="169"/>
      <c r="C38" s="203" t="s">
        <v>597</v>
      </c>
      <c r="D38" s="500"/>
      <c r="E38" s="500"/>
      <c r="F38" s="500"/>
      <c r="G38" s="168"/>
      <c r="H38" s="203" t="s">
        <v>936</v>
      </c>
      <c r="I38" s="169"/>
      <c r="J38" s="203" t="s">
        <v>597</v>
      </c>
      <c r="M38" s="225"/>
      <c r="N38" s="225"/>
      <c r="X38" s="226"/>
    </row>
    <row r="39" spans="1:24" s="460" customFormat="1" ht="17.25" customHeight="1">
      <c r="A39" s="203" t="s">
        <v>943</v>
      </c>
      <c r="B39" s="169"/>
      <c r="C39" s="203" t="s">
        <v>948</v>
      </c>
      <c r="D39" s="500"/>
      <c r="E39" s="500"/>
      <c r="F39" s="500"/>
      <c r="G39" s="168"/>
      <c r="H39" s="203" t="s">
        <v>937</v>
      </c>
      <c r="I39" s="169"/>
      <c r="J39" s="203" t="s">
        <v>947</v>
      </c>
      <c r="M39" s="225"/>
      <c r="N39" s="225"/>
      <c r="X39" s="226"/>
    </row>
    <row r="40" spans="1:24" s="460" customFormat="1" ht="17.25" customHeight="1">
      <c r="A40" s="203" t="s">
        <v>944</v>
      </c>
      <c r="B40" s="169"/>
      <c r="C40" s="203" t="s">
        <v>947</v>
      </c>
      <c r="D40" s="500"/>
      <c r="E40" s="500"/>
      <c r="F40" s="500"/>
      <c r="G40" s="168"/>
      <c r="H40" s="203" t="s">
        <v>938</v>
      </c>
      <c r="I40" s="169"/>
      <c r="J40" s="203" t="s">
        <v>597</v>
      </c>
      <c r="M40" s="225"/>
      <c r="N40" s="225"/>
      <c r="X40" s="226"/>
    </row>
    <row r="41" spans="1:24" s="460" customFormat="1" ht="17.25" customHeight="1">
      <c r="A41" s="203" t="s">
        <v>945</v>
      </c>
      <c r="B41" s="169"/>
      <c r="C41" s="203" t="s">
        <v>597</v>
      </c>
      <c r="D41" s="500"/>
      <c r="E41" s="500"/>
      <c r="F41" s="500"/>
      <c r="G41" s="168"/>
      <c r="H41" s="203" t="s">
        <v>939</v>
      </c>
      <c r="I41" s="169"/>
      <c r="J41" s="203" t="s">
        <v>597</v>
      </c>
      <c r="M41" s="225"/>
      <c r="N41" s="225"/>
      <c r="X41" s="226"/>
    </row>
    <row r="42" spans="1:24" s="460" customFormat="1" ht="17.25" customHeight="1">
      <c r="A42" s="203" t="s">
        <v>946</v>
      </c>
      <c r="B42" s="169"/>
      <c r="C42" s="203" t="s">
        <v>597</v>
      </c>
      <c r="D42" s="500"/>
      <c r="E42" s="500"/>
      <c r="F42" s="500"/>
      <c r="G42" s="168"/>
      <c r="H42" s="203" t="s">
        <v>941</v>
      </c>
      <c r="I42" s="169"/>
      <c r="J42" s="203" t="s">
        <v>597</v>
      </c>
      <c r="M42" s="225"/>
      <c r="N42" s="225"/>
      <c r="X42" s="226"/>
    </row>
    <row r="43" spans="1:24" ht="20">
      <c r="A43" s="168"/>
      <c r="B43" s="168"/>
      <c r="C43" s="168"/>
      <c r="D43" s="500"/>
      <c r="E43" s="500"/>
      <c r="F43" s="500"/>
      <c r="G43" s="168"/>
      <c r="H43" s="203" t="s">
        <v>940</v>
      </c>
      <c r="J43" s="203" t="s">
        <v>597</v>
      </c>
    </row>
    <row r="44" spans="1:24" ht="14">
      <c r="A44" s="459"/>
      <c r="B44" s="435"/>
      <c r="C44" s="167"/>
      <c r="D44" s="514"/>
      <c r="E44" s="514"/>
      <c r="F44" s="514"/>
    </row>
    <row r="45" spans="1:24" ht="14">
      <c r="A45" s="450"/>
      <c r="B45" s="435"/>
      <c r="C45" s="167"/>
      <c r="D45" s="514"/>
      <c r="E45" s="514"/>
      <c r="F45" s="514"/>
    </row>
    <row r="46" spans="1:24" ht="14">
      <c r="A46" s="452"/>
      <c r="B46" s="435"/>
      <c r="C46" s="167"/>
      <c r="D46" s="514"/>
      <c r="E46" s="514"/>
      <c r="F46" s="514"/>
    </row>
    <row r="47" spans="1:24" ht="14">
      <c r="A47" s="452"/>
      <c r="B47" s="435"/>
      <c r="C47" s="167"/>
      <c r="D47" s="514"/>
      <c r="E47" s="514"/>
      <c r="F47" s="514"/>
    </row>
    <row r="48" spans="1:24" ht="14">
      <c r="A48" s="452"/>
      <c r="B48" s="435"/>
      <c r="C48" s="167"/>
      <c r="D48" s="514"/>
      <c r="E48" s="514"/>
      <c r="F48" s="514"/>
    </row>
    <row r="49" spans="1:6" ht="14">
      <c r="A49" s="452"/>
      <c r="B49" s="435"/>
      <c r="C49" s="167"/>
      <c r="D49" s="514"/>
      <c r="E49" s="514"/>
      <c r="F49" s="514"/>
    </row>
    <row r="50" spans="1:6" ht="14">
      <c r="A50" s="452"/>
      <c r="B50" s="435"/>
      <c r="C50" s="167"/>
      <c r="D50" s="514"/>
      <c r="E50" s="514"/>
      <c r="F50" s="514"/>
    </row>
    <row r="51" spans="1:6" ht="14">
      <c r="A51" s="435"/>
      <c r="B51" s="435"/>
      <c r="C51" s="167"/>
      <c r="D51" s="514"/>
      <c r="E51" s="514"/>
      <c r="F51" s="514"/>
    </row>
    <row r="52" spans="1:6" ht="14">
      <c r="A52" s="452"/>
      <c r="B52" s="435"/>
      <c r="C52" s="167"/>
      <c r="D52" s="514"/>
      <c r="E52" s="514"/>
      <c r="F52" s="514"/>
    </row>
    <row r="53" spans="1:6" ht="14">
      <c r="A53" s="452"/>
      <c r="B53" s="435"/>
      <c r="C53" s="167"/>
      <c r="D53" s="514"/>
      <c r="E53" s="514"/>
      <c r="F53" s="514"/>
    </row>
    <row r="54" spans="1:6" ht="14">
      <c r="A54" s="452"/>
      <c r="B54" s="435"/>
      <c r="C54" s="167"/>
      <c r="D54" s="514"/>
      <c r="E54" s="514"/>
      <c r="F54" s="514"/>
    </row>
    <row r="55" spans="1:6" ht="14">
      <c r="A55" s="452"/>
      <c r="B55" s="435"/>
      <c r="C55" s="167"/>
      <c r="D55" s="514"/>
      <c r="E55" s="514"/>
      <c r="F55" s="514"/>
    </row>
    <row r="56" spans="1:6" ht="14">
      <c r="A56" s="452"/>
      <c r="B56" s="435"/>
      <c r="C56" s="167"/>
      <c r="D56" s="514"/>
      <c r="E56" s="514"/>
      <c r="F56" s="514"/>
    </row>
    <row r="57" spans="1:6" ht="14">
      <c r="A57" s="452"/>
      <c r="B57" s="435"/>
      <c r="C57" s="167"/>
      <c r="D57" s="514"/>
      <c r="E57" s="514"/>
      <c r="F57" s="514"/>
    </row>
    <row r="58" spans="1:6" ht="14">
      <c r="A58" s="452"/>
      <c r="B58" s="435"/>
      <c r="C58" s="167"/>
      <c r="D58" s="514"/>
      <c r="E58" s="514"/>
      <c r="F58" s="514"/>
    </row>
    <row r="59" spans="1:6" ht="14">
      <c r="A59" s="452"/>
      <c r="B59" s="435"/>
      <c r="C59" s="167"/>
      <c r="D59" s="514"/>
      <c r="E59" s="514"/>
      <c r="F59" s="514"/>
    </row>
    <row r="60" spans="1:6" ht="14">
      <c r="A60" s="452"/>
      <c r="B60" s="435"/>
      <c r="C60" s="167"/>
      <c r="D60" s="514"/>
      <c r="E60" s="514"/>
      <c r="F60" s="514"/>
    </row>
    <row r="61" spans="1:6" ht="14">
      <c r="A61" s="452"/>
      <c r="B61" s="435"/>
      <c r="C61" s="167"/>
      <c r="D61" s="514"/>
      <c r="E61" s="514"/>
      <c r="F61" s="514"/>
    </row>
    <row r="62" spans="1:6" ht="14">
      <c r="A62" s="452"/>
      <c r="B62" s="435"/>
      <c r="C62" s="167"/>
      <c r="D62" s="514"/>
      <c r="E62" s="514"/>
      <c r="F62" s="514"/>
    </row>
    <row r="63" spans="1:6" ht="14">
      <c r="A63" s="452"/>
      <c r="B63" s="435"/>
      <c r="C63" s="167"/>
      <c r="D63" s="514"/>
      <c r="E63" s="514"/>
      <c r="F63" s="514"/>
    </row>
    <row r="64" spans="1:6" ht="14">
      <c r="A64" s="452"/>
      <c r="B64" s="435"/>
      <c r="C64" s="167"/>
      <c r="D64" s="514"/>
      <c r="E64" s="514"/>
      <c r="F64" s="514"/>
    </row>
    <row r="65" spans="1:6" ht="14">
      <c r="A65" s="435"/>
      <c r="B65" s="435"/>
      <c r="C65" s="167"/>
      <c r="D65" s="514"/>
      <c r="E65" s="514"/>
      <c r="F65" s="514"/>
    </row>
    <row r="66" spans="1:6" ht="14">
      <c r="B66" s="435"/>
      <c r="C66" s="167"/>
      <c r="D66" s="514"/>
      <c r="E66" s="514"/>
      <c r="F66" s="514"/>
    </row>
    <row r="67" spans="1:6" ht="14">
      <c r="B67" s="435"/>
      <c r="C67" s="167"/>
      <c r="D67" s="514"/>
      <c r="E67" s="514"/>
      <c r="F67" s="514"/>
    </row>
    <row r="68" spans="1:6" ht="14">
      <c r="B68" s="435"/>
      <c r="C68" s="167"/>
      <c r="D68" s="514"/>
      <c r="E68" s="514"/>
      <c r="F68" s="514"/>
    </row>
    <row r="69" spans="1:6" ht="14">
      <c r="B69" s="435"/>
      <c r="C69" s="167"/>
      <c r="D69" s="514"/>
      <c r="E69" s="514"/>
      <c r="F69" s="514"/>
    </row>
    <row r="70" spans="1:6" ht="14">
      <c r="B70" s="435"/>
      <c r="C70" s="167"/>
      <c r="D70" s="514"/>
      <c r="E70" s="514"/>
      <c r="F70" s="514"/>
    </row>
    <row r="71" spans="1:6" ht="14">
      <c r="B71" s="435"/>
      <c r="C71" s="167"/>
      <c r="D71" s="514"/>
      <c r="E71" s="514"/>
      <c r="F71" s="514"/>
    </row>
    <row r="72" spans="1:6" ht="14">
      <c r="B72" s="435"/>
      <c r="C72" s="167"/>
      <c r="D72" s="514"/>
      <c r="E72" s="514"/>
      <c r="F72" s="514"/>
    </row>
    <row r="73" spans="1:6" ht="14">
      <c r="B73" s="435"/>
      <c r="C73" s="167"/>
      <c r="D73" s="514"/>
      <c r="E73" s="514"/>
      <c r="F73" s="514"/>
    </row>
    <row r="74" spans="1:6" ht="14">
      <c r="B74" s="435"/>
      <c r="C74" s="167"/>
      <c r="D74" s="514"/>
      <c r="E74" s="514"/>
      <c r="F74" s="514"/>
    </row>
    <row r="75" spans="1:6" ht="14">
      <c r="B75" s="435"/>
      <c r="C75" s="167"/>
      <c r="D75" s="514"/>
      <c r="E75" s="514"/>
      <c r="F75" s="514"/>
    </row>
    <row r="76" spans="1:6" ht="14">
      <c r="B76" s="435"/>
      <c r="C76" s="167"/>
      <c r="D76" s="514"/>
      <c r="E76" s="514"/>
      <c r="F76" s="514"/>
    </row>
    <row r="77" spans="1:6" ht="14">
      <c r="B77" s="435"/>
      <c r="C77" s="167"/>
      <c r="D77" s="514"/>
      <c r="E77" s="514"/>
      <c r="F77" s="514"/>
    </row>
  </sheetData>
  <mergeCells count="9">
    <mergeCell ref="H35:I35"/>
    <mergeCell ref="J35:K35"/>
    <mergeCell ref="N35:X35"/>
    <mergeCell ref="B27:C28"/>
    <mergeCell ref="N29:X29"/>
    <mergeCell ref="H30:I30"/>
    <mergeCell ref="H31:I31"/>
    <mergeCell ref="H32:I32"/>
    <mergeCell ref="N34:X34"/>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AC86"/>
  <sheetViews>
    <sheetView zoomScale="70" zoomScaleNormal="70" zoomScaleSheetLayoutView="115" workbookViewId="0">
      <selection activeCell="H42" sqref="H42:I42"/>
    </sheetView>
  </sheetViews>
  <sheetFormatPr defaultColWidth="9.1796875" defaultRowHeight="12.5"/>
  <cols>
    <col min="1" max="1" width="5.6328125" style="386" customWidth="1"/>
    <col min="2" max="2" width="34.7265625" style="386" customWidth="1"/>
    <col min="3" max="3" width="13.81640625" style="386" bestFit="1" customWidth="1"/>
    <col min="4" max="4" width="8.453125" style="501" customWidth="1"/>
    <col min="5" max="5" width="8.453125" style="501" hidden="1" customWidth="1"/>
    <col min="6" max="6" width="14" style="386" customWidth="1"/>
    <col min="7" max="7" width="15.54296875" style="169" customWidth="1"/>
    <col min="8" max="8" width="17.54296875" style="169" customWidth="1"/>
    <col min="9" max="9" width="7.453125" style="386" customWidth="1"/>
    <col min="10" max="10" width="14.1796875" style="386" customWidth="1"/>
    <col min="11" max="11" width="13.54296875" style="386" customWidth="1"/>
    <col min="12" max="12" width="15.54296875" style="169" customWidth="1"/>
    <col min="13" max="13" width="16.453125" style="169" customWidth="1"/>
    <col min="14" max="14" width="0.1796875" style="386" customWidth="1"/>
    <col min="15" max="15" width="1.453125" style="386" customWidth="1"/>
    <col min="16" max="16" width="2.54296875" style="386" customWidth="1"/>
    <col min="17" max="17" width="4.81640625" style="386" customWidth="1"/>
    <col min="18" max="18" width="3.54296875" style="386" customWidth="1"/>
    <col min="19" max="19" width="0.54296875" style="386" customWidth="1"/>
    <col min="20" max="20" width="5.81640625" style="386" customWidth="1"/>
    <col min="21" max="21" width="2.81640625" style="386" customWidth="1"/>
    <col min="22" max="22" width="0.1796875" style="386" customWidth="1"/>
    <col min="23" max="23" width="14.26953125" style="170" customWidth="1"/>
    <col min="24" max="24" width="9.1796875" style="386"/>
    <col min="25" max="25" width="31.7265625" style="386" bestFit="1" customWidth="1"/>
    <col min="26" max="26" width="9.1796875" style="386"/>
    <col min="27" max="27" width="19.1796875" style="386" customWidth="1"/>
    <col min="28" max="16384" width="9.1796875" style="386"/>
  </cols>
  <sheetData>
    <row r="1" spans="1:23">
      <c r="A1" s="385"/>
      <c r="B1" s="385"/>
    </row>
    <row r="2" spans="1:23" ht="14">
      <c r="M2" s="202"/>
      <c r="R2" s="388"/>
      <c r="S2" s="388"/>
      <c r="T2" s="388"/>
      <c r="U2" s="388"/>
    </row>
    <row r="3" spans="1:23" ht="20">
      <c r="A3" s="389" t="s">
        <v>42</v>
      </c>
      <c r="B3" s="389"/>
      <c r="C3" s="389"/>
      <c r="D3" s="502"/>
      <c r="E3" s="502"/>
      <c r="F3" s="389"/>
      <c r="G3" s="66"/>
      <c r="H3" s="66"/>
      <c r="I3" s="389"/>
      <c r="J3" s="389"/>
      <c r="K3" s="389"/>
      <c r="L3" s="66"/>
      <c r="M3" s="66" t="s">
        <v>12</v>
      </c>
      <c r="N3" s="389"/>
      <c r="O3" s="389"/>
      <c r="P3" s="389"/>
      <c r="Q3" s="389"/>
      <c r="R3" s="389"/>
      <c r="S3" s="389"/>
      <c r="T3" s="389"/>
      <c r="U3" s="389"/>
      <c r="V3" s="389"/>
      <c r="W3" s="7"/>
    </row>
    <row r="4" spans="1:23" ht="3.75" customHeight="1"/>
    <row r="5" spans="1:23">
      <c r="A5" s="386" t="s">
        <v>506</v>
      </c>
      <c r="I5" s="391" t="s">
        <v>44</v>
      </c>
      <c r="J5" s="392">
        <f ca="1">TODAY()</f>
        <v>44827</v>
      </c>
      <c r="K5" s="392"/>
      <c r="L5" s="171"/>
      <c r="M5" s="172"/>
      <c r="N5" s="391"/>
      <c r="O5" s="391"/>
      <c r="P5" s="391"/>
      <c r="Q5" s="391"/>
      <c r="R5" s="391"/>
      <c r="S5" s="391"/>
      <c r="T5" s="391"/>
      <c r="U5" s="391"/>
      <c r="V5" s="391"/>
    </row>
    <row r="6" spans="1:23" ht="13">
      <c r="A6" s="393" t="s">
        <v>45</v>
      </c>
      <c r="B6" s="394"/>
      <c r="C6" s="395"/>
      <c r="D6" s="503"/>
      <c r="E6" s="577"/>
      <c r="F6" s="394"/>
      <c r="G6" s="80" t="s">
        <v>46</v>
      </c>
      <c r="H6" s="73"/>
      <c r="I6" s="397" t="s">
        <v>47</v>
      </c>
      <c r="J6" s="398"/>
      <c r="K6" s="399"/>
      <c r="L6" s="80" t="s">
        <v>48</v>
      </c>
      <c r="M6" s="73"/>
      <c r="N6" s="399"/>
      <c r="O6" s="399"/>
      <c r="P6" s="393"/>
      <c r="Q6" s="399"/>
      <c r="R6" s="399"/>
      <c r="S6" s="399"/>
      <c r="T6" s="399"/>
      <c r="U6" s="394"/>
      <c r="V6" s="394"/>
      <c r="W6" s="162"/>
    </row>
    <row r="7" spans="1:23" ht="13">
      <c r="A7" s="400" t="s">
        <v>541</v>
      </c>
      <c r="C7" s="401"/>
      <c r="D7" s="504" t="s">
        <v>49</v>
      </c>
      <c r="E7" s="578"/>
      <c r="F7" s="403"/>
      <c r="G7" s="81" t="s">
        <v>50</v>
      </c>
      <c r="H7" s="67"/>
      <c r="I7" s="404" t="s">
        <v>51</v>
      </c>
      <c r="J7" s="405"/>
      <c r="K7" s="403"/>
      <c r="L7" s="81" t="s">
        <v>52</v>
      </c>
      <c r="M7" s="67"/>
      <c r="N7" s="403"/>
      <c r="O7" s="403"/>
      <c r="P7" s="404" t="s">
        <v>53</v>
      </c>
      <c r="Q7" s="403"/>
      <c r="R7" s="403"/>
      <c r="S7" s="403"/>
      <c r="T7" s="403"/>
      <c r="U7" s="403"/>
      <c r="V7" s="403"/>
      <c r="W7" s="25"/>
    </row>
    <row r="8" spans="1:23">
      <c r="A8" s="400" t="s">
        <v>542</v>
      </c>
      <c r="C8" s="401"/>
      <c r="D8" s="505"/>
      <c r="E8" s="579"/>
      <c r="G8" s="173"/>
      <c r="H8" s="174"/>
      <c r="I8" s="400"/>
      <c r="K8" s="395"/>
      <c r="L8" s="173"/>
      <c r="M8" s="175"/>
      <c r="O8" s="395"/>
      <c r="U8" s="407"/>
      <c r="V8" s="407"/>
      <c r="W8" s="176"/>
    </row>
    <row r="9" spans="1:23">
      <c r="A9" s="400" t="s">
        <v>543</v>
      </c>
      <c r="C9" s="401"/>
      <c r="D9" s="505" t="s">
        <v>54</v>
      </c>
      <c r="E9" s="579"/>
      <c r="G9" s="173" t="s">
        <v>363</v>
      </c>
      <c r="H9" s="174"/>
      <c r="I9" s="400" t="s">
        <v>364</v>
      </c>
      <c r="K9" s="401"/>
      <c r="L9" s="173" t="s">
        <v>57</v>
      </c>
      <c r="M9" s="177"/>
      <c r="O9" s="401"/>
      <c r="P9" s="386" t="s">
        <v>58</v>
      </c>
      <c r="W9" s="178" t="s">
        <v>12</v>
      </c>
    </row>
    <row r="10" spans="1:23" ht="13">
      <c r="A10" s="400" t="s">
        <v>544</v>
      </c>
      <c r="C10" s="409" t="s">
        <v>545</v>
      </c>
      <c r="D10" s="505" t="s">
        <v>59</v>
      </c>
      <c r="E10" s="579"/>
      <c r="G10" s="173"/>
      <c r="H10" s="174"/>
      <c r="I10" s="587"/>
      <c r="J10" s="588"/>
      <c r="K10" s="408"/>
      <c r="L10" s="173"/>
      <c r="M10" s="177"/>
      <c r="O10" s="401"/>
      <c r="W10" s="178"/>
    </row>
    <row r="11" spans="1:23" ht="13">
      <c r="A11" s="400" t="s">
        <v>535</v>
      </c>
      <c r="C11" s="401"/>
      <c r="D11" s="506"/>
      <c r="E11" s="512"/>
      <c r="F11" s="411"/>
      <c r="G11" s="173" t="s">
        <v>37</v>
      </c>
      <c r="H11" s="174"/>
      <c r="I11" s="400" t="s">
        <v>268</v>
      </c>
      <c r="K11" s="401"/>
      <c r="L11" s="173" t="s">
        <v>507</v>
      </c>
      <c r="M11" s="177"/>
      <c r="O11" s="401"/>
      <c r="P11" s="386" t="s">
        <v>362</v>
      </c>
      <c r="W11" s="178"/>
    </row>
    <row r="12" spans="1:23">
      <c r="A12" s="412" t="s">
        <v>64</v>
      </c>
      <c r="C12" s="401"/>
      <c r="D12" s="505" t="s">
        <v>65</v>
      </c>
      <c r="E12" s="579"/>
      <c r="G12" s="173"/>
      <c r="H12" s="174"/>
      <c r="I12" s="400"/>
      <c r="K12" s="401"/>
      <c r="L12" s="173"/>
      <c r="M12" s="177"/>
      <c r="O12" s="401"/>
      <c r="W12" s="178"/>
    </row>
    <row r="13" spans="1:23">
      <c r="A13" s="412"/>
      <c r="B13" s="413"/>
      <c r="C13" s="414"/>
      <c r="D13" s="505" t="s">
        <v>66</v>
      </c>
      <c r="E13" s="579"/>
      <c r="G13" s="179"/>
      <c r="H13" s="180"/>
      <c r="I13" s="412"/>
      <c r="J13" s="413"/>
      <c r="K13" s="414"/>
      <c r="L13" s="179"/>
      <c r="M13" s="181"/>
      <c r="N13" s="413"/>
      <c r="O13" s="414"/>
      <c r="Q13" s="413"/>
      <c r="R13" s="413"/>
      <c r="S13" s="413"/>
      <c r="T13" s="413"/>
      <c r="U13" s="413"/>
      <c r="V13" s="413"/>
      <c r="W13" s="182"/>
    </row>
    <row r="14" spans="1:23">
      <c r="A14" s="415" t="s">
        <v>508</v>
      </c>
      <c r="B14" s="416" t="s">
        <v>509</v>
      </c>
      <c r="C14" s="416"/>
      <c r="D14" s="507" t="s">
        <v>510</v>
      </c>
      <c r="E14" s="508"/>
      <c r="F14" s="418" t="s">
        <v>511</v>
      </c>
      <c r="G14" s="70" t="s">
        <v>512</v>
      </c>
      <c r="H14" s="70" t="s">
        <v>72</v>
      </c>
      <c r="I14" s="419" t="s">
        <v>513</v>
      </c>
      <c r="J14" s="419" t="s">
        <v>514</v>
      </c>
      <c r="K14" s="420" t="s">
        <v>515</v>
      </c>
      <c r="L14" s="77" t="s">
        <v>516</v>
      </c>
      <c r="M14" s="77" t="s">
        <v>517</v>
      </c>
      <c r="N14" s="421"/>
      <c r="O14" s="421" t="s">
        <v>518</v>
      </c>
      <c r="P14" s="415"/>
      <c r="Q14" s="415"/>
      <c r="R14" s="415"/>
      <c r="S14" s="415"/>
      <c r="T14" s="415"/>
      <c r="U14" s="415"/>
      <c r="V14" s="415"/>
      <c r="W14" s="43" t="s">
        <v>519</v>
      </c>
    </row>
    <row r="15" spans="1:23">
      <c r="A15" s="422"/>
      <c r="B15" s="423"/>
      <c r="C15" s="395"/>
      <c r="D15" s="508" t="s">
        <v>520</v>
      </c>
      <c r="E15" s="580"/>
      <c r="F15" s="425" t="s">
        <v>523</v>
      </c>
      <c r="G15" s="71" t="s">
        <v>524</v>
      </c>
      <c r="H15" s="71" t="s">
        <v>524</v>
      </c>
      <c r="I15" s="418"/>
      <c r="J15" s="418"/>
      <c r="K15" s="418"/>
      <c r="L15" s="71" t="s">
        <v>525</v>
      </c>
      <c r="M15" s="78" t="s">
        <v>525</v>
      </c>
      <c r="N15" s="426"/>
      <c r="O15" s="427" t="s">
        <v>526</v>
      </c>
      <c r="P15" s="428"/>
      <c r="Q15" s="428"/>
      <c r="R15" s="428"/>
      <c r="S15" s="428"/>
      <c r="T15" s="428"/>
      <c r="U15" s="429"/>
      <c r="V15" s="429"/>
      <c r="W15" s="51" t="s">
        <v>76</v>
      </c>
    </row>
    <row r="16" spans="1:23" ht="13.25" customHeight="1">
      <c r="A16" s="430"/>
      <c r="B16" s="431" t="s">
        <v>527</v>
      </c>
      <c r="C16" s="432"/>
      <c r="D16" s="509"/>
      <c r="E16" s="509"/>
      <c r="F16" s="430"/>
      <c r="G16" s="164"/>
      <c r="H16" s="164"/>
      <c r="I16" s="430"/>
      <c r="J16" s="430"/>
      <c r="K16" s="430"/>
      <c r="L16" s="164"/>
      <c r="M16" s="165"/>
      <c r="N16" s="434"/>
      <c r="O16" s="435"/>
      <c r="P16" s="435"/>
      <c r="Q16" s="435"/>
      <c r="R16" s="435"/>
      <c r="S16" s="435"/>
      <c r="T16" s="435"/>
      <c r="U16" s="434"/>
      <c r="V16" s="434"/>
      <c r="W16" s="166"/>
    </row>
    <row r="17" spans="1:29" ht="6.65" customHeight="1">
      <c r="A17" s="430"/>
      <c r="B17" s="436"/>
      <c r="C17" s="435"/>
      <c r="D17" s="509"/>
      <c r="E17" s="509"/>
      <c r="F17" s="430"/>
      <c r="G17" s="164"/>
      <c r="H17" s="164"/>
      <c r="I17" s="437"/>
      <c r="J17" s="437"/>
      <c r="K17" s="437"/>
      <c r="L17" s="106"/>
      <c r="M17" s="120"/>
      <c r="N17" s="438"/>
      <c r="O17" s="439"/>
      <c r="P17" s="439"/>
      <c r="Q17" s="439"/>
      <c r="R17" s="439"/>
      <c r="S17" s="439"/>
      <c r="T17" s="439"/>
      <c r="U17" s="438"/>
      <c r="V17" s="438"/>
      <c r="W17" s="123"/>
    </row>
    <row r="18" spans="1:29" s="468" customFormat="1" ht="19.25" customHeight="1">
      <c r="A18" s="540"/>
      <c r="B18" s="524" t="s">
        <v>1004</v>
      </c>
      <c r="C18" s="324" t="str">
        <f>IF(D18="","",VLOOKUP(B18,Data!$B$5:$L$502,2,FALSE))</f>
        <v/>
      </c>
      <c r="D18" s="381"/>
      <c r="E18" s="381"/>
      <c r="F18" s="525"/>
      <c r="G18" s="325" t="str">
        <f>IF(D18="","",VLOOKUP(B18,Data!$B$5:$L$502,11,FALSE))</f>
        <v/>
      </c>
      <c r="H18" s="326" t="str">
        <f t="shared" ref="H18:H35" si="0">IF(D18&gt;0,D18*G18,"-")</f>
        <v>-</v>
      </c>
      <c r="I18" s="327" t="str">
        <f>IF(D18="","",VLOOKUP(B18,Data!$B$5:$D$502,3,FALSE))</f>
        <v/>
      </c>
      <c r="J18" s="327" t="str">
        <f>IF(D18="","",VLOOKUP(B18,Data!$B$5:$M$502,12,FALSE))</f>
        <v/>
      </c>
      <c r="K18" s="227"/>
      <c r="L18" s="325" t="str">
        <f>IF(D18="","",VLOOKUP(B18,Data!$B$5:$E$502,4,FALSE)*D18)</f>
        <v/>
      </c>
      <c r="M18" s="325" t="str">
        <f>IF(D18="","",VLOOKUP(B18,Data!$B$5:$F$502,5,FALSE)*D18)</f>
        <v/>
      </c>
      <c r="N18" s="228"/>
      <c r="O18" s="295"/>
      <c r="P18" s="296"/>
      <c r="Q18" s="229"/>
      <c r="R18" s="296"/>
      <c r="S18" s="296"/>
      <c r="T18" s="229"/>
      <c r="U18" s="297"/>
      <c r="V18" s="229"/>
      <c r="W18" s="334" t="str">
        <f>IF(D18="","",VLOOKUP(B18,Data!$B$5:$J$502,9,FALSE)*D18)</f>
        <v/>
      </c>
      <c r="Y18" s="386"/>
      <c r="Z18" s="386"/>
      <c r="AA18" s="386"/>
      <c r="AB18" s="386"/>
      <c r="AC18" s="386"/>
    </row>
    <row r="19" spans="1:29" s="468" customFormat="1" ht="19.25" customHeight="1">
      <c r="A19" s="540">
        <v>1</v>
      </c>
      <c r="B19" s="499" t="s">
        <v>409</v>
      </c>
      <c r="C19" s="324" t="str">
        <f>IF(D19="","",VLOOKUP(B19,Data!$B$5:$L$502,2,FALSE))</f>
        <v>ZU62650</v>
      </c>
      <c r="D19" s="470">
        <v>4</v>
      </c>
      <c r="E19" s="485"/>
      <c r="F19" s="525" t="s">
        <v>528</v>
      </c>
      <c r="G19" s="325">
        <f>IF(D19="","",VLOOKUP(B19,Data!$B$5:$L$502,11,FALSE))</f>
        <v>6876.72</v>
      </c>
      <c r="H19" s="326">
        <f t="shared" si="0"/>
        <v>27506.880000000001</v>
      </c>
      <c r="I19" s="327" t="str">
        <f>IF(D19="","",VLOOKUP(B19,Data!$B$5:$D$502,3,FALSE))</f>
        <v>C/T</v>
      </c>
      <c r="J19" s="327" t="str">
        <f>IF(D19="","",VLOOKUP(B19,Data!$B$5:$M$502,12,FALSE))</f>
        <v>Indonesia</v>
      </c>
      <c r="K19" s="356" t="s">
        <v>1005</v>
      </c>
      <c r="L19" s="325">
        <f>IF(D19="","",VLOOKUP(B19,Data!$B$5:$E$502,4,FALSE)*D19)</f>
        <v>1352</v>
      </c>
      <c r="M19" s="325">
        <f>IF(D19="","",VLOOKUP(B19,Data!$B$5:$F$502,5,FALSE)*D19)</f>
        <v>1216</v>
      </c>
      <c r="N19" s="357"/>
      <c r="O19" s="358"/>
      <c r="P19" s="359"/>
      <c r="Q19" s="360"/>
      <c r="R19" s="359"/>
      <c r="S19" s="359"/>
      <c r="T19" s="360"/>
      <c r="U19" s="361"/>
      <c r="V19" s="360"/>
      <c r="W19" s="334">
        <f>IF(D19="","",VLOOKUP(B19,Data!$B$5:$J$502,9,FALSE)*D19)</f>
        <v>7.2240000000000002</v>
      </c>
      <c r="Y19" s="386"/>
      <c r="Z19" s="386"/>
      <c r="AA19" s="386"/>
      <c r="AB19" s="386"/>
      <c r="AC19" s="386"/>
    </row>
    <row r="20" spans="1:29" s="468" customFormat="1" ht="19.25" customHeight="1">
      <c r="A20" s="540">
        <v>2</v>
      </c>
      <c r="B20" s="499" t="s">
        <v>372</v>
      </c>
      <c r="C20" s="324" t="str">
        <f>IF(D20="","",VLOOKUP(B20,Data!$B$5:$L$502,2,FALSE))</f>
        <v>WQ78280</v>
      </c>
      <c r="D20" s="470">
        <v>2</v>
      </c>
      <c r="E20" s="485"/>
      <c r="F20" s="525"/>
      <c r="G20" s="325">
        <f>IF(D20="","",VLOOKUP(B20,Data!$B$5:$L$502,11,FALSE))</f>
        <v>5431.9</v>
      </c>
      <c r="H20" s="326">
        <f t="shared" si="0"/>
        <v>10863.8</v>
      </c>
      <c r="I20" s="327" t="str">
        <f>IF(D20="","",VLOOKUP(B20,Data!$B$5:$D$502,3,FALSE))</f>
        <v>C/T</v>
      </c>
      <c r="J20" s="327" t="str">
        <f>IF(D20="","",VLOOKUP(B20,Data!$B$5:$M$502,12,FALSE))</f>
        <v>Indonesia</v>
      </c>
      <c r="K20" s="356" t="s">
        <v>1005</v>
      </c>
      <c r="L20" s="325">
        <f>IF(D20="","",VLOOKUP(B20,Data!$B$5:$E$502,4,FALSE)*D20)</f>
        <v>610</v>
      </c>
      <c r="M20" s="325">
        <f>IF(D20="","",VLOOKUP(B20,Data!$B$5:$F$502,5,FALSE)*D20)</f>
        <v>538</v>
      </c>
      <c r="N20" s="357"/>
      <c r="O20" s="358"/>
      <c r="P20" s="359"/>
      <c r="Q20" s="360"/>
      <c r="R20" s="359"/>
      <c r="S20" s="359"/>
      <c r="T20" s="360"/>
      <c r="U20" s="361"/>
      <c r="V20" s="360"/>
      <c r="W20" s="334">
        <f>IF(D20="","",VLOOKUP(B20,Data!$B$5:$J$502,9,FALSE)*D20)</f>
        <v>3.0680000000000001</v>
      </c>
      <c r="Y20" s="386"/>
      <c r="Z20" s="386"/>
      <c r="AA20" s="386"/>
      <c r="AB20" s="386"/>
      <c r="AC20" s="386"/>
    </row>
    <row r="21" spans="1:29" s="468" customFormat="1" ht="19.25" customHeight="1">
      <c r="A21" s="540">
        <v>3</v>
      </c>
      <c r="B21" s="499" t="s">
        <v>40</v>
      </c>
      <c r="C21" s="324" t="str">
        <f>IF(D21="","",VLOOKUP(B21,Data!$B$5:$L$502,2,FALSE))</f>
        <v>ZJ54410</v>
      </c>
      <c r="D21" s="470">
        <v>1</v>
      </c>
      <c r="E21" s="485"/>
      <c r="F21" s="525" t="s">
        <v>529</v>
      </c>
      <c r="G21" s="325">
        <f>IF(D21="","",VLOOKUP(B21,Data!$B$5:$L$502,11,FALSE))</f>
        <v>4657.7700000000004</v>
      </c>
      <c r="H21" s="326">
        <f t="shared" si="0"/>
        <v>4657.7700000000004</v>
      </c>
      <c r="I21" s="327" t="str">
        <f>IF(D21="","",VLOOKUP(B21,Data!$B$5:$D$502,3,FALSE))</f>
        <v>C/T</v>
      </c>
      <c r="J21" s="327" t="str">
        <f>IF(D21="","",VLOOKUP(B21,Data!$B$5:$M$502,12,FALSE))</f>
        <v>Indonesia</v>
      </c>
      <c r="K21" s="356" t="s">
        <v>1005</v>
      </c>
      <c r="L21" s="325">
        <f>IF(D21="","",VLOOKUP(B21,Data!$B$5:$E$502,4,FALSE)*D21)</f>
        <v>305</v>
      </c>
      <c r="M21" s="325">
        <f>IF(D21="","",VLOOKUP(B21,Data!$B$5:$F$502,5,FALSE)*D21)</f>
        <v>269</v>
      </c>
      <c r="N21" s="357"/>
      <c r="O21" s="358"/>
      <c r="P21" s="359"/>
      <c r="Q21" s="360"/>
      <c r="R21" s="359"/>
      <c r="S21" s="359"/>
      <c r="T21" s="360"/>
      <c r="U21" s="361"/>
      <c r="V21" s="360"/>
      <c r="W21" s="334">
        <f>IF(D21="","",VLOOKUP(B21,Data!$B$5:$J$502,9,FALSE)*D21)</f>
        <v>1.534</v>
      </c>
      <c r="Y21" s="386"/>
      <c r="Z21" s="386"/>
      <c r="AA21" s="386"/>
      <c r="AB21" s="386"/>
      <c r="AC21" s="386"/>
    </row>
    <row r="22" spans="1:29" s="468" customFormat="1" ht="19.25" customHeight="1">
      <c r="A22" s="540">
        <v>4</v>
      </c>
      <c r="B22" s="499" t="s">
        <v>382</v>
      </c>
      <c r="C22" s="324" t="str">
        <f>IF(D22="","",VLOOKUP(B22,Data!$B$5:$L$502,2,FALSE))</f>
        <v>WQ78310</v>
      </c>
      <c r="D22" s="470">
        <v>1</v>
      </c>
      <c r="E22" s="485"/>
      <c r="F22" s="525"/>
      <c r="G22" s="325">
        <f>IF(D22="","",VLOOKUP(B22,Data!$B$5:$L$502,11,FALSE))</f>
        <v>6409.6</v>
      </c>
      <c r="H22" s="326">
        <f t="shared" si="0"/>
        <v>6409.6</v>
      </c>
      <c r="I22" s="327" t="str">
        <f>IF(D22="","",VLOOKUP(B22,Data!$B$5:$D$502,3,FALSE))</f>
        <v>C/T</v>
      </c>
      <c r="J22" s="327" t="str">
        <f>IF(D22="","",VLOOKUP(B22,Data!$B$5:$M$502,12,FALSE))</f>
        <v>Indonesia</v>
      </c>
      <c r="K22" s="356" t="s">
        <v>1005</v>
      </c>
      <c r="L22" s="325">
        <f>IF(D22="","",VLOOKUP(B22,Data!$B$5:$E$502,4,FALSE)*D22)</f>
        <v>317</v>
      </c>
      <c r="M22" s="325">
        <f>IF(D22="","",VLOOKUP(B22,Data!$B$5:$F$502,5,FALSE)*D22)</f>
        <v>279</v>
      </c>
      <c r="N22" s="357"/>
      <c r="O22" s="358"/>
      <c r="P22" s="359"/>
      <c r="Q22" s="360"/>
      <c r="R22" s="359"/>
      <c r="S22" s="359"/>
      <c r="T22" s="360"/>
      <c r="U22" s="361"/>
      <c r="V22" s="360"/>
      <c r="W22" s="334">
        <f>IF(D22="","",VLOOKUP(B22,Data!$B$5:$J$502,9,FALSE)*D22)</f>
        <v>1.806</v>
      </c>
      <c r="Y22" s="386"/>
      <c r="Z22" s="386"/>
      <c r="AA22" s="386"/>
      <c r="AB22" s="386"/>
      <c r="AC22" s="386"/>
    </row>
    <row r="23" spans="1:29" s="468" customFormat="1" ht="19.25" customHeight="1">
      <c r="A23" s="540"/>
      <c r="B23" s="524" t="s">
        <v>1035</v>
      </c>
      <c r="C23" s="324" t="str">
        <f>IF(D23="","",VLOOKUP(B23,Data!$B$5:$L$502,2,FALSE))</f>
        <v/>
      </c>
      <c r="D23" s="474"/>
      <c r="E23" s="381"/>
      <c r="F23" s="312" t="s">
        <v>982</v>
      </c>
      <c r="G23" s="325" t="str">
        <f>IF(D23="","",VLOOKUP(B23,Data!$B$5:$L$502,11,FALSE))</f>
        <v/>
      </c>
      <c r="H23" s="326" t="str">
        <f t="shared" si="0"/>
        <v>-</v>
      </c>
      <c r="I23" s="327" t="str">
        <f>IF(D23="","",VLOOKUP(B23,Data!$B$5:$D$502,3,FALSE))</f>
        <v/>
      </c>
      <c r="J23" s="327" t="str">
        <f>IF(D23="","",VLOOKUP(B23,Data!$B$5:$M$502,12,FALSE))</f>
        <v/>
      </c>
      <c r="K23" s="227"/>
      <c r="L23" s="325" t="str">
        <f>IF(D23="","",VLOOKUP(B23,Data!$B$5:$E$502,4,FALSE)*D23)</f>
        <v/>
      </c>
      <c r="M23" s="325" t="str">
        <f>IF(D23="","",VLOOKUP(B23,Data!$B$5:$F$502,5,FALSE)*D23)</f>
        <v/>
      </c>
      <c r="N23" s="228"/>
      <c r="O23" s="295"/>
      <c r="P23" s="296"/>
      <c r="Q23" s="229"/>
      <c r="R23" s="296"/>
      <c r="S23" s="296"/>
      <c r="T23" s="229"/>
      <c r="U23" s="297"/>
      <c r="V23" s="229"/>
      <c r="W23" s="334" t="str">
        <f>IF(D23="","",VLOOKUP(B23,Data!$B$5:$J$502,9,FALSE)*D23)</f>
        <v/>
      </c>
      <c r="Y23" s="386"/>
      <c r="Z23" s="386"/>
      <c r="AA23" s="386"/>
      <c r="AB23" s="386"/>
      <c r="AC23" s="386"/>
    </row>
    <row r="24" spans="1:29" s="468" customFormat="1" ht="19.25" customHeight="1">
      <c r="A24" s="540">
        <v>5</v>
      </c>
      <c r="B24" s="584" t="s">
        <v>361</v>
      </c>
      <c r="C24" s="324" t="str">
        <f>IF(D24="","",VLOOKUP(B24,Data!$B$5:$L$502,2,FALSE))</f>
        <v>WQ78290</v>
      </c>
      <c r="D24" s="470">
        <v>13</v>
      </c>
      <c r="E24" s="485"/>
      <c r="F24" s="525"/>
      <c r="G24" s="325">
        <f>IF(D24="","",VLOOKUP(B24,Data!$B$5:$L$502,11,FALSE))</f>
        <v>4283.7299999999996</v>
      </c>
      <c r="H24" s="326">
        <f t="shared" si="0"/>
        <v>55688.489999999991</v>
      </c>
      <c r="I24" s="327" t="str">
        <f>IF(D24="","",VLOOKUP(B24,Data!$B$5:$D$502,3,FALSE))</f>
        <v>C/T</v>
      </c>
      <c r="J24" s="327" t="str">
        <f>IF(D24="","",VLOOKUP(B24,Data!$B$5:$M$502,12,FALSE))</f>
        <v>Indonesia</v>
      </c>
      <c r="K24" s="356" t="s">
        <v>1036</v>
      </c>
      <c r="L24" s="325">
        <f>IF(D24="","",VLOOKUP(B24,Data!$B$5:$E$502,4,FALSE)*D24)</f>
        <v>3965</v>
      </c>
      <c r="M24" s="325">
        <f>IF(D24="","",VLOOKUP(B24,Data!$B$5:$F$502,5,FALSE)*D24)</f>
        <v>3497</v>
      </c>
      <c r="N24" s="357"/>
      <c r="O24" s="358"/>
      <c r="P24" s="359"/>
      <c r="Q24" s="360"/>
      <c r="R24" s="359"/>
      <c r="S24" s="359"/>
      <c r="T24" s="360"/>
      <c r="U24" s="361"/>
      <c r="V24" s="360"/>
      <c r="W24" s="334">
        <f>IF(D24="","",VLOOKUP(B24,Data!$B$5:$J$502,9,FALSE)*D24)</f>
        <v>19.942</v>
      </c>
      <c r="Y24" s="386"/>
      <c r="Z24" s="386"/>
      <c r="AA24" s="386"/>
      <c r="AB24" s="386"/>
      <c r="AC24" s="386"/>
    </row>
    <row r="25" spans="1:29" s="468" customFormat="1" ht="19.25" customHeight="1">
      <c r="A25" s="540">
        <v>6</v>
      </c>
      <c r="B25" s="584" t="s">
        <v>340</v>
      </c>
      <c r="C25" s="324" t="str">
        <f>IF(D25="","",VLOOKUP(B25,Data!$B$5:$L$502,2,FALSE))</f>
        <v>ZE62400</v>
      </c>
      <c r="D25" s="470">
        <v>5</v>
      </c>
      <c r="E25" s="485"/>
      <c r="F25" s="525"/>
      <c r="G25" s="325">
        <f>IF(D25="","",VLOOKUP(B25,Data!$B$5:$L$502,11,FALSE))</f>
        <v>1704.47</v>
      </c>
      <c r="H25" s="326">
        <f t="shared" si="0"/>
        <v>8522.35</v>
      </c>
      <c r="I25" s="327" t="str">
        <f>IF(D25="","",VLOOKUP(B25,Data!$B$5:$D$502,3,FALSE))</f>
        <v>C/T</v>
      </c>
      <c r="J25" s="327" t="str">
        <f>IF(D25="","",VLOOKUP(B25,Data!$B$5:$M$502,12,FALSE))</f>
        <v>Indonesia</v>
      </c>
      <c r="K25" s="356" t="s">
        <v>1036</v>
      </c>
      <c r="L25" s="325">
        <f>IF(D25="","",VLOOKUP(B25,Data!$B$5:$E$502,4,FALSE)*D25)</f>
        <v>1005</v>
      </c>
      <c r="M25" s="325">
        <f>IF(D25="","",VLOOKUP(B25,Data!$B$5:$F$502,5,FALSE)*D25)</f>
        <v>905</v>
      </c>
      <c r="N25" s="357"/>
      <c r="O25" s="358"/>
      <c r="P25" s="359"/>
      <c r="Q25" s="360"/>
      <c r="R25" s="359"/>
      <c r="S25" s="359"/>
      <c r="T25" s="360"/>
      <c r="U25" s="361"/>
      <c r="V25" s="360"/>
      <c r="W25" s="334">
        <f>IF(D25="","",VLOOKUP(B25,Data!$B$5:$J$502,9,FALSE)*D25)</f>
        <v>5.75</v>
      </c>
      <c r="Y25" s="386"/>
      <c r="Z25" s="386"/>
      <c r="AA25" s="386"/>
      <c r="AB25" s="386"/>
      <c r="AC25" s="386"/>
    </row>
    <row r="26" spans="1:29" s="468" customFormat="1" ht="19.25" customHeight="1">
      <c r="A26" s="540">
        <v>7</v>
      </c>
      <c r="B26" s="584" t="s">
        <v>353</v>
      </c>
      <c r="C26" s="324" t="str">
        <f>IF(D26="","",VLOOKUP(B26,Data!$B$5:$L$502,2,FALSE))</f>
        <v>ZF71250</v>
      </c>
      <c r="D26" s="470">
        <v>3</v>
      </c>
      <c r="E26" s="485"/>
      <c r="F26" s="525"/>
      <c r="G26" s="325">
        <f>IF(D26="","",VLOOKUP(B26,Data!$B$5:$L$502,11,FALSE))</f>
        <v>1991.71</v>
      </c>
      <c r="H26" s="326">
        <f t="shared" si="0"/>
        <v>5975.13</v>
      </c>
      <c r="I26" s="327" t="str">
        <f>IF(D26="","",VLOOKUP(B26,Data!$B$5:$D$502,3,FALSE))</f>
        <v>C/T</v>
      </c>
      <c r="J26" s="327" t="str">
        <f>IF(D26="","",VLOOKUP(B26,Data!$B$5:$M$502,12,FALSE))</f>
        <v>Indonesia</v>
      </c>
      <c r="K26" s="356" t="s">
        <v>1036</v>
      </c>
      <c r="L26" s="325">
        <f>IF(D26="","",VLOOKUP(B26,Data!$B$5:$E$502,4,FALSE)*D26)</f>
        <v>660</v>
      </c>
      <c r="M26" s="325">
        <f>IF(D26="","",VLOOKUP(B26,Data!$B$5:$F$502,5,FALSE)*D26)</f>
        <v>597</v>
      </c>
      <c r="N26" s="357"/>
      <c r="O26" s="358"/>
      <c r="P26" s="359"/>
      <c r="Q26" s="360"/>
      <c r="R26" s="359"/>
      <c r="S26" s="359"/>
      <c r="T26" s="360"/>
      <c r="U26" s="361"/>
      <c r="V26" s="360"/>
      <c r="W26" s="334">
        <f>IF(D26="","",VLOOKUP(B26,Data!$B$5:$J$502,9,FALSE)*D26)</f>
        <v>3.5550000000000002</v>
      </c>
      <c r="Y26" s="386"/>
      <c r="Z26" s="386"/>
      <c r="AA26" s="386"/>
      <c r="AB26" s="386"/>
      <c r="AC26" s="386"/>
    </row>
    <row r="27" spans="1:29" s="468" customFormat="1" ht="19.25" customHeight="1">
      <c r="A27" s="540">
        <v>8</v>
      </c>
      <c r="B27" s="584" t="s">
        <v>355</v>
      </c>
      <c r="C27" s="324" t="str">
        <f>IF(D27="","",VLOOKUP(B27,Data!$B$5:$L$502,2,FALSE))</f>
        <v>ZF42500</v>
      </c>
      <c r="D27" s="470">
        <v>14</v>
      </c>
      <c r="E27" s="485"/>
      <c r="F27" s="525"/>
      <c r="G27" s="325">
        <f>IF(D27="","",VLOOKUP(B27,Data!$B$5:$L$502,11,FALSE))</f>
        <v>2302.7199999999998</v>
      </c>
      <c r="H27" s="326">
        <f t="shared" si="0"/>
        <v>32238.079999999998</v>
      </c>
      <c r="I27" s="327" t="str">
        <f>IF(D27="","",VLOOKUP(B27,Data!$B$5:$D$502,3,FALSE))</f>
        <v>C/T</v>
      </c>
      <c r="J27" s="327" t="str">
        <f>IF(D27="","",VLOOKUP(B27,Data!$B$5:$M$502,12,FALSE))</f>
        <v>Indonesia</v>
      </c>
      <c r="K27" s="356" t="s">
        <v>1036</v>
      </c>
      <c r="L27" s="325">
        <f>IF(D27="","",VLOOKUP(B27,Data!$B$5:$E$502,4,FALSE)*D27)</f>
        <v>3738</v>
      </c>
      <c r="M27" s="325">
        <f>IF(D27="","",VLOOKUP(B27,Data!$B$5:$F$502,5,FALSE)*D27)</f>
        <v>3388</v>
      </c>
      <c r="N27" s="357"/>
      <c r="O27" s="358"/>
      <c r="P27" s="359"/>
      <c r="Q27" s="360"/>
      <c r="R27" s="359"/>
      <c r="S27" s="359"/>
      <c r="T27" s="360"/>
      <c r="U27" s="361"/>
      <c r="V27" s="360"/>
      <c r="W27" s="334">
        <f>IF(D27="","",VLOOKUP(B27,Data!$B$5:$J$502,9,FALSE)*D27)</f>
        <v>20.832000000000001</v>
      </c>
      <c r="Y27" s="386"/>
      <c r="Z27" s="386"/>
      <c r="AA27" s="386"/>
      <c r="AB27" s="386"/>
      <c r="AC27" s="386"/>
    </row>
    <row r="28" spans="1:29" s="468" customFormat="1" ht="19.25" customHeight="1">
      <c r="A28" s="540">
        <v>9</v>
      </c>
      <c r="B28" s="584" t="s">
        <v>27</v>
      </c>
      <c r="C28" s="324" t="str">
        <f>IF(D28="","",VLOOKUP(B28,Data!$B$5:$L$502,2,FALSE))</f>
        <v>ZJ73750</v>
      </c>
      <c r="D28" s="470">
        <v>2</v>
      </c>
      <c r="E28" s="485"/>
      <c r="F28" s="525"/>
      <c r="G28" s="325">
        <f>IF(D28="","",VLOOKUP(B28,Data!$B$5:$L$502,11,FALSE))</f>
        <v>2662.91</v>
      </c>
      <c r="H28" s="326">
        <f t="shared" si="0"/>
        <v>5325.82</v>
      </c>
      <c r="I28" s="327" t="str">
        <f>IF(D28="","",VLOOKUP(B28,Data!$B$5:$D$502,3,FALSE))</f>
        <v>C/T</v>
      </c>
      <c r="J28" s="327" t="str">
        <f>IF(D28="","",VLOOKUP(B28,Data!$B$5:$M$502,12,FALSE))</f>
        <v>Indonesia</v>
      </c>
      <c r="K28" s="356" t="s">
        <v>1036</v>
      </c>
      <c r="L28" s="325">
        <f>IF(D28="","",VLOOKUP(B28,Data!$B$5:$E$502,4,FALSE)*D28)</f>
        <v>534</v>
      </c>
      <c r="M28" s="325">
        <f>IF(D28="","",VLOOKUP(B28,Data!$B$5:$F$502,5,FALSE)*D28)</f>
        <v>484</v>
      </c>
      <c r="N28" s="357"/>
      <c r="O28" s="358"/>
      <c r="P28" s="359"/>
      <c r="Q28" s="360"/>
      <c r="R28" s="359"/>
      <c r="S28" s="359"/>
      <c r="T28" s="360"/>
      <c r="U28" s="361"/>
      <c r="V28" s="360"/>
      <c r="W28" s="334">
        <f>IF(D28="","",VLOOKUP(B28,Data!$B$5:$J$502,9,FALSE)*D28)</f>
        <v>2.976</v>
      </c>
      <c r="Y28" s="386"/>
      <c r="Z28" s="386"/>
      <c r="AA28" s="386"/>
      <c r="AB28" s="386"/>
      <c r="AC28" s="386"/>
    </row>
    <row r="29" spans="1:29" s="468" customFormat="1" ht="19.25" customHeight="1">
      <c r="A29" s="540">
        <v>10</v>
      </c>
      <c r="B29" s="584" t="s">
        <v>28</v>
      </c>
      <c r="C29" s="324" t="str">
        <f>IF(D29="","",VLOOKUP(B29,Data!$B$5:$L$502,2,FALSE))</f>
        <v>ZJ73760</v>
      </c>
      <c r="D29" s="470">
        <v>3</v>
      </c>
      <c r="E29" s="485"/>
      <c r="F29" s="525"/>
      <c r="G29" s="325">
        <f>IF(D29="","",VLOOKUP(B29,Data!$B$5:$L$502,11,FALSE))</f>
        <v>2671.97</v>
      </c>
      <c r="H29" s="326">
        <f t="shared" si="0"/>
        <v>8015.91</v>
      </c>
      <c r="I29" s="327" t="str">
        <f>IF(D29="","",VLOOKUP(B29,Data!$B$5:$D$502,3,FALSE))</f>
        <v>C/T</v>
      </c>
      <c r="J29" s="327" t="str">
        <f>IF(D29="","",VLOOKUP(B29,Data!$B$5:$M$502,12,FALSE))</f>
        <v>Indonesia</v>
      </c>
      <c r="K29" s="356" t="s">
        <v>1036</v>
      </c>
      <c r="L29" s="325">
        <f>IF(D29="","",VLOOKUP(B29,Data!$B$5:$E$502,4,FALSE)*D29)</f>
        <v>801</v>
      </c>
      <c r="M29" s="325">
        <f>IF(D29="","",VLOOKUP(B29,Data!$B$5:$F$502,5,FALSE)*D29)</f>
        <v>726</v>
      </c>
      <c r="N29" s="357"/>
      <c r="O29" s="358"/>
      <c r="P29" s="359"/>
      <c r="Q29" s="360"/>
      <c r="R29" s="359"/>
      <c r="S29" s="359"/>
      <c r="T29" s="360"/>
      <c r="U29" s="361"/>
      <c r="V29" s="360"/>
      <c r="W29" s="334">
        <f>IF(D29="","",VLOOKUP(B29,Data!$B$5:$J$502,9,FALSE)*D29)</f>
        <v>4.4640000000000004</v>
      </c>
      <c r="Y29" s="386"/>
      <c r="Z29" s="386"/>
      <c r="AA29" s="386"/>
      <c r="AB29" s="386"/>
      <c r="AC29" s="386"/>
    </row>
    <row r="30" spans="1:29" s="468" customFormat="1" ht="19.25" customHeight="1">
      <c r="A30" s="540">
        <v>11</v>
      </c>
      <c r="B30" s="584" t="s">
        <v>721</v>
      </c>
      <c r="C30" s="324" t="str">
        <f>IF(D30="","",VLOOKUP(B30,Data!$B$5:$L$502,2,FALSE))</f>
        <v>VAC9550</v>
      </c>
      <c r="D30" s="470">
        <v>5</v>
      </c>
      <c r="E30" s="485"/>
      <c r="F30" s="525"/>
      <c r="G30" s="325">
        <f>IF(D30="","",VLOOKUP(B30,Data!$B$5:$L$502,11,FALSE))</f>
        <v>2673.77</v>
      </c>
      <c r="H30" s="326">
        <f t="shared" si="0"/>
        <v>13368.85</v>
      </c>
      <c r="I30" s="327" t="str">
        <f>IF(D30="","",VLOOKUP(B30,Data!$B$5:$D$502,3,FALSE))</f>
        <v>C/T</v>
      </c>
      <c r="J30" s="327" t="str">
        <f>IF(D30="","",VLOOKUP(B30,Data!$B$5:$M$502,12,FALSE))</f>
        <v>Indonesia</v>
      </c>
      <c r="K30" s="356" t="s">
        <v>1036</v>
      </c>
      <c r="L30" s="325">
        <f>IF(D30="","",VLOOKUP(B30,Data!$B$5:$E$502,4,FALSE)*D30)</f>
        <v>1360</v>
      </c>
      <c r="M30" s="325">
        <f>IF(D30="","",VLOOKUP(B30,Data!$B$5:$F$502,5,FALSE)*D30)</f>
        <v>1235</v>
      </c>
      <c r="N30" s="357"/>
      <c r="O30" s="358"/>
      <c r="P30" s="359"/>
      <c r="Q30" s="360"/>
      <c r="R30" s="359"/>
      <c r="S30" s="359"/>
      <c r="T30" s="360"/>
      <c r="U30" s="361"/>
      <c r="V30" s="360"/>
      <c r="W30" s="334">
        <f>IF(D30="","",VLOOKUP(B30,Data!$B$5:$J$502,9,FALSE)*D30)</f>
        <v>7.4399999999999995</v>
      </c>
      <c r="Y30" s="386"/>
      <c r="Z30" s="386"/>
      <c r="AA30" s="386"/>
      <c r="AB30" s="386"/>
      <c r="AC30" s="386"/>
    </row>
    <row r="31" spans="1:29" s="468" customFormat="1" ht="19.25" customHeight="1">
      <c r="A31" s="540">
        <v>12</v>
      </c>
      <c r="B31" s="584" t="s">
        <v>889</v>
      </c>
      <c r="C31" s="324" t="str">
        <f>IF(D31="","",VLOOKUP(B31,Data!$B$5:$L$502,2,FALSE))</f>
        <v>VCM7820</v>
      </c>
      <c r="D31" s="470">
        <v>1</v>
      </c>
      <c r="E31" s="485"/>
      <c r="F31" s="525"/>
      <c r="G31" s="325">
        <f>IF(D31="","",VLOOKUP(B31,Data!$B$5:$L$502,11,FALSE))</f>
        <v>2650.46</v>
      </c>
      <c r="H31" s="326">
        <f t="shared" si="0"/>
        <v>2650.46</v>
      </c>
      <c r="I31" s="327" t="str">
        <f>IF(D31="","",VLOOKUP(B31,Data!$B$5:$D$502,3,FALSE))</f>
        <v>C/T</v>
      </c>
      <c r="J31" s="327" t="str">
        <f>IF(D31="","",VLOOKUP(B31,Data!$B$5:$M$502,12,FALSE))</f>
        <v>Indonesia</v>
      </c>
      <c r="K31" s="356" t="s">
        <v>1036</v>
      </c>
      <c r="L31" s="325">
        <f>IF(D31="","",VLOOKUP(B31,Data!$B$5:$E$502,4,FALSE)*D31)</f>
        <v>270</v>
      </c>
      <c r="M31" s="325">
        <f>IF(D31="","",VLOOKUP(B31,Data!$B$5:$F$502,5,FALSE)*D31)</f>
        <v>230</v>
      </c>
      <c r="N31" s="357"/>
      <c r="O31" s="358"/>
      <c r="P31" s="359"/>
      <c r="Q31" s="360"/>
      <c r="R31" s="359"/>
      <c r="S31" s="359"/>
      <c r="T31" s="360"/>
      <c r="U31" s="361"/>
      <c r="V31" s="360"/>
      <c r="W31" s="334">
        <f>IF(D31="","",VLOOKUP(B31,Data!$B$5:$J$502,9,FALSE)*D31)</f>
        <v>1.4039999999999999</v>
      </c>
      <c r="Y31" s="386"/>
      <c r="Z31" s="386"/>
      <c r="AA31" s="386"/>
      <c r="AB31" s="386"/>
      <c r="AC31" s="386"/>
    </row>
    <row r="32" spans="1:29" s="468" customFormat="1" ht="19.25" customHeight="1">
      <c r="A32" s="540">
        <v>13</v>
      </c>
      <c r="B32" s="584" t="s">
        <v>892</v>
      </c>
      <c r="C32" s="324" t="str">
        <f>IF(D32="","",VLOOKUP(B32,Data!$B$5:$L$502,2,FALSE))</f>
        <v>VCM7890</v>
      </c>
      <c r="D32" s="470">
        <v>6</v>
      </c>
      <c r="E32" s="485"/>
      <c r="F32" s="525"/>
      <c r="G32" s="325">
        <f>IF(D32="","",VLOOKUP(B32,Data!$B$5:$L$502,11,FALSE))</f>
        <v>2253.08</v>
      </c>
      <c r="H32" s="326">
        <f t="shared" si="0"/>
        <v>13518.48</v>
      </c>
      <c r="I32" s="327" t="str">
        <f>IF(D32="","",VLOOKUP(B32,Data!$B$5:$D$502,3,FALSE))</f>
        <v>C/T</v>
      </c>
      <c r="J32" s="327" t="str">
        <f>IF(D32="","",VLOOKUP(B32,Data!$B$5:$M$502,12,FALSE))</f>
        <v>Indonesia</v>
      </c>
      <c r="K32" s="356" t="s">
        <v>1036</v>
      </c>
      <c r="L32" s="325">
        <f>IF(D32="","",VLOOKUP(B32,Data!$B$5:$E$502,4,FALSE)*D32)</f>
        <v>1560</v>
      </c>
      <c r="M32" s="325">
        <f>IF(D32="","",VLOOKUP(B32,Data!$B$5:$F$502,5,FALSE)*D32)</f>
        <v>1410</v>
      </c>
      <c r="N32" s="357"/>
      <c r="O32" s="358"/>
      <c r="P32" s="359"/>
      <c r="Q32" s="360"/>
      <c r="R32" s="359"/>
      <c r="S32" s="359"/>
      <c r="T32" s="360"/>
      <c r="U32" s="361"/>
      <c r="V32" s="360"/>
      <c r="W32" s="334">
        <f>IF(D32="","",VLOOKUP(B32,Data!$B$5:$J$502,9,FALSE)*D32)</f>
        <v>8.4420000000000002</v>
      </c>
      <c r="Y32" s="386"/>
      <c r="Z32" s="386"/>
      <c r="AA32" s="386"/>
      <c r="AB32" s="386"/>
      <c r="AC32" s="386"/>
    </row>
    <row r="33" spans="1:29" s="468" customFormat="1" ht="19.25" customHeight="1">
      <c r="A33" s="540">
        <v>14</v>
      </c>
      <c r="B33" s="584" t="s">
        <v>893</v>
      </c>
      <c r="C33" s="324" t="str">
        <f>IF(D33="","",VLOOKUP(B33,Data!$B$5:$L$502,2,FALSE))</f>
        <v>VCM7900</v>
      </c>
      <c r="D33" s="470">
        <v>8</v>
      </c>
      <c r="E33" s="485"/>
      <c r="F33" s="525"/>
      <c r="G33" s="325">
        <f>IF(D33="","",VLOOKUP(B33,Data!$B$5:$L$502,11,FALSE))</f>
        <v>2696.84</v>
      </c>
      <c r="H33" s="326">
        <f t="shared" si="0"/>
        <v>21574.720000000001</v>
      </c>
      <c r="I33" s="327" t="str">
        <f>IF(D33="","",VLOOKUP(B33,Data!$B$5:$D$502,3,FALSE))</f>
        <v>C/T</v>
      </c>
      <c r="J33" s="327" t="str">
        <f>IF(D33="","",VLOOKUP(B33,Data!$B$5:$M$502,12,FALSE))</f>
        <v>Indonesia</v>
      </c>
      <c r="K33" s="356" t="s">
        <v>1036</v>
      </c>
      <c r="L33" s="325">
        <f>IF(D33="","",VLOOKUP(B33,Data!$B$5:$E$502,4,FALSE)*D33)</f>
        <v>2080</v>
      </c>
      <c r="M33" s="325">
        <f>IF(D33="","",VLOOKUP(B33,Data!$B$5:$F$502,5,FALSE)*D33)</f>
        <v>1880</v>
      </c>
      <c r="N33" s="357"/>
      <c r="O33" s="358"/>
      <c r="P33" s="359"/>
      <c r="Q33" s="360"/>
      <c r="R33" s="359"/>
      <c r="S33" s="359"/>
      <c r="T33" s="360"/>
      <c r="U33" s="361"/>
      <c r="V33" s="360"/>
      <c r="W33" s="334">
        <f>IF(D33="","",VLOOKUP(B33,Data!$B$5:$J$502,9,FALSE)*D33)</f>
        <v>11.256</v>
      </c>
      <c r="Y33" s="386"/>
      <c r="Z33" s="386"/>
      <c r="AA33" s="386"/>
      <c r="AB33" s="386"/>
      <c r="AC33" s="386"/>
    </row>
    <row r="34" spans="1:29" s="468" customFormat="1" ht="19.25" customHeight="1">
      <c r="A34" s="540"/>
      <c r="B34" s="499"/>
      <c r="C34" s="324" t="str">
        <f>IF(D34="","",VLOOKUP(B34,Data!$B$5:$L$502,2,FALSE))</f>
        <v/>
      </c>
      <c r="D34" s="485"/>
      <c r="E34" s="485"/>
      <c r="F34" s="312"/>
      <c r="G34" s="325" t="str">
        <f>IF(D34="","",VLOOKUP(B34,Data!$B$5:$L$502,11,FALSE))</f>
        <v/>
      </c>
      <c r="H34" s="326" t="str">
        <f t="shared" si="0"/>
        <v>-</v>
      </c>
      <c r="I34" s="327" t="str">
        <f>IF(D34="","",VLOOKUP(B34,Data!$B$5:$D$502,3,FALSE))</f>
        <v/>
      </c>
      <c r="J34" s="327" t="str">
        <f>IF(D34="","",VLOOKUP(B34,Data!$B$5:$M$502,12,FALSE))</f>
        <v/>
      </c>
      <c r="K34" s="356"/>
      <c r="L34" s="325" t="str">
        <f>IF(D34="","",VLOOKUP(B34,Data!$B$5:$E$502,4,FALSE)*D34)</f>
        <v/>
      </c>
      <c r="M34" s="325" t="str">
        <f>IF(D34="","",VLOOKUP(B34,Data!$B$5:$F$502,5,FALSE)*D34)</f>
        <v/>
      </c>
      <c r="N34" s="357"/>
      <c r="O34" s="358"/>
      <c r="P34" s="359"/>
      <c r="Q34" s="360"/>
      <c r="R34" s="359"/>
      <c r="S34" s="359"/>
      <c r="T34" s="360"/>
      <c r="U34" s="361"/>
      <c r="V34" s="360"/>
      <c r="W34" s="334" t="str">
        <f>IF(D34="","",VLOOKUP(B34,Data!$B$5:$J$502,9,FALSE)*D34)</f>
        <v/>
      </c>
      <c r="Y34" s="386"/>
      <c r="Z34" s="386"/>
      <c r="AA34" s="386"/>
      <c r="AB34" s="386"/>
      <c r="AC34" s="386"/>
    </row>
    <row r="35" spans="1:29" s="468" customFormat="1" ht="19.25" customHeight="1">
      <c r="A35" s="540"/>
      <c r="B35" s="499"/>
      <c r="C35" s="324" t="str">
        <f>IF(D35="","",VLOOKUP(B35,Data!$B$5:$L$502,2,FALSE))</f>
        <v/>
      </c>
      <c r="D35" s="485"/>
      <c r="E35" s="485"/>
      <c r="F35" s="312"/>
      <c r="G35" s="325" t="str">
        <f>IF(D35="","",VLOOKUP(B35,Data!$B$5:$L$502,11,FALSE))</f>
        <v/>
      </c>
      <c r="H35" s="326" t="str">
        <f t="shared" si="0"/>
        <v>-</v>
      </c>
      <c r="I35" s="327" t="str">
        <f>IF(D35="","",VLOOKUP(B35,Data!$B$5:$D$502,3,FALSE))</f>
        <v/>
      </c>
      <c r="J35" s="327" t="str">
        <f>IF(D35="","",VLOOKUP(B35,Data!$B$5:$M$502,12,FALSE))</f>
        <v/>
      </c>
      <c r="K35" s="356"/>
      <c r="L35" s="325" t="str">
        <f>IF(D35="","",VLOOKUP(B35,Data!$B$5:$E$502,4,FALSE)*D35)</f>
        <v/>
      </c>
      <c r="M35" s="325" t="str">
        <f>IF(D35="","",VLOOKUP(B35,Data!$B$5:$F$502,5,FALSE)*D35)</f>
        <v/>
      </c>
      <c r="N35" s="357"/>
      <c r="O35" s="358"/>
      <c r="P35" s="359"/>
      <c r="Q35" s="360"/>
      <c r="R35" s="359"/>
      <c r="S35" s="359"/>
      <c r="T35" s="360"/>
      <c r="U35" s="361"/>
      <c r="V35" s="360"/>
      <c r="W35" s="334" t="str">
        <f>IF(D35="","",VLOOKUP(B35,Data!$B$5:$J$502,9,FALSE)*D35)</f>
        <v/>
      </c>
      <c r="Y35" s="386"/>
      <c r="Z35" s="386"/>
      <c r="AA35" s="386"/>
      <c r="AB35" s="386"/>
      <c r="AC35" s="386"/>
    </row>
    <row r="36" spans="1:29" s="440" customFormat="1" ht="17.5">
      <c r="A36" s="540"/>
      <c r="B36" s="784"/>
      <c r="C36" s="785"/>
      <c r="D36" s="510">
        <f>SUM(D17:D35)</f>
        <v>68</v>
      </c>
      <c r="E36" s="510"/>
      <c r="F36" s="463"/>
      <c r="G36" s="351"/>
      <c r="H36" s="351">
        <f>SUM(H17:H35)</f>
        <v>216316.34</v>
      </c>
      <c r="I36" s="462"/>
      <c r="J36" s="462"/>
      <c r="K36" s="462"/>
      <c r="L36" s="351">
        <f>SUM(L17:L35)</f>
        <v>18557</v>
      </c>
      <c r="M36" s="351">
        <f>SUM(M17:M35)</f>
        <v>16654</v>
      </c>
      <c r="N36" s="351">
        <f>SUM(N18:N35)</f>
        <v>0</v>
      </c>
      <c r="O36" s="351" t="e">
        <f>SUM(#REF!)</f>
        <v>#REF!</v>
      </c>
      <c r="P36" s="351">
        <f>SUM(P18:P35)</f>
        <v>0</v>
      </c>
      <c r="Q36" s="351">
        <f>SUM(Q18:Q35)</f>
        <v>0</v>
      </c>
      <c r="R36" s="351" t="e">
        <f>SUM(#REF!)</f>
        <v>#REF!</v>
      </c>
      <c r="S36" s="351">
        <f>SUM(S18:S35)</f>
        <v>0</v>
      </c>
      <c r="T36" s="351">
        <f>SUM(T18:T35)</f>
        <v>0</v>
      </c>
      <c r="U36" s="351"/>
      <c r="V36" s="351">
        <f>SUM(V18:V35)</f>
        <v>0</v>
      </c>
      <c r="W36" s="354">
        <f>SUM(W17:W35)</f>
        <v>99.692999999999984</v>
      </c>
    </row>
    <row r="37" spans="1:29" ht="16.5">
      <c r="A37" s="540"/>
      <c r="B37" s="786"/>
      <c r="C37" s="787"/>
      <c r="D37" s="511"/>
      <c r="E37" s="581"/>
      <c r="F37" s="412"/>
      <c r="G37" s="183" t="s">
        <v>821</v>
      </c>
      <c r="H37" s="180"/>
      <c r="I37" s="442"/>
      <c r="J37" s="442"/>
      <c r="K37" s="442"/>
      <c r="L37" s="184"/>
      <c r="M37" s="180"/>
      <c r="N37" s="414"/>
      <c r="O37" s="413"/>
      <c r="P37" s="413"/>
      <c r="Q37" s="413"/>
      <c r="R37" s="413"/>
      <c r="S37" s="413"/>
      <c r="T37" s="413"/>
      <c r="U37" s="414"/>
      <c r="V37" s="414"/>
      <c r="W37" s="182"/>
    </row>
    <row r="38" spans="1:29" ht="13">
      <c r="A38" s="393" t="s">
        <v>530</v>
      </c>
      <c r="B38" s="394"/>
      <c r="C38" s="444"/>
      <c r="D38" s="512" t="s">
        <v>538</v>
      </c>
      <c r="E38" s="512"/>
      <c r="F38" s="407"/>
      <c r="G38" s="80" t="s">
        <v>83</v>
      </c>
      <c r="H38" s="84"/>
      <c r="I38" s="423" t="s">
        <v>84</v>
      </c>
      <c r="J38" s="446"/>
      <c r="K38" s="175" t="s">
        <v>85</v>
      </c>
      <c r="L38" s="175"/>
      <c r="M38" s="765" t="s">
        <v>86</v>
      </c>
      <c r="N38" s="766"/>
      <c r="O38" s="766"/>
      <c r="P38" s="766"/>
      <c r="Q38" s="766"/>
      <c r="R38" s="766"/>
      <c r="S38" s="766"/>
      <c r="T38" s="766"/>
      <c r="U38" s="766"/>
      <c r="V38" s="766"/>
      <c r="W38" s="767"/>
    </row>
    <row r="39" spans="1:29" ht="13">
      <c r="A39" s="400" t="s">
        <v>531</v>
      </c>
      <c r="C39" s="409"/>
      <c r="D39" s="501" t="s">
        <v>88</v>
      </c>
      <c r="G39" s="768"/>
      <c r="H39" s="769"/>
      <c r="I39" s="400" t="s">
        <v>89</v>
      </c>
      <c r="J39" s="447"/>
      <c r="K39" s="177" t="s">
        <v>90</v>
      </c>
      <c r="L39" s="177"/>
      <c r="M39" s="173"/>
      <c r="W39" s="178"/>
    </row>
    <row r="40" spans="1:29">
      <c r="A40" s="400" t="s">
        <v>532</v>
      </c>
      <c r="C40" s="401"/>
      <c r="G40" s="768"/>
      <c r="H40" s="769"/>
      <c r="I40" s="400"/>
      <c r="J40" s="447"/>
      <c r="K40" s="177" t="s">
        <v>94</v>
      </c>
      <c r="L40" s="177"/>
      <c r="M40" s="173"/>
      <c r="W40" s="178"/>
    </row>
    <row r="41" spans="1:29" ht="12" customHeight="1">
      <c r="A41" s="412"/>
      <c r="B41" s="413"/>
      <c r="C41" s="448"/>
      <c r="D41" s="501" t="s">
        <v>95</v>
      </c>
      <c r="G41" s="768"/>
      <c r="H41" s="769"/>
      <c r="I41" s="400" t="s">
        <v>96</v>
      </c>
      <c r="J41" s="447"/>
      <c r="K41" s="177"/>
      <c r="L41" s="177"/>
      <c r="M41" s="173"/>
      <c r="W41" s="178"/>
    </row>
    <row r="42" spans="1:29" ht="13">
      <c r="A42" s="393" t="s">
        <v>97</v>
      </c>
      <c r="B42" s="407"/>
      <c r="C42" s="395"/>
      <c r="D42" s="501" t="s">
        <v>98</v>
      </c>
      <c r="G42" s="88" t="s">
        <v>99</v>
      </c>
      <c r="H42" s="85"/>
      <c r="I42" s="400" t="s">
        <v>89</v>
      </c>
      <c r="J42" s="447"/>
      <c r="K42" s="177" t="s">
        <v>100</v>
      </c>
      <c r="L42" s="177"/>
      <c r="M42" s="173"/>
      <c r="W42" s="178"/>
    </row>
    <row r="43" spans="1:29" ht="14.25" customHeight="1">
      <c r="A43" s="400" t="s">
        <v>546</v>
      </c>
      <c r="C43" s="401"/>
      <c r="D43" s="501" t="s">
        <v>101</v>
      </c>
      <c r="G43" s="89"/>
      <c r="H43" s="187"/>
      <c r="I43" s="400" t="s">
        <v>102</v>
      </c>
      <c r="J43" s="447"/>
      <c r="K43" s="177" t="s">
        <v>533</v>
      </c>
      <c r="L43" s="177"/>
      <c r="M43" s="770" t="s">
        <v>104</v>
      </c>
      <c r="N43" s="771"/>
      <c r="O43" s="771"/>
      <c r="P43" s="771"/>
      <c r="Q43" s="771"/>
      <c r="R43" s="771"/>
      <c r="S43" s="771"/>
      <c r="T43" s="771"/>
      <c r="U43" s="771"/>
      <c r="V43" s="771"/>
      <c r="W43" s="772"/>
    </row>
    <row r="44" spans="1:29" ht="16.25" customHeight="1">
      <c r="A44" s="412"/>
      <c r="B44" s="413"/>
      <c r="C44" s="414"/>
      <c r="D44" s="513"/>
      <c r="E44" s="513"/>
      <c r="F44" s="413"/>
      <c r="G44" s="778" t="s">
        <v>1044</v>
      </c>
      <c r="H44" s="782"/>
      <c r="I44" s="778" t="s">
        <v>1043</v>
      </c>
      <c r="J44" s="782"/>
      <c r="K44" s="181" t="s">
        <v>105</v>
      </c>
      <c r="L44" s="181"/>
      <c r="M44" s="762" t="s">
        <v>106</v>
      </c>
      <c r="N44" s="763"/>
      <c r="O44" s="763"/>
      <c r="P44" s="763"/>
      <c r="Q44" s="763"/>
      <c r="R44" s="763"/>
      <c r="S44" s="763"/>
      <c r="T44" s="763"/>
      <c r="U44" s="763"/>
      <c r="V44" s="763"/>
      <c r="W44" s="764"/>
    </row>
    <row r="45" spans="1:29" ht="18" customHeight="1"/>
    <row r="46" spans="1:29" ht="44.5" customHeight="1"/>
    <row r="47" spans="1:29" s="460" customFormat="1" ht="17.25" customHeight="1">
      <c r="A47" s="203" t="s">
        <v>942</v>
      </c>
      <c r="B47" s="169"/>
      <c r="C47" s="203" t="s">
        <v>597</v>
      </c>
      <c r="D47" s="500"/>
      <c r="E47" s="500"/>
      <c r="F47" s="168"/>
      <c r="G47" s="203" t="s">
        <v>936</v>
      </c>
      <c r="H47" s="169"/>
      <c r="I47" s="203" t="s">
        <v>597</v>
      </c>
      <c r="L47" s="225"/>
      <c r="M47" s="225"/>
      <c r="W47" s="226"/>
    </row>
    <row r="48" spans="1:29" s="460" customFormat="1" ht="17.25" customHeight="1">
      <c r="A48" s="203" t="s">
        <v>943</v>
      </c>
      <c r="B48" s="169"/>
      <c r="C48" s="203" t="s">
        <v>948</v>
      </c>
      <c r="D48" s="500"/>
      <c r="E48" s="500"/>
      <c r="F48" s="168"/>
      <c r="G48" s="203" t="s">
        <v>937</v>
      </c>
      <c r="H48" s="169"/>
      <c r="I48" s="203" t="s">
        <v>947</v>
      </c>
      <c r="L48" s="225"/>
      <c r="M48" s="225"/>
      <c r="W48" s="226"/>
    </row>
    <row r="49" spans="1:23" s="460" customFormat="1" ht="17.25" customHeight="1">
      <c r="A49" s="203" t="s">
        <v>944</v>
      </c>
      <c r="B49" s="169"/>
      <c r="C49" s="203" t="s">
        <v>947</v>
      </c>
      <c r="D49" s="500"/>
      <c r="E49" s="500"/>
      <c r="F49" s="168"/>
      <c r="G49" s="203" t="s">
        <v>938</v>
      </c>
      <c r="H49" s="169"/>
      <c r="I49" s="203" t="s">
        <v>597</v>
      </c>
      <c r="L49" s="225"/>
      <c r="M49" s="225"/>
      <c r="W49" s="226"/>
    </row>
    <row r="50" spans="1:23" s="460" customFormat="1" ht="17.25" customHeight="1">
      <c r="A50" s="203" t="s">
        <v>945</v>
      </c>
      <c r="B50" s="169"/>
      <c r="C50" s="203" t="s">
        <v>597</v>
      </c>
      <c r="D50" s="500"/>
      <c r="E50" s="500"/>
      <c r="F50" s="168"/>
      <c r="G50" s="203" t="s">
        <v>939</v>
      </c>
      <c r="H50" s="169"/>
      <c r="I50" s="203" t="s">
        <v>597</v>
      </c>
      <c r="L50" s="225"/>
      <c r="M50" s="225"/>
      <c r="W50" s="226"/>
    </row>
    <row r="51" spans="1:23" s="460" customFormat="1" ht="17.25" customHeight="1">
      <c r="A51" s="203" t="s">
        <v>946</v>
      </c>
      <c r="B51" s="169"/>
      <c r="C51" s="203" t="s">
        <v>597</v>
      </c>
      <c r="D51" s="500"/>
      <c r="E51" s="500"/>
      <c r="F51" s="168"/>
      <c r="G51" s="203" t="s">
        <v>941</v>
      </c>
      <c r="H51" s="169"/>
      <c r="I51" s="203" t="s">
        <v>597</v>
      </c>
      <c r="L51" s="225"/>
      <c r="M51" s="225"/>
      <c r="W51" s="226"/>
    </row>
    <row r="52" spans="1:23" ht="20">
      <c r="A52" s="168"/>
      <c r="B52" s="168"/>
      <c r="C52" s="168"/>
      <c r="D52" s="500"/>
      <c r="E52" s="500"/>
      <c r="F52" s="168"/>
      <c r="G52" s="203" t="s">
        <v>940</v>
      </c>
      <c r="I52" s="203" t="s">
        <v>597</v>
      </c>
    </row>
    <row r="53" spans="1:23" ht="14">
      <c r="A53" s="459"/>
      <c r="B53" s="435"/>
      <c r="C53" s="167"/>
      <c r="D53" s="514"/>
      <c r="E53" s="514"/>
    </row>
    <row r="54" spans="1:23" ht="14">
      <c r="A54" s="450"/>
      <c r="B54" s="435"/>
      <c r="C54" s="167"/>
      <c r="D54" s="514"/>
      <c r="E54" s="514"/>
    </row>
    <row r="55" spans="1:23" ht="14">
      <c r="A55" s="452"/>
      <c r="B55" s="435"/>
      <c r="C55" s="167"/>
      <c r="D55" s="514"/>
      <c r="E55" s="514"/>
    </row>
    <row r="56" spans="1:23" ht="14">
      <c r="A56" s="452"/>
      <c r="B56" s="435"/>
      <c r="C56" s="167"/>
      <c r="D56" s="514"/>
      <c r="E56" s="514"/>
    </row>
    <row r="57" spans="1:23" ht="14">
      <c r="A57" s="452"/>
      <c r="B57" s="435"/>
      <c r="C57" s="167"/>
      <c r="D57" s="514"/>
      <c r="E57" s="514"/>
    </row>
    <row r="58" spans="1:23" ht="14">
      <c r="A58" s="452"/>
      <c r="B58" s="435"/>
      <c r="C58" s="167"/>
      <c r="D58" s="514"/>
      <c r="E58" s="514"/>
    </row>
    <row r="59" spans="1:23" ht="14">
      <c r="A59" s="452"/>
      <c r="B59" s="435"/>
      <c r="C59" s="167"/>
      <c r="D59" s="514"/>
      <c r="E59" s="514"/>
    </row>
    <row r="60" spans="1:23" ht="14">
      <c r="A60" s="435"/>
      <c r="B60" s="435"/>
      <c r="C60" s="167"/>
      <c r="D60" s="514"/>
      <c r="E60" s="514"/>
    </row>
    <row r="61" spans="1:23" ht="14">
      <c r="A61" s="452"/>
      <c r="B61" s="435"/>
      <c r="C61" s="167"/>
      <c r="D61" s="514"/>
      <c r="E61" s="514"/>
    </row>
    <row r="62" spans="1:23" ht="14">
      <c r="A62" s="452"/>
      <c r="B62" s="435"/>
      <c r="C62" s="167"/>
      <c r="D62" s="514"/>
      <c r="E62" s="514"/>
    </row>
    <row r="63" spans="1:23" ht="14">
      <c r="A63" s="452"/>
      <c r="B63" s="435"/>
      <c r="C63" s="167"/>
      <c r="D63" s="514"/>
      <c r="E63" s="514"/>
    </row>
    <row r="64" spans="1:23" ht="14">
      <c r="A64" s="452"/>
      <c r="B64" s="435"/>
      <c r="C64" s="167"/>
      <c r="D64" s="514"/>
      <c r="E64" s="514"/>
    </row>
    <row r="65" spans="1:5" ht="14">
      <c r="A65" s="452"/>
      <c r="B65" s="435"/>
      <c r="C65" s="167"/>
      <c r="D65" s="514"/>
      <c r="E65" s="514"/>
    </row>
    <row r="66" spans="1:5" ht="14">
      <c r="A66" s="452"/>
      <c r="B66" s="435"/>
      <c r="C66" s="167"/>
      <c r="D66" s="514"/>
      <c r="E66" s="514"/>
    </row>
    <row r="67" spans="1:5" ht="14">
      <c r="A67" s="452"/>
      <c r="B67" s="435"/>
      <c r="C67" s="167"/>
      <c r="D67" s="514"/>
      <c r="E67" s="514"/>
    </row>
    <row r="68" spans="1:5" ht="14">
      <c r="A68" s="452"/>
      <c r="B68" s="435"/>
      <c r="C68" s="167"/>
      <c r="D68" s="514"/>
      <c r="E68" s="514"/>
    </row>
    <row r="69" spans="1:5" ht="14">
      <c r="A69" s="452"/>
      <c r="B69" s="435"/>
      <c r="C69" s="167"/>
      <c r="D69" s="514"/>
      <c r="E69" s="514"/>
    </row>
    <row r="70" spans="1:5" ht="14">
      <c r="A70" s="452"/>
      <c r="B70" s="435"/>
      <c r="C70" s="167"/>
      <c r="D70" s="514"/>
      <c r="E70" s="514"/>
    </row>
    <row r="71" spans="1:5" ht="14">
      <c r="A71" s="452"/>
      <c r="B71" s="435"/>
      <c r="C71" s="167"/>
      <c r="D71" s="514"/>
      <c r="E71" s="514"/>
    </row>
    <row r="72" spans="1:5" ht="14">
      <c r="A72" s="452"/>
      <c r="B72" s="435"/>
      <c r="C72" s="167"/>
      <c r="D72" s="514"/>
      <c r="E72" s="514"/>
    </row>
    <row r="73" spans="1:5" ht="14">
      <c r="A73" s="452"/>
      <c r="B73" s="435"/>
      <c r="C73" s="167"/>
      <c r="D73" s="514"/>
      <c r="E73" s="514"/>
    </row>
    <row r="74" spans="1:5" ht="14">
      <c r="A74" s="435"/>
      <c r="B74" s="435"/>
      <c r="C74" s="167"/>
      <c r="D74" s="514"/>
      <c r="E74" s="514"/>
    </row>
    <row r="75" spans="1:5" ht="14">
      <c r="B75" s="435"/>
      <c r="C75" s="167"/>
      <c r="D75" s="514"/>
      <c r="E75" s="514"/>
    </row>
    <row r="76" spans="1:5" ht="14">
      <c r="B76" s="435"/>
      <c r="C76" s="167"/>
      <c r="D76" s="514"/>
      <c r="E76" s="514"/>
    </row>
    <row r="77" spans="1:5" ht="14">
      <c r="B77" s="435"/>
      <c r="C77" s="167"/>
      <c r="D77" s="514"/>
      <c r="E77" s="514"/>
    </row>
    <row r="78" spans="1:5" ht="14">
      <c r="B78" s="435"/>
      <c r="C78" s="167"/>
      <c r="D78" s="514"/>
      <c r="E78" s="514"/>
    </row>
    <row r="79" spans="1:5" ht="14">
      <c r="B79" s="435"/>
      <c r="C79" s="167"/>
      <c r="D79" s="514"/>
      <c r="E79" s="514"/>
    </row>
    <row r="80" spans="1:5" ht="14">
      <c r="B80" s="435"/>
      <c r="C80" s="167"/>
      <c r="D80" s="514"/>
      <c r="E80" s="514"/>
    </row>
    <row r="81" spans="2:5" ht="14">
      <c r="B81" s="435"/>
      <c r="C81" s="167"/>
      <c r="D81" s="514"/>
      <c r="E81" s="514"/>
    </row>
    <row r="82" spans="2:5" ht="14">
      <c r="B82" s="435"/>
      <c r="C82" s="167"/>
      <c r="D82" s="514"/>
      <c r="E82" s="514"/>
    </row>
    <row r="83" spans="2:5" ht="14">
      <c r="B83" s="435"/>
      <c r="C83" s="167"/>
      <c r="D83" s="514"/>
      <c r="E83" s="514"/>
    </row>
    <row r="84" spans="2:5" ht="14">
      <c r="B84" s="435"/>
      <c r="C84" s="167"/>
      <c r="D84" s="514"/>
      <c r="E84" s="514"/>
    </row>
    <row r="85" spans="2:5" ht="14">
      <c r="B85" s="435"/>
      <c r="C85" s="167"/>
      <c r="D85" s="514"/>
      <c r="E85" s="514"/>
    </row>
    <row r="86" spans="2:5" ht="14">
      <c r="B86" s="435"/>
      <c r="C86" s="167"/>
      <c r="D86" s="514"/>
      <c r="E86" s="514"/>
    </row>
  </sheetData>
  <mergeCells count="9">
    <mergeCell ref="G44:H44"/>
    <mergeCell ref="I44:J44"/>
    <mergeCell ref="M44:W44"/>
    <mergeCell ref="B36:C37"/>
    <mergeCell ref="M38:W38"/>
    <mergeCell ref="G39:H39"/>
    <mergeCell ref="G40:H40"/>
    <mergeCell ref="G41:H41"/>
    <mergeCell ref="M43:W43"/>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AC81"/>
  <sheetViews>
    <sheetView topLeftCell="A10" zoomScale="70" zoomScaleNormal="70" zoomScaleSheetLayoutView="115" workbookViewId="0">
      <selection activeCell="H42" sqref="H42:I42"/>
    </sheetView>
  </sheetViews>
  <sheetFormatPr defaultColWidth="9.1796875" defaultRowHeight="12.5"/>
  <cols>
    <col min="1" max="1" width="5.6328125" style="386" customWidth="1"/>
    <col min="2" max="2" width="34.7265625" style="386" customWidth="1"/>
    <col min="3" max="3" width="13.81640625" style="386" bestFit="1" customWidth="1"/>
    <col min="4" max="4" width="8.453125" style="501" customWidth="1"/>
    <col min="5" max="5" width="8.453125" style="501" hidden="1" customWidth="1"/>
    <col min="6" max="6" width="14" style="386" customWidth="1"/>
    <col min="7" max="7" width="15.54296875" style="169" customWidth="1"/>
    <col min="8" max="8" width="17.54296875" style="169" customWidth="1"/>
    <col min="9" max="9" width="7.453125" style="386" customWidth="1"/>
    <col min="10" max="10" width="14.1796875" style="386" customWidth="1"/>
    <col min="11" max="11" width="13.54296875" style="386" customWidth="1"/>
    <col min="12" max="12" width="15.54296875" style="169" customWidth="1"/>
    <col min="13" max="13" width="16.453125" style="169" customWidth="1"/>
    <col min="14" max="14" width="0.1796875" style="386" customWidth="1"/>
    <col min="15" max="15" width="1.453125" style="386" customWidth="1"/>
    <col min="16" max="16" width="2.54296875" style="386" customWidth="1"/>
    <col min="17" max="17" width="4.81640625" style="386" customWidth="1"/>
    <col min="18" max="18" width="3.54296875" style="386" customWidth="1"/>
    <col min="19" max="19" width="0.54296875" style="386" customWidth="1"/>
    <col min="20" max="20" width="5.81640625" style="386" customWidth="1"/>
    <col min="21" max="21" width="2.81640625" style="386" customWidth="1"/>
    <col min="22" max="22" width="0.1796875" style="386" customWidth="1"/>
    <col min="23" max="23" width="14.26953125" style="170" customWidth="1"/>
    <col min="24" max="24" width="9.1796875" style="386"/>
    <col min="25" max="25" width="31.7265625" style="386" bestFit="1" customWidth="1"/>
    <col min="26" max="26" width="9.1796875" style="386"/>
    <col min="27" max="27" width="19.1796875" style="386" customWidth="1"/>
    <col min="28" max="16384" width="9.1796875" style="386"/>
  </cols>
  <sheetData>
    <row r="1" spans="1:23">
      <c r="A1" s="385"/>
      <c r="B1" s="385"/>
    </row>
    <row r="2" spans="1:23" ht="14">
      <c r="M2" s="202"/>
      <c r="R2" s="388"/>
      <c r="S2" s="388"/>
      <c r="T2" s="388"/>
      <c r="U2" s="388"/>
    </row>
    <row r="3" spans="1:23" ht="20">
      <c r="A3" s="389" t="s">
        <v>42</v>
      </c>
      <c r="B3" s="389"/>
      <c r="C3" s="389"/>
      <c r="D3" s="502"/>
      <c r="E3" s="502"/>
      <c r="F3" s="389"/>
      <c r="G3" s="66"/>
      <c r="H3" s="66"/>
      <c r="I3" s="389"/>
      <c r="J3" s="389"/>
      <c r="K3" s="389"/>
      <c r="L3" s="66"/>
      <c r="M3" s="66" t="s">
        <v>12</v>
      </c>
      <c r="N3" s="389"/>
      <c r="O3" s="389"/>
      <c r="P3" s="389"/>
      <c r="Q3" s="389"/>
      <c r="R3" s="389"/>
      <c r="S3" s="389"/>
      <c r="T3" s="389"/>
      <c r="U3" s="389"/>
      <c r="V3" s="389"/>
      <c r="W3" s="7"/>
    </row>
    <row r="4" spans="1:23" ht="3.75" customHeight="1"/>
    <row r="5" spans="1:23">
      <c r="A5" s="386" t="s">
        <v>506</v>
      </c>
      <c r="I5" s="391" t="s">
        <v>44</v>
      </c>
      <c r="J5" s="392">
        <f ca="1">TODAY()</f>
        <v>44827</v>
      </c>
      <c r="K5" s="392"/>
      <c r="L5" s="171"/>
      <c r="M5" s="172"/>
      <c r="N5" s="391"/>
      <c r="O5" s="391"/>
      <c r="P5" s="391"/>
      <c r="Q5" s="391"/>
      <c r="R5" s="391"/>
      <c r="S5" s="391"/>
      <c r="T5" s="391"/>
      <c r="U5" s="391"/>
      <c r="V5" s="391"/>
    </row>
    <row r="6" spans="1:23" ht="13">
      <c r="A6" s="393" t="s">
        <v>45</v>
      </c>
      <c r="B6" s="394"/>
      <c r="C6" s="395"/>
      <c r="D6" s="503"/>
      <c r="E6" s="577"/>
      <c r="F6" s="394"/>
      <c r="G6" s="80" t="s">
        <v>46</v>
      </c>
      <c r="H6" s="73"/>
      <c r="I6" s="397" t="s">
        <v>47</v>
      </c>
      <c r="J6" s="398"/>
      <c r="K6" s="399"/>
      <c r="L6" s="80" t="s">
        <v>48</v>
      </c>
      <c r="M6" s="73"/>
      <c r="N6" s="399"/>
      <c r="O6" s="399"/>
      <c r="P6" s="393"/>
      <c r="Q6" s="399"/>
      <c r="R6" s="399"/>
      <c r="S6" s="399"/>
      <c r="T6" s="399"/>
      <c r="U6" s="394"/>
      <c r="V6" s="394"/>
      <c r="W6" s="162"/>
    </row>
    <row r="7" spans="1:23" ht="13">
      <c r="A7" s="400" t="s">
        <v>541</v>
      </c>
      <c r="C7" s="401"/>
      <c r="D7" s="504" t="s">
        <v>49</v>
      </c>
      <c r="E7" s="578"/>
      <c r="F7" s="403"/>
      <c r="G7" s="81" t="s">
        <v>50</v>
      </c>
      <c r="H7" s="67"/>
      <c r="I7" s="404" t="s">
        <v>51</v>
      </c>
      <c r="J7" s="405"/>
      <c r="K7" s="403"/>
      <c r="L7" s="81" t="s">
        <v>52</v>
      </c>
      <c r="M7" s="67"/>
      <c r="N7" s="403"/>
      <c r="O7" s="403"/>
      <c r="P7" s="404" t="s">
        <v>53</v>
      </c>
      <c r="Q7" s="403"/>
      <c r="R7" s="403"/>
      <c r="S7" s="403"/>
      <c r="T7" s="403"/>
      <c r="U7" s="403"/>
      <c r="V7" s="403"/>
      <c r="W7" s="25"/>
    </row>
    <row r="8" spans="1:23">
      <c r="A8" s="400" t="s">
        <v>542</v>
      </c>
      <c r="C8" s="401"/>
      <c r="D8" s="505"/>
      <c r="E8" s="579"/>
      <c r="G8" s="173"/>
      <c r="H8" s="174"/>
      <c r="I8" s="400"/>
      <c r="K8" s="395"/>
      <c r="L8" s="173"/>
      <c r="M8" s="175"/>
      <c r="O8" s="395"/>
      <c r="U8" s="407"/>
      <c r="V8" s="407"/>
      <c r="W8" s="176"/>
    </row>
    <row r="9" spans="1:23">
      <c r="A9" s="400" t="s">
        <v>543</v>
      </c>
      <c r="C9" s="401"/>
      <c r="D9" s="505" t="s">
        <v>54</v>
      </c>
      <c r="E9" s="579"/>
      <c r="G9" s="173" t="s">
        <v>363</v>
      </c>
      <c r="H9" s="174"/>
      <c r="I9" s="400" t="s">
        <v>364</v>
      </c>
      <c r="K9" s="401"/>
      <c r="L9" s="173" t="s">
        <v>57</v>
      </c>
      <c r="M9" s="177"/>
      <c r="O9" s="401"/>
      <c r="P9" s="386" t="s">
        <v>58</v>
      </c>
      <c r="W9" s="178" t="s">
        <v>12</v>
      </c>
    </row>
    <row r="10" spans="1:23" ht="13">
      <c r="A10" s="400" t="s">
        <v>544</v>
      </c>
      <c r="C10" s="409" t="s">
        <v>545</v>
      </c>
      <c r="D10" s="505" t="s">
        <v>59</v>
      </c>
      <c r="E10" s="579"/>
      <c r="G10" s="173"/>
      <c r="H10" s="174"/>
      <c r="I10" s="589"/>
      <c r="J10" s="590"/>
      <c r="K10" s="408"/>
      <c r="L10" s="173"/>
      <c r="M10" s="177"/>
      <c r="O10" s="401"/>
      <c r="W10" s="178"/>
    </row>
    <row r="11" spans="1:23" ht="13">
      <c r="A11" s="400" t="s">
        <v>535</v>
      </c>
      <c r="C11" s="401"/>
      <c r="D11" s="506"/>
      <c r="E11" s="512"/>
      <c r="F11" s="411"/>
      <c r="G11" s="173" t="s">
        <v>37</v>
      </c>
      <c r="H11" s="174"/>
      <c r="I11" s="400" t="s">
        <v>268</v>
      </c>
      <c r="K11" s="401"/>
      <c r="L11" s="173" t="s">
        <v>507</v>
      </c>
      <c r="M11" s="177"/>
      <c r="O11" s="401"/>
      <c r="P11" s="386" t="s">
        <v>362</v>
      </c>
      <c r="W11" s="178"/>
    </row>
    <row r="12" spans="1:23">
      <c r="A12" s="412" t="s">
        <v>64</v>
      </c>
      <c r="C12" s="401"/>
      <c r="D12" s="505" t="s">
        <v>65</v>
      </c>
      <c r="E12" s="579"/>
      <c r="G12" s="173"/>
      <c r="H12" s="174"/>
      <c r="I12" s="400"/>
      <c r="K12" s="401"/>
      <c r="L12" s="173"/>
      <c r="M12" s="177"/>
      <c r="O12" s="401"/>
      <c r="W12" s="178"/>
    </row>
    <row r="13" spans="1:23">
      <c r="A13" s="412"/>
      <c r="B13" s="413"/>
      <c r="C13" s="414"/>
      <c r="D13" s="505" t="s">
        <v>66</v>
      </c>
      <c r="E13" s="579"/>
      <c r="G13" s="179"/>
      <c r="H13" s="180"/>
      <c r="I13" s="412"/>
      <c r="J13" s="413"/>
      <c r="K13" s="414"/>
      <c r="L13" s="179"/>
      <c r="M13" s="181"/>
      <c r="N13" s="413"/>
      <c r="O13" s="414"/>
      <c r="Q13" s="413"/>
      <c r="R13" s="413"/>
      <c r="S13" s="413"/>
      <c r="T13" s="413"/>
      <c r="U13" s="413"/>
      <c r="V13" s="413"/>
      <c r="W13" s="182"/>
    </row>
    <row r="14" spans="1:23">
      <c r="A14" s="415" t="s">
        <v>508</v>
      </c>
      <c r="B14" s="416" t="s">
        <v>509</v>
      </c>
      <c r="C14" s="416"/>
      <c r="D14" s="507" t="s">
        <v>510</v>
      </c>
      <c r="E14" s="508"/>
      <c r="F14" s="418" t="s">
        <v>511</v>
      </c>
      <c r="G14" s="70" t="s">
        <v>512</v>
      </c>
      <c r="H14" s="70" t="s">
        <v>72</v>
      </c>
      <c r="I14" s="419" t="s">
        <v>513</v>
      </c>
      <c r="J14" s="419" t="s">
        <v>514</v>
      </c>
      <c r="K14" s="420" t="s">
        <v>515</v>
      </c>
      <c r="L14" s="77" t="s">
        <v>516</v>
      </c>
      <c r="M14" s="77" t="s">
        <v>517</v>
      </c>
      <c r="N14" s="421"/>
      <c r="O14" s="421" t="s">
        <v>518</v>
      </c>
      <c r="P14" s="415"/>
      <c r="Q14" s="415"/>
      <c r="R14" s="415"/>
      <c r="S14" s="415"/>
      <c r="T14" s="415"/>
      <c r="U14" s="415"/>
      <c r="V14" s="415"/>
      <c r="W14" s="43" t="s">
        <v>519</v>
      </c>
    </row>
    <row r="15" spans="1:23">
      <c r="A15" s="422"/>
      <c r="B15" s="423"/>
      <c r="C15" s="395"/>
      <c r="D15" s="508" t="s">
        <v>520</v>
      </c>
      <c r="E15" s="580"/>
      <c r="F15" s="425" t="s">
        <v>523</v>
      </c>
      <c r="G15" s="71" t="s">
        <v>524</v>
      </c>
      <c r="H15" s="71" t="s">
        <v>524</v>
      </c>
      <c r="I15" s="418"/>
      <c r="J15" s="418"/>
      <c r="K15" s="418"/>
      <c r="L15" s="71" t="s">
        <v>525</v>
      </c>
      <c r="M15" s="78" t="s">
        <v>525</v>
      </c>
      <c r="N15" s="426"/>
      <c r="O15" s="427" t="s">
        <v>526</v>
      </c>
      <c r="P15" s="428"/>
      <c r="Q15" s="428"/>
      <c r="R15" s="428"/>
      <c r="S15" s="428"/>
      <c r="T15" s="428"/>
      <c r="U15" s="429"/>
      <c r="V15" s="429"/>
      <c r="W15" s="51" t="s">
        <v>76</v>
      </c>
    </row>
    <row r="16" spans="1:23" ht="13.25" customHeight="1">
      <c r="A16" s="430"/>
      <c r="B16" s="431" t="s">
        <v>527</v>
      </c>
      <c r="C16" s="432"/>
      <c r="D16" s="509"/>
      <c r="E16" s="509"/>
      <c r="F16" s="430"/>
      <c r="G16" s="164"/>
      <c r="H16" s="164"/>
      <c r="I16" s="430"/>
      <c r="J16" s="430"/>
      <c r="K16" s="430"/>
      <c r="L16" s="164"/>
      <c r="M16" s="165"/>
      <c r="N16" s="434"/>
      <c r="O16" s="435"/>
      <c r="P16" s="435"/>
      <c r="Q16" s="435"/>
      <c r="R16" s="435"/>
      <c r="S16" s="435"/>
      <c r="T16" s="435"/>
      <c r="U16" s="434"/>
      <c r="V16" s="434"/>
      <c r="W16" s="166"/>
    </row>
    <row r="17" spans="1:29" ht="6.65" customHeight="1">
      <c r="A17" s="430"/>
      <c r="B17" s="436"/>
      <c r="C17" s="435"/>
      <c r="D17" s="509"/>
      <c r="E17" s="509"/>
      <c r="F17" s="430"/>
      <c r="G17" s="164"/>
      <c r="H17" s="164"/>
      <c r="I17" s="437"/>
      <c r="J17" s="437"/>
      <c r="K17" s="437"/>
      <c r="L17" s="106"/>
      <c r="M17" s="120"/>
      <c r="N17" s="438"/>
      <c r="O17" s="439"/>
      <c r="P17" s="439"/>
      <c r="Q17" s="439"/>
      <c r="R17" s="439"/>
      <c r="S17" s="439"/>
      <c r="T17" s="439"/>
      <c r="U17" s="438"/>
      <c r="V17" s="438"/>
      <c r="W17" s="123"/>
    </row>
    <row r="18" spans="1:29" s="468" customFormat="1" ht="19.25" customHeight="1">
      <c r="A18" s="540"/>
      <c r="B18" s="524" t="s">
        <v>1035</v>
      </c>
      <c r="C18" s="324" t="str">
        <f>IF(D18="","",VLOOKUP(B18,Data!$B$5:$L$502,2,FALSE))</f>
        <v/>
      </c>
      <c r="D18" s="474"/>
      <c r="E18" s="381"/>
      <c r="F18" s="525"/>
      <c r="G18" s="325" t="str">
        <f>IF(D18="","",VLOOKUP(B18,Data!$B$5:$L$502,11,FALSE))</f>
        <v/>
      </c>
      <c r="H18" s="326" t="str">
        <f>IF(D18&gt;0,D18*G18,"-")</f>
        <v>-</v>
      </c>
      <c r="I18" s="327" t="str">
        <f>IF(D18="","",VLOOKUP(B18,Data!$B$5:$D$502,3,FALSE))</f>
        <v/>
      </c>
      <c r="J18" s="327" t="str">
        <f>IF(D18="","",VLOOKUP(B18,Data!$B$5:$M$502,12,FALSE))</f>
        <v/>
      </c>
      <c r="K18" s="227"/>
      <c r="L18" s="325" t="str">
        <f>IF(D18="","",VLOOKUP(B18,Data!$B$5:$E$502,4,FALSE)*D18)</f>
        <v/>
      </c>
      <c r="M18" s="325" t="str">
        <f>IF(D18="","",VLOOKUP(B18,Data!$B$5:$F$502,5,FALSE)*D18)</f>
        <v/>
      </c>
      <c r="N18" s="228"/>
      <c r="O18" s="295"/>
      <c r="P18" s="296"/>
      <c r="Q18" s="229"/>
      <c r="R18" s="296"/>
      <c r="S18" s="296"/>
      <c r="T18" s="229"/>
      <c r="U18" s="297"/>
      <c r="V18" s="229"/>
      <c r="W18" s="334" t="str">
        <f>IF(D18="","",VLOOKUP(B18,Data!$B$5:$J$502,9,FALSE)*D18)</f>
        <v/>
      </c>
      <c r="Y18" s="386"/>
      <c r="Z18" s="386"/>
      <c r="AA18" s="386"/>
      <c r="AB18" s="386"/>
      <c r="AC18" s="386"/>
    </row>
    <row r="19" spans="1:29" s="468" customFormat="1" ht="19.25" customHeight="1">
      <c r="A19" s="540">
        <v>1</v>
      </c>
      <c r="B19" s="584" t="s">
        <v>340</v>
      </c>
      <c r="C19" s="324" t="str">
        <f>IF(D19="","",VLOOKUP(B19,Data!$B$5:$L$502,2,FALSE))</f>
        <v>ZE62400</v>
      </c>
      <c r="D19" s="470">
        <v>8</v>
      </c>
      <c r="E19" s="485"/>
      <c r="F19" s="525" t="s">
        <v>528</v>
      </c>
      <c r="G19" s="325">
        <f>IF(D19="","",VLOOKUP(B19,Data!$B$5:$L$502,11,FALSE))</f>
        <v>1704.47</v>
      </c>
      <c r="H19" s="326">
        <f>IF(D19&gt;0,D19*G19,"-")</f>
        <v>13635.76</v>
      </c>
      <c r="I19" s="327" t="str">
        <f>IF(D19="","",VLOOKUP(B19,Data!$B$5:$D$502,3,FALSE))</f>
        <v>C/T</v>
      </c>
      <c r="J19" s="327" t="str">
        <f>IF(D19="","",VLOOKUP(B19,Data!$B$5:$M$502,12,FALSE))</f>
        <v>Indonesia</v>
      </c>
      <c r="K19" s="356" t="s">
        <v>1036</v>
      </c>
      <c r="L19" s="325">
        <f>IF(D19="","",VLOOKUP(B19,Data!$B$5:$E$502,4,FALSE)*D19)</f>
        <v>1608</v>
      </c>
      <c r="M19" s="325">
        <f>IF(D19="","",VLOOKUP(B19,Data!$B$5:$F$502,5,FALSE)*D19)</f>
        <v>1448</v>
      </c>
      <c r="N19" s="357"/>
      <c r="O19" s="358"/>
      <c r="P19" s="359"/>
      <c r="Q19" s="360"/>
      <c r="R19" s="359"/>
      <c r="S19" s="359"/>
      <c r="T19" s="360"/>
      <c r="U19" s="361"/>
      <c r="V19" s="360"/>
      <c r="W19" s="334">
        <f>IF(D19="","",VLOOKUP(B19,Data!$B$5:$J$502,9,FALSE)*D19)</f>
        <v>9.1999999999999993</v>
      </c>
      <c r="Y19" s="386"/>
      <c r="Z19" s="386"/>
      <c r="AA19" s="386"/>
      <c r="AB19" s="386"/>
      <c r="AC19" s="386"/>
    </row>
    <row r="20" spans="1:29" s="468" customFormat="1" ht="19.25" customHeight="1">
      <c r="A20" s="540">
        <v>2</v>
      </c>
      <c r="B20" s="584" t="s">
        <v>353</v>
      </c>
      <c r="C20" s="324" t="str">
        <f>IF(D20="","",VLOOKUP(B20,Data!$B$5:$L$502,2,FALSE))</f>
        <v>ZF71250</v>
      </c>
      <c r="D20" s="470">
        <v>3</v>
      </c>
      <c r="E20" s="485"/>
      <c r="F20" s="525"/>
      <c r="G20" s="325">
        <f>IF(D20="","",VLOOKUP(B20,Data!$B$5:$L$502,11,FALSE))</f>
        <v>1991.71</v>
      </c>
      <c r="H20" s="326">
        <f t="shared" ref="H20:H25" si="0">IF(D20&gt;0,D20*G20,"-")</f>
        <v>5975.13</v>
      </c>
      <c r="I20" s="327" t="str">
        <f>IF(D20="","",VLOOKUP(B20,Data!$B$5:$D$502,3,FALSE))</f>
        <v>C/T</v>
      </c>
      <c r="J20" s="327" t="str">
        <f>IF(D20="","",VLOOKUP(B20,Data!$B$5:$M$502,12,FALSE))</f>
        <v>Indonesia</v>
      </c>
      <c r="K20" s="356" t="s">
        <v>1036</v>
      </c>
      <c r="L20" s="325">
        <f>IF(D20="","",VLOOKUP(B20,Data!$B$5:$E$502,4,FALSE)*D20)</f>
        <v>660</v>
      </c>
      <c r="M20" s="325">
        <f>IF(D20="","",VLOOKUP(B20,Data!$B$5:$F$502,5,FALSE)*D20)</f>
        <v>597</v>
      </c>
      <c r="N20" s="357"/>
      <c r="O20" s="358"/>
      <c r="P20" s="359"/>
      <c r="Q20" s="360"/>
      <c r="R20" s="359"/>
      <c r="S20" s="359"/>
      <c r="T20" s="360"/>
      <c r="U20" s="361"/>
      <c r="V20" s="360"/>
      <c r="W20" s="334">
        <f>IF(D20="","",VLOOKUP(B20,Data!$B$5:$J$502,9,FALSE)*D20)</f>
        <v>3.5550000000000002</v>
      </c>
      <c r="Y20" s="386"/>
      <c r="Z20" s="386"/>
      <c r="AA20" s="386"/>
      <c r="AB20" s="386"/>
      <c r="AC20" s="386"/>
    </row>
    <row r="21" spans="1:29" s="468" customFormat="1" ht="19.25" customHeight="1">
      <c r="A21" s="540">
        <v>3</v>
      </c>
      <c r="B21" s="584" t="s">
        <v>25</v>
      </c>
      <c r="C21" s="324" t="str">
        <f>IF(D21="","",VLOOKUP(B21,Data!$B$5:$L$502,2,FALSE))</f>
        <v>ZJ73720</v>
      </c>
      <c r="D21" s="470">
        <v>1</v>
      </c>
      <c r="E21" s="485"/>
      <c r="F21" s="525" t="s">
        <v>529</v>
      </c>
      <c r="G21" s="325">
        <f>IF(D21="","",VLOOKUP(B21,Data!$B$5:$L$502,11,FALSE))</f>
        <v>2445.35</v>
      </c>
      <c r="H21" s="326">
        <f>IF(D21&gt;0,D21*G21,"-")</f>
        <v>2445.35</v>
      </c>
      <c r="I21" s="327" t="str">
        <f>IF(D21="","",VLOOKUP(B21,Data!$B$5:$D$502,3,FALSE))</f>
        <v>C/T</v>
      </c>
      <c r="J21" s="327" t="str">
        <f>IF(D21="","",VLOOKUP(B21,Data!$B$5:$M$502,12,FALSE))</f>
        <v>Indonesia</v>
      </c>
      <c r="K21" s="356" t="s">
        <v>1036</v>
      </c>
      <c r="L21" s="325">
        <f>IF(D21="","",VLOOKUP(B21,Data!$B$5:$E$502,4,FALSE)*D21)</f>
        <v>220</v>
      </c>
      <c r="M21" s="325">
        <f>IF(D21="","",VLOOKUP(B21,Data!$B$5:$F$502,5,FALSE)*D21)</f>
        <v>199</v>
      </c>
      <c r="N21" s="357"/>
      <c r="O21" s="358"/>
      <c r="P21" s="359"/>
      <c r="Q21" s="360"/>
      <c r="R21" s="359"/>
      <c r="S21" s="359"/>
      <c r="T21" s="360"/>
      <c r="U21" s="361"/>
      <c r="V21" s="360"/>
      <c r="W21" s="334">
        <f>IF(D21="","",VLOOKUP(B21,Data!$B$5:$J$502,9,FALSE)*D21)</f>
        <v>1.1850000000000001</v>
      </c>
      <c r="Y21" s="386"/>
      <c r="Z21" s="386"/>
      <c r="AA21" s="386"/>
      <c r="AB21" s="386"/>
      <c r="AC21" s="386"/>
    </row>
    <row r="22" spans="1:29" s="468" customFormat="1" ht="19.25" customHeight="1">
      <c r="A22" s="540">
        <v>4</v>
      </c>
      <c r="B22" s="584" t="s">
        <v>396</v>
      </c>
      <c r="C22" s="324" t="str">
        <f>IF(D22="","",VLOOKUP(B22,Data!$B$5:$L$502,2,FALSE))</f>
        <v>ZW44780</v>
      </c>
      <c r="D22" s="470">
        <v>1</v>
      </c>
      <c r="E22" s="485"/>
      <c r="F22" s="525"/>
      <c r="G22" s="325">
        <f>IF(D22="","",VLOOKUP(B22,Data!$B$5:$L$502,11,FALSE))</f>
        <v>2167.13</v>
      </c>
      <c r="H22" s="326">
        <f>IF(D22&gt;0,D22*G22,"-")</f>
        <v>2167.13</v>
      </c>
      <c r="I22" s="327" t="str">
        <f>IF(D22="","",VLOOKUP(B22,Data!$B$5:$D$502,3,FALSE))</f>
        <v>C/T</v>
      </c>
      <c r="J22" s="327" t="str">
        <f>IF(D22="","",VLOOKUP(B22,Data!$B$5:$M$502,12,FALSE))</f>
        <v>Indonesia</v>
      </c>
      <c r="K22" s="356" t="s">
        <v>1036</v>
      </c>
      <c r="L22" s="325">
        <f>IF(D22="","",VLOOKUP(B22,Data!$B$5:$E$502,4,FALSE)*D22)</f>
        <v>220</v>
      </c>
      <c r="M22" s="325">
        <f>IF(D22="","",VLOOKUP(B22,Data!$B$5:$F$502,5,FALSE)*D22)</f>
        <v>199</v>
      </c>
      <c r="N22" s="357"/>
      <c r="O22" s="358"/>
      <c r="P22" s="359"/>
      <c r="Q22" s="360"/>
      <c r="R22" s="359"/>
      <c r="S22" s="359"/>
      <c r="T22" s="360"/>
      <c r="U22" s="361"/>
      <c r="V22" s="360"/>
      <c r="W22" s="334">
        <f>IF(D22="","",VLOOKUP(B22,Data!$B$5:$J$502,9,FALSE)*D22)</f>
        <v>1.1850000000000001</v>
      </c>
      <c r="Y22" s="386"/>
      <c r="Z22" s="386"/>
      <c r="AA22" s="386"/>
      <c r="AB22" s="386"/>
      <c r="AC22" s="386"/>
    </row>
    <row r="23" spans="1:29" s="468" customFormat="1" ht="19.25" customHeight="1">
      <c r="A23" s="540">
        <v>5</v>
      </c>
      <c r="B23" s="584" t="s">
        <v>355</v>
      </c>
      <c r="C23" s="324" t="str">
        <f>IF(D23="","",VLOOKUP(B23,Data!$B$5:$L$502,2,FALSE))</f>
        <v>ZF42500</v>
      </c>
      <c r="D23" s="470">
        <v>20</v>
      </c>
      <c r="E23" s="485"/>
      <c r="F23" s="312" t="s">
        <v>971</v>
      </c>
      <c r="G23" s="325">
        <f>IF(D23="","",VLOOKUP(B23,Data!$B$5:$L$502,11,FALSE))</f>
        <v>2302.7199999999998</v>
      </c>
      <c r="H23" s="326">
        <f>IF(D23&gt;0,D23*G23,"-")</f>
        <v>46054.399999999994</v>
      </c>
      <c r="I23" s="327" t="str">
        <f>IF(D23="","",VLOOKUP(B23,Data!$B$5:$D$502,3,FALSE))</f>
        <v>C/T</v>
      </c>
      <c r="J23" s="327" t="str">
        <f>IF(D23="","",VLOOKUP(B23,Data!$B$5:$M$502,12,FALSE))</f>
        <v>Indonesia</v>
      </c>
      <c r="K23" s="356" t="s">
        <v>1036</v>
      </c>
      <c r="L23" s="325">
        <f>IF(D23="","",VLOOKUP(B23,Data!$B$5:$E$502,4,FALSE)*D23)</f>
        <v>5340</v>
      </c>
      <c r="M23" s="325">
        <f>IF(D23="","",VLOOKUP(B23,Data!$B$5:$F$502,5,FALSE)*D23)</f>
        <v>4840</v>
      </c>
      <c r="N23" s="357"/>
      <c r="O23" s="358"/>
      <c r="P23" s="359"/>
      <c r="Q23" s="360"/>
      <c r="R23" s="359"/>
      <c r="S23" s="359"/>
      <c r="T23" s="360"/>
      <c r="U23" s="361"/>
      <c r="V23" s="360"/>
      <c r="W23" s="334">
        <f>IF(D23="","",VLOOKUP(B23,Data!$B$5:$J$502,9,FALSE)*D23)</f>
        <v>29.759999999999998</v>
      </c>
      <c r="Y23" s="386"/>
      <c r="Z23" s="386"/>
      <c r="AA23" s="386"/>
      <c r="AB23" s="386"/>
      <c r="AC23" s="386"/>
    </row>
    <row r="24" spans="1:29" s="468" customFormat="1" ht="19.25" customHeight="1">
      <c r="A24" s="540">
        <v>6</v>
      </c>
      <c r="B24" s="584" t="s">
        <v>892</v>
      </c>
      <c r="C24" s="324" t="str">
        <f>IF(D24="","",VLOOKUP(B24,Data!$B$5:$L$502,2,FALSE))</f>
        <v>VCM7890</v>
      </c>
      <c r="D24" s="470">
        <v>6</v>
      </c>
      <c r="E24" s="485"/>
      <c r="F24" s="525"/>
      <c r="G24" s="325">
        <f>IF(D24="","",VLOOKUP(B24,Data!$B$5:$L$502,11,FALSE))</f>
        <v>2253.08</v>
      </c>
      <c r="H24" s="326">
        <f t="shared" si="0"/>
        <v>13518.48</v>
      </c>
      <c r="I24" s="327" t="str">
        <f>IF(D24="","",VLOOKUP(B24,Data!$B$5:$D$502,3,FALSE))</f>
        <v>C/T</v>
      </c>
      <c r="J24" s="327" t="str">
        <f>IF(D24="","",VLOOKUP(B24,Data!$B$5:$M$502,12,FALSE))</f>
        <v>Indonesia</v>
      </c>
      <c r="K24" s="356" t="s">
        <v>1036</v>
      </c>
      <c r="L24" s="325">
        <f>IF(D24="","",VLOOKUP(B24,Data!$B$5:$E$502,4,FALSE)*D24)</f>
        <v>1560</v>
      </c>
      <c r="M24" s="325">
        <f>IF(D24="","",VLOOKUP(B24,Data!$B$5:$F$502,5,FALSE)*D24)</f>
        <v>1410</v>
      </c>
      <c r="N24" s="357"/>
      <c r="O24" s="358"/>
      <c r="P24" s="359"/>
      <c r="Q24" s="360"/>
      <c r="R24" s="359"/>
      <c r="S24" s="359"/>
      <c r="T24" s="360"/>
      <c r="U24" s="361"/>
      <c r="V24" s="360"/>
      <c r="W24" s="334">
        <f>IF(D24="","",VLOOKUP(B24,Data!$B$5:$J$502,9,FALSE)*D24)</f>
        <v>8.4420000000000002</v>
      </c>
      <c r="Y24" s="386"/>
      <c r="Z24" s="386"/>
      <c r="AA24" s="386"/>
      <c r="AB24" s="386"/>
      <c r="AC24" s="386"/>
    </row>
    <row r="25" spans="1:29" s="468" customFormat="1" ht="19.25" customHeight="1">
      <c r="A25" s="540">
        <v>7</v>
      </c>
      <c r="B25" s="584" t="s">
        <v>893</v>
      </c>
      <c r="C25" s="324" t="str">
        <f>IF(D25="","",VLOOKUP(B25,Data!$B$5:$L$502,2,FALSE))</f>
        <v>VCM7900</v>
      </c>
      <c r="D25" s="470">
        <v>4</v>
      </c>
      <c r="E25" s="485"/>
      <c r="F25" s="525"/>
      <c r="G25" s="325">
        <f>IF(D25="","",VLOOKUP(B25,Data!$B$5:$L$502,11,FALSE))</f>
        <v>2696.84</v>
      </c>
      <c r="H25" s="326">
        <f t="shared" si="0"/>
        <v>10787.36</v>
      </c>
      <c r="I25" s="327" t="str">
        <f>IF(D25="","",VLOOKUP(B25,Data!$B$5:$D$502,3,FALSE))</f>
        <v>C/T</v>
      </c>
      <c r="J25" s="327" t="str">
        <f>IF(D25="","",VLOOKUP(B25,Data!$B$5:$M$502,12,FALSE))</f>
        <v>Indonesia</v>
      </c>
      <c r="K25" s="356" t="s">
        <v>1036</v>
      </c>
      <c r="L25" s="325">
        <f>IF(D25="","",VLOOKUP(B25,Data!$B$5:$E$502,4,FALSE)*D25)</f>
        <v>1040</v>
      </c>
      <c r="M25" s="325">
        <f>IF(D25="","",VLOOKUP(B25,Data!$B$5:$F$502,5,FALSE)*D25)</f>
        <v>940</v>
      </c>
      <c r="N25" s="357"/>
      <c r="O25" s="358"/>
      <c r="P25" s="359"/>
      <c r="Q25" s="360"/>
      <c r="R25" s="359"/>
      <c r="S25" s="359"/>
      <c r="T25" s="360"/>
      <c r="U25" s="361"/>
      <c r="V25" s="360"/>
      <c r="W25" s="334">
        <f>IF(D25="","",VLOOKUP(B25,Data!$B$5:$J$502,9,FALSE)*D25)</f>
        <v>5.6280000000000001</v>
      </c>
      <c r="Y25" s="386"/>
      <c r="Z25" s="386"/>
      <c r="AA25" s="386"/>
      <c r="AB25" s="386"/>
      <c r="AC25" s="386"/>
    </row>
    <row r="26" spans="1:29" s="468" customFormat="1" ht="19.25" customHeight="1">
      <c r="A26" s="540">
        <v>8</v>
      </c>
      <c r="B26" s="499" t="s">
        <v>829</v>
      </c>
      <c r="C26" s="324" t="str">
        <f>IF(D26="","",VLOOKUP(B26,Data!$B$5:$L$502,2,FALSE))</f>
        <v>VCM8100</v>
      </c>
      <c r="D26" s="485">
        <v>1</v>
      </c>
      <c r="E26" s="485"/>
      <c r="F26" s="312"/>
      <c r="G26" s="325">
        <f>IF(D26="","",VLOOKUP(B26,Data!$B$5:$L$502,11,FALSE))</f>
        <v>2516.15</v>
      </c>
      <c r="H26" s="326">
        <f>IF(D26&gt;0,D26*G26,"-")</f>
        <v>2516.15</v>
      </c>
      <c r="I26" s="327" t="str">
        <f>IF(D26="","",VLOOKUP(B26,Data!$B$5:$D$502,3,FALSE))</f>
        <v>C/T</v>
      </c>
      <c r="J26" s="327" t="str">
        <f>IF(D26="","",VLOOKUP(B26,Data!$B$5:$M$502,12,FALSE))</f>
        <v>Indonesia</v>
      </c>
      <c r="K26" s="356" t="s">
        <v>1036</v>
      </c>
      <c r="L26" s="325">
        <f>IF(D26="","",VLOOKUP(B26,Data!$B$5:$E$502,4,FALSE)*D26)</f>
        <v>225</v>
      </c>
      <c r="M26" s="325">
        <f>IF(D26="","",VLOOKUP(B26,Data!$B$5:$F$502,5,FALSE)*D26)</f>
        <v>204</v>
      </c>
      <c r="N26" s="357"/>
      <c r="O26" s="358"/>
      <c r="P26" s="359"/>
      <c r="Q26" s="360"/>
      <c r="R26" s="359"/>
      <c r="S26" s="359"/>
      <c r="T26" s="360"/>
      <c r="U26" s="361"/>
      <c r="V26" s="360"/>
      <c r="W26" s="334">
        <f>IF(D26="","",VLOOKUP(B26,Data!$B$5:$J$502,9,FALSE)*D26)</f>
        <v>1.1850000000000001</v>
      </c>
      <c r="Y26" s="386"/>
      <c r="Z26" s="386"/>
      <c r="AA26" s="386"/>
      <c r="AB26" s="386"/>
      <c r="AC26" s="386"/>
    </row>
    <row r="27" spans="1:29" s="468" customFormat="1" ht="19.25" customHeight="1">
      <c r="A27" s="540">
        <v>9</v>
      </c>
      <c r="B27" s="499" t="s">
        <v>894</v>
      </c>
      <c r="C27" s="324" t="str">
        <f>IF(D27="","",VLOOKUP(B27,Data!$B$5:$L$502,2,FALSE))</f>
        <v>VCM7910</v>
      </c>
      <c r="D27" s="485">
        <v>1</v>
      </c>
      <c r="E27" s="485"/>
      <c r="F27" s="312"/>
      <c r="G27" s="325">
        <f>IF(D27="","",VLOOKUP(B27,Data!$B$5:$L$502,11,FALSE))</f>
        <v>2518.09</v>
      </c>
      <c r="H27" s="326">
        <f>IF(D27&gt;0,D27*G27,"-")</f>
        <v>2518.09</v>
      </c>
      <c r="I27" s="327" t="str">
        <f>IF(D27="","",VLOOKUP(B27,Data!$B$5:$D$502,3,FALSE))</f>
        <v>C/T</v>
      </c>
      <c r="J27" s="327" t="str">
        <f>IF(D27="","",VLOOKUP(B27,Data!$B$5:$M$502,12,FALSE))</f>
        <v>Indonesia</v>
      </c>
      <c r="K27" s="356" t="s">
        <v>1036</v>
      </c>
      <c r="L27" s="325">
        <f>IF(D27="","",VLOOKUP(B27,Data!$B$5:$E$502,4,FALSE)*D27)</f>
        <v>260</v>
      </c>
      <c r="M27" s="325">
        <f>IF(D27="","",VLOOKUP(B27,Data!$B$5:$F$502,5,FALSE)*D27)</f>
        <v>235</v>
      </c>
      <c r="N27" s="357"/>
      <c r="O27" s="358"/>
      <c r="P27" s="359"/>
      <c r="Q27" s="360"/>
      <c r="R27" s="359"/>
      <c r="S27" s="359"/>
      <c r="T27" s="360"/>
      <c r="U27" s="361"/>
      <c r="V27" s="360"/>
      <c r="W27" s="334">
        <f>IF(D27="","",VLOOKUP(B27,Data!$B$5:$J$502,9,FALSE)*D27)</f>
        <v>1.407</v>
      </c>
      <c r="Y27" s="386"/>
      <c r="Z27" s="386"/>
      <c r="AA27" s="386"/>
      <c r="AB27" s="386"/>
      <c r="AC27" s="386"/>
    </row>
    <row r="28" spans="1:29" s="468" customFormat="1" ht="19.25" customHeight="1">
      <c r="A28" s="540">
        <v>10</v>
      </c>
      <c r="B28" s="499" t="s">
        <v>889</v>
      </c>
      <c r="C28" s="324" t="str">
        <f>IF(D28="","",VLOOKUP(B28,Data!$B$5:$L$502,2,FALSE))</f>
        <v>VCM7820</v>
      </c>
      <c r="D28" s="485">
        <v>2</v>
      </c>
      <c r="E28" s="485"/>
      <c r="F28" s="312"/>
      <c r="G28" s="325">
        <f>IF(D28="","",VLOOKUP(B28,Data!$B$5:$L$502,11,FALSE))</f>
        <v>2650.46</v>
      </c>
      <c r="H28" s="326">
        <f>IF(D28&gt;0,D28*G28,"-")</f>
        <v>5300.92</v>
      </c>
      <c r="I28" s="327" t="str">
        <f>IF(D28="","",VLOOKUP(B28,Data!$B$5:$D$502,3,FALSE))</f>
        <v>C/T</v>
      </c>
      <c r="J28" s="327" t="str">
        <f>IF(D28="","",VLOOKUP(B28,Data!$B$5:$M$502,12,FALSE))</f>
        <v>Indonesia</v>
      </c>
      <c r="K28" s="356" t="s">
        <v>1036</v>
      </c>
      <c r="L28" s="325">
        <f>IF(D28="","",VLOOKUP(B28,Data!$B$5:$E$502,4,FALSE)*D28)</f>
        <v>540</v>
      </c>
      <c r="M28" s="325">
        <f>IF(D28="","",VLOOKUP(B28,Data!$B$5:$F$502,5,FALSE)*D28)</f>
        <v>460</v>
      </c>
      <c r="N28" s="357"/>
      <c r="O28" s="358"/>
      <c r="P28" s="359"/>
      <c r="Q28" s="360"/>
      <c r="R28" s="359"/>
      <c r="S28" s="359"/>
      <c r="T28" s="360"/>
      <c r="U28" s="361"/>
      <c r="V28" s="360"/>
      <c r="W28" s="334">
        <f>IF(D28="","",VLOOKUP(B28,Data!$B$5:$J$502,9,FALSE)*D28)</f>
        <v>2.8079999999999998</v>
      </c>
      <c r="Y28" s="386"/>
      <c r="Z28" s="386"/>
      <c r="AA28" s="386"/>
      <c r="AB28" s="386"/>
      <c r="AC28" s="386"/>
    </row>
    <row r="29" spans="1:29" s="468" customFormat="1" ht="19.25" customHeight="1">
      <c r="A29" s="540"/>
      <c r="B29" s="499"/>
      <c r="C29" s="324" t="str">
        <f>IF(D29="","",VLOOKUP(B29,Data!$B$5:$L$502,2,FALSE))</f>
        <v/>
      </c>
      <c r="D29" s="485"/>
      <c r="E29" s="485"/>
      <c r="F29" s="312"/>
      <c r="G29" s="325" t="str">
        <f>IF(D29="","",VLOOKUP(B29,Data!$B$5:$L$502,11,FALSE))</f>
        <v/>
      </c>
      <c r="H29" s="326" t="str">
        <f>IF(D29&gt;0,D29*G29,"-")</f>
        <v>-</v>
      </c>
      <c r="I29" s="327" t="str">
        <f>IF(D29="","",VLOOKUP(B29,Data!$B$5:$D$502,3,FALSE))</f>
        <v/>
      </c>
      <c r="J29" s="327" t="str">
        <f>IF(D29="","",VLOOKUP(B29,Data!$B$5:$M$502,12,FALSE))</f>
        <v/>
      </c>
      <c r="K29" s="356"/>
      <c r="L29" s="325" t="str">
        <f>IF(D29="","",VLOOKUP(B29,Data!$B$5:$E$502,4,FALSE)*D29)</f>
        <v/>
      </c>
      <c r="M29" s="325" t="str">
        <f>IF(D29="","",VLOOKUP(B29,Data!$B$5:$F$502,5,FALSE)*D29)</f>
        <v/>
      </c>
      <c r="N29" s="357"/>
      <c r="O29" s="358"/>
      <c r="P29" s="359"/>
      <c r="Q29" s="360"/>
      <c r="R29" s="359"/>
      <c r="S29" s="359"/>
      <c r="T29" s="360"/>
      <c r="U29" s="361"/>
      <c r="V29" s="360"/>
      <c r="W29" s="334" t="str">
        <f>IF(D29="","",VLOOKUP(B29,Data!$B$5:$J$502,9,FALSE)*D29)</f>
        <v/>
      </c>
      <c r="Y29" s="386"/>
      <c r="Z29" s="386"/>
      <c r="AA29" s="386"/>
      <c r="AB29" s="386"/>
      <c r="AC29" s="386"/>
    </row>
    <row r="30" spans="1:29" s="468" customFormat="1" ht="19.25" customHeight="1">
      <c r="A30" s="540"/>
      <c r="B30" s="499"/>
      <c r="C30" s="324" t="str">
        <f>IF(D30="","",VLOOKUP(B30,Data!$B$5:$L$502,2,FALSE))</f>
        <v/>
      </c>
      <c r="D30" s="485"/>
      <c r="E30" s="485"/>
      <c r="F30" s="312"/>
      <c r="G30" s="325" t="str">
        <f>IF(D30="","",VLOOKUP(B30,Data!$B$5:$L$502,11,FALSE))</f>
        <v/>
      </c>
      <c r="H30" s="326" t="str">
        <f>IF(D30&gt;0,D30*G30,"-")</f>
        <v>-</v>
      </c>
      <c r="I30" s="327" t="str">
        <f>IF(D30="","",VLOOKUP(B30,Data!$B$5:$D$502,3,FALSE))</f>
        <v/>
      </c>
      <c r="J30" s="327" t="str">
        <f>IF(D30="","",VLOOKUP(B30,Data!$B$5:$M$502,12,FALSE))</f>
        <v/>
      </c>
      <c r="K30" s="356"/>
      <c r="L30" s="325" t="str">
        <f>IF(D30="","",VLOOKUP(B30,Data!$B$5:$E$502,4,FALSE)*D30)</f>
        <v/>
      </c>
      <c r="M30" s="325" t="str">
        <f>IF(D30="","",VLOOKUP(B30,Data!$B$5:$F$502,5,FALSE)*D30)</f>
        <v/>
      </c>
      <c r="N30" s="357"/>
      <c r="O30" s="358"/>
      <c r="P30" s="359"/>
      <c r="Q30" s="360"/>
      <c r="R30" s="359"/>
      <c r="S30" s="359"/>
      <c r="T30" s="360"/>
      <c r="U30" s="361"/>
      <c r="V30" s="360"/>
      <c r="W30" s="334" t="str">
        <f>IF(D30="","",VLOOKUP(B30,Data!$B$5:$J$502,9,FALSE)*D30)</f>
        <v/>
      </c>
      <c r="Y30" s="386"/>
      <c r="Z30" s="386"/>
      <c r="AA30" s="386"/>
      <c r="AB30" s="386"/>
      <c r="AC30" s="386"/>
    </row>
    <row r="31" spans="1:29" s="440" customFormat="1" ht="17.5">
      <c r="A31" s="540"/>
      <c r="B31" s="784"/>
      <c r="C31" s="785"/>
      <c r="D31" s="510">
        <f>SUM(D17:D30)</f>
        <v>47</v>
      </c>
      <c r="E31" s="510"/>
      <c r="F31" s="463"/>
      <c r="G31" s="351"/>
      <c r="H31" s="351">
        <f>SUM(H17:H30)</f>
        <v>104918.76999999997</v>
      </c>
      <c r="I31" s="462"/>
      <c r="J31" s="462"/>
      <c r="K31" s="462"/>
      <c r="L31" s="351">
        <f>SUM(L17:L30)</f>
        <v>11673</v>
      </c>
      <c r="M31" s="351">
        <f>SUM(M17:M30)</f>
        <v>10532</v>
      </c>
      <c r="N31" s="351">
        <f>SUM(N18:N30)</f>
        <v>0</v>
      </c>
      <c r="O31" s="351" t="e">
        <f>SUM(#REF!)</f>
        <v>#REF!</v>
      </c>
      <c r="P31" s="351">
        <f>SUM(P18:P30)</f>
        <v>0</v>
      </c>
      <c r="Q31" s="351">
        <f>SUM(Q18:Q30)</f>
        <v>0</v>
      </c>
      <c r="R31" s="351" t="e">
        <f>SUM(#REF!)</f>
        <v>#REF!</v>
      </c>
      <c r="S31" s="351">
        <f>SUM(S18:S30)</f>
        <v>0</v>
      </c>
      <c r="T31" s="351">
        <f>SUM(T18:T30)</f>
        <v>0</v>
      </c>
      <c r="U31" s="351"/>
      <c r="V31" s="351">
        <f>SUM(V18:V30)</f>
        <v>0</v>
      </c>
      <c r="W31" s="354">
        <f>SUM(W17:W30)</f>
        <v>64.35499999999999</v>
      </c>
    </row>
    <row r="32" spans="1:29" ht="16.5">
      <c r="A32" s="540"/>
      <c r="B32" s="786"/>
      <c r="C32" s="787"/>
      <c r="D32" s="511"/>
      <c r="E32" s="581"/>
      <c r="F32" s="412"/>
      <c r="G32" s="183" t="s">
        <v>821</v>
      </c>
      <c r="H32" s="180"/>
      <c r="I32" s="442"/>
      <c r="J32" s="442"/>
      <c r="K32" s="442"/>
      <c r="L32" s="184"/>
      <c r="M32" s="180"/>
      <c r="N32" s="414"/>
      <c r="O32" s="413"/>
      <c r="P32" s="413"/>
      <c r="Q32" s="413"/>
      <c r="R32" s="413"/>
      <c r="S32" s="413"/>
      <c r="T32" s="413"/>
      <c r="U32" s="414"/>
      <c r="V32" s="414"/>
      <c r="W32" s="182"/>
    </row>
    <row r="33" spans="1:23" ht="13">
      <c r="A33" s="393" t="s">
        <v>530</v>
      </c>
      <c r="B33" s="394"/>
      <c r="C33" s="444"/>
      <c r="D33" s="512" t="s">
        <v>538</v>
      </c>
      <c r="E33" s="512"/>
      <c r="F33" s="407"/>
      <c r="G33" s="80" t="s">
        <v>83</v>
      </c>
      <c r="H33" s="84"/>
      <c r="I33" s="423" t="s">
        <v>84</v>
      </c>
      <c r="J33" s="446"/>
      <c r="K33" s="175" t="s">
        <v>85</v>
      </c>
      <c r="L33" s="175"/>
      <c r="M33" s="765" t="s">
        <v>86</v>
      </c>
      <c r="N33" s="766"/>
      <c r="O33" s="766"/>
      <c r="P33" s="766"/>
      <c r="Q33" s="766"/>
      <c r="R33" s="766"/>
      <c r="S33" s="766"/>
      <c r="T33" s="766"/>
      <c r="U33" s="766"/>
      <c r="V33" s="766"/>
      <c r="W33" s="767"/>
    </row>
    <row r="34" spans="1:23" ht="13">
      <c r="A34" s="400" t="s">
        <v>531</v>
      </c>
      <c r="C34" s="409"/>
      <c r="D34" s="501" t="s">
        <v>88</v>
      </c>
      <c r="G34" s="768"/>
      <c r="H34" s="769"/>
      <c r="I34" s="400" t="s">
        <v>89</v>
      </c>
      <c r="J34" s="447"/>
      <c r="K34" s="177" t="s">
        <v>90</v>
      </c>
      <c r="L34" s="177"/>
      <c r="M34" s="173"/>
      <c r="W34" s="178"/>
    </row>
    <row r="35" spans="1:23">
      <c r="A35" s="400" t="s">
        <v>532</v>
      </c>
      <c r="C35" s="401"/>
      <c r="G35" s="768"/>
      <c r="H35" s="769"/>
      <c r="I35" s="400"/>
      <c r="J35" s="447"/>
      <c r="K35" s="177" t="s">
        <v>94</v>
      </c>
      <c r="L35" s="177"/>
      <c r="M35" s="173"/>
      <c r="W35" s="178"/>
    </row>
    <row r="36" spans="1:23" ht="12" customHeight="1">
      <c r="A36" s="412"/>
      <c r="B36" s="413"/>
      <c r="C36" s="448"/>
      <c r="D36" s="501" t="s">
        <v>95</v>
      </c>
      <c r="G36" s="768"/>
      <c r="H36" s="769"/>
      <c r="I36" s="400" t="s">
        <v>96</v>
      </c>
      <c r="J36" s="447"/>
      <c r="K36" s="177"/>
      <c r="L36" s="177"/>
      <c r="M36" s="173"/>
      <c r="W36" s="178"/>
    </row>
    <row r="37" spans="1:23" ht="13">
      <c r="A37" s="393" t="s">
        <v>97</v>
      </c>
      <c r="B37" s="407"/>
      <c r="C37" s="395"/>
      <c r="D37" s="501" t="s">
        <v>98</v>
      </c>
      <c r="G37" s="88" t="s">
        <v>99</v>
      </c>
      <c r="H37" s="85"/>
      <c r="I37" s="400" t="s">
        <v>89</v>
      </c>
      <c r="J37" s="447"/>
      <c r="K37" s="177" t="s">
        <v>100</v>
      </c>
      <c r="L37" s="177"/>
      <c r="M37" s="173"/>
      <c r="W37" s="178"/>
    </row>
    <row r="38" spans="1:23" ht="14.25" customHeight="1">
      <c r="A38" s="400" t="s">
        <v>546</v>
      </c>
      <c r="C38" s="401"/>
      <c r="D38" s="501" t="s">
        <v>101</v>
      </c>
      <c r="G38" s="89"/>
      <c r="H38" s="187"/>
      <c r="I38" s="400" t="s">
        <v>102</v>
      </c>
      <c r="J38" s="447"/>
      <c r="K38" s="177" t="s">
        <v>533</v>
      </c>
      <c r="L38" s="177"/>
      <c r="M38" s="770" t="s">
        <v>104</v>
      </c>
      <c r="N38" s="771"/>
      <c r="O38" s="771"/>
      <c r="P38" s="771"/>
      <c r="Q38" s="771"/>
      <c r="R38" s="771"/>
      <c r="S38" s="771"/>
      <c r="T38" s="771"/>
      <c r="U38" s="771"/>
      <c r="V38" s="771"/>
      <c r="W38" s="772"/>
    </row>
    <row r="39" spans="1:23" ht="16.25" customHeight="1">
      <c r="A39" s="412"/>
      <c r="B39" s="413"/>
      <c r="C39" s="414"/>
      <c r="D39" s="513"/>
      <c r="E39" s="513"/>
      <c r="F39" s="413"/>
      <c r="G39" s="778" t="s">
        <v>1044</v>
      </c>
      <c r="H39" s="782"/>
      <c r="I39" s="778" t="s">
        <v>1045</v>
      </c>
      <c r="J39" s="782"/>
      <c r="K39" s="181" t="s">
        <v>105</v>
      </c>
      <c r="L39" s="181"/>
      <c r="M39" s="762" t="s">
        <v>106</v>
      </c>
      <c r="N39" s="763"/>
      <c r="O39" s="763"/>
      <c r="P39" s="763"/>
      <c r="Q39" s="763"/>
      <c r="R39" s="763"/>
      <c r="S39" s="763"/>
      <c r="T39" s="763"/>
      <c r="U39" s="763"/>
      <c r="V39" s="763"/>
      <c r="W39" s="764"/>
    </row>
    <row r="40" spans="1:23" ht="18" customHeight="1"/>
    <row r="41" spans="1:23" ht="44.5" customHeight="1"/>
    <row r="42" spans="1:23" s="460" customFormat="1" ht="17.25" customHeight="1">
      <c r="A42" s="203" t="s">
        <v>942</v>
      </c>
      <c r="B42" s="169"/>
      <c r="C42" s="203" t="s">
        <v>597</v>
      </c>
      <c r="D42" s="500"/>
      <c r="E42" s="500"/>
      <c r="F42" s="168"/>
      <c r="G42" s="203" t="s">
        <v>936</v>
      </c>
      <c r="H42" s="169"/>
      <c r="I42" s="203" t="s">
        <v>597</v>
      </c>
      <c r="L42" s="225"/>
      <c r="M42" s="225"/>
      <c r="W42" s="226"/>
    </row>
    <row r="43" spans="1:23" s="460" customFormat="1" ht="17.25" customHeight="1">
      <c r="A43" s="203" t="s">
        <v>943</v>
      </c>
      <c r="B43" s="169"/>
      <c r="C43" s="203" t="s">
        <v>948</v>
      </c>
      <c r="D43" s="500"/>
      <c r="E43" s="500"/>
      <c r="F43" s="168"/>
      <c r="G43" s="203" t="s">
        <v>937</v>
      </c>
      <c r="H43" s="169"/>
      <c r="I43" s="203" t="s">
        <v>947</v>
      </c>
      <c r="L43" s="225"/>
      <c r="M43" s="225"/>
      <c r="W43" s="226"/>
    </row>
    <row r="44" spans="1:23" s="460" customFormat="1" ht="17.25" customHeight="1">
      <c r="A44" s="203" t="s">
        <v>944</v>
      </c>
      <c r="B44" s="169"/>
      <c r="C44" s="203" t="s">
        <v>947</v>
      </c>
      <c r="D44" s="500"/>
      <c r="E44" s="500"/>
      <c r="F44" s="168"/>
      <c r="G44" s="203" t="s">
        <v>938</v>
      </c>
      <c r="H44" s="169"/>
      <c r="I44" s="203" t="s">
        <v>597</v>
      </c>
      <c r="L44" s="225"/>
      <c r="M44" s="225"/>
      <c r="W44" s="226"/>
    </row>
    <row r="45" spans="1:23" s="460" customFormat="1" ht="17.25" customHeight="1">
      <c r="A45" s="203" t="s">
        <v>945</v>
      </c>
      <c r="B45" s="169"/>
      <c r="C45" s="203" t="s">
        <v>597</v>
      </c>
      <c r="D45" s="500"/>
      <c r="E45" s="500"/>
      <c r="F45" s="168"/>
      <c r="G45" s="203" t="s">
        <v>939</v>
      </c>
      <c r="H45" s="169"/>
      <c r="I45" s="203" t="s">
        <v>597</v>
      </c>
      <c r="L45" s="225"/>
      <c r="M45" s="225"/>
      <c r="W45" s="226"/>
    </row>
    <row r="46" spans="1:23" s="460" customFormat="1" ht="17.25" customHeight="1">
      <c r="A46" s="203" t="s">
        <v>946</v>
      </c>
      <c r="B46" s="169"/>
      <c r="C46" s="203" t="s">
        <v>597</v>
      </c>
      <c r="D46" s="500"/>
      <c r="E46" s="500"/>
      <c r="F46" s="168"/>
      <c r="G46" s="203" t="s">
        <v>941</v>
      </c>
      <c r="H46" s="169"/>
      <c r="I46" s="203" t="s">
        <v>597</v>
      </c>
      <c r="L46" s="225"/>
      <c r="M46" s="225"/>
      <c r="W46" s="226"/>
    </row>
    <row r="47" spans="1:23" ht="20">
      <c r="A47" s="168"/>
      <c r="B47" s="168"/>
      <c r="C47" s="168"/>
      <c r="D47" s="500"/>
      <c r="E47" s="500"/>
      <c r="F47" s="168"/>
      <c r="G47" s="203" t="s">
        <v>940</v>
      </c>
      <c r="I47" s="203" t="s">
        <v>597</v>
      </c>
    </row>
    <row r="48" spans="1:23" ht="14">
      <c r="A48" s="459"/>
      <c r="B48" s="435"/>
      <c r="C48" s="167"/>
      <c r="D48" s="514"/>
      <c r="E48" s="514"/>
    </row>
    <row r="49" spans="1:5" ht="14">
      <c r="A49" s="450"/>
      <c r="B49" s="435"/>
      <c r="C49" s="167"/>
      <c r="D49" s="514"/>
      <c r="E49" s="514"/>
    </row>
    <row r="50" spans="1:5" ht="14">
      <c r="A50" s="452"/>
      <c r="B50" s="435"/>
      <c r="C50" s="167"/>
      <c r="D50" s="514"/>
      <c r="E50" s="514"/>
    </row>
    <row r="51" spans="1:5" ht="14">
      <c r="A51" s="452"/>
      <c r="B51" s="435"/>
      <c r="C51" s="167"/>
      <c r="D51" s="514"/>
      <c r="E51" s="514"/>
    </row>
    <row r="52" spans="1:5" ht="14">
      <c r="A52" s="452"/>
      <c r="B52" s="435"/>
      <c r="C52" s="167"/>
      <c r="D52" s="514"/>
      <c r="E52" s="514"/>
    </row>
    <row r="53" spans="1:5" ht="14">
      <c r="A53" s="452"/>
      <c r="B53" s="435"/>
      <c r="C53" s="167"/>
      <c r="D53" s="514"/>
      <c r="E53" s="514"/>
    </row>
    <row r="54" spans="1:5" ht="14">
      <c r="A54" s="452"/>
      <c r="B54" s="435"/>
      <c r="C54" s="167"/>
      <c r="D54" s="514"/>
      <c r="E54" s="514"/>
    </row>
    <row r="55" spans="1:5" ht="14">
      <c r="A55" s="435"/>
      <c r="B55" s="435"/>
      <c r="C55" s="167"/>
      <c r="D55" s="514"/>
      <c r="E55" s="514"/>
    </row>
    <row r="56" spans="1:5" ht="14">
      <c r="A56" s="452"/>
      <c r="B56" s="435"/>
      <c r="C56" s="167"/>
      <c r="D56" s="514"/>
      <c r="E56" s="514"/>
    </row>
    <row r="57" spans="1:5" ht="14">
      <c r="A57" s="452"/>
      <c r="B57" s="435"/>
      <c r="C57" s="167"/>
      <c r="D57" s="514"/>
      <c r="E57" s="514"/>
    </row>
    <row r="58" spans="1:5" ht="14">
      <c r="A58" s="452"/>
      <c r="B58" s="435"/>
      <c r="C58" s="167"/>
      <c r="D58" s="514"/>
      <c r="E58" s="514"/>
    </row>
    <row r="59" spans="1:5" ht="14">
      <c r="A59" s="452"/>
      <c r="B59" s="435"/>
      <c r="C59" s="167"/>
      <c r="D59" s="514"/>
      <c r="E59" s="514"/>
    </row>
    <row r="60" spans="1:5" ht="14">
      <c r="A60" s="452"/>
      <c r="B60" s="435"/>
      <c r="C60" s="167"/>
      <c r="D60" s="514"/>
      <c r="E60" s="514"/>
    </row>
    <row r="61" spans="1:5" ht="14">
      <c r="A61" s="452"/>
      <c r="B61" s="435"/>
      <c r="C61" s="167"/>
      <c r="D61" s="514"/>
      <c r="E61" s="514"/>
    </row>
    <row r="62" spans="1:5" ht="14">
      <c r="A62" s="452"/>
      <c r="B62" s="435"/>
      <c r="C62" s="167"/>
      <c r="D62" s="514"/>
      <c r="E62" s="514"/>
    </row>
    <row r="63" spans="1:5" ht="14">
      <c r="A63" s="452"/>
      <c r="B63" s="435"/>
      <c r="C63" s="167"/>
      <c r="D63" s="514"/>
      <c r="E63" s="514"/>
    </row>
    <row r="64" spans="1:5" ht="14">
      <c r="A64" s="452"/>
      <c r="B64" s="435"/>
      <c r="C64" s="167"/>
      <c r="D64" s="514"/>
      <c r="E64" s="514"/>
    </row>
    <row r="65" spans="1:5" ht="14">
      <c r="A65" s="452"/>
      <c r="B65" s="435"/>
      <c r="C65" s="167"/>
      <c r="D65" s="514"/>
      <c r="E65" s="514"/>
    </row>
    <row r="66" spans="1:5" ht="14">
      <c r="A66" s="452"/>
      <c r="B66" s="435"/>
      <c r="C66" s="167"/>
      <c r="D66" s="514"/>
      <c r="E66" s="514"/>
    </row>
    <row r="67" spans="1:5" ht="14">
      <c r="A67" s="452"/>
      <c r="B67" s="435"/>
      <c r="C67" s="167"/>
      <c r="D67" s="514"/>
      <c r="E67" s="514"/>
    </row>
    <row r="68" spans="1:5" ht="14">
      <c r="A68" s="452"/>
      <c r="B68" s="435"/>
      <c r="C68" s="167"/>
      <c r="D68" s="514"/>
      <c r="E68" s="514"/>
    </row>
    <row r="69" spans="1:5" ht="14">
      <c r="A69" s="435"/>
      <c r="B69" s="435"/>
      <c r="C69" s="167"/>
      <c r="D69" s="514"/>
      <c r="E69" s="514"/>
    </row>
    <row r="70" spans="1:5" ht="14">
      <c r="B70" s="435"/>
      <c r="C70" s="167"/>
      <c r="D70" s="514"/>
      <c r="E70" s="514"/>
    </row>
    <row r="71" spans="1:5" ht="14">
      <c r="B71" s="435"/>
      <c r="C71" s="167"/>
      <c r="D71" s="514"/>
      <c r="E71" s="514"/>
    </row>
    <row r="72" spans="1:5" ht="14">
      <c r="B72" s="435"/>
      <c r="C72" s="167"/>
      <c r="D72" s="514"/>
      <c r="E72" s="514"/>
    </row>
    <row r="73" spans="1:5" ht="14">
      <c r="B73" s="435"/>
      <c r="C73" s="167"/>
      <c r="D73" s="514"/>
      <c r="E73" s="514"/>
    </row>
    <row r="74" spans="1:5" ht="14">
      <c r="B74" s="435"/>
      <c r="C74" s="167"/>
      <c r="D74" s="514"/>
      <c r="E74" s="514"/>
    </row>
    <row r="75" spans="1:5" ht="14">
      <c r="B75" s="435"/>
      <c r="C75" s="167"/>
      <c r="D75" s="514"/>
      <c r="E75" s="514"/>
    </row>
    <row r="76" spans="1:5" ht="14">
      <c r="B76" s="435"/>
      <c r="C76" s="167"/>
      <c r="D76" s="514"/>
      <c r="E76" s="514"/>
    </row>
    <row r="77" spans="1:5" ht="14">
      <c r="B77" s="435"/>
      <c r="C77" s="167"/>
      <c r="D77" s="514"/>
      <c r="E77" s="514"/>
    </row>
    <row r="78" spans="1:5" ht="14">
      <c r="B78" s="435"/>
      <c r="C78" s="167"/>
      <c r="D78" s="514"/>
      <c r="E78" s="514"/>
    </row>
    <row r="79" spans="1:5" ht="14">
      <c r="B79" s="435"/>
      <c r="C79" s="167"/>
      <c r="D79" s="514"/>
      <c r="E79" s="514"/>
    </row>
    <row r="80" spans="1:5" ht="14">
      <c r="B80" s="435"/>
      <c r="C80" s="167"/>
      <c r="D80" s="514"/>
      <c r="E80" s="514"/>
    </row>
    <row r="81" spans="2:5" ht="14">
      <c r="B81" s="435"/>
      <c r="C81" s="167"/>
      <c r="D81" s="514"/>
      <c r="E81" s="514"/>
    </row>
  </sheetData>
  <mergeCells count="9">
    <mergeCell ref="G39:H39"/>
    <mergeCell ref="I39:J39"/>
    <mergeCell ref="M39:W39"/>
    <mergeCell ref="B31:C32"/>
    <mergeCell ref="M33:W33"/>
    <mergeCell ref="G34:H34"/>
    <mergeCell ref="G35:H35"/>
    <mergeCell ref="G36:H36"/>
    <mergeCell ref="M38:W38"/>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AB79"/>
  <sheetViews>
    <sheetView zoomScale="70" zoomScaleNormal="70" zoomScaleSheetLayoutView="115" workbookViewId="0">
      <selection activeCell="H42" sqref="H42:I42"/>
    </sheetView>
  </sheetViews>
  <sheetFormatPr defaultColWidth="9.1796875" defaultRowHeight="12.5"/>
  <cols>
    <col min="1" max="1" width="5.6328125" style="386" customWidth="1"/>
    <col min="2" max="2" width="33" style="386"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89"/>
      <c r="I10" s="59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28"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409</v>
      </c>
      <c r="C19" s="324" t="str">
        <f>IF(D19="","",VLOOKUP(B19,Data!$B$5:$L$502,2,FALSE))</f>
        <v>ZU62650</v>
      </c>
      <c r="D19" s="470">
        <v>5</v>
      </c>
      <c r="E19" s="525" t="s">
        <v>528</v>
      </c>
      <c r="F19" s="325">
        <f>IF(D19="","",VLOOKUP(B19,Data!$B$5:$L$502,11,FALSE))</f>
        <v>6876.72</v>
      </c>
      <c r="G19" s="326">
        <f t="shared" si="0"/>
        <v>34383.599999999999</v>
      </c>
      <c r="H19" s="327" t="str">
        <f>IF(D19="","",VLOOKUP(B19,Data!$B$5:$D$502,3,FALSE))</f>
        <v>C/T</v>
      </c>
      <c r="I19" s="327" t="str">
        <f>IF(D19="","",VLOOKUP(B19,Data!$B$5:$M$502,12,FALSE))</f>
        <v>Indonesia</v>
      </c>
      <c r="J19" s="356" t="s">
        <v>1005</v>
      </c>
      <c r="K19" s="325">
        <f>IF(D19="","",VLOOKUP(B19,Data!$B$5:$E$502,4,FALSE)*D19)</f>
        <v>1690</v>
      </c>
      <c r="L19" s="325">
        <f>IF(D19="","",VLOOKUP(B19,Data!$B$5:$F$502,5,FALSE)*D19)</f>
        <v>1520</v>
      </c>
      <c r="M19" s="357"/>
      <c r="N19" s="358"/>
      <c r="O19" s="359"/>
      <c r="P19" s="360"/>
      <c r="Q19" s="359"/>
      <c r="R19" s="359"/>
      <c r="S19" s="360"/>
      <c r="T19" s="361"/>
      <c r="U19" s="360"/>
      <c r="V19" s="334">
        <f>IF(D19="","",VLOOKUP(B19,Data!$B$5:$J$502,9,FALSE)*D19)</f>
        <v>9.0300000000000011</v>
      </c>
      <c r="X19" s="386"/>
      <c r="Y19" s="386"/>
      <c r="Z19" s="386"/>
      <c r="AA19" s="386"/>
      <c r="AB19" s="386"/>
    </row>
    <row r="20" spans="1:28" s="468" customFormat="1" ht="19.25" customHeight="1">
      <c r="A20" s="540">
        <v>2</v>
      </c>
      <c r="B20" s="499" t="s">
        <v>313</v>
      </c>
      <c r="C20" s="324" t="str">
        <f>IF(D20="","",VLOOKUP(B20,Data!$B$5:$L$502,2,FALSE))</f>
        <v>ZV78220</v>
      </c>
      <c r="D20" s="470">
        <v>1</v>
      </c>
      <c r="E20" s="525"/>
      <c r="F20" s="325">
        <f>IF(D20="","",VLOOKUP(B20,Data!$B$5:$L$502,11,FALSE))</f>
        <v>7364.57</v>
      </c>
      <c r="G20" s="326">
        <f t="shared" si="0"/>
        <v>7364.57</v>
      </c>
      <c r="H20" s="327" t="str">
        <f>IF(D20="","",VLOOKUP(B20,Data!$B$5:$D$502,3,FALSE))</f>
        <v>C/T</v>
      </c>
      <c r="I20" s="327" t="str">
        <f>IF(D20="","",VLOOKUP(B20,Data!$B$5:$M$502,12,FALSE))</f>
        <v>Indonesia</v>
      </c>
      <c r="J20" s="356" t="s">
        <v>1005</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386"/>
      <c r="Y20" s="386"/>
      <c r="Z20" s="386"/>
      <c r="AA20" s="386"/>
      <c r="AB20" s="386"/>
    </row>
    <row r="21" spans="1:28" s="468" customFormat="1" ht="19.25" customHeight="1">
      <c r="A21" s="540">
        <v>3</v>
      </c>
      <c r="B21" s="499" t="s">
        <v>372</v>
      </c>
      <c r="C21" s="324" t="str">
        <f>IF(D21="","",VLOOKUP(B21,Data!$B$5:$L$502,2,FALSE))</f>
        <v>WQ78280</v>
      </c>
      <c r="D21" s="470">
        <v>1</v>
      </c>
      <c r="E21" s="525" t="s">
        <v>529</v>
      </c>
      <c r="F21" s="325">
        <f>IF(D21="","",VLOOKUP(B21,Data!$B$5:$L$502,11,FALSE))</f>
        <v>5431.9</v>
      </c>
      <c r="G21" s="326">
        <f t="shared" si="0"/>
        <v>5431.9</v>
      </c>
      <c r="H21" s="327" t="str">
        <f>IF(D21="","",VLOOKUP(B21,Data!$B$5:$D$502,3,FALSE))</f>
        <v>C/T</v>
      </c>
      <c r="I21" s="327" t="str">
        <f>IF(D21="","",VLOOKUP(B21,Data!$B$5:$M$502,12,FALSE))</f>
        <v>Indonesia</v>
      </c>
      <c r="J21" s="356" t="s">
        <v>1005</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386"/>
      <c r="Y21" s="386"/>
      <c r="Z21" s="386"/>
      <c r="AA21" s="386"/>
      <c r="AB21" s="386"/>
    </row>
    <row r="22" spans="1:28" s="468" customFormat="1" ht="19.25" customHeight="1">
      <c r="A22" s="540">
        <v>4</v>
      </c>
      <c r="B22" s="499" t="s">
        <v>40</v>
      </c>
      <c r="C22" s="324" t="str">
        <f>IF(D22="","",VLOOKUP(B22,Data!$B$5:$L$502,2,FALSE))</f>
        <v>ZJ54410</v>
      </c>
      <c r="D22" s="470">
        <v>1</v>
      </c>
      <c r="E22" s="525"/>
      <c r="F22" s="325">
        <f>IF(D22="","",VLOOKUP(B22,Data!$B$5:$L$502,11,FALSE))</f>
        <v>4657.7700000000004</v>
      </c>
      <c r="G22" s="326">
        <f t="shared" si="0"/>
        <v>4657.7700000000004</v>
      </c>
      <c r="H22" s="327" t="str">
        <f>IF(D22="","",VLOOKUP(B22,Data!$B$5:$D$502,3,FALSE))</f>
        <v>C/T</v>
      </c>
      <c r="I22" s="327" t="str">
        <f>IF(D22="","",VLOOKUP(B22,Data!$B$5:$M$502,12,FALSE))</f>
        <v>Indonesia</v>
      </c>
      <c r="J22" s="356" t="s">
        <v>1005</v>
      </c>
      <c r="K22" s="325">
        <f>IF(D22="","",VLOOKUP(B22,Data!$B$5:$E$502,4,FALSE)*D22)</f>
        <v>305</v>
      </c>
      <c r="L22" s="325">
        <f>IF(D22="","",VLOOKUP(B22,Data!$B$5:$F$502,5,FALSE)*D22)</f>
        <v>269</v>
      </c>
      <c r="M22" s="357"/>
      <c r="N22" s="358"/>
      <c r="O22" s="359"/>
      <c r="P22" s="360"/>
      <c r="Q22" s="359"/>
      <c r="R22" s="359"/>
      <c r="S22" s="360"/>
      <c r="T22" s="361"/>
      <c r="U22" s="360"/>
      <c r="V22" s="334">
        <f>IF(D22="","",VLOOKUP(B22,Data!$B$5:$J$502,9,FALSE)*D22)</f>
        <v>1.534</v>
      </c>
      <c r="X22" s="386"/>
      <c r="Y22" s="386"/>
      <c r="Z22" s="386"/>
      <c r="AA22" s="386"/>
      <c r="AB22" s="386"/>
    </row>
    <row r="23" spans="1:28" s="468" customFormat="1" ht="19.25" customHeight="1">
      <c r="A23" s="540"/>
      <c r="B23" s="524" t="s">
        <v>1035</v>
      </c>
      <c r="C23" s="324" t="str">
        <f>IF(D23="","",VLOOKUP(B23,Data!$B$5:$L$502,2,FALSE))</f>
        <v/>
      </c>
      <c r="D23" s="474"/>
      <c r="E23" s="312" t="s">
        <v>971</v>
      </c>
      <c r="F23" s="325" t="str">
        <f>IF(D23="","",VLOOKUP(B23,Data!$B$5:$L$502,11,FALSE))</f>
        <v/>
      </c>
      <c r="G23" s="326" t="str">
        <f t="shared" si="0"/>
        <v>-</v>
      </c>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386"/>
      <c r="Y23" s="386"/>
      <c r="Z23" s="386"/>
      <c r="AA23" s="386"/>
      <c r="AB23" s="386"/>
    </row>
    <row r="24" spans="1:28" s="468" customFormat="1" ht="19.25" customHeight="1">
      <c r="A24" s="540">
        <v>5</v>
      </c>
      <c r="B24" s="584" t="s">
        <v>409</v>
      </c>
      <c r="C24" s="324" t="str">
        <f>IF(D24="","",VLOOKUP(B24,Data!$B$5:$L$502,2,FALSE))</f>
        <v>ZU62650</v>
      </c>
      <c r="D24" s="470">
        <v>1</v>
      </c>
      <c r="E24" s="525"/>
      <c r="F24" s="325">
        <f>IF(D24="","",VLOOKUP(B24,Data!$B$5:$L$502,11,FALSE))</f>
        <v>6876.72</v>
      </c>
      <c r="G24" s="326">
        <f t="shared" si="0"/>
        <v>6876.72</v>
      </c>
      <c r="H24" s="327" t="str">
        <f>IF(D24="","",VLOOKUP(B24,Data!$B$5:$D$502,3,FALSE))</f>
        <v>C/T</v>
      </c>
      <c r="I24" s="327" t="str">
        <f>IF(D24="","",VLOOKUP(B24,Data!$B$5:$M$502,12,FALSE))</f>
        <v>Indonesia</v>
      </c>
      <c r="J24" s="356" t="s">
        <v>1036</v>
      </c>
      <c r="K24" s="325">
        <f>IF(D24="","",VLOOKUP(B24,Data!$B$5:$E$502,4,FALSE)*D24)</f>
        <v>338</v>
      </c>
      <c r="L24" s="325">
        <f>IF(D24="","",VLOOKUP(B24,Data!$B$5:$F$502,5,FALSE)*D24)</f>
        <v>304</v>
      </c>
      <c r="M24" s="357"/>
      <c r="N24" s="358"/>
      <c r="O24" s="359"/>
      <c r="P24" s="360"/>
      <c r="Q24" s="359"/>
      <c r="R24" s="359"/>
      <c r="S24" s="360"/>
      <c r="T24" s="361"/>
      <c r="U24" s="360"/>
      <c r="V24" s="334">
        <f>IF(D24="","",VLOOKUP(B24,Data!$B$5:$J$502,9,FALSE)*D24)</f>
        <v>1.806</v>
      </c>
      <c r="X24" s="386"/>
      <c r="Y24" s="386"/>
      <c r="Z24" s="386"/>
      <c r="AA24" s="386"/>
      <c r="AB24" s="386"/>
    </row>
    <row r="25" spans="1:28" s="468" customFormat="1" ht="19.25" customHeight="1">
      <c r="A25" s="540">
        <v>6</v>
      </c>
      <c r="B25" s="584" t="s">
        <v>350</v>
      </c>
      <c r="C25" s="324" t="str">
        <f>IF(D25="","",VLOOKUP(B25,Data!$B$5:$L$502,2,FALSE))</f>
        <v>ZU05460</v>
      </c>
      <c r="D25" s="470">
        <v>8</v>
      </c>
      <c r="E25" s="525"/>
      <c r="F25" s="325">
        <f>IF(D25="","",VLOOKUP(B25,Data!$B$5:$L$502,11,FALSE))</f>
        <v>5913.05</v>
      </c>
      <c r="G25" s="326">
        <f t="shared" si="0"/>
        <v>47304.4</v>
      </c>
      <c r="H25" s="327" t="str">
        <f>IF(D25="","",VLOOKUP(B25,Data!$B$5:$D$502,3,FALSE))</f>
        <v>C/T</v>
      </c>
      <c r="I25" s="327" t="str">
        <f>IF(D25="","",VLOOKUP(B25,Data!$B$5:$M$502,12,FALSE))</f>
        <v>Indonesia</v>
      </c>
      <c r="J25" s="356" t="s">
        <v>1036</v>
      </c>
      <c r="K25" s="325">
        <f>IF(D25="","",VLOOKUP(B25,Data!$B$5:$E$502,4,FALSE)*D25)</f>
        <v>2704</v>
      </c>
      <c r="L25" s="325">
        <f>IF(D25="","",VLOOKUP(B25,Data!$B$5:$F$502,5,FALSE)*D25)</f>
        <v>2376</v>
      </c>
      <c r="M25" s="357"/>
      <c r="N25" s="358"/>
      <c r="O25" s="359"/>
      <c r="P25" s="360"/>
      <c r="Q25" s="359"/>
      <c r="R25" s="359"/>
      <c r="S25" s="360"/>
      <c r="T25" s="361"/>
      <c r="U25" s="360"/>
      <c r="V25" s="334">
        <f>IF(D25="","",VLOOKUP(B25,Data!$B$5:$J$502,9,FALSE)*D25)</f>
        <v>14.448</v>
      </c>
      <c r="X25" s="386"/>
      <c r="Y25" s="386"/>
      <c r="Z25" s="386"/>
      <c r="AA25" s="386"/>
      <c r="AB25" s="386"/>
    </row>
    <row r="26" spans="1:28" s="468" customFormat="1" ht="19.25" customHeight="1">
      <c r="A26" s="540">
        <v>7</v>
      </c>
      <c r="B26" s="584" t="s">
        <v>361</v>
      </c>
      <c r="C26" s="324" t="str">
        <f>IF(D26="","",VLOOKUP(B26,Data!$B$5:$L$502,2,FALSE))</f>
        <v>WQ78290</v>
      </c>
      <c r="D26" s="470">
        <v>4</v>
      </c>
      <c r="E26" s="525"/>
      <c r="F26" s="325">
        <f>IF(D26="","",VLOOKUP(B26,Data!$B$5:$L$502,11,FALSE))</f>
        <v>4283.7299999999996</v>
      </c>
      <c r="G26" s="326">
        <f t="shared" si="0"/>
        <v>17134.919999999998</v>
      </c>
      <c r="H26" s="327" t="str">
        <f>IF(D26="","",VLOOKUP(B26,Data!$B$5:$D$502,3,FALSE))</f>
        <v>C/T</v>
      </c>
      <c r="I26" s="327" t="str">
        <f>IF(D26="","",VLOOKUP(B26,Data!$B$5:$M$502,12,FALSE))</f>
        <v>Indonesia</v>
      </c>
      <c r="J26" s="356" t="s">
        <v>1036</v>
      </c>
      <c r="K26" s="325">
        <f>IF(D26="","",VLOOKUP(B26,Data!$B$5:$E$502,4,FALSE)*D26)</f>
        <v>1220</v>
      </c>
      <c r="L26" s="325">
        <f>IF(D26="","",VLOOKUP(B26,Data!$B$5:$F$502,5,FALSE)*D26)</f>
        <v>1076</v>
      </c>
      <c r="M26" s="357"/>
      <c r="N26" s="358"/>
      <c r="O26" s="359"/>
      <c r="P26" s="360"/>
      <c r="Q26" s="359"/>
      <c r="R26" s="359"/>
      <c r="S26" s="360"/>
      <c r="T26" s="361"/>
      <c r="U26" s="360"/>
      <c r="V26" s="334">
        <f>IF(D26="","",VLOOKUP(B26,Data!$B$5:$J$502,9,FALSE)*D26)</f>
        <v>6.1360000000000001</v>
      </c>
      <c r="X26" s="386"/>
      <c r="Y26" s="386"/>
      <c r="Z26" s="386"/>
      <c r="AA26" s="386"/>
      <c r="AB26" s="386"/>
    </row>
    <row r="27" spans="1:28" s="468" customFormat="1" ht="19.25" customHeight="1">
      <c r="A27" s="540"/>
      <c r="B27" s="499"/>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68" customFormat="1" ht="19.25" customHeight="1">
      <c r="A28" s="540"/>
      <c r="B28" s="499"/>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386"/>
      <c r="Y28" s="386"/>
      <c r="Z28" s="386"/>
      <c r="AA28" s="386"/>
      <c r="AB28" s="386"/>
    </row>
    <row r="29" spans="1:28" s="440" customFormat="1" ht="17.5">
      <c r="A29" s="540"/>
      <c r="B29" s="784" t="s">
        <v>1048</v>
      </c>
      <c r="C29" s="785"/>
      <c r="D29" s="510">
        <f>SUM(D17:D28)</f>
        <v>21</v>
      </c>
      <c r="E29" s="463"/>
      <c r="F29" s="351"/>
      <c r="G29" s="351">
        <f>SUM(G17:G28)</f>
        <v>123153.87999999999</v>
      </c>
      <c r="H29" s="462"/>
      <c r="I29" s="462"/>
      <c r="J29" s="462"/>
      <c r="K29" s="351">
        <f>SUM(K17:K28)</f>
        <v>6907</v>
      </c>
      <c r="L29" s="351">
        <f>SUM(L17:L28)</f>
        <v>6118</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36.294000000000004</v>
      </c>
    </row>
    <row r="30" spans="1:28" ht="16.5">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2">
      <c r="A33" s="400" t="s">
        <v>532</v>
      </c>
      <c r="C33" s="401"/>
      <c r="F33" s="768"/>
      <c r="G33" s="769"/>
      <c r="H33" s="400"/>
      <c r="I33" s="447"/>
      <c r="J33" s="177" t="s">
        <v>94</v>
      </c>
      <c r="K33" s="177"/>
      <c r="L33" s="173"/>
      <c r="V33" s="178"/>
    </row>
    <row r="34" spans="1:22" ht="12" customHeight="1">
      <c r="A34" s="412"/>
      <c r="B34" s="413"/>
      <c r="C34" s="448"/>
      <c r="D34" s="501" t="s">
        <v>95</v>
      </c>
      <c r="F34" s="768"/>
      <c r="G34" s="769"/>
      <c r="H34" s="400" t="s">
        <v>96</v>
      </c>
      <c r="I34" s="447"/>
      <c r="J34" s="177"/>
      <c r="K34" s="177"/>
      <c r="L34" s="173"/>
      <c r="V34" s="178"/>
    </row>
    <row r="35" spans="1:22" ht="13">
      <c r="A35" s="393" t="s">
        <v>97</v>
      </c>
      <c r="B35" s="407"/>
      <c r="C35" s="395"/>
      <c r="D35" s="501" t="s">
        <v>98</v>
      </c>
      <c r="F35" s="88" t="s">
        <v>99</v>
      </c>
      <c r="G35" s="85"/>
      <c r="H35" s="400" t="s">
        <v>89</v>
      </c>
      <c r="I35" s="447"/>
      <c r="J35" s="177" t="s">
        <v>100</v>
      </c>
      <c r="K35" s="177"/>
      <c r="L35" s="173"/>
      <c r="V35" s="178"/>
    </row>
    <row r="36" spans="1:22"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row>
    <row r="37" spans="1:22" ht="16.25" customHeight="1">
      <c r="A37" s="412"/>
      <c r="B37" s="413"/>
      <c r="C37" s="414"/>
      <c r="D37" s="513"/>
      <c r="E37" s="413"/>
      <c r="F37" s="778" t="s">
        <v>1044</v>
      </c>
      <c r="G37" s="782"/>
      <c r="H37" s="778" t="s">
        <v>1046</v>
      </c>
      <c r="I37" s="782"/>
      <c r="J37" s="181" t="s">
        <v>105</v>
      </c>
      <c r="K37" s="181"/>
      <c r="L37" s="762" t="s">
        <v>106</v>
      </c>
      <c r="M37" s="763"/>
      <c r="N37" s="763"/>
      <c r="O37" s="763"/>
      <c r="P37" s="763"/>
      <c r="Q37" s="763"/>
      <c r="R37" s="763"/>
      <c r="S37" s="763"/>
      <c r="T37" s="763"/>
      <c r="U37" s="763"/>
      <c r="V37" s="764"/>
    </row>
    <row r="38" spans="1:22" ht="18" customHeight="1"/>
    <row r="39" spans="1:22" ht="44.5" customHeight="1"/>
    <row r="40" spans="1:22" s="460" customFormat="1" ht="17.25" customHeight="1">
      <c r="A40" s="203" t="s">
        <v>942</v>
      </c>
      <c r="B40" s="169"/>
      <c r="C40" s="203" t="s">
        <v>597</v>
      </c>
      <c r="D40" s="500"/>
      <c r="E40" s="168"/>
      <c r="F40" s="203" t="s">
        <v>936</v>
      </c>
      <c r="G40" s="169"/>
      <c r="H40" s="203" t="s">
        <v>597</v>
      </c>
      <c r="K40" s="225"/>
      <c r="L40" s="225"/>
      <c r="V40" s="226"/>
    </row>
    <row r="41" spans="1:22" s="460" customFormat="1" ht="17.25" customHeight="1">
      <c r="A41" s="203" t="s">
        <v>943</v>
      </c>
      <c r="B41" s="169"/>
      <c r="C41" s="203" t="s">
        <v>948</v>
      </c>
      <c r="D41" s="500"/>
      <c r="E41" s="168"/>
      <c r="F41" s="203" t="s">
        <v>937</v>
      </c>
      <c r="G41" s="169"/>
      <c r="H41" s="203" t="s">
        <v>947</v>
      </c>
      <c r="K41" s="225"/>
      <c r="L41" s="225"/>
      <c r="V41" s="226"/>
    </row>
    <row r="42" spans="1:22" s="460" customFormat="1" ht="17.25" customHeight="1">
      <c r="A42" s="203" t="s">
        <v>944</v>
      </c>
      <c r="B42" s="169"/>
      <c r="C42" s="203" t="s">
        <v>947</v>
      </c>
      <c r="D42" s="500"/>
      <c r="E42" s="168"/>
      <c r="F42" s="203" t="s">
        <v>938</v>
      </c>
      <c r="G42" s="169"/>
      <c r="H42" s="203" t="s">
        <v>597</v>
      </c>
      <c r="K42" s="225"/>
      <c r="L42" s="225"/>
      <c r="V42" s="226"/>
    </row>
    <row r="43" spans="1:22" s="460" customFormat="1" ht="17.25" customHeight="1">
      <c r="A43" s="203" t="s">
        <v>945</v>
      </c>
      <c r="B43" s="169"/>
      <c r="C43" s="203" t="s">
        <v>597</v>
      </c>
      <c r="D43" s="500"/>
      <c r="E43" s="168"/>
      <c r="F43" s="203" t="s">
        <v>939</v>
      </c>
      <c r="G43" s="169"/>
      <c r="H43" s="203" t="s">
        <v>597</v>
      </c>
      <c r="K43" s="225"/>
      <c r="L43" s="225"/>
      <c r="V43" s="226"/>
    </row>
    <row r="44" spans="1:22" s="460" customFormat="1" ht="17.25" customHeight="1">
      <c r="A44" s="203" t="s">
        <v>946</v>
      </c>
      <c r="B44" s="169"/>
      <c r="C44" s="203" t="s">
        <v>597</v>
      </c>
      <c r="D44" s="500"/>
      <c r="E44" s="168"/>
      <c r="F44" s="203" t="s">
        <v>941</v>
      </c>
      <c r="G44" s="169"/>
      <c r="H44" s="203" t="s">
        <v>597</v>
      </c>
      <c r="K44" s="225"/>
      <c r="L44" s="225"/>
      <c r="V44" s="226"/>
    </row>
    <row r="45" spans="1:22" ht="20">
      <c r="A45" s="168"/>
      <c r="B45" s="168"/>
      <c r="C45" s="168"/>
      <c r="D45" s="500"/>
      <c r="E45" s="168"/>
      <c r="F45" s="203" t="s">
        <v>940</v>
      </c>
      <c r="H45" s="203" t="s">
        <v>597</v>
      </c>
    </row>
    <row r="46" spans="1:22" ht="14">
      <c r="A46" s="459"/>
      <c r="B46" s="435"/>
      <c r="C46" s="167"/>
      <c r="D46" s="514"/>
    </row>
    <row r="47" spans="1:22" ht="14">
      <c r="A47" s="450"/>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35"/>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167"/>
      <c r="D66" s="514"/>
    </row>
    <row r="67" spans="1:4" ht="14">
      <c r="A67" s="435"/>
      <c r="B67" s="435"/>
      <c r="C67" s="167"/>
      <c r="D67" s="514"/>
    </row>
    <row r="68" spans="1:4" ht="14">
      <c r="B68" s="435"/>
      <c r="C68" s="167"/>
      <c r="D68" s="514"/>
    </row>
    <row r="69" spans="1:4" ht="14">
      <c r="B69" s="435"/>
      <c r="C69" s="167"/>
      <c r="D69" s="514"/>
    </row>
    <row r="70" spans="1:4" ht="14">
      <c r="B70" s="435"/>
      <c r="C70" s="167"/>
      <c r="D70" s="514"/>
    </row>
    <row r="71" spans="1:4" ht="14">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AB79"/>
  <sheetViews>
    <sheetView zoomScale="70" zoomScaleNormal="70" zoomScaleSheetLayoutView="115" workbookViewId="0">
      <selection activeCell="H42" sqref="H42:I42"/>
    </sheetView>
  </sheetViews>
  <sheetFormatPr defaultColWidth="9.1796875" defaultRowHeight="12.5"/>
  <cols>
    <col min="1" max="1" width="5.6328125" style="386" customWidth="1"/>
    <col min="2" max="2" width="33" style="386"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91"/>
      <c r="I10" s="59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474"/>
      <c r="E18" s="312"/>
      <c r="F18" s="325" t="str">
        <f>IF(D18="","",VLOOKUP(B18,Data!$B$5:$L$502,11,FALSE))</f>
        <v/>
      </c>
      <c r="G18" s="326" t="str">
        <f t="shared" ref="G18:G28"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340</v>
      </c>
      <c r="C19" s="324" t="str">
        <f>IF(D19="","",VLOOKUP(B19,Data!$B$5:$L$502,2,FALSE))</f>
        <v>ZE62400</v>
      </c>
      <c r="D19" s="470">
        <v>3</v>
      </c>
      <c r="E19" s="525" t="s">
        <v>528</v>
      </c>
      <c r="F19" s="325">
        <f>IF(D19="","",VLOOKUP(B19,Data!$B$5:$L$502,11,FALSE))</f>
        <v>1704.47</v>
      </c>
      <c r="G19" s="326">
        <f t="shared" si="0"/>
        <v>5113.41</v>
      </c>
      <c r="H19" s="327" t="str">
        <f>IF(D19="","",VLOOKUP(B19,Data!$B$5:$D$502,3,FALSE))</f>
        <v>C/T</v>
      </c>
      <c r="I19" s="327" t="str">
        <f>IF(D19="","",VLOOKUP(B19,Data!$B$5:$M$502,12,FALSE))</f>
        <v>Indonesia</v>
      </c>
      <c r="J19" s="356" t="s">
        <v>1036</v>
      </c>
      <c r="K19" s="325">
        <f>IF(D19="","",VLOOKUP(B19,Data!$B$5:$E$502,4,FALSE)*D19)</f>
        <v>603</v>
      </c>
      <c r="L19" s="325">
        <f>IF(D19="","",VLOOKUP(B19,Data!$B$5:$F$502,5,FALSE)*D19)</f>
        <v>543</v>
      </c>
      <c r="M19" s="357"/>
      <c r="N19" s="358"/>
      <c r="O19" s="359"/>
      <c r="P19" s="360"/>
      <c r="Q19" s="359"/>
      <c r="R19" s="359"/>
      <c r="S19" s="360"/>
      <c r="T19" s="361"/>
      <c r="U19" s="360"/>
      <c r="V19" s="334">
        <f>IF(D19="","",VLOOKUP(B19,Data!$B$5:$J$502,9,FALSE)*D19)</f>
        <v>3.4499999999999997</v>
      </c>
      <c r="X19" s="386"/>
      <c r="Y19" s="386"/>
      <c r="Z19" s="386"/>
      <c r="AA19" s="386"/>
      <c r="AB19" s="386"/>
    </row>
    <row r="20" spans="1:28" s="468" customFormat="1" ht="19.25" customHeight="1">
      <c r="A20" s="540">
        <v>2</v>
      </c>
      <c r="B20" s="584" t="s">
        <v>394</v>
      </c>
      <c r="C20" s="324" t="str">
        <f>IF(D20="","",VLOOKUP(B20,Data!$B$5:$L$502,2,FALSE))</f>
        <v>ZW44770</v>
      </c>
      <c r="D20" s="470">
        <v>1</v>
      </c>
      <c r="E20" s="525"/>
      <c r="F20" s="325">
        <f>IF(D20="","",VLOOKUP(B20,Data!$B$5:$L$502,11,FALSE))</f>
        <v>1857.02</v>
      </c>
      <c r="G20" s="326">
        <f t="shared" si="0"/>
        <v>1857.02</v>
      </c>
      <c r="H20" s="327" t="str">
        <f>IF(D20="","",VLOOKUP(B20,Data!$B$5:$D$502,3,FALSE))</f>
        <v>C/T</v>
      </c>
      <c r="I20" s="327" t="str">
        <f>IF(D20="","",VLOOKUP(B20,Data!$B$5:$M$502,12,FALSE))</f>
        <v>Indonesia</v>
      </c>
      <c r="J20" s="356" t="s">
        <v>1036</v>
      </c>
      <c r="K20" s="325">
        <f>IF(D20="","",VLOOKUP(B20,Data!$B$5:$E$502,4,FALSE)*D20)</f>
        <v>201</v>
      </c>
      <c r="L20" s="325">
        <f>IF(D20="","",VLOOKUP(B20,Data!$B$5:$F$502,5,FALSE)*D20)</f>
        <v>181</v>
      </c>
      <c r="M20" s="357"/>
      <c r="N20" s="358"/>
      <c r="O20" s="359"/>
      <c r="P20" s="360"/>
      <c r="Q20" s="359"/>
      <c r="R20" s="359"/>
      <c r="S20" s="360"/>
      <c r="T20" s="361"/>
      <c r="U20" s="360"/>
      <c r="V20" s="334">
        <f>IF(D20="","",VLOOKUP(B20,Data!$B$5:$J$502,9,FALSE)*D20)</f>
        <v>1.1499999999999999</v>
      </c>
      <c r="X20" s="386"/>
      <c r="Y20" s="386"/>
      <c r="Z20" s="386"/>
      <c r="AA20" s="386"/>
      <c r="AB20" s="386"/>
    </row>
    <row r="21" spans="1:28" s="468" customFormat="1" ht="19.25" customHeight="1">
      <c r="A21" s="540">
        <v>3</v>
      </c>
      <c r="B21" s="584" t="s">
        <v>353</v>
      </c>
      <c r="C21" s="324" t="str">
        <f>IF(D21="","",VLOOKUP(B21,Data!$B$5:$L$502,2,FALSE))</f>
        <v>ZF71250</v>
      </c>
      <c r="D21" s="470">
        <v>20</v>
      </c>
      <c r="E21" s="525" t="s">
        <v>528</v>
      </c>
      <c r="F21" s="325">
        <f>IF(D21="","",VLOOKUP(B21,Data!$B$5:$L$502,11,FALSE))</f>
        <v>1991.71</v>
      </c>
      <c r="G21" s="326">
        <f t="shared" si="0"/>
        <v>39834.199999999997</v>
      </c>
      <c r="H21" s="327" t="str">
        <f>IF(D21="","",VLOOKUP(B21,Data!$B$5:$D$502,3,FALSE))</f>
        <v>C/T</v>
      </c>
      <c r="I21" s="327" t="str">
        <f>IF(D21="","",VLOOKUP(B21,Data!$B$5:$M$502,12,FALSE))</f>
        <v>Indonesia</v>
      </c>
      <c r="J21" s="356" t="s">
        <v>1036</v>
      </c>
      <c r="K21" s="325">
        <f>IF(D21="","",VLOOKUP(B21,Data!$B$5:$E$502,4,FALSE)*D21)</f>
        <v>4400</v>
      </c>
      <c r="L21" s="325">
        <f>IF(D21="","",VLOOKUP(B21,Data!$B$5:$F$502,5,FALSE)*D21)</f>
        <v>3980</v>
      </c>
      <c r="M21" s="357"/>
      <c r="N21" s="358"/>
      <c r="O21" s="359"/>
      <c r="P21" s="360"/>
      <c r="Q21" s="359"/>
      <c r="R21" s="359"/>
      <c r="S21" s="360"/>
      <c r="T21" s="361"/>
      <c r="U21" s="360"/>
      <c r="V21" s="334">
        <f>IF(D21="","",VLOOKUP(B21,Data!$B$5:$J$502,9,FALSE)*D21)</f>
        <v>23.700000000000003</v>
      </c>
      <c r="X21" s="386"/>
      <c r="Y21" s="386"/>
      <c r="Z21" s="386"/>
      <c r="AA21" s="386"/>
      <c r="AB21" s="386"/>
    </row>
    <row r="22" spans="1:28" s="468" customFormat="1" ht="19.25" customHeight="1">
      <c r="A22" s="540">
        <v>4</v>
      </c>
      <c r="B22" s="596" t="s">
        <v>355</v>
      </c>
      <c r="C22" s="324" t="str">
        <f>IF(D22="","",VLOOKUP(B22,Data!$B$5:$L$502,2,FALSE))</f>
        <v>ZF42500</v>
      </c>
      <c r="D22" s="485">
        <v>20</v>
      </c>
      <c r="E22" s="525"/>
      <c r="F22" s="325">
        <f>IF(D22="","",VLOOKUP(B22,Data!$B$5:$L$502,11,FALSE))</f>
        <v>2302.7199999999998</v>
      </c>
      <c r="G22" s="326">
        <f t="shared" si="0"/>
        <v>46054.399999999994</v>
      </c>
      <c r="H22" s="327" t="str">
        <f>IF(D22="","",VLOOKUP(B22,Data!$B$5:$D$502,3,FALSE))</f>
        <v>C/T</v>
      </c>
      <c r="I22" s="327" t="str">
        <f>IF(D22="","",VLOOKUP(B22,Data!$B$5:$M$502,12,FALSE))</f>
        <v>Indonesia</v>
      </c>
      <c r="J22" s="356" t="s">
        <v>1036</v>
      </c>
      <c r="K22" s="325">
        <f>IF(D22="","",VLOOKUP(B22,Data!$B$5:$E$502,4,FALSE)*D22)</f>
        <v>5340</v>
      </c>
      <c r="L22" s="325">
        <f>IF(D22="","",VLOOKUP(B22,Data!$B$5:$F$502,5,FALSE)*D22)</f>
        <v>4840</v>
      </c>
      <c r="M22" s="357"/>
      <c r="N22" s="358"/>
      <c r="O22" s="359"/>
      <c r="P22" s="360"/>
      <c r="Q22" s="359"/>
      <c r="R22" s="359"/>
      <c r="S22" s="360"/>
      <c r="T22" s="361"/>
      <c r="U22" s="360"/>
      <c r="V22" s="334">
        <f>IF(D22="","",VLOOKUP(B22,Data!$B$5:$J$502,9,FALSE)*D22)</f>
        <v>29.759999999999998</v>
      </c>
      <c r="X22" s="386"/>
      <c r="Y22" s="386"/>
      <c r="Z22" s="386"/>
      <c r="AA22" s="386"/>
      <c r="AB22" s="386"/>
    </row>
    <row r="23" spans="1:28" s="468" customFormat="1" ht="19.25" customHeight="1">
      <c r="A23" s="540">
        <v>5</v>
      </c>
      <c r="B23" s="596" t="s">
        <v>721</v>
      </c>
      <c r="C23" s="324" t="str">
        <f>IF(D23="","",VLOOKUP(B23,Data!$B$5:$L$502,2,FALSE))</f>
        <v>VAC9550</v>
      </c>
      <c r="D23" s="485">
        <v>3</v>
      </c>
      <c r="E23" s="312" t="s">
        <v>971</v>
      </c>
      <c r="F23" s="325">
        <f>IF(D23="","",VLOOKUP(B23,Data!$B$5:$L$502,11,FALSE))</f>
        <v>2673.77</v>
      </c>
      <c r="G23" s="326">
        <f t="shared" si="0"/>
        <v>8021.3099999999995</v>
      </c>
      <c r="H23" s="327" t="str">
        <f>IF(D23="","",VLOOKUP(B23,Data!$B$5:$D$502,3,FALSE))</f>
        <v>C/T</v>
      </c>
      <c r="I23" s="327" t="str">
        <f>IF(D23="","",VLOOKUP(B23,Data!$B$5:$M$502,12,FALSE))</f>
        <v>Indonesia</v>
      </c>
      <c r="J23" s="356" t="s">
        <v>1036</v>
      </c>
      <c r="K23" s="325">
        <f>IF(D23="","",VLOOKUP(B23,Data!$B$5:$E$502,4,FALSE)*D23)</f>
        <v>816</v>
      </c>
      <c r="L23" s="325">
        <f>IF(D23="","",VLOOKUP(B23,Data!$B$5:$F$502,5,FALSE)*D23)</f>
        <v>741</v>
      </c>
      <c r="M23" s="357"/>
      <c r="N23" s="358"/>
      <c r="O23" s="359"/>
      <c r="P23" s="360"/>
      <c r="Q23" s="359"/>
      <c r="R23" s="359"/>
      <c r="S23" s="360"/>
      <c r="T23" s="361"/>
      <c r="U23" s="360"/>
      <c r="V23" s="334">
        <f>IF(D23="","",VLOOKUP(B23,Data!$B$5:$J$502,9,FALSE)*D23)</f>
        <v>4.4640000000000004</v>
      </c>
      <c r="X23" s="386"/>
      <c r="Y23" s="386"/>
      <c r="Z23" s="386"/>
      <c r="AA23" s="386"/>
      <c r="AB23" s="386"/>
    </row>
    <row r="24" spans="1:28" s="468" customFormat="1" ht="19.25" customHeight="1">
      <c r="A24" s="540"/>
      <c r="B24" s="584"/>
      <c r="C24" s="324" t="str">
        <f>IF(D24="","",VLOOKUP(B24,Data!$B$5:$L$502,2,FALSE))</f>
        <v/>
      </c>
      <c r="D24" s="470"/>
      <c r="E24" s="525"/>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386"/>
      <c r="Y24" s="386"/>
      <c r="Z24" s="386"/>
      <c r="AA24" s="386"/>
      <c r="AB24" s="386"/>
    </row>
    <row r="25" spans="1:28" s="468" customFormat="1" ht="19.25" customHeight="1">
      <c r="A25" s="540"/>
      <c r="B25" s="584"/>
      <c r="C25" s="324" t="str">
        <f>IF(D25="","",VLOOKUP(B25,Data!$B$5:$L$502,2,FALSE))</f>
        <v/>
      </c>
      <c r="D25" s="470"/>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540"/>
      <c r="B26" s="584"/>
      <c r="C26" s="324" t="str">
        <f>IF(D26="","",VLOOKUP(B26,Data!$B$5:$L$502,2,FALSE))</f>
        <v/>
      </c>
      <c r="D26" s="470"/>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68" customFormat="1" ht="19.25" customHeight="1">
      <c r="A27" s="540"/>
      <c r="B27" s="499"/>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68" customFormat="1" ht="19.25" customHeight="1">
      <c r="A28" s="540"/>
      <c r="B28" s="499"/>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386"/>
      <c r="Y28" s="386"/>
      <c r="Z28" s="386"/>
      <c r="AA28" s="386"/>
      <c r="AB28" s="386"/>
    </row>
    <row r="29" spans="1:28" s="440" customFormat="1" ht="17.5" customHeight="1">
      <c r="A29" s="540"/>
      <c r="B29" s="784" t="s">
        <v>1047</v>
      </c>
      <c r="C29" s="785"/>
      <c r="D29" s="510">
        <f>SUM(D17:D28)</f>
        <v>47</v>
      </c>
      <c r="E29" s="463"/>
      <c r="F29" s="351"/>
      <c r="G29" s="351">
        <f>SUM(G17:G28)</f>
        <v>100880.34</v>
      </c>
      <c r="H29" s="462"/>
      <c r="I29" s="462"/>
      <c r="J29" s="462"/>
      <c r="K29" s="351">
        <f>SUM(K17:K28)</f>
        <v>11360</v>
      </c>
      <c r="L29" s="351">
        <f>SUM(L17:L28)</f>
        <v>10285</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62.524000000000001</v>
      </c>
    </row>
    <row r="30" spans="1:28" ht="16.5" customHeight="1">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2">
      <c r="A33" s="400" t="s">
        <v>532</v>
      </c>
      <c r="C33" s="401"/>
      <c r="F33" s="768"/>
      <c r="G33" s="769"/>
      <c r="H33" s="400"/>
      <c r="I33" s="447"/>
      <c r="J33" s="177" t="s">
        <v>94</v>
      </c>
      <c r="K33" s="177"/>
      <c r="L33" s="173"/>
      <c r="V33" s="178"/>
    </row>
    <row r="34" spans="1:22" ht="12" customHeight="1">
      <c r="A34" s="412"/>
      <c r="B34" s="413"/>
      <c r="C34" s="448"/>
      <c r="D34" s="501" t="s">
        <v>95</v>
      </c>
      <c r="F34" s="768"/>
      <c r="G34" s="769"/>
      <c r="H34" s="400" t="s">
        <v>96</v>
      </c>
      <c r="I34" s="447"/>
      <c r="J34" s="177"/>
      <c r="K34" s="177"/>
      <c r="L34" s="173"/>
      <c r="V34" s="178"/>
    </row>
    <row r="35" spans="1:22" ht="13">
      <c r="A35" s="393" t="s">
        <v>97</v>
      </c>
      <c r="B35" s="407"/>
      <c r="C35" s="395"/>
      <c r="D35" s="501" t="s">
        <v>98</v>
      </c>
      <c r="F35" s="88" t="s">
        <v>99</v>
      </c>
      <c r="G35" s="85"/>
      <c r="H35" s="400" t="s">
        <v>89</v>
      </c>
      <c r="I35" s="447"/>
      <c r="J35" s="177" t="s">
        <v>100</v>
      </c>
      <c r="K35" s="177"/>
      <c r="L35" s="173"/>
      <c r="V35" s="178"/>
    </row>
    <row r="36" spans="1:22"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row>
    <row r="37" spans="1:22" ht="16.25" customHeight="1">
      <c r="A37" s="412"/>
      <c r="B37" s="413"/>
      <c r="C37" s="414"/>
      <c r="D37" s="513"/>
      <c r="E37" s="413"/>
      <c r="F37" s="778" t="s">
        <v>1044</v>
      </c>
      <c r="G37" s="782"/>
      <c r="H37" s="778" t="s">
        <v>1046</v>
      </c>
      <c r="I37" s="782"/>
      <c r="J37" s="181" t="s">
        <v>105</v>
      </c>
      <c r="K37" s="181"/>
      <c r="L37" s="762" t="s">
        <v>106</v>
      </c>
      <c r="M37" s="763"/>
      <c r="N37" s="763"/>
      <c r="O37" s="763"/>
      <c r="P37" s="763"/>
      <c r="Q37" s="763"/>
      <c r="R37" s="763"/>
      <c r="S37" s="763"/>
      <c r="T37" s="763"/>
      <c r="U37" s="763"/>
      <c r="V37" s="764"/>
    </row>
    <row r="38" spans="1:22" ht="18" customHeight="1"/>
    <row r="39" spans="1:22" ht="44.5" customHeight="1"/>
    <row r="40" spans="1:22" s="460" customFormat="1" ht="17.25" customHeight="1">
      <c r="A40" s="203" t="s">
        <v>942</v>
      </c>
      <c r="B40" s="169"/>
      <c r="C40" s="203" t="s">
        <v>597</v>
      </c>
      <c r="D40" s="500"/>
      <c r="E40" s="168"/>
      <c r="F40" s="203" t="s">
        <v>936</v>
      </c>
      <c r="G40" s="169"/>
      <c r="H40" s="203" t="s">
        <v>597</v>
      </c>
      <c r="K40" s="225"/>
      <c r="L40" s="225"/>
      <c r="V40" s="226"/>
    </row>
    <row r="41" spans="1:22" s="460" customFormat="1" ht="17.25" customHeight="1">
      <c r="A41" s="203" t="s">
        <v>943</v>
      </c>
      <c r="B41" s="169"/>
      <c r="C41" s="203" t="s">
        <v>948</v>
      </c>
      <c r="D41" s="500"/>
      <c r="E41" s="168"/>
      <c r="F41" s="203" t="s">
        <v>937</v>
      </c>
      <c r="G41" s="169"/>
      <c r="H41" s="203" t="s">
        <v>947</v>
      </c>
      <c r="K41" s="225"/>
      <c r="L41" s="225"/>
      <c r="V41" s="226"/>
    </row>
    <row r="42" spans="1:22" s="460" customFormat="1" ht="17.25" customHeight="1">
      <c r="A42" s="203" t="s">
        <v>944</v>
      </c>
      <c r="B42" s="169"/>
      <c r="C42" s="203" t="s">
        <v>947</v>
      </c>
      <c r="D42" s="500"/>
      <c r="E42" s="168"/>
      <c r="F42" s="203" t="s">
        <v>938</v>
      </c>
      <c r="G42" s="169"/>
      <c r="H42" s="203" t="s">
        <v>597</v>
      </c>
      <c r="K42" s="225"/>
      <c r="L42" s="225"/>
      <c r="V42" s="226"/>
    </row>
    <row r="43" spans="1:22" s="460" customFormat="1" ht="17.25" customHeight="1">
      <c r="A43" s="203" t="s">
        <v>945</v>
      </c>
      <c r="B43" s="169"/>
      <c r="C43" s="203" t="s">
        <v>597</v>
      </c>
      <c r="D43" s="500"/>
      <c r="E43" s="168"/>
      <c r="F43" s="203" t="s">
        <v>939</v>
      </c>
      <c r="G43" s="169"/>
      <c r="H43" s="203" t="s">
        <v>597</v>
      </c>
      <c r="K43" s="225"/>
      <c r="L43" s="225"/>
      <c r="V43" s="226"/>
    </row>
    <row r="44" spans="1:22" s="460" customFormat="1" ht="17.25" customHeight="1">
      <c r="A44" s="203" t="s">
        <v>946</v>
      </c>
      <c r="B44" s="169"/>
      <c r="C44" s="203" t="s">
        <v>597</v>
      </c>
      <c r="D44" s="500"/>
      <c r="E44" s="168"/>
      <c r="F44" s="203" t="s">
        <v>941</v>
      </c>
      <c r="G44" s="169"/>
      <c r="H44" s="203" t="s">
        <v>597</v>
      </c>
      <c r="K44" s="225"/>
      <c r="L44" s="225"/>
      <c r="V44" s="226"/>
    </row>
    <row r="45" spans="1:22" ht="20">
      <c r="A45" s="168"/>
      <c r="B45" s="168"/>
      <c r="C45" s="168"/>
      <c r="D45" s="500"/>
      <c r="E45" s="168"/>
      <c r="F45" s="203" t="s">
        <v>940</v>
      </c>
      <c r="H45" s="203" t="s">
        <v>597</v>
      </c>
    </row>
    <row r="46" spans="1:22" ht="14">
      <c r="A46" s="459"/>
      <c r="B46" s="435"/>
      <c r="C46" s="167"/>
      <c r="D46" s="514"/>
    </row>
    <row r="47" spans="1:22" ht="14">
      <c r="A47" s="450"/>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35"/>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167"/>
      <c r="D66" s="514"/>
    </row>
    <row r="67" spans="1:4" ht="14">
      <c r="A67" s="435"/>
      <c r="B67" s="435"/>
      <c r="C67" s="167"/>
      <c r="D67" s="514"/>
    </row>
    <row r="68" spans="1:4" ht="14">
      <c r="B68" s="435"/>
      <c r="C68" s="167"/>
      <c r="D68" s="514"/>
    </row>
    <row r="69" spans="1:4" ht="14">
      <c r="B69" s="435"/>
      <c r="C69" s="167"/>
      <c r="D69" s="514"/>
    </row>
    <row r="70" spans="1:4" ht="14">
      <c r="B70" s="435"/>
      <c r="C70" s="167"/>
      <c r="D70" s="514"/>
    </row>
    <row r="71" spans="1:4" ht="14">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AB78"/>
  <sheetViews>
    <sheetView topLeftCell="A11" zoomScale="70" zoomScaleNormal="70" zoomScaleSheetLayoutView="115" workbookViewId="0">
      <selection activeCell="H42" sqref="H42:I42"/>
    </sheetView>
  </sheetViews>
  <sheetFormatPr defaultColWidth="9.1796875" defaultRowHeight="12.5"/>
  <cols>
    <col min="1" max="1" width="5.6328125" style="386" customWidth="1"/>
    <col min="2" max="2" width="33" style="386"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91"/>
      <c r="I10" s="59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474"/>
      <c r="E18" s="312"/>
      <c r="F18" s="325" t="str">
        <f>IF(D18="","",VLOOKUP(B18,Data!$B$5:$L$502,11,FALSE))</f>
        <v/>
      </c>
      <c r="G18" s="326" t="str">
        <f t="shared" ref="G18:G27"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c r="B19" s="584" t="s">
        <v>361</v>
      </c>
      <c r="C19" s="324" t="str">
        <f>IF(D19="","",VLOOKUP(B19,Data!$B$5:$L$502,2,FALSE))</f>
        <v>WQ78290</v>
      </c>
      <c r="D19" s="470">
        <v>28</v>
      </c>
      <c r="E19" s="525" t="s">
        <v>528</v>
      </c>
      <c r="F19" s="325">
        <f>IF(D19="","",VLOOKUP(B19,Data!$B$5:$L$502,11,FALSE))</f>
        <v>4283.7299999999996</v>
      </c>
      <c r="G19" s="326">
        <f t="shared" si="0"/>
        <v>119944.43999999999</v>
      </c>
      <c r="H19" s="327" t="str">
        <f>IF(D19="","",VLOOKUP(B19,Data!$B$5:$D$502,3,FALSE))</f>
        <v>C/T</v>
      </c>
      <c r="I19" s="327" t="str">
        <f>IF(D19="","",VLOOKUP(B19,Data!$B$5:$M$502,12,FALSE))</f>
        <v>Indonesia</v>
      </c>
      <c r="J19" s="356" t="s">
        <v>1036</v>
      </c>
      <c r="K19" s="325">
        <f>IF(D19="","",VLOOKUP(B19,Data!$B$5:$E$502,4,FALSE)*D19)</f>
        <v>8540</v>
      </c>
      <c r="L19" s="325">
        <f>IF(D19="","",VLOOKUP(B19,Data!$B$5:$F$502,5,FALSE)*D19)</f>
        <v>7532</v>
      </c>
      <c r="M19" s="357"/>
      <c r="N19" s="358"/>
      <c r="O19" s="359"/>
      <c r="P19" s="360"/>
      <c r="Q19" s="359"/>
      <c r="R19" s="359"/>
      <c r="S19" s="360"/>
      <c r="T19" s="361"/>
      <c r="U19" s="360"/>
      <c r="V19" s="334">
        <f>IF(D19="","",VLOOKUP(B19,Data!$B$5:$J$502,9,FALSE)*D19)</f>
        <v>42.951999999999998</v>
      </c>
      <c r="X19" s="386"/>
      <c r="Y19" s="386"/>
      <c r="Z19" s="386"/>
      <c r="AA19" s="386"/>
      <c r="AB19" s="386"/>
    </row>
    <row r="20" spans="1:28" s="468" customFormat="1" ht="19.25" customHeight="1">
      <c r="A20" s="540"/>
      <c r="B20" s="584"/>
      <c r="C20" s="324" t="str">
        <f>IF(D20="","",VLOOKUP(B20,Data!$B$5:$L$502,2,FALSE))</f>
        <v/>
      </c>
      <c r="D20" s="470"/>
      <c r="E20" s="525"/>
      <c r="F20" s="325" t="str">
        <f>IF(D20="","",VLOOKUP(B20,Data!$B$5:$L$502,11,FALSE))</f>
        <v/>
      </c>
      <c r="G20" s="326" t="str">
        <f t="shared" si="0"/>
        <v>-</v>
      </c>
      <c r="H20" s="327" t="str">
        <f>IF(D20="","",VLOOKUP(B20,Data!$B$5:$D$502,3,FALSE))</f>
        <v/>
      </c>
      <c r="I20" s="327" t="str">
        <f>IF(D20="","",VLOOKUP(B20,Data!$B$5:$M$502,12,FALSE))</f>
        <v/>
      </c>
      <c r="J20" s="356"/>
      <c r="K20" s="325" t="str">
        <f>IF(D20="","",VLOOKUP(B20,Data!$B$5:$E$502,4,FALSE)*D20)</f>
        <v/>
      </c>
      <c r="L20" s="325" t="str">
        <f>IF(D20="","",VLOOKUP(B20,Data!$B$5:$F$502,5,FALSE)*D20)</f>
        <v/>
      </c>
      <c r="M20" s="357"/>
      <c r="N20" s="358"/>
      <c r="O20" s="359"/>
      <c r="P20" s="360"/>
      <c r="Q20" s="359"/>
      <c r="R20" s="359"/>
      <c r="S20" s="360"/>
      <c r="T20" s="361"/>
      <c r="U20" s="360"/>
      <c r="V20" s="334" t="str">
        <f>IF(D20="","",VLOOKUP(B20,Data!$B$5:$J$502,9,FALSE)*D20)</f>
        <v/>
      </c>
      <c r="X20" s="386"/>
      <c r="Y20" s="386"/>
      <c r="Z20" s="386"/>
      <c r="AA20" s="386"/>
      <c r="AB20" s="386"/>
    </row>
    <row r="21" spans="1:28" s="468" customFormat="1" ht="19.25" customHeight="1">
      <c r="A21" s="540"/>
      <c r="B21" s="584"/>
      <c r="C21" s="324" t="str">
        <f>IF(D21="","",VLOOKUP(B21,Data!$B$5:$L$502,2,FALSE))</f>
        <v/>
      </c>
      <c r="D21" s="470"/>
      <c r="E21" s="525" t="s">
        <v>529</v>
      </c>
      <c r="F21" s="325" t="str">
        <f>IF(D21="","",VLOOKUP(B21,Data!$B$5:$L$502,11,FALSE))</f>
        <v/>
      </c>
      <c r="G21" s="326" t="str">
        <f t="shared" si="0"/>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386"/>
      <c r="Y21" s="386"/>
      <c r="Z21" s="386"/>
      <c r="AA21" s="386"/>
      <c r="AB21" s="386"/>
    </row>
    <row r="22" spans="1:28" s="468" customFormat="1" ht="19.25" customHeight="1">
      <c r="A22" s="540"/>
      <c r="B22" s="584"/>
      <c r="C22" s="324" t="str">
        <f>IF(D22="","",VLOOKUP(B22,Data!$B$5:$L$502,2,FALSE))</f>
        <v/>
      </c>
      <c r="D22" s="470"/>
      <c r="E22" s="525"/>
      <c r="F22" s="325" t="str">
        <f>IF(D22="","",VLOOKUP(B22,Data!$B$5:$L$502,11,FALSE))</f>
        <v/>
      </c>
      <c r="G22" s="326" t="str">
        <f t="shared" si="0"/>
        <v>-</v>
      </c>
      <c r="H22" s="327" t="str">
        <f>IF(D22="","",VLOOKUP(B22,Data!$B$5:$D$502,3,FALSE))</f>
        <v/>
      </c>
      <c r="I22" s="327" t="str">
        <f>IF(D22="","",VLOOKUP(B22,Data!$B$5:$M$502,12,FALSE))</f>
        <v/>
      </c>
      <c r="J22" s="356"/>
      <c r="K22" s="325" t="str">
        <f>IF(D22="","",VLOOKUP(B22,Data!$B$5:$E$502,4,FALSE)*D22)</f>
        <v/>
      </c>
      <c r="L22" s="325" t="str">
        <f>IF(D22="","",VLOOKUP(B22,Data!$B$5:$F$502,5,FALSE)*D22)</f>
        <v/>
      </c>
      <c r="M22" s="357"/>
      <c r="N22" s="358"/>
      <c r="O22" s="359"/>
      <c r="P22" s="360"/>
      <c r="Q22" s="359"/>
      <c r="R22" s="359"/>
      <c r="S22" s="360"/>
      <c r="T22" s="361"/>
      <c r="U22" s="360"/>
      <c r="V22" s="334" t="str">
        <f>IF(D22="","",VLOOKUP(B22,Data!$B$5:$J$502,9,FALSE)*D22)</f>
        <v/>
      </c>
      <c r="X22" s="386"/>
      <c r="Y22" s="386"/>
      <c r="Z22" s="386"/>
      <c r="AA22" s="386"/>
      <c r="AB22" s="386"/>
    </row>
    <row r="23" spans="1:28" s="468" customFormat="1" ht="19.25" customHeight="1">
      <c r="A23" s="595"/>
      <c r="B23" s="596"/>
      <c r="C23" s="324" t="str">
        <f>IF(D23="","",VLOOKUP(B23,Data!$B$5:$L$502,2,FALSE))</f>
        <v/>
      </c>
      <c r="D23" s="485"/>
      <c r="E23" s="312" t="s">
        <v>971</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386"/>
      <c r="Y23" s="386"/>
      <c r="Z23" s="386"/>
      <c r="AA23" s="386"/>
      <c r="AB23" s="386"/>
    </row>
    <row r="24" spans="1:28" s="468" customFormat="1" ht="19.25" customHeight="1">
      <c r="A24" s="595"/>
      <c r="B24" s="596"/>
      <c r="C24" s="324" t="str">
        <f>IF(D24="","",VLOOKUP(B24,Data!$B$5:$L$502,2,FALSE))</f>
        <v/>
      </c>
      <c r="D24" s="485"/>
      <c r="E24" s="525"/>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386"/>
      <c r="Y24" s="386"/>
      <c r="Z24" s="386"/>
      <c r="AA24" s="386"/>
      <c r="AB24" s="386"/>
    </row>
    <row r="25" spans="1:28" s="468" customFormat="1" ht="19.25" customHeight="1">
      <c r="A25" s="595"/>
      <c r="B25" s="596"/>
      <c r="C25" s="324" t="str">
        <f>IF(D25="","",VLOOKUP(B25,Data!$B$5:$L$502,2,FALSE))</f>
        <v/>
      </c>
      <c r="D25" s="485"/>
      <c r="E25" s="525"/>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68" customFormat="1" ht="19.25" customHeight="1">
      <c r="A26" s="540"/>
      <c r="B26" s="499"/>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68" customFormat="1" ht="19.25" customHeight="1">
      <c r="A27" s="540"/>
      <c r="B27" s="499"/>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386"/>
      <c r="Y27" s="386"/>
      <c r="Z27" s="386"/>
      <c r="AA27" s="386"/>
      <c r="AB27" s="386"/>
    </row>
    <row r="28" spans="1:28" s="440" customFormat="1" ht="17.5" customHeight="1">
      <c r="A28" s="540"/>
      <c r="B28" s="784" t="s">
        <v>1052</v>
      </c>
      <c r="C28" s="785"/>
      <c r="D28" s="510">
        <f>SUM(D17:D27)</f>
        <v>28</v>
      </c>
      <c r="E28" s="463"/>
      <c r="F28" s="351"/>
      <c r="G28" s="351">
        <f>SUM(G17:G27)</f>
        <v>119944.43999999999</v>
      </c>
      <c r="H28" s="462"/>
      <c r="I28" s="462"/>
      <c r="J28" s="462"/>
      <c r="K28" s="351">
        <f>SUM(K17:K27)</f>
        <v>8540</v>
      </c>
      <c r="L28" s="351">
        <f>SUM(L17:L27)</f>
        <v>7532</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42.951999999999998</v>
      </c>
    </row>
    <row r="29" spans="1:28" ht="16.5" customHeight="1">
      <c r="A29" s="540"/>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2" ht="12" customHeight="1">
      <c r="A33" s="412"/>
      <c r="B33" s="413"/>
      <c r="C33" s="448"/>
      <c r="D33" s="501" t="s">
        <v>95</v>
      </c>
      <c r="F33" s="768"/>
      <c r="G33" s="769"/>
      <c r="H33" s="400" t="s">
        <v>96</v>
      </c>
      <c r="I33" s="447"/>
      <c r="J33" s="177"/>
      <c r="K33" s="177"/>
      <c r="L33" s="173"/>
      <c r="V33" s="178"/>
    </row>
    <row r="34" spans="1:22" ht="13">
      <c r="A34" s="393" t="s">
        <v>97</v>
      </c>
      <c r="B34" s="407"/>
      <c r="C34" s="395"/>
      <c r="D34" s="501" t="s">
        <v>98</v>
      </c>
      <c r="F34" s="88" t="s">
        <v>99</v>
      </c>
      <c r="G34" s="85"/>
      <c r="H34" s="400" t="s">
        <v>89</v>
      </c>
      <c r="I34" s="447"/>
      <c r="J34" s="177" t="s">
        <v>100</v>
      </c>
      <c r="K34" s="177"/>
      <c r="L34" s="173"/>
      <c r="V34" s="178"/>
    </row>
    <row r="35" spans="1:22"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2" ht="16.25" customHeight="1">
      <c r="A36" s="412"/>
      <c r="B36" s="413"/>
      <c r="C36" s="414"/>
      <c r="D36" s="513"/>
      <c r="E36" s="413"/>
      <c r="F36" s="778" t="s">
        <v>1050</v>
      </c>
      <c r="G36" s="782"/>
      <c r="H36" s="778" t="s">
        <v>1049</v>
      </c>
      <c r="I36" s="782"/>
      <c r="J36" s="181" t="s">
        <v>105</v>
      </c>
      <c r="K36" s="181"/>
      <c r="L36" s="762" t="s">
        <v>106</v>
      </c>
      <c r="M36" s="763"/>
      <c r="N36" s="763"/>
      <c r="O36" s="763"/>
      <c r="P36" s="763"/>
      <c r="Q36" s="763"/>
      <c r="R36" s="763"/>
      <c r="S36" s="763"/>
      <c r="T36" s="763"/>
      <c r="U36" s="763"/>
      <c r="V36" s="764"/>
    </row>
    <row r="37" spans="1:22" ht="18" customHeight="1"/>
    <row r="38" spans="1:22" ht="44.5" customHeight="1"/>
    <row r="39" spans="1:22" s="460" customFormat="1" ht="17.25" customHeight="1">
      <c r="A39" s="203" t="s">
        <v>942</v>
      </c>
      <c r="B39" s="169"/>
      <c r="C39" s="203" t="s">
        <v>597</v>
      </c>
      <c r="D39" s="500"/>
      <c r="E39" s="168"/>
      <c r="F39" s="203" t="s">
        <v>936</v>
      </c>
      <c r="G39" s="169"/>
      <c r="H39" s="203" t="s">
        <v>597</v>
      </c>
      <c r="K39" s="225"/>
      <c r="L39" s="225"/>
      <c r="V39" s="226"/>
    </row>
    <row r="40" spans="1:22" s="460" customFormat="1" ht="17.25" customHeight="1">
      <c r="A40" s="203" t="s">
        <v>943</v>
      </c>
      <c r="B40" s="169"/>
      <c r="C40" s="203" t="s">
        <v>948</v>
      </c>
      <c r="D40" s="500"/>
      <c r="E40" s="168"/>
      <c r="F40" s="203" t="s">
        <v>937</v>
      </c>
      <c r="G40" s="169"/>
      <c r="H40" s="203" t="s">
        <v>947</v>
      </c>
      <c r="K40" s="225"/>
      <c r="L40" s="225"/>
      <c r="V40" s="226"/>
    </row>
    <row r="41" spans="1:22" s="460" customFormat="1" ht="17.25" customHeight="1">
      <c r="A41" s="203" t="s">
        <v>944</v>
      </c>
      <c r="B41" s="169"/>
      <c r="C41" s="203" t="s">
        <v>947</v>
      </c>
      <c r="D41" s="500"/>
      <c r="E41" s="168"/>
      <c r="F41" s="203" t="s">
        <v>938</v>
      </c>
      <c r="G41" s="169"/>
      <c r="H41" s="203" t="s">
        <v>597</v>
      </c>
      <c r="K41" s="225"/>
      <c r="L41" s="225"/>
      <c r="V41" s="226"/>
    </row>
    <row r="42" spans="1:22" s="460" customFormat="1" ht="17.25" customHeight="1">
      <c r="A42" s="203" t="s">
        <v>945</v>
      </c>
      <c r="B42" s="169"/>
      <c r="C42" s="203" t="s">
        <v>597</v>
      </c>
      <c r="D42" s="500"/>
      <c r="E42" s="168"/>
      <c r="F42" s="203" t="s">
        <v>939</v>
      </c>
      <c r="G42" s="169"/>
      <c r="H42" s="203" t="s">
        <v>597</v>
      </c>
      <c r="K42" s="225"/>
      <c r="L42" s="225"/>
      <c r="V42" s="226"/>
    </row>
    <row r="43" spans="1:22" s="460" customFormat="1" ht="17.25" customHeight="1">
      <c r="A43" s="203" t="s">
        <v>946</v>
      </c>
      <c r="B43" s="169"/>
      <c r="C43" s="203" t="s">
        <v>597</v>
      </c>
      <c r="D43" s="500"/>
      <c r="E43" s="168"/>
      <c r="F43" s="203" t="s">
        <v>941</v>
      </c>
      <c r="G43" s="169"/>
      <c r="H43" s="203" t="s">
        <v>597</v>
      </c>
      <c r="K43" s="225"/>
      <c r="L43" s="225"/>
      <c r="V43" s="226"/>
    </row>
    <row r="44" spans="1:22" ht="20">
      <c r="A44" s="168"/>
      <c r="B44" s="168"/>
      <c r="C44" s="168"/>
      <c r="D44" s="500"/>
      <c r="E44" s="168"/>
      <c r="F44" s="203" t="s">
        <v>940</v>
      </c>
      <c r="H44" s="203" t="s">
        <v>597</v>
      </c>
    </row>
    <row r="45" spans="1:22" ht="14">
      <c r="A45" s="459"/>
      <c r="B45" s="435"/>
      <c r="C45" s="167"/>
      <c r="D45" s="514"/>
    </row>
    <row r="46" spans="1:22" ht="14">
      <c r="A46" s="450"/>
      <c r="B46" s="435"/>
      <c r="C46" s="167"/>
      <c r="D46" s="514"/>
    </row>
    <row r="47" spans="1:22" ht="14">
      <c r="A47" s="452"/>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35"/>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35"/>
      <c r="B66" s="435"/>
      <c r="C66" s="167"/>
      <c r="D66" s="514"/>
    </row>
    <row r="67" spans="1:4" ht="14">
      <c r="B67" s="435"/>
      <c r="C67" s="167"/>
      <c r="D67" s="514"/>
    </row>
    <row r="68" spans="1:4" ht="14">
      <c r="B68" s="435"/>
      <c r="C68" s="167"/>
      <c r="D68" s="514"/>
    </row>
    <row r="69" spans="1:4" ht="14">
      <c r="B69" s="435"/>
      <c r="C69" s="167"/>
      <c r="D69" s="514"/>
    </row>
    <row r="70" spans="1:4" ht="14">
      <c r="B70" s="435"/>
      <c r="C70" s="167"/>
      <c r="D70" s="514"/>
    </row>
    <row r="71" spans="1:4" ht="14">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B83"/>
  <sheetViews>
    <sheetView topLeftCell="A8" zoomScale="70" zoomScaleNormal="70" zoomScaleSheetLayoutView="115" workbookViewId="0">
      <selection activeCell="H42" sqref="H42:I42"/>
    </sheetView>
  </sheetViews>
  <sheetFormatPr defaultColWidth="9.1796875" defaultRowHeight="12.5"/>
  <cols>
    <col min="1" max="1" width="5.6328125" style="386" customWidth="1"/>
    <col min="2" max="2" width="33" style="386" customWidth="1"/>
    <col min="3" max="3" width="13.81640625" style="386" bestFit="1" customWidth="1"/>
    <col min="4" max="4" width="8.453125" style="501" customWidth="1"/>
    <col min="5" max="5" width="14" style="386" customWidth="1"/>
    <col min="6" max="6" width="15.54296875" style="169" customWidth="1"/>
    <col min="7" max="7" width="17.54296875" style="169" customWidth="1"/>
    <col min="8" max="8" width="7.453125" style="386" customWidth="1"/>
    <col min="9" max="9" width="14.1796875" style="386" customWidth="1"/>
    <col min="10" max="10" width="13.54296875" style="386" customWidth="1"/>
    <col min="11" max="11" width="15.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93"/>
      <c r="I10" s="59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32"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378</v>
      </c>
      <c r="C19" s="324" t="str">
        <f>IF(D19="","",VLOOKUP(B19,Data!$B$5:$L$502,2,FALSE))</f>
        <v>WQ78270</v>
      </c>
      <c r="D19" s="470">
        <v>1</v>
      </c>
      <c r="E19" s="525" t="s">
        <v>528</v>
      </c>
      <c r="F19" s="325">
        <f>IF(D19="","",VLOOKUP(B19,Data!$B$5:$L$502,11,FALSE))</f>
        <v>5429.44</v>
      </c>
      <c r="G19" s="326">
        <f t="shared" si="0"/>
        <v>5429.44</v>
      </c>
      <c r="H19" s="327" t="str">
        <f>IF(D19="","",VLOOKUP(B19,Data!$B$5:$D$502,3,FALSE))</f>
        <v>C/T</v>
      </c>
      <c r="I19" s="327" t="str">
        <f>IF(D19="","",VLOOKUP(B19,Data!$B$5:$M$502,12,FALSE))</f>
        <v>Indonesia</v>
      </c>
      <c r="J19" s="356" t="s">
        <v>1005</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386"/>
      <c r="Y19" s="386"/>
      <c r="Z19" s="386"/>
      <c r="AA19" s="386"/>
      <c r="AB19" s="386"/>
    </row>
    <row r="20" spans="1:28" s="468" customFormat="1" ht="19.25" customHeight="1">
      <c r="A20" s="540"/>
      <c r="B20" s="524" t="s">
        <v>1035</v>
      </c>
      <c r="C20" s="324" t="str">
        <f>IF(D20="","",VLOOKUP(B20,Data!$B$5:$L$502,2,FALSE))</f>
        <v/>
      </c>
      <c r="D20" s="474"/>
      <c r="E20" s="312"/>
      <c r="F20" s="325" t="str">
        <f>IF(D20="","",VLOOKUP(B20,Data!$B$5:$L$502,11,FALSE))</f>
        <v/>
      </c>
      <c r="G20" s="326" t="str">
        <f t="shared" si="0"/>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25" customHeight="1">
      <c r="A21" s="540">
        <v>2</v>
      </c>
      <c r="B21" s="584" t="s">
        <v>340</v>
      </c>
      <c r="C21" s="324" t="str">
        <f>IF(D21="","",VLOOKUP(B21,Data!$B$5:$L$502,2,FALSE))</f>
        <v>ZE62400</v>
      </c>
      <c r="D21" s="470">
        <v>7</v>
      </c>
      <c r="E21" s="525" t="s">
        <v>529</v>
      </c>
      <c r="F21" s="325">
        <f>IF(D21="","",VLOOKUP(B21,Data!$B$5:$L$502,11,FALSE))</f>
        <v>1704.47</v>
      </c>
      <c r="G21" s="326">
        <f t="shared" ref="G21:G26" si="1">IF(D21&gt;0,D21*F21,"-")</f>
        <v>11931.29</v>
      </c>
      <c r="H21" s="327" t="str">
        <f>IF(D21="","",VLOOKUP(B21,Data!$B$5:$D$502,3,FALSE))</f>
        <v>C/T</v>
      </c>
      <c r="I21" s="327" t="str">
        <f>IF(D21="","",VLOOKUP(B21,Data!$B$5:$M$502,12,FALSE))</f>
        <v>Indonesia</v>
      </c>
      <c r="J21" s="356" t="s">
        <v>1036</v>
      </c>
      <c r="K21" s="325">
        <f>IF(D21="","",VLOOKUP(B21,Data!$B$5:$E$502,4,FALSE)*D21)</f>
        <v>1407</v>
      </c>
      <c r="L21" s="325">
        <f>IF(D21="","",VLOOKUP(B21,Data!$B$5:$F$502,5,FALSE)*D21)</f>
        <v>1267</v>
      </c>
      <c r="M21" s="357"/>
      <c r="N21" s="358"/>
      <c r="O21" s="359"/>
      <c r="P21" s="360"/>
      <c r="Q21" s="359"/>
      <c r="R21" s="359"/>
      <c r="S21" s="360"/>
      <c r="T21" s="361"/>
      <c r="U21" s="360"/>
      <c r="V21" s="334">
        <f>IF(D21="","",VLOOKUP(B21,Data!$B$5:$J$502,9,FALSE)*D21)</f>
        <v>8.0499999999999989</v>
      </c>
      <c r="X21" s="386"/>
      <c r="Y21" s="386"/>
      <c r="Z21" s="386"/>
      <c r="AA21" s="386"/>
      <c r="AB21" s="386"/>
    </row>
    <row r="22" spans="1:28" s="468" customFormat="1" ht="19.25" customHeight="1">
      <c r="A22" s="540">
        <v>3</v>
      </c>
      <c r="B22" s="584" t="s">
        <v>353</v>
      </c>
      <c r="C22" s="324" t="str">
        <f>IF(D22="","",VLOOKUP(B22,Data!$B$5:$L$502,2,FALSE))</f>
        <v>ZF71250</v>
      </c>
      <c r="D22" s="470">
        <v>2</v>
      </c>
      <c r="E22" s="525"/>
      <c r="F22" s="325">
        <f>IF(D22="","",VLOOKUP(B22,Data!$B$5:$L$502,11,FALSE))</f>
        <v>1991.71</v>
      </c>
      <c r="G22" s="326">
        <f t="shared" si="1"/>
        <v>3983.42</v>
      </c>
      <c r="H22" s="327" t="str">
        <f>IF(D22="","",VLOOKUP(B22,Data!$B$5:$D$502,3,FALSE))</f>
        <v>C/T</v>
      </c>
      <c r="I22" s="327" t="str">
        <f>IF(D22="","",VLOOKUP(B22,Data!$B$5:$M$502,12,FALSE))</f>
        <v>Indonesia</v>
      </c>
      <c r="J22" s="356" t="s">
        <v>1036</v>
      </c>
      <c r="K22" s="325">
        <f>IF(D22="","",VLOOKUP(B22,Data!$B$5:$E$502,4,FALSE)*D22)</f>
        <v>440</v>
      </c>
      <c r="L22" s="325">
        <f>IF(D22="","",VLOOKUP(B22,Data!$B$5:$F$502,5,FALSE)*D22)</f>
        <v>398</v>
      </c>
      <c r="M22" s="357"/>
      <c r="N22" s="358"/>
      <c r="O22" s="359"/>
      <c r="P22" s="360"/>
      <c r="Q22" s="359"/>
      <c r="R22" s="359"/>
      <c r="S22" s="360"/>
      <c r="T22" s="361"/>
      <c r="U22" s="360"/>
      <c r="V22" s="334">
        <f>IF(D22="","",VLOOKUP(B22,Data!$B$5:$J$502,9,FALSE)*D22)</f>
        <v>2.37</v>
      </c>
      <c r="X22" s="386"/>
      <c r="Y22" s="386"/>
      <c r="Z22" s="386"/>
      <c r="AA22" s="386"/>
      <c r="AB22" s="386"/>
    </row>
    <row r="23" spans="1:28" s="468" customFormat="1" ht="19.25" customHeight="1">
      <c r="A23" s="540">
        <v>4</v>
      </c>
      <c r="B23" s="584" t="s">
        <v>396</v>
      </c>
      <c r="C23" s="324" t="str">
        <f>IF(D23="","",VLOOKUP(B23,Data!$B$5:$L$502,2,FALSE))</f>
        <v>ZW44780</v>
      </c>
      <c r="D23" s="470">
        <v>1</v>
      </c>
      <c r="E23" s="312" t="s">
        <v>982</v>
      </c>
      <c r="F23" s="325">
        <f>IF(D23="","",VLOOKUP(B23,Data!$B$5:$L$502,11,FALSE))</f>
        <v>2167.13</v>
      </c>
      <c r="G23" s="326">
        <f t="shared" si="1"/>
        <v>2167.13</v>
      </c>
      <c r="H23" s="327" t="str">
        <f>IF(D23="","",VLOOKUP(B23,Data!$B$5:$D$502,3,FALSE))</f>
        <v>C/T</v>
      </c>
      <c r="I23" s="327" t="str">
        <f>IF(D23="","",VLOOKUP(B23,Data!$B$5:$M$502,12,FALSE))</f>
        <v>Indonesia</v>
      </c>
      <c r="J23" s="356" t="s">
        <v>1036</v>
      </c>
      <c r="K23" s="325">
        <f>IF(D23="","",VLOOKUP(B23,Data!$B$5:$E$502,4,FALSE)*D23)</f>
        <v>220</v>
      </c>
      <c r="L23" s="325">
        <f>IF(D23="","",VLOOKUP(B23,Data!$B$5:$F$502,5,FALSE)*D23)</f>
        <v>199</v>
      </c>
      <c r="M23" s="357"/>
      <c r="N23" s="358"/>
      <c r="O23" s="359"/>
      <c r="P23" s="360"/>
      <c r="Q23" s="359"/>
      <c r="R23" s="359"/>
      <c r="S23" s="360"/>
      <c r="T23" s="361"/>
      <c r="U23" s="360"/>
      <c r="V23" s="334">
        <f>IF(D23="","",VLOOKUP(B23,Data!$B$5:$J$502,9,FALSE)*D23)</f>
        <v>1.1850000000000001</v>
      </c>
      <c r="X23" s="386"/>
      <c r="Y23" s="386"/>
      <c r="Z23" s="386"/>
      <c r="AA23" s="386"/>
      <c r="AB23" s="386"/>
    </row>
    <row r="24" spans="1:28" s="468" customFormat="1" ht="19.25" customHeight="1">
      <c r="A24" s="540">
        <v>5</v>
      </c>
      <c r="B24" s="584" t="s">
        <v>355</v>
      </c>
      <c r="C24" s="324" t="str">
        <f>IF(D24="","",VLOOKUP(B24,Data!$B$5:$L$502,2,FALSE))</f>
        <v>ZF42500</v>
      </c>
      <c r="D24" s="470">
        <v>29</v>
      </c>
      <c r="E24" s="312"/>
      <c r="F24" s="325">
        <f>IF(D24="","",VLOOKUP(B24,Data!$B$5:$L$502,11,FALSE))</f>
        <v>2302.7199999999998</v>
      </c>
      <c r="G24" s="326">
        <f t="shared" si="1"/>
        <v>66778.87999999999</v>
      </c>
      <c r="H24" s="327" t="str">
        <f>IF(D24="","",VLOOKUP(B24,Data!$B$5:$D$502,3,FALSE))</f>
        <v>C/T</v>
      </c>
      <c r="I24" s="327" t="str">
        <f>IF(D24="","",VLOOKUP(B24,Data!$B$5:$M$502,12,FALSE))</f>
        <v>Indonesia</v>
      </c>
      <c r="J24" s="356" t="s">
        <v>1036</v>
      </c>
      <c r="K24" s="325">
        <f>IF(D24="","",VLOOKUP(B24,Data!$B$5:$E$502,4,FALSE)*D24)</f>
        <v>7743</v>
      </c>
      <c r="L24" s="325">
        <f>IF(D24="","",VLOOKUP(B24,Data!$B$5:$F$502,5,FALSE)*D24)</f>
        <v>7018</v>
      </c>
      <c r="M24" s="357"/>
      <c r="N24" s="358"/>
      <c r="O24" s="359"/>
      <c r="P24" s="360"/>
      <c r="Q24" s="359"/>
      <c r="R24" s="359"/>
      <c r="S24" s="360"/>
      <c r="T24" s="361"/>
      <c r="U24" s="360"/>
      <c r="V24" s="334">
        <f>IF(D24="","",VLOOKUP(B24,Data!$B$5:$J$502,9,FALSE)*D24)</f>
        <v>43.152000000000001</v>
      </c>
      <c r="X24" s="386"/>
      <c r="Y24" s="386"/>
      <c r="Z24" s="386"/>
      <c r="AA24" s="386"/>
      <c r="AB24" s="386"/>
    </row>
    <row r="25" spans="1:28" s="468" customFormat="1" ht="19.25" customHeight="1">
      <c r="A25" s="540">
        <v>6</v>
      </c>
      <c r="B25" s="584" t="s">
        <v>892</v>
      </c>
      <c r="C25" s="324" t="str">
        <f>IF(D25="","",VLOOKUP(B25,Data!$B$5:$L$502,2,FALSE))</f>
        <v>VCM7890</v>
      </c>
      <c r="D25" s="470">
        <v>6</v>
      </c>
      <c r="E25" s="525"/>
      <c r="F25" s="325">
        <f>IF(D25="","",VLOOKUP(B25,Data!$B$5:$L$502,11,FALSE))</f>
        <v>2253.08</v>
      </c>
      <c r="G25" s="326">
        <f t="shared" si="1"/>
        <v>13518.48</v>
      </c>
      <c r="H25" s="327" t="str">
        <f>IF(D25="","",VLOOKUP(B25,Data!$B$5:$D$502,3,FALSE))</f>
        <v>C/T</v>
      </c>
      <c r="I25" s="327" t="str">
        <f>IF(D25="","",VLOOKUP(B25,Data!$B$5:$M$502,12,FALSE))</f>
        <v>Indonesia</v>
      </c>
      <c r="J25" s="356" t="s">
        <v>1036</v>
      </c>
      <c r="K25" s="325">
        <f>IF(D25="","",VLOOKUP(B25,Data!$B$5:$E$502,4,FALSE)*D25)</f>
        <v>1560</v>
      </c>
      <c r="L25" s="325">
        <f>IF(D25="","",VLOOKUP(B25,Data!$B$5:$F$502,5,FALSE)*D25)</f>
        <v>1410</v>
      </c>
      <c r="M25" s="357"/>
      <c r="N25" s="358"/>
      <c r="O25" s="359"/>
      <c r="P25" s="360"/>
      <c r="Q25" s="359"/>
      <c r="R25" s="359"/>
      <c r="S25" s="360"/>
      <c r="T25" s="361"/>
      <c r="U25" s="360"/>
      <c r="V25" s="334">
        <f>IF(D25="","",VLOOKUP(B25,Data!$B$5:$J$502,9,FALSE)*D25)</f>
        <v>8.4420000000000002</v>
      </c>
      <c r="X25" s="386"/>
      <c r="Y25" s="386"/>
      <c r="Z25" s="386"/>
      <c r="AA25" s="386"/>
      <c r="AB25" s="386"/>
    </row>
    <row r="26" spans="1:28" s="468" customFormat="1" ht="19.25" customHeight="1">
      <c r="A26" s="540">
        <v>7</v>
      </c>
      <c r="B26" s="584" t="s">
        <v>893</v>
      </c>
      <c r="C26" s="324" t="str">
        <f>IF(D26="","",VLOOKUP(B26,Data!$B$5:$L$502,2,FALSE))</f>
        <v>VCM7900</v>
      </c>
      <c r="D26" s="470">
        <v>2</v>
      </c>
      <c r="E26" s="525"/>
      <c r="F26" s="325">
        <f>IF(D26="","",VLOOKUP(B26,Data!$B$5:$L$502,11,FALSE))</f>
        <v>2696.84</v>
      </c>
      <c r="G26" s="326">
        <f t="shared" si="1"/>
        <v>5393.68</v>
      </c>
      <c r="H26" s="327" t="str">
        <f>IF(D26="","",VLOOKUP(B26,Data!$B$5:$D$502,3,FALSE))</f>
        <v>C/T</v>
      </c>
      <c r="I26" s="327" t="str">
        <f>IF(D26="","",VLOOKUP(B26,Data!$B$5:$M$502,12,FALSE))</f>
        <v>Indonesia</v>
      </c>
      <c r="J26" s="356" t="s">
        <v>1036</v>
      </c>
      <c r="K26" s="325">
        <f>IF(D26="","",VLOOKUP(B26,Data!$B$5:$E$502,4,FALSE)*D26)</f>
        <v>520</v>
      </c>
      <c r="L26" s="325">
        <f>IF(D26="","",VLOOKUP(B26,Data!$B$5:$F$502,5,FALSE)*D26)</f>
        <v>470</v>
      </c>
      <c r="M26" s="357"/>
      <c r="N26" s="358"/>
      <c r="O26" s="359"/>
      <c r="P26" s="360"/>
      <c r="Q26" s="359"/>
      <c r="R26" s="359"/>
      <c r="S26" s="360"/>
      <c r="T26" s="361"/>
      <c r="U26" s="360"/>
      <c r="V26" s="334">
        <f>IF(D26="","",VLOOKUP(B26,Data!$B$5:$J$502,9,FALSE)*D26)</f>
        <v>2.8140000000000001</v>
      </c>
      <c r="X26" s="386"/>
      <c r="Y26" s="386"/>
      <c r="Z26" s="386"/>
      <c r="AA26" s="386"/>
      <c r="AB26" s="386"/>
    </row>
    <row r="27" spans="1:28" s="468" customFormat="1" ht="19.25" customHeight="1">
      <c r="A27" s="540">
        <v>8</v>
      </c>
      <c r="B27" s="584" t="s">
        <v>350</v>
      </c>
      <c r="C27" s="324" t="str">
        <f>IF(D27="","",VLOOKUP(B27,Data!$B$5:$L$502,2,FALSE))</f>
        <v>ZU05460</v>
      </c>
      <c r="D27" s="470">
        <v>2</v>
      </c>
      <c r="E27" s="525"/>
      <c r="F27" s="325">
        <f>IF(D27="","",VLOOKUP(B27,Data!$B$5:$L$502,11,FALSE))</f>
        <v>5913.05</v>
      </c>
      <c r="G27" s="326">
        <f t="shared" si="0"/>
        <v>11826.1</v>
      </c>
      <c r="H27" s="327" t="str">
        <f>IF(D27="","",VLOOKUP(B27,Data!$B$5:$D$502,3,FALSE))</f>
        <v>C/T</v>
      </c>
      <c r="I27" s="327" t="str">
        <f>IF(D27="","",VLOOKUP(B27,Data!$B$5:$M$502,12,FALSE))</f>
        <v>Indonesia</v>
      </c>
      <c r="J27" s="356" t="s">
        <v>1036</v>
      </c>
      <c r="K27" s="325">
        <f>IF(D27="","",VLOOKUP(B27,Data!$B$5:$E$502,4,FALSE)*D27)</f>
        <v>676</v>
      </c>
      <c r="L27" s="325">
        <f>IF(D27="","",VLOOKUP(B27,Data!$B$5:$F$502,5,FALSE)*D27)</f>
        <v>594</v>
      </c>
      <c r="M27" s="357"/>
      <c r="N27" s="358"/>
      <c r="O27" s="359"/>
      <c r="P27" s="360"/>
      <c r="Q27" s="359"/>
      <c r="R27" s="359"/>
      <c r="S27" s="360"/>
      <c r="T27" s="361"/>
      <c r="U27" s="360"/>
      <c r="V27" s="334">
        <f>IF(D27="","",VLOOKUP(B27,Data!$B$5:$J$502,9,FALSE)*D27)</f>
        <v>3.6120000000000001</v>
      </c>
      <c r="X27" s="386"/>
      <c r="Y27" s="386"/>
      <c r="Z27" s="386"/>
      <c r="AA27" s="386"/>
      <c r="AB27" s="386"/>
    </row>
    <row r="28" spans="1:28" s="468" customFormat="1" ht="19.25" customHeight="1">
      <c r="A28" s="540">
        <v>9</v>
      </c>
      <c r="B28" s="584" t="s">
        <v>409</v>
      </c>
      <c r="C28" s="324" t="str">
        <f>IF(D28="","",VLOOKUP(B28,Data!$B$5:$L$502,2,FALSE))</f>
        <v>ZU62650</v>
      </c>
      <c r="D28" s="470">
        <v>2</v>
      </c>
      <c r="E28" s="525"/>
      <c r="F28" s="325">
        <f>IF(D28="","",VLOOKUP(B28,Data!$B$5:$L$502,11,FALSE))</f>
        <v>6876.72</v>
      </c>
      <c r="G28" s="326">
        <f t="shared" si="0"/>
        <v>13753.44</v>
      </c>
      <c r="H28" s="327" t="str">
        <f>IF(D28="","",VLOOKUP(B28,Data!$B$5:$D$502,3,FALSE))</f>
        <v>C/T</v>
      </c>
      <c r="I28" s="327" t="str">
        <f>IF(D28="","",VLOOKUP(B28,Data!$B$5:$M$502,12,FALSE))</f>
        <v>Indonesia</v>
      </c>
      <c r="J28" s="356" t="s">
        <v>1036</v>
      </c>
      <c r="K28" s="325">
        <f>IF(D28="","",VLOOKUP(B28,Data!$B$5:$E$502,4,FALSE)*D28)</f>
        <v>676</v>
      </c>
      <c r="L28" s="325">
        <f>IF(D28="","",VLOOKUP(B28,Data!$B$5:$F$502,5,FALSE)*D28)</f>
        <v>608</v>
      </c>
      <c r="M28" s="357"/>
      <c r="N28" s="358"/>
      <c r="O28" s="359"/>
      <c r="P28" s="360"/>
      <c r="Q28" s="359"/>
      <c r="R28" s="359"/>
      <c r="S28" s="360"/>
      <c r="T28" s="361"/>
      <c r="U28" s="360"/>
      <c r="V28" s="334">
        <f>IF(D28="","",VLOOKUP(B28,Data!$B$5:$J$502,9,FALSE)*D28)</f>
        <v>3.6120000000000001</v>
      </c>
      <c r="X28" s="386"/>
      <c r="Y28" s="386"/>
      <c r="Z28" s="386"/>
      <c r="AA28" s="386"/>
      <c r="AB28" s="386"/>
    </row>
    <row r="29" spans="1:28" s="468" customFormat="1" ht="19.25" customHeight="1">
      <c r="A29" s="540">
        <v>10</v>
      </c>
      <c r="B29" s="584" t="s">
        <v>724</v>
      </c>
      <c r="C29" s="324" t="str">
        <f>IF(D29="","",VLOOKUP(B29,Data!$B$5:$L$502,2,FALSE))</f>
        <v>VAC9590</v>
      </c>
      <c r="D29" s="470">
        <v>2</v>
      </c>
      <c r="E29" s="525"/>
      <c r="F29" s="325">
        <f>IF(D29="","",VLOOKUP(B29,Data!$B$5:$L$502,11,FALSE))</f>
        <v>5076.5600000000004</v>
      </c>
      <c r="G29" s="326">
        <f t="shared" si="0"/>
        <v>10153.120000000001</v>
      </c>
      <c r="H29" s="327" t="str">
        <f>IF(D29="","",VLOOKUP(B29,Data!$B$5:$D$502,3,FALSE))</f>
        <v>C/T</v>
      </c>
      <c r="I29" s="327" t="str">
        <f>IF(D29="","",VLOOKUP(B29,Data!$B$5:$M$502,12,FALSE))</f>
        <v>Indonesia</v>
      </c>
      <c r="J29" s="356" t="s">
        <v>1036</v>
      </c>
      <c r="K29" s="325">
        <f>IF(D29="","",VLOOKUP(B29,Data!$B$5:$E$502,4,FALSE)*D29)</f>
        <v>620</v>
      </c>
      <c r="L29" s="325">
        <f>IF(D29="","",VLOOKUP(B29,Data!$B$5:$F$502,5,FALSE)*D29)</f>
        <v>548</v>
      </c>
      <c r="M29" s="357"/>
      <c r="N29" s="358"/>
      <c r="O29" s="359"/>
      <c r="P29" s="360"/>
      <c r="Q29" s="359"/>
      <c r="R29" s="359"/>
      <c r="S29" s="360"/>
      <c r="T29" s="361"/>
      <c r="U29" s="360"/>
      <c r="V29" s="334">
        <f>IF(D29="","",VLOOKUP(B29,Data!$B$5:$J$502,9,FALSE)*D29)</f>
        <v>3.0680000000000001</v>
      </c>
      <c r="X29" s="386"/>
      <c r="Y29" s="386"/>
      <c r="Z29" s="386"/>
      <c r="AA29" s="386"/>
      <c r="AB29" s="386"/>
    </row>
    <row r="30" spans="1:28" s="468" customFormat="1" ht="19.25" customHeight="1">
      <c r="A30" s="540">
        <v>11</v>
      </c>
      <c r="B30" s="499" t="s">
        <v>361</v>
      </c>
      <c r="C30" s="324" t="str">
        <f>IF(D30="","",VLOOKUP(B30,Data!$B$5:$L$502,2,FALSE))</f>
        <v>WQ78290</v>
      </c>
      <c r="D30" s="485">
        <v>2</v>
      </c>
      <c r="E30" s="312"/>
      <c r="F30" s="325">
        <f>IF(D30="","",VLOOKUP(B30,Data!$B$5:$L$502,11,FALSE))</f>
        <v>4283.7299999999996</v>
      </c>
      <c r="G30" s="326">
        <f>IF(D30&gt;0,D30*F30,"-")</f>
        <v>8567.4599999999991</v>
      </c>
      <c r="H30" s="327" t="str">
        <f>IF(D30="","",VLOOKUP(B30,Data!$B$5:$D$502,3,FALSE))</f>
        <v>C/T</v>
      </c>
      <c r="I30" s="327" t="str">
        <f>IF(D30="","",VLOOKUP(B30,Data!$B$5:$M$502,12,FALSE))</f>
        <v>Indonesia</v>
      </c>
      <c r="J30" s="356" t="s">
        <v>1036</v>
      </c>
      <c r="K30" s="325">
        <f>IF(D30="","",VLOOKUP(B30,Data!$B$5:$E$502,4,FALSE)*D30)</f>
        <v>610</v>
      </c>
      <c r="L30" s="325">
        <f>IF(D30="","",VLOOKUP(B30,Data!$B$5:$F$502,5,FALSE)*D30)</f>
        <v>538</v>
      </c>
      <c r="M30" s="357"/>
      <c r="N30" s="358"/>
      <c r="O30" s="359"/>
      <c r="P30" s="360"/>
      <c r="Q30" s="359"/>
      <c r="R30" s="359"/>
      <c r="S30" s="360"/>
      <c r="T30" s="361"/>
      <c r="U30" s="360"/>
      <c r="V30" s="334">
        <f>IF(D30="","",VLOOKUP(B30,Data!$B$5:$J$502,9,FALSE)*D30)</f>
        <v>3.0680000000000001</v>
      </c>
      <c r="X30" s="386"/>
      <c r="Y30" s="386"/>
      <c r="Z30" s="386"/>
      <c r="AA30" s="386"/>
      <c r="AB30" s="386"/>
    </row>
    <row r="31" spans="1:28" s="468" customFormat="1" ht="19.25" customHeight="1">
      <c r="A31" s="540">
        <v>12</v>
      </c>
      <c r="B31" s="499" t="s">
        <v>372</v>
      </c>
      <c r="C31" s="324" t="str">
        <f>IF(D31="","",VLOOKUP(B31,Data!$B$5:$L$502,2,FALSE))</f>
        <v>WQ78280</v>
      </c>
      <c r="D31" s="485">
        <v>1</v>
      </c>
      <c r="E31" s="312"/>
      <c r="F31" s="325">
        <f>IF(D31="","",VLOOKUP(B31,Data!$B$5:$L$502,11,FALSE))</f>
        <v>5431.9</v>
      </c>
      <c r="G31" s="326">
        <f t="shared" si="0"/>
        <v>5431.9</v>
      </c>
      <c r="H31" s="327" t="str">
        <f>IF(D31="","",VLOOKUP(B31,Data!$B$5:$D$502,3,FALSE))</f>
        <v>C/T</v>
      </c>
      <c r="I31" s="327" t="str">
        <f>IF(D31="","",VLOOKUP(B31,Data!$B$5:$M$502,12,FALSE))</f>
        <v>Indonesia</v>
      </c>
      <c r="J31" s="356" t="s">
        <v>1036</v>
      </c>
      <c r="K31" s="325">
        <f>IF(D31="","",VLOOKUP(B31,Data!$B$5:$E$502,4,FALSE)*D31)</f>
        <v>305</v>
      </c>
      <c r="L31" s="325">
        <f>IF(D31="","",VLOOKUP(B31,Data!$B$5:$F$502,5,FALSE)*D31)</f>
        <v>269</v>
      </c>
      <c r="M31" s="357"/>
      <c r="N31" s="358"/>
      <c r="O31" s="359"/>
      <c r="P31" s="360"/>
      <c r="Q31" s="359"/>
      <c r="R31" s="359"/>
      <c r="S31" s="360"/>
      <c r="T31" s="361"/>
      <c r="U31" s="360"/>
      <c r="V31" s="334">
        <f>IF(D31="","",VLOOKUP(B31,Data!$B$5:$J$502,9,FALSE)*D31)</f>
        <v>1.534</v>
      </c>
      <c r="X31" s="386"/>
      <c r="Y31" s="386"/>
      <c r="Z31" s="386"/>
      <c r="AA31" s="386"/>
      <c r="AB31" s="386"/>
    </row>
    <row r="32" spans="1:28" s="468" customFormat="1" ht="19.25" customHeight="1">
      <c r="A32" s="540"/>
      <c r="B32" s="499"/>
      <c r="C32" s="324" t="str">
        <f>IF(D32="","",VLOOKUP(B32,Data!$B$5:$L$502,2,FALSE))</f>
        <v/>
      </c>
      <c r="D32" s="485"/>
      <c r="E32" s="312"/>
      <c r="F32" s="325" t="str">
        <f>IF(D32="","",VLOOKUP(B32,Data!$B$5:$L$502,11,FALSE))</f>
        <v/>
      </c>
      <c r="G32" s="326" t="str">
        <f t="shared" si="0"/>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386"/>
      <c r="Y32" s="386"/>
      <c r="Z32" s="386"/>
      <c r="AA32" s="386"/>
      <c r="AB32" s="386"/>
    </row>
    <row r="33" spans="1:22" s="440" customFormat="1" ht="17.5">
      <c r="A33" s="540"/>
      <c r="B33" s="784" t="s">
        <v>1051</v>
      </c>
      <c r="C33" s="785"/>
      <c r="D33" s="510">
        <f>SUM(D17:D32)</f>
        <v>57</v>
      </c>
      <c r="E33" s="463"/>
      <c r="F33" s="351"/>
      <c r="G33" s="351">
        <f>SUM(G17:G32)</f>
        <v>158934.33999999997</v>
      </c>
      <c r="H33" s="462"/>
      <c r="I33" s="462"/>
      <c r="J33" s="462"/>
      <c r="K33" s="351">
        <f>SUM(K17:K32)</f>
        <v>15082</v>
      </c>
      <c r="L33" s="351">
        <f>SUM(L17:L32)</f>
        <v>13588</v>
      </c>
      <c r="M33" s="351">
        <f>SUM(M18:M32)</f>
        <v>0</v>
      </c>
      <c r="N33" s="351" t="e">
        <f>SUM(#REF!)</f>
        <v>#REF!</v>
      </c>
      <c r="O33" s="351">
        <f>SUM(O18:O32)</f>
        <v>0</v>
      </c>
      <c r="P33" s="351">
        <f>SUM(P18:P32)</f>
        <v>0</v>
      </c>
      <c r="Q33" s="351" t="e">
        <f>SUM(#REF!)</f>
        <v>#REF!</v>
      </c>
      <c r="R33" s="351">
        <f>SUM(R18:R32)</f>
        <v>0</v>
      </c>
      <c r="S33" s="351">
        <f>SUM(S18:S32)</f>
        <v>0</v>
      </c>
      <c r="T33" s="351"/>
      <c r="U33" s="351">
        <f>SUM(U18:U32)</f>
        <v>0</v>
      </c>
      <c r="V33" s="354">
        <f>SUM(V17:V32)</f>
        <v>82.440999999999988</v>
      </c>
    </row>
    <row r="34" spans="1:22" ht="16.5">
      <c r="A34" s="540"/>
      <c r="B34" s="786"/>
      <c r="C34" s="787"/>
      <c r="D34" s="511"/>
      <c r="E34" s="412"/>
      <c r="F34" s="183" t="s">
        <v>821</v>
      </c>
      <c r="G34" s="180"/>
      <c r="H34" s="442"/>
      <c r="I34" s="442"/>
      <c r="J34" s="442"/>
      <c r="K34" s="184"/>
      <c r="L34" s="180"/>
      <c r="M34" s="414"/>
      <c r="N34" s="413"/>
      <c r="O34" s="413"/>
      <c r="P34" s="413"/>
      <c r="Q34" s="413"/>
      <c r="R34" s="413"/>
      <c r="S34" s="413"/>
      <c r="T34" s="414"/>
      <c r="U34" s="414"/>
      <c r="V34" s="182"/>
    </row>
    <row r="35" spans="1:22" ht="13">
      <c r="A35" s="393" t="s">
        <v>530</v>
      </c>
      <c r="B35" s="394"/>
      <c r="C35" s="444"/>
      <c r="D35" s="512" t="s">
        <v>538</v>
      </c>
      <c r="E35" s="407"/>
      <c r="F35" s="80" t="s">
        <v>83</v>
      </c>
      <c r="G35" s="84"/>
      <c r="H35" s="423" t="s">
        <v>84</v>
      </c>
      <c r="I35" s="446"/>
      <c r="J35" s="175" t="s">
        <v>85</v>
      </c>
      <c r="K35" s="175"/>
      <c r="L35" s="765" t="s">
        <v>86</v>
      </c>
      <c r="M35" s="766"/>
      <c r="N35" s="766"/>
      <c r="O35" s="766"/>
      <c r="P35" s="766"/>
      <c r="Q35" s="766"/>
      <c r="R35" s="766"/>
      <c r="S35" s="766"/>
      <c r="T35" s="766"/>
      <c r="U35" s="766"/>
      <c r="V35" s="767"/>
    </row>
    <row r="36" spans="1:22" ht="13">
      <c r="A36" s="400" t="s">
        <v>531</v>
      </c>
      <c r="C36" s="409"/>
      <c r="D36" s="501" t="s">
        <v>88</v>
      </c>
      <c r="F36" s="768"/>
      <c r="G36" s="769"/>
      <c r="H36" s="400" t="s">
        <v>89</v>
      </c>
      <c r="I36" s="447"/>
      <c r="J36" s="177" t="s">
        <v>90</v>
      </c>
      <c r="K36" s="177"/>
      <c r="L36" s="173"/>
      <c r="V36" s="178"/>
    </row>
    <row r="37" spans="1:22">
      <c r="A37" s="400" t="s">
        <v>532</v>
      </c>
      <c r="C37" s="401"/>
      <c r="F37" s="768"/>
      <c r="G37" s="769"/>
      <c r="H37" s="400"/>
      <c r="I37" s="447"/>
      <c r="J37" s="177" t="s">
        <v>94</v>
      </c>
      <c r="K37" s="177"/>
      <c r="L37" s="173"/>
      <c r="V37" s="178"/>
    </row>
    <row r="38" spans="1:22" ht="12" customHeight="1">
      <c r="A38" s="412"/>
      <c r="B38" s="413"/>
      <c r="C38" s="448"/>
      <c r="D38" s="501" t="s">
        <v>95</v>
      </c>
      <c r="F38" s="768"/>
      <c r="G38" s="769"/>
      <c r="H38" s="400" t="s">
        <v>96</v>
      </c>
      <c r="I38" s="447"/>
      <c r="J38" s="177"/>
      <c r="K38" s="177"/>
      <c r="L38" s="173"/>
      <c r="V38" s="178"/>
    </row>
    <row r="39" spans="1:22" ht="13">
      <c r="A39" s="393" t="s">
        <v>97</v>
      </c>
      <c r="B39" s="407"/>
      <c r="C39" s="395"/>
      <c r="D39" s="501" t="s">
        <v>98</v>
      </c>
      <c r="F39" s="88" t="s">
        <v>99</v>
      </c>
      <c r="G39" s="85"/>
      <c r="H39" s="400" t="s">
        <v>89</v>
      </c>
      <c r="I39" s="447"/>
      <c r="J39" s="177" t="s">
        <v>100</v>
      </c>
      <c r="K39" s="177"/>
      <c r="L39" s="173"/>
      <c r="V39" s="178"/>
    </row>
    <row r="40" spans="1:22" ht="14.25" customHeight="1">
      <c r="A40" s="400" t="s">
        <v>546</v>
      </c>
      <c r="C40" s="401"/>
      <c r="D40" s="501" t="s">
        <v>101</v>
      </c>
      <c r="F40" s="89"/>
      <c r="G40" s="187"/>
      <c r="H40" s="400" t="s">
        <v>102</v>
      </c>
      <c r="I40" s="447"/>
      <c r="J40" s="177" t="s">
        <v>533</v>
      </c>
      <c r="K40" s="177"/>
      <c r="L40" s="770" t="s">
        <v>104</v>
      </c>
      <c r="M40" s="771"/>
      <c r="N40" s="771"/>
      <c r="O40" s="771"/>
      <c r="P40" s="771"/>
      <c r="Q40" s="771"/>
      <c r="R40" s="771"/>
      <c r="S40" s="771"/>
      <c r="T40" s="771"/>
      <c r="U40" s="771"/>
      <c r="V40" s="772"/>
    </row>
    <row r="41" spans="1:22" ht="16.25" customHeight="1">
      <c r="A41" s="412"/>
      <c r="B41" s="413"/>
      <c r="C41" s="414"/>
      <c r="D41" s="513"/>
      <c r="E41" s="413"/>
      <c r="F41" s="778" t="s">
        <v>1050</v>
      </c>
      <c r="G41" s="782"/>
      <c r="H41" s="778" t="s">
        <v>1049</v>
      </c>
      <c r="I41" s="782"/>
      <c r="J41" s="181" t="s">
        <v>105</v>
      </c>
      <c r="K41" s="181"/>
      <c r="L41" s="762" t="s">
        <v>106</v>
      </c>
      <c r="M41" s="763"/>
      <c r="N41" s="763"/>
      <c r="O41" s="763"/>
      <c r="P41" s="763"/>
      <c r="Q41" s="763"/>
      <c r="R41" s="763"/>
      <c r="S41" s="763"/>
      <c r="T41" s="763"/>
      <c r="U41" s="763"/>
      <c r="V41" s="764"/>
    </row>
    <row r="42" spans="1:22" ht="18" customHeight="1"/>
    <row r="43" spans="1:22" ht="44.5" customHeight="1"/>
    <row r="44" spans="1:22" s="460" customFormat="1" ht="17.25" customHeight="1">
      <c r="A44" s="203" t="s">
        <v>942</v>
      </c>
      <c r="B44" s="169"/>
      <c r="C44" s="203" t="s">
        <v>597</v>
      </c>
      <c r="D44" s="500"/>
      <c r="E44" s="168"/>
      <c r="F44" s="203" t="s">
        <v>936</v>
      </c>
      <c r="G44" s="169"/>
      <c r="H44" s="203" t="s">
        <v>597</v>
      </c>
      <c r="K44" s="225"/>
      <c r="L44" s="225"/>
      <c r="V44" s="226"/>
    </row>
    <row r="45" spans="1:22" s="460" customFormat="1" ht="17.25" customHeight="1">
      <c r="A45" s="203" t="s">
        <v>943</v>
      </c>
      <c r="B45" s="169"/>
      <c r="C45" s="203" t="s">
        <v>948</v>
      </c>
      <c r="D45" s="500"/>
      <c r="E45" s="168"/>
      <c r="F45" s="203" t="s">
        <v>937</v>
      </c>
      <c r="G45" s="169"/>
      <c r="H45" s="203" t="s">
        <v>947</v>
      </c>
      <c r="K45" s="225"/>
      <c r="L45" s="225"/>
      <c r="V45" s="226"/>
    </row>
    <row r="46" spans="1:22" s="460" customFormat="1" ht="17.25" customHeight="1">
      <c r="A46" s="203" t="s">
        <v>944</v>
      </c>
      <c r="B46" s="169"/>
      <c r="C46" s="203" t="s">
        <v>947</v>
      </c>
      <c r="D46" s="500"/>
      <c r="E46" s="168"/>
      <c r="F46" s="203" t="s">
        <v>938</v>
      </c>
      <c r="G46" s="169"/>
      <c r="H46" s="203" t="s">
        <v>597</v>
      </c>
      <c r="K46" s="225"/>
      <c r="L46" s="225"/>
      <c r="V46" s="226"/>
    </row>
    <row r="47" spans="1:22" s="460" customFormat="1" ht="17.25" customHeight="1">
      <c r="A47" s="203" t="s">
        <v>945</v>
      </c>
      <c r="B47" s="169"/>
      <c r="C47" s="203" t="s">
        <v>597</v>
      </c>
      <c r="D47" s="500"/>
      <c r="E47" s="168"/>
      <c r="F47" s="203" t="s">
        <v>939</v>
      </c>
      <c r="G47" s="169"/>
      <c r="H47" s="203" t="s">
        <v>597</v>
      </c>
      <c r="K47" s="225"/>
      <c r="L47" s="225"/>
      <c r="V47" s="226"/>
    </row>
    <row r="48" spans="1:22" s="460" customFormat="1" ht="17.25" customHeight="1">
      <c r="A48" s="203" t="s">
        <v>946</v>
      </c>
      <c r="B48" s="169"/>
      <c r="C48" s="203" t="s">
        <v>597</v>
      </c>
      <c r="D48" s="500"/>
      <c r="E48" s="168"/>
      <c r="F48" s="203" t="s">
        <v>941</v>
      </c>
      <c r="G48" s="169"/>
      <c r="H48" s="203" t="s">
        <v>597</v>
      </c>
      <c r="K48" s="225"/>
      <c r="L48" s="225"/>
      <c r="V48" s="226"/>
    </row>
    <row r="49" spans="1:8" ht="20">
      <c r="A49" s="168"/>
      <c r="B49" s="168"/>
      <c r="C49" s="168"/>
      <c r="D49" s="500"/>
      <c r="E49" s="168"/>
      <c r="F49" s="203" t="s">
        <v>940</v>
      </c>
      <c r="H49" s="203" t="s">
        <v>597</v>
      </c>
    </row>
    <row r="50" spans="1:8" ht="14">
      <c r="A50" s="459"/>
      <c r="B50" s="435"/>
      <c r="C50" s="167"/>
      <c r="D50" s="514"/>
    </row>
    <row r="51" spans="1:8" ht="14">
      <c r="A51" s="450"/>
      <c r="B51" s="435"/>
      <c r="C51" s="167"/>
      <c r="D51" s="514"/>
    </row>
    <row r="52" spans="1:8" ht="14">
      <c r="A52" s="452"/>
      <c r="B52" s="435"/>
      <c r="C52" s="167"/>
      <c r="D52" s="514"/>
    </row>
    <row r="53" spans="1:8" ht="14">
      <c r="A53" s="452"/>
      <c r="B53" s="435"/>
      <c r="C53" s="167"/>
      <c r="D53" s="514"/>
    </row>
    <row r="54" spans="1:8" ht="14">
      <c r="A54" s="452"/>
      <c r="B54" s="435"/>
      <c r="C54" s="167"/>
      <c r="D54" s="514"/>
    </row>
    <row r="55" spans="1:8" ht="14">
      <c r="A55" s="452"/>
      <c r="B55" s="435"/>
      <c r="C55" s="167"/>
      <c r="D55" s="514"/>
    </row>
    <row r="56" spans="1:8" ht="14">
      <c r="A56" s="452"/>
      <c r="B56" s="435"/>
      <c r="C56" s="167"/>
      <c r="D56" s="514"/>
    </row>
    <row r="57" spans="1:8" ht="14">
      <c r="A57" s="435"/>
      <c r="B57" s="435"/>
      <c r="C57" s="167"/>
      <c r="D57" s="514"/>
    </row>
    <row r="58" spans="1:8" ht="14">
      <c r="A58" s="452"/>
      <c r="B58" s="435"/>
      <c r="C58" s="167"/>
      <c r="D58" s="514"/>
    </row>
    <row r="59" spans="1:8" ht="14">
      <c r="A59" s="452"/>
      <c r="B59" s="435"/>
      <c r="C59" s="167"/>
      <c r="D59" s="514"/>
    </row>
    <row r="60" spans="1:8" ht="14">
      <c r="A60" s="452"/>
      <c r="B60" s="435"/>
      <c r="C60" s="167"/>
      <c r="D60" s="514"/>
    </row>
    <row r="61" spans="1:8" ht="14">
      <c r="A61" s="452"/>
      <c r="B61" s="435"/>
      <c r="C61" s="167"/>
      <c r="D61" s="514"/>
    </row>
    <row r="62" spans="1:8" ht="14">
      <c r="A62" s="452"/>
      <c r="B62" s="435"/>
      <c r="C62" s="167"/>
      <c r="D62" s="514"/>
    </row>
    <row r="63" spans="1:8" ht="14">
      <c r="A63" s="452"/>
      <c r="B63" s="435"/>
      <c r="C63" s="167"/>
      <c r="D63" s="514"/>
    </row>
    <row r="64" spans="1:8"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35"/>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sheetData>
  <mergeCells count="9">
    <mergeCell ref="F41:G41"/>
    <mergeCell ref="H41:I41"/>
    <mergeCell ref="L41:V41"/>
    <mergeCell ref="B33:C34"/>
    <mergeCell ref="L35:V35"/>
    <mergeCell ref="F36:G36"/>
    <mergeCell ref="F37:G37"/>
    <mergeCell ref="F38:G38"/>
    <mergeCell ref="L40:V40"/>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B84"/>
  <sheetViews>
    <sheetView zoomScale="70" zoomScaleNormal="70" zoomScaleSheetLayoutView="115" workbookViewId="0">
      <selection activeCell="H42" sqref="H42:I42"/>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3.542968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97"/>
      <c r="I10" s="59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33"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499" t="s">
        <v>378</v>
      </c>
      <c r="C19" s="324" t="str">
        <f>IF(D19="","",VLOOKUP(B19,Data!$B$5:$L$502,2,FALSE))</f>
        <v>WQ78270</v>
      </c>
      <c r="D19" s="470">
        <v>1</v>
      </c>
      <c r="E19" s="525" t="s">
        <v>528</v>
      </c>
      <c r="F19" s="325">
        <f>IF(D19="","",VLOOKUP(B19,Data!$B$5:$L$502,11,FALSE))</f>
        <v>5429.44</v>
      </c>
      <c r="G19" s="326">
        <f t="shared" si="0"/>
        <v>5429.44</v>
      </c>
      <c r="H19" s="327" t="str">
        <f>IF(D19="","",VLOOKUP(B19,Data!$B$5:$D$502,3,FALSE))</f>
        <v>C/T</v>
      </c>
      <c r="I19" s="327" t="str">
        <f>IF(D19="","",VLOOKUP(B19,Data!$B$5:$M$502,12,FALSE))</f>
        <v>Indonesia</v>
      </c>
      <c r="J19" s="356" t="s">
        <v>1005</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386"/>
      <c r="Y19" s="386"/>
      <c r="Z19" s="386"/>
      <c r="AA19" s="386"/>
      <c r="AB19" s="386"/>
    </row>
    <row r="20" spans="1:28" s="468" customFormat="1" ht="19.25" customHeight="1">
      <c r="A20" s="540">
        <v>2</v>
      </c>
      <c r="B20" s="499" t="s">
        <v>40</v>
      </c>
      <c r="C20" s="324" t="str">
        <f>IF(D20="","",VLOOKUP(B20,Data!$B$5:$L$502,2,FALSE))</f>
        <v>ZJ54410</v>
      </c>
      <c r="D20" s="470">
        <v>2</v>
      </c>
      <c r="E20" s="525"/>
      <c r="F20" s="325">
        <f>IF(D20="","",VLOOKUP(B20,Data!$B$5:$L$502,11,FALSE))</f>
        <v>4657.7700000000004</v>
      </c>
      <c r="G20" s="326">
        <f t="shared" si="0"/>
        <v>9315.5400000000009</v>
      </c>
      <c r="H20" s="327" t="str">
        <f>IF(D20="","",VLOOKUP(B20,Data!$B$5:$D$502,3,FALSE))</f>
        <v>C/T</v>
      </c>
      <c r="I20" s="327" t="str">
        <f>IF(D20="","",VLOOKUP(B20,Data!$B$5:$M$502,12,FALSE))</f>
        <v>Indonesia</v>
      </c>
      <c r="J20" s="356" t="s">
        <v>1005</v>
      </c>
      <c r="K20" s="325">
        <f>IF(D20="","",VLOOKUP(B20,Data!$B$5:$E$502,4,FALSE)*D20)</f>
        <v>610</v>
      </c>
      <c r="L20" s="325">
        <f>IF(D20="","",VLOOKUP(B20,Data!$B$5:$F$502,5,FALSE)*D20)</f>
        <v>538</v>
      </c>
      <c r="M20" s="357"/>
      <c r="N20" s="358"/>
      <c r="O20" s="359"/>
      <c r="P20" s="360"/>
      <c r="Q20" s="359"/>
      <c r="R20" s="359"/>
      <c r="S20" s="360"/>
      <c r="T20" s="361"/>
      <c r="U20" s="360"/>
      <c r="V20" s="334">
        <f>IF(D20="","",VLOOKUP(B20,Data!$B$5:$J$502,9,FALSE)*D20)</f>
        <v>3.0680000000000001</v>
      </c>
      <c r="X20" s="386"/>
      <c r="Y20" s="386"/>
      <c r="Z20" s="386"/>
      <c r="AA20" s="386"/>
      <c r="AB20" s="386"/>
    </row>
    <row r="21" spans="1:28" s="468" customFormat="1" ht="19.25" customHeight="1">
      <c r="A21" s="540"/>
      <c r="B21" s="524" t="s">
        <v>1035</v>
      </c>
      <c r="C21" s="324" t="str">
        <f>IF(D21="","",VLOOKUP(B21,Data!$B$5:$L$502,2,FALSE))</f>
        <v/>
      </c>
      <c r="D21" s="474"/>
      <c r="E21" s="525" t="s">
        <v>529</v>
      </c>
      <c r="F21" s="325" t="str">
        <f>IF(D21="","",VLOOKUP(B21,Data!$B$5:$L$502,11,FALSE))</f>
        <v/>
      </c>
      <c r="G21" s="326" t="str">
        <f t="shared" si="0"/>
        <v>-</v>
      </c>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386"/>
      <c r="Y21" s="386"/>
      <c r="Z21" s="386"/>
      <c r="AA21" s="386"/>
      <c r="AB21" s="386"/>
    </row>
    <row r="22" spans="1:28" s="468" customFormat="1" ht="19.25" customHeight="1">
      <c r="A22" s="540">
        <v>3</v>
      </c>
      <c r="B22" s="584" t="s">
        <v>340</v>
      </c>
      <c r="C22" s="324" t="str">
        <f>IF(D22="","",VLOOKUP(B22,Data!$B$5:$L$502,2,FALSE))</f>
        <v>ZE62400</v>
      </c>
      <c r="D22" s="470">
        <v>10</v>
      </c>
      <c r="E22" s="525"/>
      <c r="F22" s="325">
        <f>IF(D22="","",VLOOKUP(B22,Data!$B$5:$L$502,11,FALSE))</f>
        <v>1704.47</v>
      </c>
      <c r="G22" s="326">
        <f t="shared" si="0"/>
        <v>17044.7</v>
      </c>
      <c r="H22" s="327" t="str">
        <f>IF(D22="","",VLOOKUP(B22,Data!$B$5:$D$502,3,FALSE))</f>
        <v>C/T</v>
      </c>
      <c r="I22" s="327" t="str">
        <f>IF(D22="","",VLOOKUP(B22,Data!$B$5:$M$502,12,FALSE))</f>
        <v>Indonesia</v>
      </c>
      <c r="J22" s="356" t="s">
        <v>1036</v>
      </c>
      <c r="K22" s="325">
        <f>IF(D22="","",VLOOKUP(B22,Data!$B$5:$E$502,4,FALSE)*D22)</f>
        <v>2010</v>
      </c>
      <c r="L22" s="325">
        <f>IF(D22="","",VLOOKUP(B22,Data!$B$5:$F$502,5,FALSE)*D22)</f>
        <v>1810</v>
      </c>
      <c r="M22" s="357"/>
      <c r="N22" s="358"/>
      <c r="O22" s="359"/>
      <c r="P22" s="360"/>
      <c r="Q22" s="359"/>
      <c r="R22" s="359"/>
      <c r="S22" s="360"/>
      <c r="T22" s="361"/>
      <c r="U22" s="360"/>
      <c r="V22" s="334">
        <f>IF(D22="","",VLOOKUP(B22,Data!$B$5:$J$502,9,FALSE)*D22)</f>
        <v>11.5</v>
      </c>
      <c r="X22" s="386"/>
      <c r="Y22" s="386"/>
      <c r="Z22" s="386"/>
      <c r="AA22" s="386"/>
      <c r="AB22" s="386"/>
    </row>
    <row r="23" spans="1:28" s="468" customFormat="1" ht="19.25" customHeight="1">
      <c r="A23" s="540">
        <v>4</v>
      </c>
      <c r="B23" s="584" t="s">
        <v>394</v>
      </c>
      <c r="C23" s="324" t="str">
        <f>IF(D23="","",VLOOKUP(B23,Data!$B$5:$L$502,2,FALSE))</f>
        <v>ZW44770</v>
      </c>
      <c r="D23" s="470">
        <v>1</v>
      </c>
      <c r="E23" s="312" t="s">
        <v>982</v>
      </c>
      <c r="F23" s="325">
        <f>IF(D23="","",VLOOKUP(B23,Data!$B$5:$L$502,11,FALSE))</f>
        <v>1857.02</v>
      </c>
      <c r="G23" s="326">
        <f t="shared" si="0"/>
        <v>1857.02</v>
      </c>
      <c r="H23" s="327" t="str">
        <f>IF(D23="","",VLOOKUP(B23,Data!$B$5:$D$502,3,FALSE))</f>
        <v>C/T</v>
      </c>
      <c r="I23" s="327" t="str">
        <f>IF(D23="","",VLOOKUP(B23,Data!$B$5:$M$502,12,FALSE))</f>
        <v>Indonesia</v>
      </c>
      <c r="J23" s="356" t="s">
        <v>1036</v>
      </c>
      <c r="K23" s="325">
        <f>IF(D23="","",VLOOKUP(B23,Data!$B$5:$E$502,4,FALSE)*D23)</f>
        <v>201</v>
      </c>
      <c r="L23" s="325">
        <f>IF(D23="","",VLOOKUP(B23,Data!$B$5:$F$502,5,FALSE)*D23)</f>
        <v>181</v>
      </c>
      <c r="M23" s="357"/>
      <c r="N23" s="358"/>
      <c r="O23" s="359"/>
      <c r="P23" s="360"/>
      <c r="Q23" s="359"/>
      <c r="R23" s="359"/>
      <c r="S23" s="360"/>
      <c r="T23" s="361"/>
      <c r="U23" s="360"/>
      <c r="V23" s="334">
        <f>IF(D23="","",VLOOKUP(B23,Data!$B$5:$J$502,9,FALSE)*D23)</f>
        <v>1.1499999999999999</v>
      </c>
      <c r="X23" s="386"/>
      <c r="Y23" s="386"/>
      <c r="Z23" s="386"/>
      <c r="AA23" s="386"/>
      <c r="AB23" s="386"/>
    </row>
    <row r="24" spans="1:28" s="468" customFormat="1" ht="19.25" customHeight="1">
      <c r="A24" s="540">
        <v>5</v>
      </c>
      <c r="B24" s="584" t="s">
        <v>353</v>
      </c>
      <c r="C24" s="324" t="str">
        <f>IF(D24="","",VLOOKUP(B24,Data!$B$5:$L$502,2,FALSE))</f>
        <v>ZF71250</v>
      </c>
      <c r="D24" s="470">
        <v>10</v>
      </c>
      <c r="E24" s="525"/>
      <c r="F24" s="325">
        <f>IF(D24="","",VLOOKUP(B24,Data!$B$5:$L$502,11,FALSE))</f>
        <v>1991.71</v>
      </c>
      <c r="G24" s="326">
        <f t="shared" si="0"/>
        <v>19917.099999999999</v>
      </c>
      <c r="H24" s="327" t="str">
        <f>IF(D24="","",VLOOKUP(B24,Data!$B$5:$D$502,3,FALSE))</f>
        <v>C/T</v>
      </c>
      <c r="I24" s="327" t="str">
        <f>IF(D24="","",VLOOKUP(B24,Data!$B$5:$M$502,12,FALSE))</f>
        <v>Indonesia</v>
      </c>
      <c r="J24" s="356" t="s">
        <v>1036</v>
      </c>
      <c r="K24" s="325">
        <f>IF(D24="","",VLOOKUP(B24,Data!$B$5:$E$502,4,FALSE)*D24)</f>
        <v>2200</v>
      </c>
      <c r="L24" s="325">
        <f>IF(D24="","",VLOOKUP(B24,Data!$B$5:$F$502,5,FALSE)*D24)</f>
        <v>1990</v>
      </c>
      <c r="M24" s="357"/>
      <c r="N24" s="358"/>
      <c r="O24" s="359"/>
      <c r="P24" s="360"/>
      <c r="Q24" s="359"/>
      <c r="R24" s="359"/>
      <c r="S24" s="360"/>
      <c r="T24" s="361"/>
      <c r="U24" s="360"/>
      <c r="V24" s="334">
        <f>IF(D24="","",VLOOKUP(B24,Data!$B$5:$J$502,9,FALSE)*D24)</f>
        <v>11.850000000000001</v>
      </c>
      <c r="X24" s="386"/>
      <c r="Y24" s="386"/>
      <c r="Z24" s="386"/>
      <c r="AA24" s="386"/>
      <c r="AB24" s="386"/>
    </row>
    <row r="25" spans="1:28" s="468" customFormat="1" ht="19.25" customHeight="1">
      <c r="A25" s="540">
        <v>6</v>
      </c>
      <c r="B25" s="584" t="s">
        <v>25</v>
      </c>
      <c r="C25" s="324" t="str">
        <f>IF(D25="","",VLOOKUP(B25,Data!$B$5:$L$502,2,FALSE))</f>
        <v>ZJ73720</v>
      </c>
      <c r="D25" s="470">
        <v>2</v>
      </c>
      <c r="E25" s="525"/>
      <c r="F25" s="325">
        <f>IF(D25="","",VLOOKUP(B25,Data!$B$5:$L$502,11,FALSE))</f>
        <v>2445.35</v>
      </c>
      <c r="G25" s="326">
        <f t="shared" si="0"/>
        <v>4890.7</v>
      </c>
      <c r="H25" s="327" t="str">
        <f>IF(D25="","",VLOOKUP(B25,Data!$B$5:$D$502,3,FALSE))</f>
        <v>C/T</v>
      </c>
      <c r="I25" s="327" t="str">
        <f>IF(D25="","",VLOOKUP(B25,Data!$B$5:$M$502,12,FALSE))</f>
        <v>Indonesia</v>
      </c>
      <c r="J25" s="356" t="s">
        <v>1036</v>
      </c>
      <c r="K25" s="325">
        <f>IF(D25="","",VLOOKUP(B25,Data!$B$5:$E$502,4,FALSE)*D25)</f>
        <v>440</v>
      </c>
      <c r="L25" s="325">
        <f>IF(D25="","",VLOOKUP(B25,Data!$B$5:$F$502,5,FALSE)*D25)</f>
        <v>398</v>
      </c>
      <c r="M25" s="357"/>
      <c r="N25" s="358"/>
      <c r="O25" s="359"/>
      <c r="P25" s="360"/>
      <c r="Q25" s="359"/>
      <c r="R25" s="359"/>
      <c r="S25" s="360"/>
      <c r="T25" s="361"/>
      <c r="U25" s="360"/>
      <c r="V25" s="334">
        <f>IF(D25="","",VLOOKUP(B25,Data!$B$5:$J$502,9,FALSE)*D25)</f>
        <v>2.37</v>
      </c>
      <c r="X25" s="386"/>
      <c r="Y25" s="386"/>
      <c r="Z25" s="386"/>
      <c r="AA25" s="386"/>
      <c r="AB25" s="386"/>
    </row>
    <row r="26" spans="1:28" s="468" customFormat="1" ht="19.25" customHeight="1">
      <c r="A26" s="540">
        <v>7</v>
      </c>
      <c r="B26" s="584" t="s">
        <v>355</v>
      </c>
      <c r="C26" s="324" t="str">
        <f>IF(D26="","",VLOOKUP(B26,Data!$B$5:$L$502,2,FALSE))</f>
        <v>ZF42500</v>
      </c>
      <c r="D26" s="470">
        <v>5</v>
      </c>
      <c r="E26" s="312"/>
      <c r="F26" s="325">
        <f>IF(D26="","",VLOOKUP(B26,Data!$B$5:$L$502,11,FALSE))</f>
        <v>2302.7199999999998</v>
      </c>
      <c r="G26" s="326">
        <f t="shared" si="0"/>
        <v>11513.599999999999</v>
      </c>
      <c r="H26" s="327" t="str">
        <f>IF(D26="","",VLOOKUP(B26,Data!$B$5:$D$502,3,FALSE))</f>
        <v>C/T</v>
      </c>
      <c r="I26" s="327" t="str">
        <f>IF(D26="","",VLOOKUP(B26,Data!$B$5:$M$502,12,FALSE))</f>
        <v>Indonesia</v>
      </c>
      <c r="J26" s="356" t="s">
        <v>1036</v>
      </c>
      <c r="K26" s="325">
        <f>IF(D26="","",VLOOKUP(B26,Data!$B$5:$E$502,4,FALSE)*D26)</f>
        <v>1335</v>
      </c>
      <c r="L26" s="325">
        <f>IF(D26="","",VLOOKUP(B26,Data!$B$5:$F$502,5,FALSE)*D26)</f>
        <v>1210</v>
      </c>
      <c r="M26" s="357"/>
      <c r="N26" s="358"/>
      <c r="O26" s="359"/>
      <c r="P26" s="360"/>
      <c r="Q26" s="359"/>
      <c r="R26" s="359"/>
      <c r="S26" s="360"/>
      <c r="T26" s="361"/>
      <c r="U26" s="360"/>
      <c r="V26" s="334">
        <f>IF(D26="","",VLOOKUP(B26,Data!$B$5:$J$502,9,FALSE)*D26)</f>
        <v>7.4399999999999995</v>
      </c>
      <c r="X26" s="386"/>
      <c r="Y26" s="386"/>
      <c r="Z26" s="386"/>
      <c r="AA26" s="386"/>
      <c r="AB26" s="386"/>
    </row>
    <row r="27" spans="1:28" s="468" customFormat="1" ht="19.25" customHeight="1">
      <c r="A27" s="540">
        <v>8</v>
      </c>
      <c r="B27" s="584" t="s">
        <v>890</v>
      </c>
      <c r="C27" s="324" t="str">
        <f>IF(D27="","",VLOOKUP(B27,Data!$B$5:$L$502,2,FALSE))</f>
        <v>VCM7830</v>
      </c>
      <c r="D27" s="470">
        <v>1</v>
      </c>
      <c r="E27" s="525"/>
      <c r="F27" s="325">
        <f>IF(D27="","",VLOOKUP(B27,Data!$B$5:$L$502,11,FALSE))</f>
        <v>3103.93</v>
      </c>
      <c r="G27" s="326">
        <f t="shared" si="0"/>
        <v>3103.93</v>
      </c>
      <c r="H27" s="327" t="str">
        <f>IF(D27="","",VLOOKUP(B27,Data!$B$5:$D$502,3,FALSE))</f>
        <v>C/T</v>
      </c>
      <c r="I27" s="327" t="str">
        <f>IF(D27="","",VLOOKUP(B27,Data!$B$5:$M$502,12,FALSE))</f>
        <v>Indonesia</v>
      </c>
      <c r="J27" s="356" t="s">
        <v>1036</v>
      </c>
      <c r="K27" s="325">
        <f>IF(D27="","",VLOOKUP(B27,Data!$B$5:$E$502,4,FALSE)*D27)</f>
        <v>265</v>
      </c>
      <c r="L27" s="325">
        <f>IF(D27="","",VLOOKUP(B27,Data!$B$5:$F$502,5,FALSE)*D27)</f>
        <v>240</v>
      </c>
      <c r="M27" s="357"/>
      <c r="N27" s="358"/>
      <c r="O27" s="359"/>
      <c r="P27" s="360"/>
      <c r="Q27" s="359"/>
      <c r="R27" s="359"/>
      <c r="S27" s="360"/>
      <c r="T27" s="361"/>
      <c r="U27" s="360"/>
      <c r="V27" s="334">
        <f>IF(D27="","",VLOOKUP(B27,Data!$B$5:$J$502,9,FALSE)*D27)</f>
        <v>1.407</v>
      </c>
      <c r="X27" s="386"/>
      <c r="Y27" s="386"/>
      <c r="Z27" s="386"/>
      <c r="AA27" s="386"/>
      <c r="AB27" s="386"/>
    </row>
    <row r="28" spans="1:28" s="468" customFormat="1" ht="19.25" customHeight="1">
      <c r="A28" s="540">
        <v>9</v>
      </c>
      <c r="B28" s="584" t="s">
        <v>892</v>
      </c>
      <c r="C28" s="324" t="str">
        <f>IF(D28="","",VLOOKUP(B28,Data!$B$5:$L$502,2,FALSE))</f>
        <v>VCM7890</v>
      </c>
      <c r="D28" s="470">
        <v>6</v>
      </c>
      <c r="E28" s="525"/>
      <c r="F28" s="325">
        <f>IF(D28="","",VLOOKUP(B28,Data!$B$5:$L$502,11,FALSE))</f>
        <v>2253.08</v>
      </c>
      <c r="G28" s="326">
        <f t="shared" si="0"/>
        <v>13518.48</v>
      </c>
      <c r="H28" s="327" t="str">
        <f>IF(D28="","",VLOOKUP(B28,Data!$B$5:$D$502,3,FALSE))</f>
        <v>C/T</v>
      </c>
      <c r="I28" s="327" t="str">
        <f>IF(D28="","",VLOOKUP(B28,Data!$B$5:$M$502,12,FALSE))</f>
        <v>Indonesia</v>
      </c>
      <c r="J28" s="356" t="s">
        <v>1036</v>
      </c>
      <c r="K28" s="325">
        <f>IF(D28="","",VLOOKUP(B28,Data!$B$5:$E$502,4,FALSE)*D28)</f>
        <v>1560</v>
      </c>
      <c r="L28" s="325">
        <f>IF(D28="","",VLOOKUP(B28,Data!$B$5:$F$502,5,FALSE)*D28)</f>
        <v>1410</v>
      </c>
      <c r="M28" s="357"/>
      <c r="N28" s="358"/>
      <c r="O28" s="359"/>
      <c r="P28" s="360"/>
      <c r="Q28" s="359"/>
      <c r="R28" s="359"/>
      <c r="S28" s="360"/>
      <c r="T28" s="361"/>
      <c r="U28" s="360"/>
      <c r="V28" s="334">
        <f>IF(D28="","",VLOOKUP(B28,Data!$B$5:$J$502,9,FALSE)*D28)</f>
        <v>8.4420000000000002</v>
      </c>
      <c r="X28" s="386"/>
      <c r="Y28" s="386"/>
      <c r="Z28" s="386"/>
      <c r="AA28" s="386"/>
      <c r="AB28" s="386"/>
    </row>
    <row r="29" spans="1:28" s="468" customFormat="1" ht="19.25" customHeight="1">
      <c r="A29" s="540">
        <v>10</v>
      </c>
      <c r="B29" s="584" t="s">
        <v>893</v>
      </c>
      <c r="C29" s="324" t="str">
        <f>IF(D29="","",VLOOKUP(B29,Data!$B$5:$L$502,2,FALSE))</f>
        <v>VCM7900</v>
      </c>
      <c r="D29" s="470">
        <v>6</v>
      </c>
      <c r="E29" s="525"/>
      <c r="F29" s="325">
        <f>IF(D29="","",VLOOKUP(B29,Data!$B$5:$L$502,11,FALSE))</f>
        <v>2696.84</v>
      </c>
      <c r="G29" s="326">
        <f t="shared" si="0"/>
        <v>16181.04</v>
      </c>
      <c r="H29" s="327" t="str">
        <f>IF(D29="","",VLOOKUP(B29,Data!$B$5:$D$502,3,FALSE))</f>
        <v>C/T</v>
      </c>
      <c r="I29" s="327" t="str">
        <f>IF(D29="","",VLOOKUP(B29,Data!$B$5:$M$502,12,FALSE))</f>
        <v>Indonesia</v>
      </c>
      <c r="J29" s="356" t="s">
        <v>1036</v>
      </c>
      <c r="K29" s="325">
        <f>IF(D29="","",VLOOKUP(B29,Data!$B$5:$E$502,4,FALSE)*D29)</f>
        <v>1560</v>
      </c>
      <c r="L29" s="325">
        <f>IF(D29="","",VLOOKUP(B29,Data!$B$5:$F$502,5,FALSE)*D29)</f>
        <v>1410</v>
      </c>
      <c r="M29" s="357"/>
      <c r="N29" s="358"/>
      <c r="O29" s="359"/>
      <c r="P29" s="360"/>
      <c r="Q29" s="359"/>
      <c r="R29" s="359"/>
      <c r="S29" s="360"/>
      <c r="T29" s="361"/>
      <c r="U29" s="360"/>
      <c r="V29" s="334">
        <f>IF(D29="","",VLOOKUP(B29,Data!$B$5:$J$502,9,FALSE)*D29)</f>
        <v>8.4420000000000002</v>
      </c>
      <c r="X29" s="386"/>
      <c r="Y29" s="386"/>
      <c r="Z29" s="386"/>
      <c r="AA29" s="386"/>
      <c r="AB29" s="386"/>
    </row>
    <row r="30" spans="1:28" s="468" customFormat="1" ht="19.25" customHeight="1">
      <c r="A30" s="540">
        <v>11</v>
      </c>
      <c r="B30" s="499" t="s">
        <v>361</v>
      </c>
      <c r="C30" s="324" t="str">
        <f>IF(D30="","",VLOOKUP(B30,Data!$B$5:$L$502,2,FALSE))</f>
        <v>WQ78290</v>
      </c>
      <c r="D30" s="470">
        <v>7</v>
      </c>
      <c r="E30" s="525"/>
      <c r="F30" s="325">
        <f>IF(D30="","",VLOOKUP(B30,Data!$B$5:$L$502,11,FALSE))</f>
        <v>4283.7299999999996</v>
      </c>
      <c r="G30" s="326">
        <f t="shared" si="0"/>
        <v>29986.109999999997</v>
      </c>
      <c r="H30" s="327" t="str">
        <f>IF(D30="","",VLOOKUP(B30,Data!$B$5:$D$502,3,FALSE))</f>
        <v>C/T</v>
      </c>
      <c r="I30" s="327" t="str">
        <f>IF(D30="","",VLOOKUP(B30,Data!$B$5:$M$502,12,FALSE))</f>
        <v>Indonesia</v>
      </c>
      <c r="J30" s="356" t="s">
        <v>1036</v>
      </c>
      <c r="K30" s="325">
        <f>IF(D30="","",VLOOKUP(B30,Data!$B$5:$E$502,4,FALSE)*D30)</f>
        <v>2135</v>
      </c>
      <c r="L30" s="325">
        <f>IF(D30="","",VLOOKUP(B30,Data!$B$5:$F$502,5,FALSE)*D30)</f>
        <v>1883</v>
      </c>
      <c r="M30" s="357"/>
      <c r="N30" s="358"/>
      <c r="O30" s="359"/>
      <c r="P30" s="360"/>
      <c r="Q30" s="359"/>
      <c r="R30" s="359"/>
      <c r="S30" s="360"/>
      <c r="T30" s="361"/>
      <c r="U30" s="360"/>
      <c r="V30" s="334">
        <f>IF(D30="","",VLOOKUP(B30,Data!$B$5:$J$502,9,FALSE)*D30)</f>
        <v>10.738</v>
      </c>
      <c r="X30" s="386"/>
      <c r="Y30" s="386"/>
      <c r="Z30" s="386"/>
      <c r="AA30" s="386"/>
      <c r="AB30" s="386"/>
    </row>
    <row r="31" spans="1:28" s="468" customFormat="1" ht="19.25" customHeight="1">
      <c r="A31" s="540">
        <v>12</v>
      </c>
      <c r="B31" s="584" t="s">
        <v>350</v>
      </c>
      <c r="C31" s="324" t="str">
        <f>IF(D31="","",VLOOKUP(B31,Data!$B$5:$L$502,2,FALSE))</f>
        <v>ZU05460</v>
      </c>
      <c r="D31" s="470">
        <v>6</v>
      </c>
      <c r="E31" s="525"/>
      <c r="F31" s="325">
        <f>IF(D31="","",VLOOKUP(B31,Data!$B$5:$L$502,11,FALSE))</f>
        <v>5913.05</v>
      </c>
      <c r="G31" s="326">
        <f t="shared" si="0"/>
        <v>35478.300000000003</v>
      </c>
      <c r="H31" s="327" t="str">
        <f>IF(D31="","",VLOOKUP(B31,Data!$B$5:$D$502,3,FALSE))</f>
        <v>C/T</v>
      </c>
      <c r="I31" s="327" t="str">
        <f>IF(D31="","",VLOOKUP(B31,Data!$B$5:$M$502,12,FALSE))</f>
        <v>Indonesia</v>
      </c>
      <c r="J31" s="356" t="s">
        <v>1036</v>
      </c>
      <c r="K31" s="325">
        <f>IF(D31="","",VLOOKUP(B31,Data!$B$5:$E$502,4,FALSE)*D31)</f>
        <v>2028</v>
      </c>
      <c r="L31" s="325">
        <f>IF(D31="","",VLOOKUP(B31,Data!$B$5:$F$502,5,FALSE)*D31)</f>
        <v>1782</v>
      </c>
      <c r="M31" s="357"/>
      <c r="N31" s="358"/>
      <c r="O31" s="359"/>
      <c r="P31" s="360"/>
      <c r="Q31" s="359"/>
      <c r="R31" s="359"/>
      <c r="S31" s="360"/>
      <c r="T31" s="361"/>
      <c r="U31" s="360"/>
      <c r="V31" s="334">
        <f>IF(D31="","",VLOOKUP(B31,Data!$B$5:$J$502,9,FALSE)*D31)</f>
        <v>10.836</v>
      </c>
      <c r="X31" s="386"/>
      <c r="Y31" s="386"/>
      <c r="Z31" s="386"/>
      <c r="AA31" s="386"/>
      <c r="AB31" s="386"/>
    </row>
    <row r="32" spans="1:28" s="468" customFormat="1" ht="19.25" customHeight="1">
      <c r="A32" s="540">
        <v>13</v>
      </c>
      <c r="B32" s="584" t="s">
        <v>409</v>
      </c>
      <c r="C32" s="324" t="str">
        <f>IF(D32="","",VLOOKUP(B32,Data!$B$5:$L$502,2,FALSE))</f>
        <v>ZU62650</v>
      </c>
      <c r="D32" s="470">
        <v>6</v>
      </c>
      <c r="E32" s="525"/>
      <c r="F32" s="325">
        <f>IF(D32="","",VLOOKUP(B32,Data!$B$5:$L$502,11,FALSE))</f>
        <v>6876.72</v>
      </c>
      <c r="G32" s="326">
        <f t="shared" si="0"/>
        <v>41260.32</v>
      </c>
      <c r="H32" s="327" t="str">
        <f>IF(D32="","",VLOOKUP(B32,Data!$B$5:$D$502,3,FALSE))</f>
        <v>C/T</v>
      </c>
      <c r="I32" s="327" t="str">
        <f>IF(D32="","",VLOOKUP(B32,Data!$B$5:$M$502,12,FALSE))</f>
        <v>Indonesia</v>
      </c>
      <c r="J32" s="356" t="s">
        <v>1036</v>
      </c>
      <c r="K32" s="325">
        <f>IF(D32="","",VLOOKUP(B32,Data!$B$5:$E$502,4,FALSE)*D32)</f>
        <v>2028</v>
      </c>
      <c r="L32" s="325">
        <f>IF(D32="","",VLOOKUP(B32,Data!$B$5:$F$502,5,FALSE)*D32)</f>
        <v>1824</v>
      </c>
      <c r="M32" s="357"/>
      <c r="N32" s="358"/>
      <c r="O32" s="359"/>
      <c r="P32" s="360"/>
      <c r="Q32" s="359"/>
      <c r="R32" s="359"/>
      <c r="S32" s="360"/>
      <c r="T32" s="361"/>
      <c r="U32" s="360"/>
      <c r="V32" s="334">
        <f>IF(D32="","",VLOOKUP(B32,Data!$B$5:$J$502,9,FALSE)*D32)</f>
        <v>10.836</v>
      </c>
      <c r="X32" s="386"/>
      <c r="Y32" s="386"/>
      <c r="Z32" s="386"/>
      <c r="AA32" s="386"/>
      <c r="AB32" s="386"/>
    </row>
    <row r="33" spans="1:28" s="468" customFormat="1" ht="19.25" customHeight="1">
      <c r="A33" s="540"/>
      <c r="B33" s="499"/>
      <c r="C33" s="324" t="str">
        <f>IF(D33="","",VLOOKUP(B33,Data!$B$5:$L$502,2,FALSE))</f>
        <v/>
      </c>
      <c r="D33" s="485"/>
      <c r="E33" s="312"/>
      <c r="F33" s="325" t="str">
        <f>IF(D33="","",VLOOKUP(B33,Data!$B$5:$L$502,11,FALSE))</f>
        <v/>
      </c>
      <c r="G33" s="326" t="str">
        <f t="shared" si="0"/>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386"/>
      <c r="Y33" s="386"/>
      <c r="Z33" s="386"/>
      <c r="AA33" s="386"/>
      <c r="AB33" s="386"/>
    </row>
    <row r="34" spans="1:28" s="440" customFormat="1" ht="17.5">
      <c r="A34" s="540"/>
      <c r="B34" s="784"/>
      <c r="C34" s="785"/>
      <c r="D34" s="510">
        <f>SUM(D17:D33)</f>
        <v>63</v>
      </c>
      <c r="E34" s="463"/>
      <c r="F34" s="351"/>
      <c r="G34" s="351">
        <f>SUM(G17:G33)</f>
        <v>209496.27999999997</v>
      </c>
      <c r="H34" s="462"/>
      <c r="I34" s="462"/>
      <c r="J34" s="462"/>
      <c r="K34" s="351">
        <f>SUM(K17:K33)</f>
        <v>16677</v>
      </c>
      <c r="L34" s="351">
        <f>SUM(L17:L33)</f>
        <v>14945</v>
      </c>
      <c r="M34" s="351">
        <f>SUM(M18:M33)</f>
        <v>0</v>
      </c>
      <c r="N34" s="351" t="e">
        <f>SUM(#REF!)</f>
        <v>#REF!</v>
      </c>
      <c r="O34" s="351">
        <f>SUM(O18:O33)</f>
        <v>0</v>
      </c>
      <c r="P34" s="351">
        <f>SUM(P18:P33)</f>
        <v>0</v>
      </c>
      <c r="Q34" s="351" t="e">
        <f>SUM(#REF!)</f>
        <v>#REF!</v>
      </c>
      <c r="R34" s="351">
        <f>SUM(R18:R33)</f>
        <v>0</v>
      </c>
      <c r="S34" s="351">
        <f>SUM(S18:S33)</f>
        <v>0</v>
      </c>
      <c r="T34" s="351"/>
      <c r="U34" s="351">
        <f>SUM(U18:U33)</f>
        <v>0</v>
      </c>
      <c r="V34" s="354">
        <f>SUM(V17:V33)</f>
        <v>89.613</v>
      </c>
    </row>
    <row r="35" spans="1:28" ht="16.5">
      <c r="A35" s="540"/>
      <c r="B35" s="786"/>
      <c r="C35" s="787"/>
      <c r="D35" s="511"/>
      <c r="E35" s="412"/>
      <c r="F35" s="183" t="s">
        <v>821</v>
      </c>
      <c r="G35" s="180"/>
      <c r="H35" s="442"/>
      <c r="I35" s="442"/>
      <c r="J35" s="442"/>
      <c r="K35" s="184"/>
      <c r="L35" s="180"/>
      <c r="M35" s="414"/>
      <c r="N35" s="413"/>
      <c r="O35" s="413"/>
      <c r="P35" s="413"/>
      <c r="Q35" s="413"/>
      <c r="R35" s="413"/>
      <c r="S35" s="413"/>
      <c r="T35" s="414"/>
      <c r="U35" s="414"/>
      <c r="V35" s="182"/>
    </row>
    <row r="36" spans="1:28" ht="13">
      <c r="A36" s="393" t="s">
        <v>530</v>
      </c>
      <c r="B36" s="394"/>
      <c r="C36" s="444"/>
      <c r="D36" s="512" t="s">
        <v>538</v>
      </c>
      <c r="E36" s="407"/>
      <c r="F36" s="80" t="s">
        <v>83</v>
      </c>
      <c r="G36" s="84"/>
      <c r="H36" s="423" t="s">
        <v>84</v>
      </c>
      <c r="I36" s="446"/>
      <c r="J36" s="175" t="s">
        <v>85</v>
      </c>
      <c r="K36" s="175"/>
      <c r="L36" s="765" t="s">
        <v>86</v>
      </c>
      <c r="M36" s="766"/>
      <c r="N36" s="766"/>
      <c r="O36" s="766"/>
      <c r="P36" s="766"/>
      <c r="Q36" s="766"/>
      <c r="R36" s="766"/>
      <c r="S36" s="766"/>
      <c r="T36" s="766"/>
      <c r="U36" s="766"/>
      <c r="V36" s="767"/>
    </row>
    <row r="37" spans="1:28" ht="13">
      <c r="A37" s="400" t="s">
        <v>531</v>
      </c>
      <c r="C37" s="409"/>
      <c r="D37" s="501" t="s">
        <v>88</v>
      </c>
      <c r="F37" s="768"/>
      <c r="G37" s="769"/>
      <c r="H37" s="400" t="s">
        <v>89</v>
      </c>
      <c r="I37" s="447"/>
      <c r="J37" s="177" t="s">
        <v>90</v>
      </c>
      <c r="K37" s="177"/>
      <c r="L37" s="173"/>
      <c r="V37" s="178"/>
    </row>
    <row r="38" spans="1:28">
      <c r="A38" s="400" t="s">
        <v>532</v>
      </c>
      <c r="C38" s="401"/>
      <c r="F38" s="768"/>
      <c r="G38" s="769"/>
      <c r="H38" s="400"/>
      <c r="I38" s="447"/>
      <c r="J38" s="177" t="s">
        <v>94</v>
      </c>
      <c r="K38" s="177"/>
      <c r="L38" s="173"/>
      <c r="V38" s="178"/>
    </row>
    <row r="39" spans="1:28" ht="12" customHeight="1">
      <c r="A39" s="412"/>
      <c r="B39" s="413"/>
      <c r="C39" s="448"/>
      <c r="D39" s="501" t="s">
        <v>95</v>
      </c>
      <c r="F39" s="768"/>
      <c r="G39" s="769"/>
      <c r="H39" s="400" t="s">
        <v>96</v>
      </c>
      <c r="I39" s="447"/>
      <c r="J39" s="177"/>
      <c r="K39" s="177"/>
      <c r="L39" s="173"/>
      <c r="V39" s="178"/>
    </row>
    <row r="40" spans="1:28" ht="13">
      <c r="A40" s="393" t="s">
        <v>97</v>
      </c>
      <c r="B40" s="407"/>
      <c r="C40" s="395"/>
      <c r="D40" s="501" t="s">
        <v>98</v>
      </c>
      <c r="F40" s="88" t="s">
        <v>99</v>
      </c>
      <c r="G40" s="85"/>
      <c r="H40" s="400" t="s">
        <v>89</v>
      </c>
      <c r="I40" s="447"/>
      <c r="J40" s="177" t="s">
        <v>100</v>
      </c>
      <c r="K40" s="177"/>
      <c r="L40" s="173"/>
      <c r="V40" s="178"/>
    </row>
    <row r="41" spans="1:28" ht="14.25" customHeight="1">
      <c r="A41" s="400" t="s">
        <v>546</v>
      </c>
      <c r="C41" s="401"/>
      <c r="D41" s="501" t="s">
        <v>101</v>
      </c>
      <c r="F41" s="89"/>
      <c r="G41" s="187"/>
      <c r="H41" s="400" t="s">
        <v>102</v>
      </c>
      <c r="I41" s="447"/>
      <c r="J41" s="177" t="s">
        <v>533</v>
      </c>
      <c r="K41" s="177"/>
      <c r="L41" s="770" t="s">
        <v>104</v>
      </c>
      <c r="M41" s="771"/>
      <c r="N41" s="771"/>
      <c r="O41" s="771"/>
      <c r="P41" s="771"/>
      <c r="Q41" s="771"/>
      <c r="R41" s="771"/>
      <c r="S41" s="771"/>
      <c r="T41" s="771"/>
      <c r="U41" s="771"/>
      <c r="V41" s="772"/>
    </row>
    <row r="42" spans="1:28" ht="16.25" customHeight="1">
      <c r="A42" s="412"/>
      <c r="B42" s="413"/>
      <c r="C42" s="414"/>
      <c r="D42" s="513"/>
      <c r="E42" s="413"/>
      <c r="F42" s="778" t="s">
        <v>1053</v>
      </c>
      <c r="G42" s="782"/>
      <c r="H42" s="778" t="s">
        <v>1050</v>
      </c>
      <c r="I42" s="782"/>
      <c r="J42" s="181" t="s">
        <v>105</v>
      </c>
      <c r="K42" s="181"/>
      <c r="L42" s="762" t="s">
        <v>106</v>
      </c>
      <c r="M42" s="763"/>
      <c r="N42" s="763"/>
      <c r="O42" s="763"/>
      <c r="P42" s="763"/>
      <c r="Q42" s="763"/>
      <c r="R42" s="763"/>
      <c r="S42" s="763"/>
      <c r="T42" s="763"/>
      <c r="U42" s="763"/>
      <c r="V42" s="764"/>
    </row>
    <row r="43" spans="1:28" ht="18" customHeight="1"/>
    <row r="44" spans="1:28" ht="44.5" customHeight="1"/>
    <row r="45" spans="1:28" s="460" customFormat="1" ht="17.25" customHeight="1">
      <c r="A45" s="203" t="s">
        <v>942</v>
      </c>
      <c r="B45" s="169"/>
      <c r="C45" s="203" t="s">
        <v>597</v>
      </c>
      <c r="D45" s="500"/>
      <c r="E45" s="168"/>
      <c r="F45" s="203" t="s">
        <v>936</v>
      </c>
      <c r="G45" s="169"/>
      <c r="H45" s="203" t="s">
        <v>597</v>
      </c>
      <c r="K45" s="225"/>
      <c r="L45" s="225"/>
      <c r="V45" s="226"/>
    </row>
    <row r="46" spans="1:28" s="460" customFormat="1" ht="17.25" customHeight="1">
      <c r="A46" s="203" t="s">
        <v>943</v>
      </c>
      <c r="B46" s="169"/>
      <c r="C46" s="203" t="s">
        <v>948</v>
      </c>
      <c r="D46" s="500"/>
      <c r="E46" s="168"/>
      <c r="F46" s="203" t="s">
        <v>937</v>
      </c>
      <c r="G46" s="169"/>
      <c r="H46" s="203" t="s">
        <v>947</v>
      </c>
      <c r="K46" s="225"/>
      <c r="L46" s="225"/>
      <c r="V46" s="226"/>
    </row>
    <row r="47" spans="1:28" s="460" customFormat="1" ht="17.25" customHeight="1">
      <c r="A47" s="203" t="s">
        <v>944</v>
      </c>
      <c r="B47" s="169"/>
      <c r="C47" s="203" t="s">
        <v>947</v>
      </c>
      <c r="D47" s="500"/>
      <c r="E47" s="168"/>
      <c r="F47" s="203" t="s">
        <v>938</v>
      </c>
      <c r="G47" s="169"/>
      <c r="H47" s="203" t="s">
        <v>597</v>
      </c>
      <c r="K47" s="225"/>
      <c r="L47" s="225"/>
      <c r="V47" s="226"/>
    </row>
    <row r="48" spans="1:28" s="460" customFormat="1" ht="17.25" customHeight="1">
      <c r="A48" s="203" t="s">
        <v>945</v>
      </c>
      <c r="B48" s="169"/>
      <c r="C48" s="203" t="s">
        <v>597</v>
      </c>
      <c r="D48" s="500"/>
      <c r="E48" s="168"/>
      <c r="F48" s="203" t="s">
        <v>939</v>
      </c>
      <c r="G48" s="169"/>
      <c r="H48" s="203" t="s">
        <v>597</v>
      </c>
      <c r="K48" s="225"/>
      <c r="L48" s="225"/>
      <c r="V48" s="226"/>
    </row>
    <row r="49" spans="1:22" s="460" customFormat="1" ht="17.25" customHeight="1">
      <c r="A49" s="203" t="s">
        <v>946</v>
      </c>
      <c r="B49" s="169"/>
      <c r="C49" s="203" t="s">
        <v>597</v>
      </c>
      <c r="D49" s="500"/>
      <c r="E49" s="168"/>
      <c r="F49" s="203" t="s">
        <v>941</v>
      </c>
      <c r="G49" s="169"/>
      <c r="H49" s="203" t="s">
        <v>597</v>
      </c>
      <c r="K49" s="225"/>
      <c r="L49" s="225"/>
      <c r="V49" s="226"/>
    </row>
    <row r="50" spans="1:22" ht="20">
      <c r="A50" s="168"/>
      <c r="B50" s="168"/>
      <c r="C50" s="168"/>
      <c r="D50" s="500"/>
      <c r="E50" s="168"/>
      <c r="F50" s="203" t="s">
        <v>940</v>
      </c>
      <c r="H50" s="203" t="s">
        <v>597</v>
      </c>
    </row>
    <row r="51" spans="1:22" ht="14">
      <c r="A51" s="459"/>
      <c r="B51" s="435"/>
      <c r="C51" s="167"/>
      <c r="D51" s="514"/>
    </row>
    <row r="52" spans="1:22" ht="14">
      <c r="A52" s="450"/>
      <c r="B52" s="435"/>
      <c r="C52" s="167"/>
      <c r="D52" s="514"/>
    </row>
    <row r="53" spans="1:22" ht="14">
      <c r="A53" s="452"/>
      <c r="B53" s="435"/>
      <c r="C53" s="167"/>
      <c r="D53" s="514"/>
    </row>
    <row r="54" spans="1:22" ht="14">
      <c r="A54" s="452"/>
      <c r="B54" s="435"/>
      <c r="C54" s="167"/>
      <c r="D54" s="514"/>
    </row>
    <row r="55" spans="1:22" ht="14">
      <c r="A55" s="452"/>
      <c r="B55" s="435"/>
      <c r="C55" s="167"/>
      <c r="D55" s="514"/>
    </row>
    <row r="56" spans="1:22" ht="14">
      <c r="A56" s="452"/>
      <c r="B56" s="435"/>
      <c r="C56" s="167"/>
      <c r="D56" s="514"/>
    </row>
    <row r="57" spans="1:22" ht="14">
      <c r="A57" s="452"/>
      <c r="B57" s="435"/>
      <c r="C57" s="167"/>
      <c r="D57" s="514"/>
    </row>
    <row r="58" spans="1:22" ht="14">
      <c r="A58" s="435"/>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35"/>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sheetData>
  <mergeCells count="9">
    <mergeCell ref="F42:G42"/>
    <mergeCell ref="H42:I42"/>
    <mergeCell ref="L42:V42"/>
    <mergeCell ref="B34:C35"/>
    <mergeCell ref="L36:V36"/>
    <mergeCell ref="F37:G37"/>
    <mergeCell ref="F38:G38"/>
    <mergeCell ref="F39:G39"/>
    <mergeCell ref="L41:V41"/>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B95"/>
  <sheetViews>
    <sheetView topLeftCell="A15" zoomScale="70" zoomScaleNormal="70" zoomScaleSheetLayoutView="115" workbookViewId="0">
      <selection activeCell="H42" sqref="H42:I42"/>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3.542968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99"/>
      <c r="I10" s="60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381"/>
      <c r="E18" s="525"/>
      <c r="F18" s="325" t="str">
        <f>IF(D18="","",VLOOKUP(B18,Data!$B$5:$L$502,11,FALSE))</f>
        <v/>
      </c>
      <c r="G18" s="326" t="str">
        <f t="shared" ref="G18:G44"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c r="B19" s="499" t="s">
        <v>330</v>
      </c>
      <c r="C19" s="324" t="str">
        <f>IF(D19="","",VLOOKUP(B19,Data!$B$5:$L$502,2,FALSE))</f>
        <v>ZV78120</v>
      </c>
      <c r="D19" s="470">
        <v>1</v>
      </c>
      <c r="E19" s="525" t="s">
        <v>528</v>
      </c>
      <c r="F19" s="325">
        <f>IF(D19="","",VLOOKUP(B19,Data!$B$5:$L$502,11,FALSE))</f>
        <v>8032.52</v>
      </c>
      <c r="G19" s="326">
        <f t="shared" si="0"/>
        <v>8032.52</v>
      </c>
      <c r="H19" s="327" t="str">
        <f>IF(D19="","",VLOOKUP(B19,Data!$B$5:$D$502,3,FALSE))</f>
        <v>C/T</v>
      </c>
      <c r="I19" s="327" t="str">
        <f>IF(D19="","",VLOOKUP(B19,Data!$B$5:$M$502,12,FALSE))</f>
        <v>Indonesia</v>
      </c>
      <c r="J19" s="356" t="s">
        <v>1005</v>
      </c>
      <c r="K19" s="325">
        <f>IF(D19="","",VLOOKUP(B19,Data!$B$5:$E$502,4,FALSE)*D19)</f>
        <v>345</v>
      </c>
      <c r="L19" s="325">
        <f>IF(D19="","",VLOOKUP(B19,Data!$B$5:$F$502,5,FALSE)*D19)</f>
        <v>304</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c r="B20" s="499" t="s">
        <v>313</v>
      </c>
      <c r="C20" s="324" t="str">
        <f>IF(D20="","",VLOOKUP(B20,Data!$B$5:$L$502,2,FALSE))</f>
        <v>ZV78220</v>
      </c>
      <c r="D20" s="470">
        <v>1</v>
      </c>
      <c r="E20" s="525"/>
      <c r="F20" s="325">
        <f>IF(D20="","",VLOOKUP(B20,Data!$B$5:$L$502,11,FALSE))</f>
        <v>7364.57</v>
      </c>
      <c r="G20" s="326">
        <f t="shared" si="0"/>
        <v>7364.57</v>
      </c>
      <c r="H20" s="327" t="str">
        <f>IF(D20="","",VLOOKUP(B20,Data!$B$5:$D$502,3,FALSE))</f>
        <v>C/T</v>
      </c>
      <c r="I20" s="327" t="str">
        <f>IF(D20="","",VLOOKUP(B20,Data!$B$5:$M$502,12,FALSE))</f>
        <v>Indonesia</v>
      </c>
      <c r="J20" s="356" t="s">
        <v>1005</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386"/>
      <c r="Y20" s="386"/>
      <c r="Z20" s="386"/>
      <c r="AA20" s="386"/>
      <c r="AB20" s="386"/>
    </row>
    <row r="21" spans="1:28" s="468" customFormat="1" ht="19.25" customHeight="1">
      <c r="A21" s="540"/>
      <c r="B21" s="584" t="s">
        <v>382</v>
      </c>
      <c r="C21" s="324" t="str">
        <f>IF(D21="","",VLOOKUP(B21,Data!$B$5:$L$502,2,FALSE))</f>
        <v>WQ78310</v>
      </c>
      <c r="D21" s="470">
        <v>1</v>
      </c>
      <c r="E21" s="525" t="s">
        <v>529</v>
      </c>
      <c r="F21" s="325">
        <f>IF(D21="","",VLOOKUP(B21,Data!$B$5:$L$502,11,FALSE))</f>
        <v>6409.6</v>
      </c>
      <c r="G21" s="326">
        <f t="shared" si="0"/>
        <v>6409.6</v>
      </c>
      <c r="H21" s="327" t="str">
        <f>IF(D21="","",VLOOKUP(B21,Data!$B$5:$D$502,3,FALSE))</f>
        <v>C/T</v>
      </c>
      <c r="I21" s="327" t="str">
        <f>IF(D21="","",VLOOKUP(B21,Data!$B$5:$M$502,12,FALSE))</f>
        <v>Indonesia</v>
      </c>
      <c r="J21" s="356" t="s">
        <v>1005</v>
      </c>
      <c r="K21" s="325">
        <f>IF(D21="","",VLOOKUP(B21,Data!$B$5:$E$502,4,FALSE)*D21)</f>
        <v>317</v>
      </c>
      <c r="L21" s="325">
        <f>IF(D21="","",VLOOKUP(B21,Data!$B$5:$F$502,5,FALSE)*D21)</f>
        <v>279</v>
      </c>
      <c r="M21" s="357"/>
      <c r="N21" s="358"/>
      <c r="O21" s="359"/>
      <c r="P21" s="360"/>
      <c r="Q21" s="359"/>
      <c r="R21" s="359"/>
      <c r="S21" s="360"/>
      <c r="T21" s="361"/>
      <c r="U21" s="360"/>
      <c r="V21" s="334">
        <f>IF(D21="","",VLOOKUP(B21,Data!$B$5:$J$502,9,FALSE)*D21)</f>
        <v>1.806</v>
      </c>
      <c r="X21" s="386"/>
      <c r="Y21" s="386"/>
      <c r="Z21" s="386"/>
      <c r="AA21" s="386"/>
      <c r="AB21" s="386"/>
    </row>
    <row r="22" spans="1:28" s="468" customFormat="1" ht="19.25" customHeight="1">
      <c r="A22" s="540"/>
      <c r="B22" s="524" t="s">
        <v>1035</v>
      </c>
      <c r="C22" s="324" t="str">
        <f>IF(D22="","",VLOOKUP(B22,Data!$B$5:$L$502,2,FALSE))</f>
        <v/>
      </c>
      <c r="D22" s="474"/>
      <c r="E22" s="525"/>
      <c r="F22" s="325" t="str">
        <f>IF(D22="","",VLOOKUP(B22,Data!$B$5:$L$502,11,FALSE))</f>
        <v/>
      </c>
      <c r="G22" s="326" t="str">
        <f t="shared" si="0"/>
        <v>-</v>
      </c>
      <c r="H22" s="327" t="str">
        <f>IF(D22="","",VLOOKUP(B22,Data!$B$5:$D$502,3,FALSE))</f>
        <v/>
      </c>
      <c r="I22" s="327" t="str">
        <f>IF(D22="","",VLOOKUP(B22,Data!$B$5:$M$502,12,FALSE))</f>
        <v/>
      </c>
      <c r="J22" s="227"/>
      <c r="K22" s="325" t="str">
        <f>IF(D22="","",VLOOKUP(B22,Data!$B$5:$E$502,4,FALSE)*D22)</f>
        <v/>
      </c>
      <c r="L22" s="325" t="str">
        <f>IF(D22="","",VLOOKUP(B22,Data!$B$5:$F$502,5,FALSE)*D22)</f>
        <v/>
      </c>
      <c r="M22" s="228"/>
      <c r="N22" s="295"/>
      <c r="O22" s="296"/>
      <c r="P22" s="229"/>
      <c r="Q22" s="296"/>
      <c r="R22" s="296"/>
      <c r="S22" s="229"/>
      <c r="T22" s="297"/>
      <c r="U22" s="229"/>
      <c r="V22" s="334" t="str">
        <f>IF(D22="","",VLOOKUP(B22,Data!$B$5:$J$502,9,FALSE)*D22)</f>
        <v/>
      </c>
      <c r="X22" s="386"/>
      <c r="Y22" s="386"/>
      <c r="Z22" s="386"/>
      <c r="AA22" s="386"/>
      <c r="AB22" s="386"/>
    </row>
    <row r="23" spans="1:28" s="468" customFormat="1" ht="19.25" customHeight="1">
      <c r="A23" s="540"/>
      <c r="B23" s="584" t="s">
        <v>350</v>
      </c>
      <c r="C23" s="324" t="str">
        <f>IF(D23="","",VLOOKUP(B23,Data!$B$5:$L$502,2,FALSE))</f>
        <v>ZU05460</v>
      </c>
      <c r="D23" s="470">
        <v>19</v>
      </c>
      <c r="E23" s="312" t="s">
        <v>982</v>
      </c>
      <c r="F23" s="325">
        <f>IF(D23="","",VLOOKUP(B23,Data!$B$5:$L$502,11,FALSE))</f>
        <v>5913.05</v>
      </c>
      <c r="G23" s="326">
        <f t="shared" si="0"/>
        <v>112347.95</v>
      </c>
      <c r="H23" s="327" t="str">
        <f>IF(D23="","",VLOOKUP(B23,Data!$B$5:$D$502,3,FALSE))</f>
        <v>C/T</v>
      </c>
      <c r="I23" s="327" t="str">
        <f>IF(D23="","",VLOOKUP(B23,Data!$B$5:$M$502,12,FALSE))</f>
        <v>Indonesia</v>
      </c>
      <c r="J23" s="356" t="s">
        <v>1036</v>
      </c>
      <c r="K23" s="325">
        <f>IF(D23="","",VLOOKUP(B23,Data!$B$5:$E$502,4,FALSE)*D23)</f>
        <v>6422</v>
      </c>
      <c r="L23" s="325">
        <f>IF(D23="","",VLOOKUP(B23,Data!$B$5:$F$502,5,FALSE)*D23)</f>
        <v>5643</v>
      </c>
      <c r="M23" s="357"/>
      <c r="N23" s="358"/>
      <c r="O23" s="359"/>
      <c r="P23" s="360"/>
      <c r="Q23" s="359"/>
      <c r="R23" s="359"/>
      <c r="S23" s="360"/>
      <c r="T23" s="361"/>
      <c r="U23" s="360"/>
      <c r="V23" s="334">
        <f>IF(D23="","",VLOOKUP(B23,Data!$B$5:$J$502,9,FALSE)*D23)</f>
        <v>34.314</v>
      </c>
      <c r="X23" s="386"/>
      <c r="Y23" s="386"/>
      <c r="Z23" s="386"/>
      <c r="AA23" s="386"/>
      <c r="AB23" s="386"/>
    </row>
    <row r="24" spans="1:28" s="468" customFormat="1" ht="19.25" customHeight="1">
      <c r="A24" s="540"/>
      <c r="B24" s="584" t="s">
        <v>409</v>
      </c>
      <c r="C24" s="324" t="str">
        <f>IF(D24="","",VLOOKUP(B24,Data!$B$5:$L$502,2,FALSE))</f>
        <v>ZU62650</v>
      </c>
      <c r="D24" s="470">
        <v>44</v>
      </c>
      <c r="E24" s="312"/>
      <c r="F24" s="325">
        <f>IF(D24="","",VLOOKUP(B24,Data!$B$5:$L$502,11,FALSE))</f>
        <v>6876.72</v>
      </c>
      <c r="G24" s="326">
        <f t="shared" si="0"/>
        <v>302575.68</v>
      </c>
      <c r="H24" s="327" t="str">
        <f>IF(D24="","",VLOOKUP(B24,Data!$B$5:$D$502,3,FALSE))</f>
        <v>C/T</v>
      </c>
      <c r="I24" s="327" t="str">
        <f>IF(D24="","",VLOOKUP(B24,Data!$B$5:$M$502,12,FALSE))</f>
        <v>Indonesia</v>
      </c>
      <c r="J24" s="356" t="s">
        <v>1036</v>
      </c>
      <c r="K24" s="325">
        <f>IF(D24="","",VLOOKUP(B24,Data!$B$5:$E$502,4,FALSE)*D24)</f>
        <v>14872</v>
      </c>
      <c r="L24" s="325">
        <f>IF(D24="","",VLOOKUP(B24,Data!$B$5:$F$502,5,FALSE)*D24)</f>
        <v>13376</v>
      </c>
      <c r="M24" s="357"/>
      <c r="N24" s="358"/>
      <c r="O24" s="359"/>
      <c r="P24" s="360"/>
      <c r="Q24" s="359"/>
      <c r="R24" s="359"/>
      <c r="S24" s="360"/>
      <c r="T24" s="361"/>
      <c r="U24" s="360"/>
      <c r="V24" s="334">
        <f>IF(D24="","",VLOOKUP(B24,Data!$B$5:$J$502,9,FALSE)*D24)</f>
        <v>79.463999999999999</v>
      </c>
      <c r="X24" s="386"/>
      <c r="Y24" s="386"/>
      <c r="Z24" s="386"/>
      <c r="AA24" s="386"/>
      <c r="AB24" s="386"/>
    </row>
    <row r="25" spans="1:28" s="468" customFormat="1" ht="19.25" customHeight="1">
      <c r="A25" s="540"/>
      <c r="B25" s="584" t="s">
        <v>330</v>
      </c>
      <c r="C25" s="324" t="str">
        <f>IF(D25="","",VLOOKUP(B25,Data!$B$5:$L$502,2,FALSE))</f>
        <v>ZV78120</v>
      </c>
      <c r="D25" s="470">
        <v>2</v>
      </c>
      <c r="E25" s="525"/>
      <c r="F25" s="325">
        <f>IF(D25="","",VLOOKUP(B25,Data!$B$5:$L$502,11,FALSE))</f>
        <v>8032.52</v>
      </c>
      <c r="G25" s="326">
        <f t="shared" si="0"/>
        <v>16065.04</v>
      </c>
      <c r="H25" s="327" t="str">
        <f>IF(D25="","",VLOOKUP(B25,Data!$B$5:$D$502,3,FALSE))</f>
        <v>C/T</v>
      </c>
      <c r="I25" s="327" t="str">
        <f>IF(D25="","",VLOOKUP(B25,Data!$B$5:$M$502,12,FALSE))</f>
        <v>Indonesia</v>
      </c>
      <c r="J25" s="356" t="s">
        <v>1036</v>
      </c>
      <c r="K25" s="325">
        <f>IF(D25="","",VLOOKUP(B25,Data!$B$5:$E$502,4,FALSE)*D25)</f>
        <v>690</v>
      </c>
      <c r="L25" s="325">
        <f>IF(D25="","",VLOOKUP(B25,Data!$B$5:$F$502,5,FALSE)*D25)</f>
        <v>608</v>
      </c>
      <c r="M25" s="357"/>
      <c r="N25" s="358"/>
      <c r="O25" s="359"/>
      <c r="P25" s="360"/>
      <c r="Q25" s="359"/>
      <c r="R25" s="359"/>
      <c r="S25" s="360"/>
      <c r="T25" s="361"/>
      <c r="U25" s="360"/>
      <c r="V25" s="334">
        <f>IF(D25="","",VLOOKUP(B25,Data!$B$5:$J$502,9,FALSE)*D25)</f>
        <v>3.6120000000000001</v>
      </c>
      <c r="X25" s="386"/>
      <c r="Y25" s="386"/>
      <c r="Z25" s="386"/>
      <c r="AA25" s="386"/>
      <c r="AB25" s="386"/>
    </row>
    <row r="26" spans="1:28" s="468" customFormat="1" ht="19.25" customHeight="1">
      <c r="A26" s="540"/>
      <c r="B26" s="584" t="s">
        <v>313</v>
      </c>
      <c r="C26" s="324" t="str">
        <f>IF(D26="","",VLOOKUP(B26,Data!$B$5:$L$502,2,FALSE))</f>
        <v>ZV78220</v>
      </c>
      <c r="D26" s="470">
        <v>1</v>
      </c>
      <c r="E26" s="525"/>
      <c r="F26" s="325">
        <f>IF(D26="","",VLOOKUP(B26,Data!$B$5:$L$502,11,FALSE))</f>
        <v>7364.57</v>
      </c>
      <c r="G26" s="326">
        <f t="shared" si="0"/>
        <v>7364.57</v>
      </c>
      <c r="H26" s="327" t="str">
        <f>IF(D26="","",VLOOKUP(B26,Data!$B$5:$D$502,3,FALSE))</f>
        <v>C/T</v>
      </c>
      <c r="I26" s="327" t="str">
        <f>IF(D26="","",VLOOKUP(B26,Data!$B$5:$M$502,12,FALSE))</f>
        <v>Indonesia</v>
      </c>
      <c r="J26" s="356" t="s">
        <v>1036</v>
      </c>
      <c r="K26" s="325">
        <f>IF(D26="","",VLOOKUP(B26,Data!$B$5:$E$502,4,FALSE)*D26)</f>
        <v>345</v>
      </c>
      <c r="L26" s="325">
        <f>IF(D26="","",VLOOKUP(B26,Data!$B$5:$F$502,5,FALSE)*D26)</f>
        <v>304</v>
      </c>
      <c r="M26" s="357"/>
      <c r="N26" s="358"/>
      <c r="O26" s="359"/>
      <c r="P26" s="360"/>
      <c r="Q26" s="359"/>
      <c r="R26" s="359"/>
      <c r="S26" s="360"/>
      <c r="T26" s="361"/>
      <c r="U26" s="360"/>
      <c r="V26" s="334">
        <f>IF(D26="","",VLOOKUP(B26,Data!$B$5:$J$502,9,FALSE)*D26)</f>
        <v>1.806</v>
      </c>
      <c r="X26" s="386"/>
      <c r="Y26" s="386"/>
      <c r="Z26" s="386"/>
      <c r="AA26" s="386"/>
      <c r="AB26" s="386"/>
    </row>
    <row r="27" spans="1:28" s="468" customFormat="1" ht="19.25" customHeight="1">
      <c r="A27" s="540"/>
      <c r="B27" s="584" t="s">
        <v>378</v>
      </c>
      <c r="C27" s="324" t="str">
        <f>IF(D27="","",VLOOKUP(B27,Data!$B$5:$L$502,2,FALSE))</f>
        <v>WQ78270</v>
      </c>
      <c r="D27" s="470">
        <v>5</v>
      </c>
      <c r="E27" s="525"/>
      <c r="F27" s="325">
        <f>IF(D27="","",VLOOKUP(B27,Data!$B$5:$L$502,11,FALSE))</f>
        <v>5429.44</v>
      </c>
      <c r="G27" s="326">
        <f t="shared" si="0"/>
        <v>27147.199999999997</v>
      </c>
      <c r="H27" s="327" t="str">
        <f>IF(D27="","",VLOOKUP(B27,Data!$B$5:$D$502,3,FALSE))</f>
        <v>C/T</v>
      </c>
      <c r="I27" s="327" t="str">
        <f>IF(D27="","",VLOOKUP(B27,Data!$B$5:$M$502,12,FALSE))</f>
        <v>Indonesia</v>
      </c>
      <c r="J27" s="356" t="s">
        <v>1036</v>
      </c>
      <c r="K27" s="325">
        <f>IF(D27="","",VLOOKUP(B27,Data!$B$5:$E$502,4,FALSE)*D27)</f>
        <v>1525</v>
      </c>
      <c r="L27" s="325">
        <f>IF(D27="","",VLOOKUP(B27,Data!$B$5:$F$502,5,FALSE)*D27)</f>
        <v>1345</v>
      </c>
      <c r="M27" s="357"/>
      <c r="N27" s="358"/>
      <c r="O27" s="359"/>
      <c r="P27" s="360"/>
      <c r="Q27" s="359"/>
      <c r="R27" s="359"/>
      <c r="S27" s="360"/>
      <c r="T27" s="361"/>
      <c r="U27" s="360"/>
      <c r="V27" s="334">
        <f>IF(D27="","",VLOOKUP(B27,Data!$B$5:$J$502,9,FALSE)*D27)</f>
        <v>7.67</v>
      </c>
      <c r="X27" s="386"/>
      <c r="Y27" s="386"/>
      <c r="Z27" s="386"/>
      <c r="AA27" s="386"/>
      <c r="AB27" s="386"/>
    </row>
    <row r="28" spans="1:28" s="468" customFormat="1" ht="19.25" customHeight="1">
      <c r="A28" s="540"/>
      <c r="B28" s="584" t="s">
        <v>361</v>
      </c>
      <c r="C28" s="324" t="str">
        <f>IF(D28="","",VLOOKUP(B28,Data!$B$5:$L$502,2,FALSE))</f>
        <v>WQ78290</v>
      </c>
      <c r="D28" s="470">
        <v>42</v>
      </c>
      <c r="E28" s="525"/>
      <c r="F28" s="325">
        <f>IF(D28="","",VLOOKUP(B28,Data!$B$5:$L$502,11,FALSE))</f>
        <v>4283.7299999999996</v>
      </c>
      <c r="G28" s="326">
        <f t="shared" si="0"/>
        <v>179916.65999999997</v>
      </c>
      <c r="H28" s="327" t="str">
        <f>IF(D28="","",VLOOKUP(B28,Data!$B$5:$D$502,3,FALSE))</f>
        <v>C/T</v>
      </c>
      <c r="I28" s="327" t="str">
        <f>IF(D28="","",VLOOKUP(B28,Data!$B$5:$M$502,12,FALSE))</f>
        <v>Indonesia</v>
      </c>
      <c r="J28" s="356" t="s">
        <v>1036</v>
      </c>
      <c r="K28" s="325">
        <f>IF(D28="","",VLOOKUP(B28,Data!$B$5:$E$502,4,FALSE)*D28)</f>
        <v>12810</v>
      </c>
      <c r="L28" s="325">
        <f>IF(D28="","",VLOOKUP(B28,Data!$B$5:$F$502,5,FALSE)*D28)</f>
        <v>11298</v>
      </c>
      <c r="M28" s="357"/>
      <c r="N28" s="358"/>
      <c r="O28" s="359"/>
      <c r="P28" s="360"/>
      <c r="Q28" s="359"/>
      <c r="R28" s="359"/>
      <c r="S28" s="360"/>
      <c r="T28" s="361"/>
      <c r="U28" s="360"/>
      <c r="V28" s="334">
        <f>IF(D28="","",VLOOKUP(B28,Data!$B$5:$J$502,9,FALSE)*D28)</f>
        <v>64.427999999999997</v>
      </c>
      <c r="X28" s="386"/>
      <c r="Y28" s="386"/>
      <c r="Z28" s="386"/>
      <c r="AA28" s="386"/>
      <c r="AB28" s="386"/>
    </row>
    <row r="29" spans="1:28" s="468" customFormat="1" ht="19.25" customHeight="1">
      <c r="A29" s="540"/>
      <c r="B29" s="584" t="s">
        <v>372</v>
      </c>
      <c r="C29" s="324" t="str">
        <f>IF(D29="","",VLOOKUP(B29,Data!$B$5:$L$502,2,FALSE))</f>
        <v>WQ78280</v>
      </c>
      <c r="D29" s="470">
        <v>1</v>
      </c>
      <c r="E29" s="525"/>
      <c r="F29" s="325">
        <f>IF(D29="","",VLOOKUP(B29,Data!$B$5:$L$502,11,FALSE))</f>
        <v>5431.9</v>
      </c>
      <c r="G29" s="326">
        <f t="shared" si="0"/>
        <v>5431.9</v>
      </c>
      <c r="H29" s="327" t="str">
        <f>IF(D29="","",VLOOKUP(B29,Data!$B$5:$D$502,3,FALSE))</f>
        <v>C/T</v>
      </c>
      <c r="I29" s="327" t="str">
        <f>IF(D29="","",VLOOKUP(B29,Data!$B$5:$M$502,12,FALSE))</f>
        <v>Indonesia</v>
      </c>
      <c r="J29" s="356" t="s">
        <v>1036</v>
      </c>
      <c r="K29" s="325">
        <f>IF(D29="","",VLOOKUP(B29,Data!$B$5:$E$502,4,FALSE)*D29)</f>
        <v>305</v>
      </c>
      <c r="L29" s="325">
        <f>IF(D29="","",VLOOKUP(B29,Data!$B$5:$F$502,5,FALSE)*D29)</f>
        <v>269</v>
      </c>
      <c r="M29" s="357"/>
      <c r="N29" s="358"/>
      <c r="O29" s="359"/>
      <c r="P29" s="360"/>
      <c r="Q29" s="359"/>
      <c r="R29" s="359"/>
      <c r="S29" s="360"/>
      <c r="T29" s="361"/>
      <c r="U29" s="360"/>
      <c r="V29" s="334">
        <f>IF(D29="","",VLOOKUP(B29,Data!$B$5:$J$502,9,FALSE)*D29)</f>
        <v>1.534</v>
      </c>
      <c r="X29" s="386"/>
      <c r="Y29" s="386"/>
      <c r="Z29" s="386"/>
      <c r="AA29" s="386"/>
      <c r="AB29" s="386"/>
    </row>
    <row r="30" spans="1:28" s="468" customFormat="1" ht="19.25" customHeight="1">
      <c r="A30" s="540"/>
      <c r="B30" s="584" t="s">
        <v>40</v>
      </c>
      <c r="C30" s="324" t="str">
        <f>IF(D30="","",VLOOKUP(B30,Data!$B$5:$L$502,2,FALSE))</f>
        <v>ZJ54410</v>
      </c>
      <c r="D30" s="470">
        <v>6</v>
      </c>
      <c r="E30" s="525"/>
      <c r="F30" s="325">
        <f>IF(D30="","",VLOOKUP(B30,Data!$B$5:$L$502,11,FALSE))</f>
        <v>4657.7700000000004</v>
      </c>
      <c r="G30" s="326">
        <f t="shared" si="0"/>
        <v>27946.620000000003</v>
      </c>
      <c r="H30" s="327" t="str">
        <f>IF(D30="","",VLOOKUP(B30,Data!$B$5:$D$502,3,FALSE))</f>
        <v>C/T</v>
      </c>
      <c r="I30" s="327" t="str">
        <f>IF(D30="","",VLOOKUP(B30,Data!$B$5:$M$502,12,FALSE))</f>
        <v>Indonesia</v>
      </c>
      <c r="J30" s="356" t="s">
        <v>1036</v>
      </c>
      <c r="K30" s="325">
        <f>IF(D30="","",VLOOKUP(B30,Data!$B$5:$E$502,4,FALSE)*D30)</f>
        <v>1830</v>
      </c>
      <c r="L30" s="325">
        <f>IF(D30="","",VLOOKUP(B30,Data!$B$5:$F$502,5,FALSE)*D30)</f>
        <v>1614</v>
      </c>
      <c r="M30" s="357"/>
      <c r="N30" s="358"/>
      <c r="O30" s="359"/>
      <c r="P30" s="360"/>
      <c r="Q30" s="359"/>
      <c r="R30" s="359"/>
      <c r="S30" s="360"/>
      <c r="T30" s="361"/>
      <c r="U30" s="360"/>
      <c r="V30" s="334">
        <f>IF(D30="","",VLOOKUP(B30,Data!$B$5:$J$502,9,FALSE)*D30)</f>
        <v>9.2040000000000006</v>
      </c>
      <c r="X30" s="386"/>
      <c r="Y30" s="386"/>
      <c r="Z30" s="386"/>
      <c r="AA30" s="386"/>
      <c r="AB30" s="386"/>
    </row>
    <row r="31" spans="1:28" s="468" customFormat="1" ht="19.25" customHeight="1">
      <c r="A31" s="540"/>
      <c r="B31" s="584" t="s">
        <v>724</v>
      </c>
      <c r="C31" s="324" t="str">
        <f>IF(D31="","",VLOOKUP(B31,Data!$B$5:$L$502,2,FALSE))</f>
        <v>VAC9590</v>
      </c>
      <c r="D31" s="470">
        <v>8</v>
      </c>
      <c r="E31" s="525"/>
      <c r="F31" s="325">
        <f>IF(D31="","",VLOOKUP(B31,Data!$B$5:$L$502,11,FALSE))</f>
        <v>5076.5600000000004</v>
      </c>
      <c r="G31" s="326">
        <f t="shared" si="0"/>
        <v>40612.480000000003</v>
      </c>
      <c r="H31" s="327" t="str">
        <f>IF(D31="","",VLOOKUP(B31,Data!$B$5:$D$502,3,FALSE))</f>
        <v>C/T</v>
      </c>
      <c r="I31" s="327" t="str">
        <f>IF(D31="","",VLOOKUP(B31,Data!$B$5:$M$502,12,FALSE))</f>
        <v>Indonesia</v>
      </c>
      <c r="J31" s="356" t="s">
        <v>1036</v>
      </c>
      <c r="K31" s="325">
        <f>IF(D31="","",VLOOKUP(B31,Data!$B$5:$E$502,4,FALSE)*D31)</f>
        <v>2480</v>
      </c>
      <c r="L31" s="325">
        <f>IF(D31="","",VLOOKUP(B31,Data!$B$5:$F$502,5,FALSE)*D31)</f>
        <v>2192</v>
      </c>
      <c r="M31" s="357"/>
      <c r="N31" s="358"/>
      <c r="O31" s="359"/>
      <c r="P31" s="360"/>
      <c r="Q31" s="359"/>
      <c r="R31" s="359"/>
      <c r="S31" s="360"/>
      <c r="T31" s="361"/>
      <c r="U31" s="360"/>
      <c r="V31" s="334">
        <f>IF(D31="","",VLOOKUP(B31,Data!$B$5:$J$502,9,FALSE)*D31)</f>
        <v>12.272</v>
      </c>
      <c r="X31" s="386"/>
      <c r="Y31" s="386"/>
      <c r="Z31" s="386"/>
      <c r="AA31" s="386"/>
      <c r="AB31" s="386"/>
    </row>
    <row r="32" spans="1:28" s="468" customFormat="1" ht="19.25" customHeight="1">
      <c r="A32" s="540"/>
      <c r="B32" s="584" t="s">
        <v>861</v>
      </c>
      <c r="C32" s="324" t="str">
        <f>IF(D32="","",VLOOKUP(B32,Data!$B$5:$L$502,2,FALSE))</f>
        <v>VAW6640</v>
      </c>
      <c r="D32" s="470">
        <v>1</v>
      </c>
      <c r="E32" s="525"/>
      <c r="F32" s="325">
        <f>IF(D32="","",VLOOKUP(B32,Data!$B$5:$L$502,11,FALSE))</f>
        <v>5449.94</v>
      </c>
      <c r="G32" s="326">
        <f t="shared" si="0"/>
        <v>5449.94</v>
      </c>
      <c r="H32" s="327" t="str">
        <f>IF(D32="","",VLOOKUP(B32,Data!$B$5:$D$502,3,FALSE))</f>
        <v>C/T</v>
      </c>
      <c r="I32" s="327" t="str">
        <f>IF(D32="","",VLOOKUP(B32,Data!$B$5:$M$502,12,FALSE))</f>
        <v>Indonesia</v>
      </c>
      <c r="J32" s="356" t="s">
        <v>1036</v>
      </c>
      <c r="K32" s="325">
        <f>IF(D32="","",VLOOKUP(B32,Data!$B$5:$E$502,4,FALSE)*D32)</f>
        <v>310</v>
      </c>
      <c r="L32" s="325">
        <f>IF(D32="","",VLOOKUP(B32,Data!$B$5:$F$502,5,FALSE)*D32)</f>
        <v>274</v>
      </c>
      <c r="M32" s="357"/>
      <c r="N32" s="358"/>
      <c r="O32" s="359"/>
      <c r="P32" s="360"/>
      <c r="Q32" s="359"/>
      <c r="R32" s="359"/>
      <c r="S32" s="360"/>
      <c r="T32" s="361"/>
      <c r="U32" s="360"/>
      <c r="V32" s="334">
        <f>IF(D32="","",VLOOKUP(B32,Data!$B$5:$J$502,9,FALSE)*D32)</f>
        <v>1.534</v>
      </c>
      <c r="X32" s="386"/>
      <c r="Y32" s="386"/>
      <c r="Z32" s="386"/>
      <c r="AA32" s="386"/>
      <c r="AB32" s="386"/>
    </row>
    <row r="33" spans="1:28" s="468" customFormat="1" ht="19.25" customHeight="1">
      <c r="A33" s="540"/>
      <c r="B33" s="584" t="s">
        <v>382</v>
      </c>
      <c r="C33" s="324" t="str">
        <f>IF(D33="","",VLOOKUP(B33,Data!$B$5:$L$502,2,FALSE))</f>
        <v>WQ78310</v>
      </c>
      <c r="D33" s="470">
        <v>3</v>
      </c>
      <c r="E33" s="525"/>
      <c r="F33" s="325">
        <f>IF(D33="","",VLOOKUP(B33,Data!$B$5:$L$502,11,FALSE))</f>
        <v>6409.6</v>
      </c>
      <c r="G33" s="326">
        <f t="shared" si="0"/>
        <v>19228.800000000003</v>
      </c>
      <c r="H33" s="327" t="str">
        <f>IF(D33="","",VLOOKUP(B33,Data!$B$5:$D$502,3,FALSE))</f>
        <v>C/T</v>
      </c>
      <c r="I33" s="327" t="str">
        <f>IF(D33="","",VLOOKUP(B33,Data!$B$5:$M$502,12,FALSE))</f>
        <v>Indonesia</v>
      </c>
      <c r="J33" s="356" t="s">
        <v>1036</v>
      </c>
      <c r="K33" s="325">
        <f>IF(D33="","",VLOOKUP(B33,Data!$B$5:$E$502,4,FALSE)*D33)</f>
        <v>951</v>
      </c>
      <c r="L33" s="325">
        <f>IF(D33="","",VLOOKUP(B33,Data!$B$5:$F$502,5,FALSE)*D33)</f>
        <v>837</v>
      </c>
      <c r="M33" s="357"/>
      <c r="N33" s="358"/>
      <c r="O33" s="359"/>
      <c r="P33" s="360"/>
      <c r="Q33" s="359"/>
      <c r="R33" s="359"/>
      <c r="S33" s="360"/>
      <c r="T33" s="361"/>
      <c r="U33" s="360"/>
      <c r="V33" s="334">
        <f>IF(D33="","",VLOOKUP(B33,Data!$B$5:$J$502,9,FALSE)*D33)</f>
        <v>5.4180000000000001</v>
      </c>
      <c r="X33" s="386"/>
      <c r="Y33" s="386"/>
      <c r="Z33" s="386"/>
      <c r="AA33" s="386"/>
      <c r="AB33" s="386"/>
    </row>
    <row r="34" spans="1:28" s="468" customFormat="1" ht="19.25" customHeight="1">
      <c r="A34" s="540"/>
      <c r="B34" s="584" t="s">
        <v>340</v>
      </c>
      <c r="C34" s="324" t="str">
        <f>IF(D34="","",VLOOKUP(B34,Data!$B$5:$L$502,2,FALSE))</f>
        <v>ZE62400</v>
      </c>
      <c r="D34" s="470">
        <v>74</v>
      </c>
      <c r="E34" s="525"/>
      <c r="F34" s="325">
        <f>IF(D34="","",VLOOKUP(B34,Data!$B$5:$L$502,11,FALSE))</f>
        <v>1704.47</v>
      </c>
      <c r="G34" s="326">
        <f t="shared" si="0"/>
        <v>126130.78</v>
      </c>
      <c r="H34" s="327" t="str">
        <f>IF(D34="","",VLOOKUP(B34,Data!$B$5:$D$502,3,FALSE))</f>
        <v>C/T</v>
      </c>
      <c r="I34" s="327" t="str">
        <f>IF(D34="","",VLOOKUP(B34,Data!$B$5:$M$502,12,FALSE))</f>
        <v>Indonesia</v>
      </c>
      <c r="J34" s="356" t="s">
        <v>1036</v>
      </c>
      <c r="K34" s="325">
        <f>IF(D34="","",VLOOKUP(B34,Data!$B$5:$E$502,4,FALSE)*D34)</f>
        <v>14874</v>
      </c>
      <c r="L34" s="325">
        <f>IF(D34="","",VLOOKUP(B34,Data!$B$5:$F$502,5,FALSE)*D34)</f>
        <v>13394</v>
      </c>
      <c r="M34" s="357"/>
      <c r="N34" s="358"/>
      <c r="O34" s="359"/>
      <c r="P34" s="360"/>
      <c r="Q34" s="359"/>
      <c r="R34" s="359"/>
      <c r="S34" s="360"/>
      <c r="T34" s="361"/>
      <c r="U34" s="360"/>
      <c r="V34" s="334">
        <f>IF(D34="","",VLOOKUP(B34,Data!$B$5:$J$502,9,FALSE)*D34)</f>
        <v>85.1</v>
      </c>
      <c r="X34" s="386"/>
      <c r="Y34" s="386"/>
      <c r="Z34" s="386"/>
      <c r="AA34" s="386"/>
      <c r="AB34" s="386"/>
    </row>
    <row r="35" spans="1:28" s="468" customFormat="1" ht="19.25" customHeight="1">
      <c r="A35" s="540"/>
      <c r="B35" s="584" t="s">
        <v>353</v>
      </c>
      <c r="C35" s="324" t="str">
        <f>IF(D35="","",VLOOKUP(B35,Data!$B$5:$L$502,2,FALSE))</f>
        <v>ZF71250</v>
      </c>
      <c r="D35" s="470">
        <v>11</v>
      </c>
      <c r="E35" s="525"/>
      <c r="F35" s="325">
        <f>IF(D35="","",VLOOKUP(B35,Data!$B$5:$L$502,11,FALSE))</f>
        <v>1991.71</v>
      </c>
      <c r="G35" s="326">
        <f t="shared" si="0"/>
        <v>21908.81</v>
      </c>
      <c r="H35" s="327" t="str">
        <f>IF(D35="","",VLOOKUP(B35,Data!$B$5:$D$502,3,FALSE))</f>
        <v>C/T</v>
      </c>
      <c r="I35" s="327" t="str">
        <f>IF(D35="","",VLOOKUP(B35,Data!$B$5:$M$502,12,FALSE))</f>
        <v>Indonesia</v>
      </c>
      <c r="J35" s="356" t="s">
        <v>1036</v>
      </c>
      <c r="K35" s="325">
        <f>IF(D35="","",VLOOKUP(B35,Data!$B$5:$E$502,4,FALSE)*D35)</f>
        <v>2420</v>
      </c>
      <c r="L35" s="325">
        <f>IF(D35="","",VLOOKUP(B35,Data!$B$5:$F$502,5,FALSE)*D35)</f>
        <v>2189</v>
      </c>
      <c r="M35" s="357"/>
      <c r="N35" s="358"/>
      <c r="O35" s="359"/>
      <c r="P35" s="360"/>
      <c r="Q35" s="359"/>
      <c r="R35" s="359"/>
      <c r="S35" s="360"/>
      <c r="T35" s="361"/>
      <c r="U35" s="360"/>
      <c r="V35" s="334">
        <f>IF(D35="","",VLOOKUP(B35,Data!$B$5:$J$502,9,FALSE)*D35)</f>
        <v>13.035</v>
      </c>
      <c r="X35" s="386"/>
      <c r="Y35" s="386"/>
      <c r="Z35" s="386"/>
      <c r="AA35" s="386"/>
      <c r="AB35" s="386"/>
    </row>
    <row r="36" spans="1:28" s="468" customFormat="1" ht="19.25" customHeight="1">
      <c r="A36" s="540"/>
      <c r="B36" s="584" t="s">
        <v>25</v>
      </c>
      <c r="C36" s="324" t="str">
        <f>IF(D36="","",VLOOKUP(B36,Data!$B$5:$L$502,2,FALSE))</f>
        <v>ZJ73720</v>
      </c>
      <c r="D36" s="470">
        <v>3</v>
      </c>
      <c r="E36" s="525"/>
      <c r="F36" s="325">
        <f>IF(D36="","",VLOOKUP(B36,Data!$B$5:$L$502,11,FALSE))</f>
        <v>2445.35</v>
      </c>
      <c r="G36" s="326">
        <f t="shared" si="0"/>
        <v>7336.0499999999993</v>
      </c>
      <c r="H36" s="327" t="str">
        <f>IF(D36="","",VLOOKUP(B36,Data!$B$5:$D$502,3,FALSE))</f>
        <v>C/T</v>
      </c>
      <c r="I36" s="327" t="str">
        <f>IF(D36="","",VLOOKUP(B36,Data!$B$5:$M$502,12,FALSE))</f>
        <v>Indonesia</v>
      </c>
      <c r="J36" s="356" t="s">
        <v>1036</v>
      </c>
      <c r="K36" s="325">
        <f>IF(D36="","",VLOOKUP(B36,Data!$B$5:$E$502,4,FALSE)*D36)</f>
        <v>660</v>
      </c>
      <c r="L36" s="325">
        <f>IF(D36="","",VLOOKUP(B36,Data!$B$5:$F$502,5,FALSE)*D36)</f>
        <v>597</v>
      </c>
      <c r="M36" s="357"/>
      <c r="N36" s="358"/>
      <c r="O36" s="359"/>
      <c r="P36" s="360"/>
      <c r="Q36" s="359"/>
      <c r="R36" s="359"/>
      <c r="S36" s="360"/>
      <c r="T36" s="361"/>
      <c r="U36" s="360"/>
      <c r="V36" s="334">
        <f>IF(D36="","",VLOOKUP(B36,Data!$B$5:$J$502,9,FALSE)*D36)</f>
        <v>3.5550000000000002</v>
      </c>
      <c r="X36" s="386"/>
      <c r="Y36" s="386"/>
      <c r="Z36" s="386"/>
      <c r="AA36" s="386"/>
      <c r="AB36" s="386"/>
    </row>
    <row r="37" spans="1:28" s="468" customFormat="1" ht="19.25" customHeight="1">
      <c r="A37" s="540"/>
      <c r="B37" s="584" t="s">
        <v>26</v>
      </c>
      <c r="C37" s="324" t="str">
        <f>IF(D37="","",VLOOKUP(B37,Data!$B$5:$L$502,2,FALSE))</f>
        <v>ZJ73730</v>
      </c>
      <c r="D37" s="470">
        <v>4</v>
      </c>
      <c r="E37" s="525"/>
      <c r="F37" s="325">
        <f>IF(D37="","",VLOOKUP(B37,Data!$B$5:$L$502,11,FALSE))</f>
        <v>2456.2800000000002</v>
      </c>
      <c r="G37" s="326">
        <f t="shared" si="0"/>
        <v>9825.1200000000008</v>
      </c>
      <c r="H37" s="327" t="str">
        <f>IF(D37="","",VLOOKUP(B37,Data!$B$5:$D$502,3,FALSE))</f>
        <v>C/T</v>
      </c>
      <c r="I37" s="327" t="str">
        <f>IF(D37="","",VLOOKUP(B37,Data!$B$5:$M$502,12,FALSE))</f>
        <v>Indonesia</v>
      </c>
      <c r="J37" s="356" t="s">
        <v>1036</v>
      </c>
      <c r="K37" s="325">
        <f>IF(D37="","",VLOOKUP(B37,Data!$B$5:$E$502,4,FALSE)*D37)</f>
        <v>880</v>
      </c>
      <c r="L37" s="325">
        <f>IF(D37="","",VLOOKUP(B37,Data!$B$5:$F$502,5,FALSE)*D37)</f>
        <v>796</v>
      </c>
      <c r="M37" s="357"/>
      <c r="N37" s="358"/>
      <c r="O37" s="359"/>
      <c r="P37" s="360"/>
      <c r="Q37" s="359"/>
      <c r="R37" s="359"/>
      <c r="S37" s="360"/>
      <c r="T37" s="361"/>
      <c r="U37" s="360"/>
      <c r="V37" s="334">
        <f>IF(D37="","",VLOOKUP(B37,Data!$B$5:$J$502,9,FALSE)*D37)</f>
        <v>4.74</v>
      </c>
      <c r="X37" s="386"/>
      <c r="Y37" s="386"/>
      <c r="Z37" s="386"/>
      <c r="AA37" s="386"/>
      <c r="AB37" s="386"/>
    </row>
    <row r="38" spans="1:28" s="468" customFormat="1" ht="19.25" customHeight="1">
      <c r="A38" s="540"/>
      <c r="B38" s="584" t="s">
        <v>355</v>
      </c>
      <c r="C38" s="324" t="str">
        <f>IF(D38="","",VLOOKUP(B38,Data!$B$5:$L$502,2,FALSE))</f>
        <v>ZF42500</v>
      </c>
      <c r="D38" s="470">
        <v>22</v>
      </c>
      <c r="E38" s="525"/>
      <c r="F38" s="325">
        <f>IF(D38="","",VLOOKUP(B38,Data!$B$5:$L$502,11,FALSE))</f>
        <v>2302.7199999999998</v>
      </c>
      <c r="G38" s="326">
        <f t="shared" si="0"/>
        <v>50659.839999999997</v>
      </c>
      <c r="H38" s="327" t="str">
        <f>IF(D38="","",VLOOKUP(B38,Data!$B$5:$D$502,3,FALSE))</f>
        <v>C/T</v>
      </c>
      <c r="I38" s="327" t="str">
        <f>IF(D38="","",VLOOKUP(B38,Data!$B$5:$M$502,12,FALSE))</f>
        <v>Indonesia</v>
      </c>
      <c r="J38" s="356" t="s">
        <v>1036</v>
      </c>
      <c r="K38" s="325">
        <f>IF(D38="","",VLOOKUP(B38,Data!$B$5:$E$502,4,FALSE)*D38)</f>
        <v>5874</v>
      </c>
      <c r="L38" s="325">
        <f>IF(D38="","",VLOOKUP(B38,Data!$B$5:$F$502,5,FALSE)*D38)</f>
        <v>5324</v>
      </c>
      <c r="M38" s="357"/>
      <c r="N38" s="358"/>
      <c r="O38" s="359"/>
      <c r="P38" s="360"/>
      <c r="Q38" s="359"/>
      <c r="R38" s="359"/>
      <c r="S38" s="360"/>
      <c r="T38" s="361"/>
      <c r="U38" s="360"/>
      <c r="V38" s="334">
        <f>IF(D38="","",VLOOKUP(B38,Data!$B$5:$J$502,9,FALSE)*D38)</f>
        <v>32.735999999999997</v>
      </c>
      <c r="X38" s="386"/>
      <c r="Y38" s="386"/>
      <c r="Z38" s="386"/>
      <c r="AA38" s="386"/>
      <c r="AB38" s="386"/>
    </row>
    <row r="39" spans="1:28" s="468" customFormat="1" ht="19.25" customHeight="1">
      <c r="A39" s="540"/>
      <c r="B39" s="584" t="s">
        <v>27</v>
      </c>
      <c r="C39" s="324" t="str">
        <f>IF(D39="","",VLOOKUP(B39,Data!$B$5:$L$502,2,FALSE))</f>
        <v>ZJ73750</v>
      </c>
      <c r="D39" s="470">
        <v>6</v>
      </c>
      <c r="E39" s="525"/>
      <c r="F39" s="325">
        <f>IF(D39="","",VLOOKUP(B39,Data!$B$5:$L$502,11,FALSE))</f>
        <v>2662.91</v>
      </c>
      <c r="G39" s="326">
        <f t="shared" si="0"/>
        <v>15977.46</v>
      </c>
      <c r="H39" s="327" t="str">
        <f>IF(D39="","",VLOOKUP(B39,Data!$B$5:$D$502,3,FALSE))</f>
        <v>C/T</v>
      </c>
      <c r="I39" s="327" t="str">
        <f>IF(D39="","",VLOOKUP(B39,Data!$B$5:$M$502,12,FALSE))</f>
        <v>Indonesia</v>
      </c>
      <c r="J39" s="356" t="s">
        <v>1036</v>
      </c>
      <c r="K39" s="325">
        <f>IF(D39="","",VLOOKUP(B39,Data!$B$5:$E$502,4,FALSE)*D39)</f>
        <v>1602</v>
      </c>
      <c r="L39" s="325">
        <f>IF(D39="","",VLOOKUP(B39,Data!$B$5:$F$502,5,FALSE)*D39)</f>
        <v>1452</v>
      </c>
      <c r="M39" s="357"/>
      <c r="N39" s="358"/>
      <c r="O39" s="359"/>
      <c r="P39" s="360"/>
      <c r="Q39" s="359"/>
      <c r="R39" s="359"/>
      <c r="S39" s="360"/>
      <c r="T39" s="361"/>
      <c r="U39" s="360"/>
      <c r="V39" s="334">
        <f>IF(D39="","",VLOOKUP(B39,Data!$B$5:$J$502,9,FALSE)*D39)</f>
        <v>8.9280000000000008</v>
      </c>
      <c r="X39" s="386"/>
      <c r="Y39" s="386"/>
      <c r="Z39" s="386"/>
      <c r="AA39" s="386"/>
      <c r="AB39" s="386"/>
    </row>
    <row r="40" spans="1:28" s="468" customFormat="1" ht="19.25" customHeight="1">
      <c r="A40" s="540"/>
      <c r="B40" s="584" t="s">
        <v>28</v>
      </c>
      <c r="C40" s="324" t="str">
        <f>IF(D40="","",VLOOKUP(B40,Data!$B$5:$L$502,2,FALSE))</f>
        <v>ZJ73760</v>
      </c>
      <c r="D40" s="470">
        <v>1</v>
      </c>
      <c r="E40" s="525"/>
      <c r="F40" s="325">
        <f>IF(D40="","",VLOOKUP(B40,Data!$B$5:$L$502,11,FALSE))</f>
        <v>2671.97</v>
      </c>
      <c r="G40" s="326">
        <f t="shared" si="0"/>
        <v>2671.97</v>
      </c>
      <c r="H40" s="327" t="str">
        <f>IF(D40="","",VLOOKUP(B40,Data!$B$5:$D$502,3,FALSE))</f>
        <v>C/T</v>
      </c>
      <c r="I40" s="327" t="str">
        <f>IF(D40="","",VLOOKUP(B40,Data!$B$5:$M$502,12,FALSE))</f>
        <v>Indonesia</v>
      </c>
      <c r="J40" s="356" t="s">
        <v>1036</v>
      </c>
      <c r="K40" s="325">
        <f>IF(D40="","",VLOOKUP(B40,Data!$B$5:$E$502,4,FALSE)*D40)</f>
        <v>267</v>
      </c>
      <c r="L40" s="325">
        <f>IF(D40="","",VLOOKUP(B40,Data!$B$5:$F$502,5,FALSE)*D40)</f>
        <v>242</v>
      </c>
      <c r="M40" s="357"/>
      <c r="N40" s="358"/>
      <c r="O40" s="359"/>
      <c r="P40" s="360"/>
      <c r="Q40" s="359"/>
      <c r="R40" s="359"/>
      <c r="S40" s="360"/>
      <c r="T40" s="361"/>
      <c r="U40" s="360"/>
      <c r="V40" s="334">
        <f>IF(D40="","",VLOOKUP(B40,Data!$B$5:$J$502,9,FALSE)*D40)</f>
        <v>1.488</v>
      </c>
      <c r="X40" s="386"/>
      <c r="Y40" s="386"/>
      <c r="Z40" s="386"/>
      <c r="AA40" s="386"/>
      <c r="AB40" s="386"/>
    </row>
    <row r="41" spans="1:28" s="468" customFormat="1" ht="19.25" customHeight="1">
      <c r="A41" s="540"/>
      <c r="B41" s="584" t="s">
        <v>890</v>
      </c>
      <c r="C41" s="324" t="str">
        <f>IF(D41="","",VLOOKUP(B41,Data!$B$5:$L$502,2,FALSE))</f>
        <v>VCM7830</v>
      </c>
      <c r="D41" s="470">
        <v>1</v>
      </c>
      <c r="E41" s="525"/>
      <c r="F41" s="325">
        <f>IF(D41="","",VLOOKUP(B41,Data!$B$5:$L$502,11,FALSE))</f>
        <v>3103.93</v>
      </c>
      <c r="G41" s="326">
        <f t="shared" si="0"/>
        <v>3103.93</v>
      </c>
      <c r="H41" s="327" t="str">
        <f>IF(D41="","",VLOOKUP(B41,Data!$B$5:$D$502,3,FALSE))</f>
        <v>C/T</v>
      </c>
      <c r="I41" s="327" t="str">
        <f>IF(D41="","",VLOOKUP(B41,Data!$B$5:$M$502,12,FALSE))</f>
        <v>Indonesia</v>
      </c>
      <c r="J41" s="356" t="s">
        <v>1036</v>
      </c>
      <c r="K41" s="325">
        <f>IF(D41="","",VLOOKUP(B41,Data!$B$5:$E$502,4,FALSE)*D41)</f>
        <v>265</v>
      </c>
      <c r="L41" s="325">
        <f>IF(D41="","",VLOOKUP(B41,Data!$B$5:$F$502,5,FALSE)*D41)</f>
        <v>240</v>
      </c>
      <c r="M41" s="357"/>
      <c r="N41" s="358"/>
      <c r="O41" s="359"/>
      <c r="P41" s="360"/>
      <c r="Q41" s="359"/>
      <c r="R41" s="359"/>
      <c r="S41" s="360"/>
      <c r="T41" s="361"/>
      <c r="U41" s="360"/>
      <c r="V41" s="334">
        <f>IF(D41="","",VLOOKUP(B41,Data!$B$5:$J$502,9,FALSE)*D41)</f>
        <v>1.407</v>
      </c>
      <c r="X41" s="386"/>
      <c r="Y41" s="386"/>
      <c r="Z41" s="386"/>
      <c r="AA41" s="386"/>
      <c r="AB41" s="386"/>
    </row>
    <row r="42" spans="1:28" s="468" customFormat="1" ht="19.25" customHeight="1">
      <c r="A42" s="540"/>
      <c r="B42" s="584" t="s">
        <v>892</v>
      </c>
      <c r="C42" s="324" t="str">
        <f>IF(D42="","",VLOOKUP(B42,Data!$B$5:$L$502,2,FALSE))</f>
        <v>VCM7890</v>
      </c>
      <c r="D42" s="470">
        <v>24</v>
      </c>
      <c r="E42" s="312"/>
      <c r="F42" s="325">
        <f>IF(D42="","",VLOOKUP(B42,Data!$B$5:$L$502,11,FALSE))</f>
        <v>2253.08</v>
      </c>
      <c r="G42" s="326">
        <f t="shared" si="0"/>
        <v>54073.919999999998</v>
      </c>
      <c r="H42" s="327" t="str">
        <f>IF(D42="","",VLOOKUP(B42,Data!$B$5:$D$502,3,FALSE))</f>
        <v>C/T</v>
      </c>
      <c r="I42" s="327" t="str">
        <f>IF(D42="","",VLOOKUP(B42,Data!$B$5:$M$502,12,FALSE))</f>
        <v>Indonesia</v>
      </c>
      <c r="J42" s="356" t="s">
        <v>1036</v>
      </c>
      <c r="K42" s="325">
        <f>IF(D42="","",VLOOKUP(B42,Data!$B$5:$E$502,4,FALSE)*D42)</f>
        <v>6240</v>
      </c>
      <c r="L42" s="325">
        <f>IF(D42="","",VLOOKUP(B42,Data!$B$5:$F$502,5,FALSE)*D42)</f>
        <v>5640</v>
      </c>
      <c r="M42" s="357"/>
      <c r="N42" s="358"/>
      <c r="O42" s="359"/>
      <c r="P42" s="360"/>
      <c r="Q42" s="359"/>
      <c r="R42" s="359"/>
      <c r="S42" s="360"/>
      <c r="T42" s="361"/>
      <c r="U42" s="360"/>
      <c r="V42" s="334">
        <f>IF(D42="","",VLOOKUP(B42,Data!$B$5:$J$502,9,FALSE)*D42)</f>
        <v>33.768000000000001</v>
      </c>
      <c r="X42" s="386"/>
      <c r="Y42" s="386"/>
      <c r="Z42" s="386"/>
      <c r="AA42" s="386"/>
      <c r="AB42" s="386"/>
    </row>
    <row r="43" spans="1:28" s="468" customFormat="1" ht="19.25" customHeight="1">
      <c r="A43" s="540"/>
      <c r="B43" s="584" t="s">
        <v>893</v>
      </c>
      <c r="C43" s="324" t="str">
        <f>IF(D43="","",VLOOKUP(B43,Data!$B$5:$L$502,2,FALSE))</f>
        <v>VCM7900</v>
      </c>
      <c r="D43" s="470">
        <v>15</v>
      </c>
      <c r="E43" s="525"/>
      <c r="F43" s="325">
        <f>IF(D43="","",VLOOKUP(B43,Data!$B$5:$L$502,11,FALSE))</f>
        <v>2696.84</v>
      </c>
      <c r="G43" s="326">
        <f t="shared" si="0"/>
        <v>40452.600000000006</v>
      </c>
      <c r="H43" s="327" t="str">
        <f>IF(D43="","",VLOOKUP(B43,Data!$B$5:$D$502,3,FALSE))</f>
        <v>C/T</v>
      </c>
      <c r="I43" s="327" t="str">
        <f>IF(D43="","",VLOOKUP(B43,Data!$B$5:$M$502,12,FALSE))</f>
        <v>Indonesia</v>
      </c>
      <c r="J43" s="356" t="s">
        <v>1036</v>
      </c>
      <c r="K43" s="325">
        <f>IF(D43="","",VLOOKUP(B43,Data!$B$5:$E$502,4,FALSE)*D43)</f>
        <v>3900</v>
      </c>
      <c r="L43" s="325">
        <f>IF(D43="","",VLOOKUP(B43,Data!$B$5:$F$502,5,FALSE)*D43)</f>
        <v>3525</v>
      </c>
      <c r="M43" s="357"/>
      <c r="N43" s="358"/>
      <c r="O43" s="359"/>
      <c r="P43" s="360"/>
      <c r="Q43" s="359"/>
      <c r="R43" s="359"/>
      <c r="S43" s="360"/>
      <c r="T43" s="361"/>
      <c r="U43" s="360"/>
      <c r="V43" s="334">
        <f>IF(D43="","",VLOOKUP(B43,Data!$B$5:$J$502,9,FALSE)*D43)</f>
        <v>21.105</v>
      </c>
      <c r="X43" s="386"/>
      <c r="Y43" s="386"/>
      <c r="Z43" s="386"/>
      <c r="AA43" s="386"/>
      <c r="AB43" s="386"/>
    </row>
    <row r="44" spans="1:28" s="468" customFormat="1" ht="19.25" customHeight="1">
      <c r="A44" s="540"/>
      <c r="B44" s="499"/>
      <c r="C44" s="324" t="str">
        <f>IF(D44="","",VLOOKUP(B44,Data!$B$5:$L$502,2,FALSE))</f>
        <v/>
      </c>
      <c r="D44" s="485"/>
      <c r="E44" s="312"/>
      <c r="F44" s="325" t="str">
        <f>IF(D44="","",VLOOKUP(B44,Data!$B$5:$L$502,11,FALSE))</f>
        <v/>
      </c>
      <c r="G44" s="326" t="str">
        <f t="shared" si="0"/>
        <v>-</v>
      </c>
      <c r="H44" s="327" t="str">
        <f>IF(D44="","",VLOOKUP(B44,Data!$B$5:$D$502,3,FALSE))</f>
        <v/>
      </c>
      <c r="I44" s="327" t="str">
        <f>IF(D44="","",VLOOKUP(B44,Data!$B$5:$M$502,12,FALSE))</f>
        <v/>
      </c>
      <c r="J44" s="356"/>
      <c r="K44" s="325" t="str">
        <f>IF(D44="","",VLOOKUP(B44,Data!$B$5:$E$502,4,FALSE)*D44)</f>
        <v/>
      </c>
      <c r="L44" s="325" t="str">
        <f>IF(D44="","",VLOOKUP(B44,Data!$B$5:$F$502,5,FALSE)*D44)</f>
        <v/>
      </c>
      <c r="M44" s="357"/>
      <c r="N44" s="358"/>
      <c r="O44" s="359"/>
      <c r="P44" s="360"/>
      <c r="Q44" s="359"/>
      <c r="R44" s="359"/>
      <c r="S44" s="360"/>
      <c r="T44" s="361"/>
      <c r="U44" s="360"/>
      <c r="V44" s="334" t="str">
        <f>IF(D44="","",VLOOKUP(B44,Data!$B$5:$J$502,9,FALSE)*D44)</f>
        <v/>
      </c>
      <c r="X44" s="386"/>
      <c r="Y44" s="386"/>
      <c r="Z44" s="386"/>
      <c r="AA44" s="386"/>
      <c r="AB44" s="386"/>
    </row>
    <row r="45" spans="1:28" s="440" customFormat="1" ht="17.5">
      <c r="A45" s="540"/>
      <c r="B45" s="784"/>
      <c r="C45" s="785"/>
      <c r="D45" s="510">
        <f>SUM(D17:D44)</f>
        <v>296</v>
      </c>
      <c r="E45" s="463"/>
      <c r="F45" s="351"/>
      <c r="G45" s="351">
        <f>SUM(G17:G44)</f>
        <v>1098034.0100000002</v>
      </c>
      <c r="H45" s="462"/>
      <c r="I45" s="462"/>
      <c r="J45" s="462"/>
      <c r="K45" s="351">
        <f>SUM(K17:K44)</f>
        <v>80529</v>
      </c>
      <c r="L45" s="351">
        <f>SUM(L17:L44)</f>
        <v>72046</v>
      </c>
      <c r="M45" s="351">
        <f>SUM(M18:M44)</f>
        <v>0</v>
      </c>
      <c r="N45" s="351" t="e">
        <f>SUM(#REF!)</f>
        <v>#REF!</v>
      </c>
      <c r="O45" s="351">
        <f>SUM(O18:O44)</f>
        <v>0</v>
      </c>
      <c r="P45" s="351">
        <f>SUM(P18:P44)</f>
        <v>0</v>
      </c>
      <c r="Q45" s="351" t="e">
        <f>SUM(#REF!)</f>
        <v>#REF!</v>
      </c>
      <c r="R45" s="351">
        <f>SUM(R18:R44)</f>
        <v>0</v>
      </c>
      <c r="S45" s="351">
        <f>SUM(S18:S44)</f>
        <v>0</v>
      </c>
      <c r="T45" s="351"/>
      <c r="U45" s="351">
        <f>SUM(U18:U44)</f>
        <v>0</v>
      </c>
      <c r="V45" s="354">
        <f>SUM(V17:V44)</f>
        <v>432.53600000000006</v>
      </c>
    </row>
    <row r="46" spans="1:28" ht="16.5">
      <c r="A46" s="540"/>
      <c r="B46" s="786"/>
      <c r="C46" s="787"/>
      <c r="D46" s="511"/>
      <c r="E46" s="412"/>
      <c r="F46" s="183" t="s">
        <v>821</v>
      </c>
      <c r="G46" s="180"/>
      <c r="H46" s="442"/>
      <c r="I46" s="442"/>
      <c r="J46" s="442"/>
      <c r="K46" s="184"/>
      <c r="L46" s="180"/>
      <c r="M46" s="414"/>
      <c r="N46" s="413"/>
      <c r="O46" s="413"/>
      <c r="P46" s="413"/>
      <c r="Q46" s="413"/>
      <c r="R46" s="413"/>
      <c r="S46" s="413"/>
      <c r="T46" s="414"/>
      <c r="U46" s="414"/>
      <c r="V46" s="182"/>
    </row>
    <row r="47" spans="1:28" ht="13">
      <c r="A47" s="393" t="s">
        <v>530</v>
      </c>
      <c r="B47" s="394"/>
      <c r="C47" s="444"/>
      <c r="D47" s="512" t="s">
        <v>538</v>
      </c>
      <c r="E47" s="407"/>
      <c r="F47" s="80" t="s">
        <v>83</v>
      </c>
      <c r="G47" s="84"/>
      <c r="H47" s="423" t="s">
        <v>84</v>
      </c>
      <c r="I47" s="446"/>
      <c r="J47" s="175" t="s">
        <v>85</v>
      </c>
      <c r="K47" s="175"/>
      <c r="L47" s="765" t="s">
        <v>86</v>
      </c>
      <c r="M47" s="766"/>
      <c r="N47" s="766"/>
      <c r="O47" s="766"/>
      <c r="P47" s="766"/>
      <c r="Q47" s="766"/>
      <c r="R47" s="766"/>
      <c r="S47" s="766"/>
      <c r="T47" s="766"/>
      <c r="U47" s="766"/>
      <c r="V47" s="767"/>
    </row>
    <row r="48" spans="1:28" ht="13">
      <c r="A48" s="400" t="s">
        <v>531</v>
      </c>
      <c r="C48" s="409"/>
      <c r="D48" s="501" t="s">
        <v>88</v>
      </c>
      <c r="F48" s="768"/>
      <c r="G48" s="769"/>
      <c r="H48" s="400" t="s">
        <v>89</v>
      </c>
      <c r="I48" s="447"/>
      <c r="J48" s="177" t="s">
        <v>90</v>
      </c>
      <c r="K48" s="177"/>
      <c r="L48" s="173"/>
      <c r="V48" s="178"/>
    </row>
    <row r="49" spans="1:22">
      <c r="A49" s="400" t="s">
        <v>532</v>
      </c>
      <c r="C49" s="401"/>
      <c r="F49" s="768"/>
      <c r="G49" s="769"/>
      <c r="H49" s="400"/>
      <c r="I49" s="447"/>
      <c r="J49" s="177" t="s">
        <v>94</v>
      </c>
      <c r="K49" s="177"/>
      <c r="L49" s="173"/>
      <c r="V49" s="178"/>
    </row>
    <row r="50" spans="1:22" ht="12" customHeight="1">
      <c r="A50" s="412"/>
      <c r="B50" s="413"/>
      <c r="C50" s="448"/>
      <c r="D50" s="501" t="s">
        <v>95</v>
      </c>
      <c r="F50" s="768"/>
      <c r="G50" s="769"/>
      <c r="H50" s="400" t="s">
        <v>96</v>
      </c>
      <c r="I50" s="447"/>
      <c r="J50" s="177"/>
      <c r="K50" s="177"/>
      <c r="L50" s="173"/>
      <c r="V50" s="178"/>
    </row>
    <row r="51" spans="1:22" ht="13">
      <c r="A51" s="393" t="s">
        <v>97</v>
      </c>
      <c r="B51" s="407"/>
      <c r="C51" s="395"/>
      <c r="D51" s="501" t="s">
        <v>98</v>
      </c>
      <c r="F51" s="88" t="s">
        <v>99</v>
      </c>
      <c r="G51" s="85"/>
      <c r="H51" s="400" t="s">
        <v>89</v>
      </c>
      <c r="I51" s="447"/>
      <c r="J51" s="177" t="s">
        <v>100</v>
      </c>
      <c r="K51" s="177"/>
      <c r="L51" s="173"/>
      <c r="V51" s="178"/>
    </row>
    <row r="52" spans="1:22" ht="14.25" customHeight="1">
      <c r="A52" s="400" t="s">
        <v>546</v>
      </c>
      <c r="C52" s="401"/>
      <c r="D52" s="501" t="s">
        <v>101</v>
      </c>
      <c r="F52" s="89"/>
      <c r="G52" s="187"/>
      <c r="H52" s="400" t="s">
        <v>102</v>
      </c>
      <c r="I52" s="447"/>
      <c r="J52" s="177" t="s">
        <v>533</v>
      </c>
      <c r="K52" s="177"/>
      <c r="L52" s="770" t="s">
        <v>104</v>
      </c>
      <c r="M52" s="771"/>
      <c r="N52" s="771"/>
      <c r="O52" s="771"/>
      <c r="P52" s="771"/>
      <c r="Q52" s="771"/>
      <c r="R52" s="771"/>
      <c r="S52" s="771"/>
      <c r="T52" s="771"/>
      <c r="U52" s="771"/>
      <c r="V52" s="772"/>
    </row>
    <row r="53" spans="1:22" ht="16.25" customHeight="1">
      <c r="A53" s="412"/>
      <c r="B53" s="413"/>
      <c r="C53" s="414"/>
      <c r="D53" s="513"/>
      <c r="E53" s="413"/>
      <c r="F53" s="778" t="s">
        <v>1053</v>
      </c>
      <c r="G53" s="782"/>
      <c r="H53" s="778" t="s">
        <v>1050</v>
      </c>
      <c r="I53" s="782"/>
      <c r="J53" s="181" t="s">
        <v>105</v>
      </c>
      <c r="K53" s="181"/>
      <c r="L53" s="762" t="s">
        <v>106</v>
      </c>
      <c r="M53" s="763"/>
      <c r="N53" s="763"/>
      <c r="O53" s="763"/>
      <c r="P53" s="763"/>
      <c r="Q53" s="763"/>
      <c r="R53" s="763"/>
      <c r="S53" s="763"/>
      <c r="T53" s="763"/>
      <c r="U53" s="763"/>
      <c r="V53" s="764"/>
    </row>
    <row r="54" spans="1:22" ht="18" customHeight="1"/>
    <row r="55" spans="1:22" ht="44.5" customHeight="1"/>
    <row r="56" spans="1:22" s="460" customFormat="1" ht="17.25" customHeight="1">
      <c r="A56" s="203" t="s">
        <v>942</v>
      </c>
      <c r="B56" s="169"/>
      <c r="C56" s="203" t="s">
        <v>597</v>
      </c>
      <c r="D56" s="500"/>
      <c r="E56" s="168"/>
      <c r="F56" s="203" t="s">
        <v>936</v>
      </c>
      <c r="G56" s="169"/>
      <c r="H56" s="203" t="s">
        <v>597</v>
      </c>
      <c r="K56" s="225"/>
      <c r="L56" s="225"/>
      <c r="V56" s="226"/>
    </row>
    <row r="57" spans="1:22" s="460" customFormat="1" ht="17.25" customHeight="1">
      <c r="A57" s="203" t="s">
        <v>943</v>
      </c>
      <c r="B57" s="169"/>
      <c r="C57" s="203" t="s">
        <v>948</v>
      </c>
      <c r="D57" s="500"/>
      <c r="E57" s="168"/>
      <c r="F57" s="203" t="s">
        <v>937</v>
      </c>
      <c r="G57" s="169"/>
      <c r="H57" s="203" t="s">
        <v>947</v>
      </c>
      <c r="K57" s="225"/>
      <c r="L57" s="225"/>
      <c r="V57" s="226"/>
    </row>
    <row r="58" spans="1:22" s="460" customFormat="1" ht="17.25" customHeight="1">
      <c r="A58" s="203" t="s">
        <v>944</v>
      </c>
      <c r="B58" s="169"/>
      <c r="C58" s="203" t="s">
        <v>947</v>
      </c>
      <c r="D58" s="500"/>
      <c r="E58" s="168"/>
      <c r="F58" s="203" t="s">
        <v>938</v>
      </c>
      <c r="G58" s="169"/>
      <c r="H58" s="203" t="s">
        <v>597</v>
      </c>
      <c r="K58" s="225"/>
      <c r="L58" s="225"/>
      <c r="V58" s="226"/>
    </row>
    <row r="59" spans="1:22" s="460" customFormat="1" ht="17.25" customHeight="1">
      <c r="A59" s="203" t="s">
        <v>945</v>
      </c>
      <c r="B59" s="169"/>
      <c r="C59" s="203" t="s">
        <v>597</v>
      </c>
      <c r="D59" s="500"/>
      <c r="E59" s="168"/>
      <c r="F59" s="203" t="s">
        <v>939</v>
      </c>
      <c r="G59" s="169"/>
      <c r="H59" s="203" t="s">
        <v>597</v>
      </c>
      <c r="K59" s="225"/>
      <c r="L59" s="225"/>
      <c r="V59" s="226"/>
    </row>
    <row r="60" spans="1:22" s="460" customFormat="1" ht="17.25" customHeight="1">
      <c r="A60" s="203" t="s">
        <v>946</v>
      </c>
      <c r="B60" s="169"/>
      <c r="C60" s="203" t="s">
        <v>597</v>
      </c>
      <c r="D60" s="500"/>
      <c r="E60" s="168"/>
      <c r="F60" s="203" t="s">
        <v>941</v>
      </c>
      <c r="G60" s="169"/>
      <c r="H60" s="203" t="s">
        <v>597</v>
      </c>
      <c r="K60" s="225"/>
      <c r="L60" s="225"/>
      <c r="V60" s="226"/>
    </row>
    <row r="61" spans="1:22" ht="20">
      <c r="A61" s="168"/>
      <c r="B61" s="168"/>
      <c r="C61" s="168"/>
      <c r="D61" s="500"/>
      <c r="E61" s="168"/>
      <c r="F61" s="203" t="s">
        <v>940</v>
      </c>
      <c r="H61" s="203" t="s">
        <v>597</v>
      </c>
    </row>
    <row r="62" spans="1:22" ht="14">
      <c r="A62" s="459"/>
      <c r="B62" s="435"/>
      <c r="C62" s="167"/>
      <c r="D62" s="514"/>
    </row>
    <row r="63" spans="1:22" ht="14">
      <c r="A63" s="450"/>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35"/>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52"/>
      <c r="B76" s="435"/>
      <c r="C76" s="167"/>
      <c r="D76" s="514"/>
    </row>
    <row r="77" spans="1:4" ht="14">
      <c r="A77" s="452"/>
      <c r="B77" s="435"/>
      <c r="C77" s="167"/>
      <c r="D77" s="514"/>
    </row>
    <row r="78" spans="1:4" ht="14">
      <c r="A78" s="452"/>
      <c r="B78" s="435"/>
      <c r="C78" s="167"/>
      <c r="D78" s="514"/>
    </row>
    <row r="79" spans="1:4" ht="14">
      <c r="A79" s="452"/>
      <c r="B79" s="435"/>
      <c r="C79" s="167"/>
      <c r="D79" s="514"/>
    </row>
    <row r="80" spans="1:4" ht="14">
      <c r="A80" s="452"/>
      <c r="B80" s="435"/>
      <c r="C80" s="167"/>
      <c r="D80" s="514"/>
    </row>
    <row r="81" spans="1:4" ht="14">
      <c r="A81" s="452"/>
      <c r="B81" s="435"/>
      <c r="C81" s="167"/>
      <c r="D81" s="514"/>
    </row>
    <row r="82" spans="1:4" ht="14">
      <c r="A82" s="452"/>
      <c r="B82" s="435"/>
      <c r="C82" s="167"/>
      <c r="D82" s="514"/>
    </row>
    <row r="83" spans="1:4" ht="14">
      <c r="A83" s="435"/>
      <c r="B83" s="435"/>
      <c r="C83" s="167"/>
      <c r="D83" s="514"/>
    </row>
    <row r="84" spans="1:4" ht="14">
      <c r="B84" s="435"/>
      <c r="C84" s="167"/>
      <c r="D84" s="514"/>
    </row>
    <row r="85" spans="1:4" ht="14">
      <c r="B85" s="435"/>
      <c r="C85" s="167"/>
      <c r="D85" s="514"/>
    </row>
    <row r="86" spans="1:4" ht="14">
      <c r="B86" s="435"/>
      <c r="C86" s="167"/>
      <c r="D86" s="514"/>
    </row>
    <row r="87" spans="1:4" ht="14">
      <c r="B87" s="435"/>
      <c r="C87" s="167"/>
      <c r="D87" s="514"/>
    </row>
    <row r="88" spans="1:4" ht="14">
      <c r="B88" s="435"/>
      <c r="C88" s="167"/>
      <c r="D88" s="514"/>
    </row>
    <row r="89" spans="1:4" ht="14">
      <c r="B89" s="435"/>
      <c r="C89" s="167"/>
      <c r="D89" s="514"/>
    </row>
    <row r="90" spans="1:4" ht="14">
      <c r="B90" s="435"/>
      <c r="C90" s="167"/>
      <c r="D90" s="514"/>
    </row>
    <row r="91" spans="1:4" ht="14">
      <c r="B91" s="435"/>
      <c r="C91" s="167"/>
      <c r="D91" s="514"/>
    </row>
    <row r="92" spans="1:4" ht="14">
      <c r="B92" s="435"/>
      <c r="C92" s="167"/>
      <c r="D92" s="514"/>
    </row>
    <row r="93" spans="1:4" ht="14">
      <c r="B93" s="435"/>
      <c r="C93" s="167"/>
      <c r="D93" s="514"/>
    </row>
    <row r="94" spans="1:4" ht="14">
      <c r="B94" s="435"/>
      <c r="C94" s="167"/>
      <c r="D94" s="514"/>
    </row>
    <row r="95" spans="1:4" ht="14">
      <c r="B95" s="435"/>
      <c r="C95" s="167"/>
      <c r="D95" s="514"/>
    </row>
  </sheetData>
  <mergeCells count="9">
    <mergeCell ref="F53:G53"/>
    <mergeCell ref="H53:I53"/>
    <mergeCell ref="L53:V53"/>
    <mergeCell ref="B45:C46"/>
    <mergeCell ref="L47:V47"/>
    <mergeCell ref="F48:G48"/>
    <mergeCell ref="F49:G49"/>
    <mergeCell ref="F50:G50"/>
    <mergeCell ref="L52:V52"/>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B80"/>
  <sheetViews>
    <sheetView topLeftCell="A16" zoomScale="70" zoomScaleNormal="70" zoomScaleSheetLayoutView="115" workbookViewId="0">
      <selection activeCell="H42" sqref="H42:I42"/>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3.542968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599"/>
      <c r="I10" s="60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474"/>
      <c r="E18" s="525"/>
      <c r="F18" s="325" t="str">
        <f>IF(D18="","",VLOOKUP(B18,Data!$B$5:$L$502,11,FALSE))</f>
        <v/>
      </c>
      <c r="G18" s="326" t="str">
        <f t="shared" ref="G18:G29"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350</v>
      </c>
      <c r="C19" s="324" t="str">
        <f>IF(D19="","",VLOOKUP(B19,Data!$B$5:$L$502,2,FALSE))</f>
        <v>ZU05460</v>
      </c>
      <c r="D19" s="470">
        <v>1</v>
      </c>
      <c r="E19" s="525" t="s">
        <v>528</v>
      </c>
      <c r="F19" s="325">
        <f>IF(D19="","",VLOOKUP(B19,Data!$B$5:$L$502,11,FALSE))</f>
        <v>5913.05</v>
      </c>
      <c r="G19" s="326">
        <f t="shared" si="0"/>
        <v>5913.05</v>
      </c>
      <c r="H19" s="327" t="str">
        <f>IF(D19="","",VLOOKUP(B19,Data!$B$5:$D$502,3,FALSE))</f>
        <v>C/T</v>
      </c>
      <c r="I19" s="327" t="str">
        <f>IF(D19="","",VLOOKUP(B19,Data!$B$5:$M$502,12,FALSE))</f>
        <v>Indonesia</v>
      </c>
      <c r="J19" s="356" t="s">
        <v>1036</v>
      </c>
      <c r="K19" s="325">
        <f>IF(D19="","",VLOOKUP(B19,Data!$B$5:$E$502,4,FALSE)*D19)</f>
        <v>338</v>
      </c>
      <c r="L19" s="325">
        <f>IF(D19="","",VLOOKUP(B19,Data!$B$5:$F$502,5,FALSE)*D19)</f>
        <v>297</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v>2</v>
      </c>
      <c r="B20" s="584" t="s">
        <v>409</v>
      </c>
      <c r="C20" s="324" t="str">
        <f>IF(D20="","",VLOOKUP(B20,Data!$B$5:$L$502,2,FALSE))</f>
        <v>ZU62650</v>
      </c>
      <c r="D20" s="470">
        <v>5</v>
      </c>
      <c r="E20" s="525"/>
      <c r="F20" s="325">
        <f>IF(D20="","",VLOOKUP(B20,Data!$B$5:$L$502,11,FALSE))</f>
        <v>6876.72</v>
      </c>
      <c r="G20" s="326">
        <f t="shared" si="0"/>
        <v>34383.599999999999</v>
      </c>
      <c r="H20" s="327" t="str">
        <f>IF(D20="","",VLOOKUP(B20,Data!$B$5:$D$502,3,FALSE))</f>
        <v>C/T</v>
      </c>
      <c r="I20" s="327" t="str">
        <f>IF(D20="","",VLOOKUP(B20,Data!$B$5:$M$502,12,FALSE))</f>
        <v>Indonesia</v>
      </c>
      <c r="J20" s="356" t="s">
        <v>1036</v>
      </c>
      <c r="K20" s="325">
        <f>IF(D20="","",VLOOKUP(B20,Data!$B$5:$E$502,4,FALSE)*D20)</f>
        <v>1690</v>
      </c>
      <c r="L20" s="325">
        <f>IF(D20="","",VLOOKUP(B20,Data!$B$5:$F$502,5,FALSE)*D20)</f>
        <v>1520</v>
      </c>
      <c r="M20" s="357"/>
      <c r="N20" s="358"/>
      <c r="O20" s="359"/>
      <c r="P20" s="360"/>
      <c r="Q20" s="359"/>
      <c r="R20" s="359"/>
      <c r="S20" s="360"/>
      <c r="T20" s="361"/>
      <c r="U20" s="360"/>
      <c r="V20" s="334">
        <f>IF(D20="","",VLOOKUP(B20,Data!$B$5:$J$502,9,FALSE)*D20)</f>
        <v>9.0300000000000011</v>
      </c>
      <c r="X20" s="386"/>
      <c r="Y20" s="386"/>
      <c r="Z20" s="386"/>
      <c r="AA20" s="386"/>
      <c r="AB20" s="386"/>
    </row>
    <row r="21" spans="1:28" s="468" customFormat="1" ht="19.25" customHeight="1">
      <c r="A21" s="540">
        <v>3</v>
      </c>
      <c r="B21" s="584" t="s">
        <v>361</v>
      </c>
      <c r="C21" s="324" t="str">
        <f>IF(D21="","",VLOOKUP(B21,Data!$B$5:$L$502,2,FALSE))</f>
        <v>WQ78290</v>
      </c>
      <c r="D21" s="470">
        <v>17</v>
      </c>
      <c r="E21" s="525" t="s">
        <v>529</v>
      </c>
      <c r="F21" s="325">
        <f>IF(D21="","",VLOOKUP(B21,Data!$B$5:$L$502,11,FALSE))</f>
        <v>4283.7299999999996</v>
      </c>
      <c r="G21" s="326">
        <f t="shared" si="0"/>
        <v>72823.409999999989</v>
      </c>
      <c r="H21" s="327" t="str">
        <f>IF(D21="","",VLOOKUP(B21,Data!$B$5:$D$502,3,FALSE))</f>
        <v>C/T</v>
      </c>
      <c r="I21" s="327" t="str">
        <f>IF(D21="","",VLOOKUP(B21,Data!$B$5:$M$502,12,FALSE))</f>
        <v>Indonesia</v>
      </c>
      <c r="J21" s="356" t="s">
        <v>1036</v>
      </c>
      <c r="K21" s="325">
        <f>IF(D21="","",VLOOKUP(B21,Data!$B$5:$E$502,4,FALSE)*D21)</f>
        <v>5185</v>
      </c>
      <c r="L21" s="325">
        <f>IF(D21="","",VLOOKUP(B21,Data!$B$5:$F$502,5,FALSE)*D21)</f>
        <v>4573</v>
      </c>
      <c r="M21" s="357"/>
      <c r="N21" s="358"/>
      <c r="O21" s="359"/>
      <c r="P21" s="360"/>
      <c r="Q21" s="359"/>
      <c r="R21" s="359"/>
      <c r="S21" s="360"/>
      <c r="T21" s="361"/>
      <c r="U21" s="360"/>
      <c r="V21" s="334">
        <f>IF(D21="","",VLOOKUP(B21,Data!$B$5:$J$502,9,FALSE)*D21)</f>
        <v>26.077999999999999</v>
      </c>
      <c r="X21" s="386"/>
      <c r="Y21" s="386"/>
      <c r="Z21" s="386"/>
      <c r="AA21" s="386"/>
      <c r="AB21" s="386"/>
    </row>
    <row r="22" spans="1:28" s="468" customFormat="1" ht="19.25" customHeight="1">
      <c r="A22" s="540">
        <v>4</v>
      </c>
      <c r="B22" s="584" t="s">
        <v>724</v>
      </c>
      <c r="C22" s="324" t="str">
        <f>IF(D22="","",VLOOKUP(B22,Data!$B$5:$L$502,2,FALSE))</f>
        <v>VAC9590</v>
      </c>
      <c r="D22" s="470">
        <v>1</v>
      </c>
      <c r="E22" s="525"/>
      <c r="F22" s="325">
        <f>IF(D22="","",VLOOKUP(B22,Data!$B$5:$L$502,11,FALSE))</f>
        <v>5076.5600000000004</v>
      </c>
      <c r="G22" s="326">
        <f t="shared" si="0"/>
        <v>5076.5600000000004</v>
      </c>
      <c r="H22" s="327" t="str">
        <f>IF(D22="","",VLOOKUP(B22,Data!$B$5:$D$502,3,FALSE))</f>
        <v>C/T</v>
      </c>
      <c r="I22" s="327" t="str">
        <f>IF(D22="","",VLOOKUP(B22,Data!$B$5:$M$502,12,FALSE))</f>
        <v>Indonesia</v>
      </c>
      <c r="J22" s="356" t="s">
        <v>1036</v>
      </c>
      <c r="K22" s="325">
        <f>IF(D22="","",VLOOKUP(B22,Data!$B$5:$E$502,4,FALSE)*D22)</f>
        <v>310</v>
      </c>
      <c r="L22" s="325">
        <f>IF(D22="","",VLOOKUP(B22,Data!$B$5:$F$502,5,FALSE)*D22)</f>
        <v>274</v>
      </c>
      <c r="M22" s="357"/>
      <c r="N22" s="358"/>
      <c r="O22" s="359"/>
      <c r="P22" s="360"/>
      <c r="Q22" s="359"/>
      <c r="R22" s="359"/>
      <c r="S22" s="360"/>
      <c r="T22" s="361"/>
      <c r="U22" s="360"/>
      <c r="V22" s="334">
        <f>IF(D22="","",VLOOKUP(B22,Data!$B$5:$J$502,9,FALSE)*D22)</f>
        <v>1.534</v>
      </c>
      <c r="X22" s="386"/>
      <c r="Y22" s="386"/>
      <c r="Z22" s="386"/>
      <c r="AA22" s="386"/>
      <c r="AB22" s="386"/>
    </row>
    <row r="23" spans="1:28" s="468" customFormat="1" ht="19.25" customHeight="1">
      <c r="A23" s="540">
        <v>5</v>
      </c>
      <c r="B23" s="584" t="s">
        <v>340</v>
      </c>
      <c r="C23" s="324" t="str">
        <f>IF(D23="","",VLOOKUP(B23,Data!$B$5:$L$502,2,FALSE))</f>
        <v>ZE62400</v>
      </c>
      <c r="D23" s="470">
        <v>22</v>
      </c>
      <c r="E23" s="312" t="s">
        <v>982</v>
      </c>
      <c r="F23" s="325">
        <f>IF(D23="","",VLOOKUP(B23,Data!$B$5:$L$502,11,FALSE))</f>
        <v>1704.47</v>
      </c>
      <c r="G23" s="326">
        <f t="shared" si="0"/>
        <v>37498.340000000004</v>
      </c>
      <c r="H23" s="327" t="str">
        <f>IF(D23="","",VLOOKUP(B23,Data!$B$5:$D$502,3,FALSE))</f>
        <v>C/T</v>
      </c>
      <c r="I23" s="327" t="str">
        <f>IF(D23="","",VLOOKUP(B23,Data!$B$5:$M$502,12,FALSE))</f>
        <v>Indonesia</v>
      </c>
      <c r="J23" s="356" t="s">
        <v>1036</v>
      </c>
      <c r="K23" s="325">
        <f>IF(D23="","",VLOOKUP(B23,Data!$B$5:$E$502,4,FALSE)*D23)</f>
        <v>4422</v>
      </c>
      <c r="L23" s="325">
        <f>IF(D23="","",VLOOKUP(B23,Data!$B$5:$F$502,5,FALSE)*D23)</f>
        <v>3982</v>
      </c>
      <c r="M23" s="357"/>
      <c r="N23" s="358"/>
      <c r="O23" s="359"/>
      <c r="P23" s="360"/>
      <c r="Q23" s="359"/>
      <c r="R23" s="359"/>
      <c r="S23" s="360"/>
      <c r="T23" s="361"/>
      <c r="U23" s="360"/>
      <c r="V23" s="334">
        <f>IF(D23="","",VLOOKUP(B23,Data!$B$5:$J$502,9,FALSE)*D23)</f>
        <v>25.299999999999997</v>
      </c>
      <c r="X23" s="386"/>
      <c r="Y23" s="386"/>
      <c r="Z23" s="386"/>
      <c r="AA23" s="386"/>
      <c r="AB23" s="386"/>
    </row>
    <row r="24" spans="1:28" s="468" customFormat="1" ht="19.25" customHeight="1">
      <c r="A24" s="540">
        <v>6</v>
      </c>
      <c r="B24" s="584" t="s">
        <v>353</v>
      </c>
      <c r="C24" s="324" t="str">
        <f>IF(D24="","",VLOOKUP(B24,Data!$B$5:$L$502,2,FALSE))</f>
        <v>ZF71250</v>
      </c>
      <c r="D24" s="470">
        <v>2</v>
      </c>
      <c r="E24" s="525"/>
      <c r="F24" s="325">
        <f>IF(D24="","",VLOOKUP(B24,Data!$B$5:$L$502,11,FALSE))</f>
        <v>1991.71</v>
      </c>
      <c r="G24" s="326">
        <f t="shared" si="0"/>
        <v>3983.42</v>
      </c>
      <c r="H24" s="327" t="str">
        <f>IF(D24="","",VLOOKUP(B24,Data!$B$5:$D$502,3,FALSE))</f>
        <v>C/T</v>
      </c>
      <c r="I24" s="327" t="str">
        <f>IF(D24="","",VLOOKUP(B24,Data!$B$5:$M$502,12,FALSE))</f>
        <v>Indonesia</v>
      </c>
      <c r="J24" s="356" t="s">
        <v>1036</v>
      </c>
      <c r="K24" s="325">
        <f>IF(D24="","",VLOOKUP(B24,Data!$B$5:$E$502,4,FALSE)*D24)</f>
        <v>440</v>
      </c>
      <c r="L24" s="325">
        <f>IF(D24="","",VLOOKUP(B24,Data!$B$5:$F$502,5,FALSE)*D24)</f>
        <v>398</v>
      </c>
      <c r="M24" s="357"/>
      <c r="N24" s="358"/>
      <c r="O24" s="359"/>
      <c r="P24" s="360"/>
      <c r="Q24" s="359"/>
      <c r="R24" s="359"/>
      <c r="S24" s="360"/>
      <c r="T24" s="361"/>
      <c r="U24" s="360"/>
      <c r="V24" s="334">
        <f>IF(D24="","",VLOOKUP(B24,Data!$B$5:$J$502,9,FALSE)*D24)</f>
        <v>2.37</v>
      </c>
      <c r="X24" s="386"/>
      <c r="Y24" s="386"/>
      <c r="Z24" s="386"/>
      <c r="AA24" s="386"/>
      <c r="AB24" s="386"/>
    </row>
    <row r="25" spans="1:28" s="468" customFormat="1" ht="19.25" customHeight="1">
      <c r="A25" s="540">
        <v>7</v>
      </c>
      <c r="B25" s="584" t="s">
        <v>355</v>
      </c>
      <c r="C25" s="324" t="str">
        <f>IF(D25="","",VLOOKUP(B25,Data!$B$5:$L$502,2,FALSE))</f>
        <v>ZF42500</v>
      </c>
      <c r="D25" s="470">
        <v>9</v>
      </c>
      <c r="E25" s="525"/>
      <c r="F25" s="325">
        <f>IF(D25="","",VLOOKUP(B25,Data!$B$5:$L$502,11,FALSE))</f>
        <v>2302.7199999999998</v>
      </c>
      <c r="G25" s="326">
        <f t="shared" si="0"/>
        <v>20724.48</v>
      </c>
      <c r="H25" s="327" t="str">
        <f>IF(D25="","",VLOOKUP(B25,Data!$B$5:$D$502,3,FALSE))</f>
        <v>C/T</v>
      </c>
      <c r="I25" s="327" t="str">
        <f>IF(D25="","",VLOOKUP(B25,Data!$B$5:$M$502,12,FALSE))</f>
        <v>Indonesia</v>
      </c>
      <c r="J25" s="356" t="s">
        <v>1036</v>
      </c>
      <c r="K25" s="325">
        <f>IF(D25="","",VLOOKUP(B25,Data!$B$5:$E$502,4,FALSE)*D25)</f>
        <v>2403</v>
      </c>
      <c r="L25" s="325">
        <f>IF(D25="","",VLOOKUP(B25,Data!$B$5:$F$502,5,FALSE)*D25)</f>
        <v>2178</v>
      </c>
      <c r="M25" s="357"/>
      <c r="N25" s="358"/>
      <c r="O25" s="359"/>
      <c r="P25" s="360"/>
      <c r="Q25" s="359"/>
      <c r="R25" s="359"/>
      <c r="S25" s="360"/>
      <c r="T25" s="361"/>
      <c r="U25" s="360"/>
      <c r="V25" s="334">
        <f>IF(D25="","",VLOOKUP(B25,Data!$B$5:$J$502,9,FALSE)*D25)</f>
        <v>13.391999999999999</v>
      </c>
      <c r="X25" s="386"/>
      <c r="Y25" s="386"/>
      <c r="Z25" s="386"/>
      <c r="AA25" s="386"/>
      <c r="AB25" s="386"/>
    </row>
    <row r="26" spans="1:28" s="468" customFormat="1" ht="19.25" customHeight="1">
      <c r="A26" s="540">
        <v>8</v>
      </c>
      <c r="B26" s="584" t="s">
        <v>27</v>
      </c>
      <c r="C26" s="324" t="str">
        <f>IF(D26="","",VLOOKUP(B26,Data!$B$5:$L$502,2,FALSE))</f>
        <v>ZJ73750</v>
      </c>
      <c r="D26" s="470">
        <v>2</v>
      </c>
      <c r="E26" s="525"/>
      <c r="F26" s="325">
        <f>IF(D26="","",VLOOKUP(B26,Data!$B$5:$L$502,11,FALSE))</f>
        <v>2662.91</v>
      </c>
      <c r="G26" s="326">
        <f t="shared" si="0"/>
        <v>5325.82</v>
      </c>
      <c r="H26" s="327" t="str">
        <f>IF(D26="","",VLOOKUP(B26,Data!$B$5:$D$502,3,FALSE))</f>
        <v>C/T</v>
      </c>
      <c r="I26" s="327" t="str">
        <f>IF(D26="","",VLOOKUP(B26,Data!$B$5:$M$502,12,FALSE))</f>
        <v>Indonesia</v>
      </c>
      <c r="J26" s="356" t="s">
        <v>1036</v>
      </c>
      <c r="K26" s="325">
        <f>IF(D26="","",VLOOKUP(B26,Data!$B$5:$E$502,4,FALSE)*D26)</f>
        <v>534</v>
      </c>
      <c r="L26" s="325">
        <f>IF(D26="","",VLOOKUP(B26,Data!$B$5:$F$502,5,FALSE)*D26)</f>
        <v>484</v>
      </c>
      <c r="M26" s="357"/>
      <c r="N26" s="358"/>
      <c r="O26" s="359"/>
      <c r="P26" s="360"/>
      <c r="Q26" s="359"/>
      <c r="R26" s="359"/>
      <c r="S26" s="360"/>
      <c r="T26" s="361"/>
      <c r="U26" s="360"/>
      <c r="V26" s="334">
        <f>IF(D26="","",VLOOKUP(B26,Data!$B$5:$J$502,9,FALSE)*D26)</f>
        <v>2.976</v>
      </c>
      <c r="X26" s="386"/>
      <c r="Y26" s="386"/>
      <c r="Z26" s="386"/>
      <c r="AA26" s="386"/>
      <c r="AB26" s="386"/>
    </row>
    <row r="27" spans="1:28" s="468" customFormat="1" ht="19.25" customHeight="1">
      <c r="A27" s="540">
        <v>9</v>
      </c>
      <c r="B27" s="584" t="s">
        <v>892</v>
      </c>
      <c r="C27" s="324" t="str">
        <f>IF(D27="","",VLOOKUP(B27,Data!$B$5:$L$502,2,FALSE))</f>
        <v>VCM7890</v>
      </c>
      <c r="D27" s="470">
        <v>3</v>
      </c>
      <c r="E27" s="312"/>
      <c r="F27" s="325">
        <f>IF(D27="","",VLOOKUP(B27,Data!$B$5:$L$502,11,FALSE))</f>
        <v>2253.08</v>
      </c>
      <c r="G27" s="326">
        <f t="shared" si="0"/>
        <v>6759.24</v>
      </c>
      <c r="H27" s="327" t="str">
        <f>IF(D27="","",VLOOKUP(B27,Data!$B$5:$D$502,3,FALSE))</f>
        <v>C/T</v>
      </c>
      <c r="I27" s="327" t="str">
        <f>IF(D27="","",VLOOKUP(B27,Data!$B$5:$M$502,12,FALSE))</f>
        <v>Indonesia</v>
      </c>
      <c r="J27" s="356" t="s">
        <v>1036</v>
      </c>
      <c r="K27" s="325">
        <f>IF(D27="","",VLOOKUP(B27,Data!$B$5:$E$502,4,FALSE)*D27)</f>
        <v>780</v>
      </c>
      <c r="L27" s="325">
        <f>IF(D27="","",VLOOKUP(B27,Data!$B$5:$F$502,5,FALSE)*D27)</f>
        <v>705</v>
      </c>
      <c r="M27" s="357"/>
      <c r="N27" s="358"/>
      <c r="O27" s="359"/>
      <c r="P27" s="360"/>
      <c r="Q27" s="359"/>
      <c r="R27" s="359"/>
      <c r="S27" s="360"/>
      <c r="T27" s="361"/>
      <c r="U27" s="360"/>
      <c r="V27" s="334">
        <f>IF(D27="","",VLOOKUP(B27,Data!$B$5:$J$502,9,FALSE)*D27)</f>
        <v>4.2210000000000001</v>
      </c>
      <c r="X27" s="386"/>
      <c r="Y27" s="386"/>
      <c r="Z27" s="386"/>
      <c r="AA27" s="386"/>
      <c r="AB27" s="386"/>
    </row>
    <row r="28" spans="1:28" s="468" customFormat="1" ht="19.25" customHeight="1">
      <c r="A28" s="540">
        <v>10</v>
      </c>
      <c r="B28" s="584" t="s">
        <v>893</v>
      </c>
      <c r="C28" s="324" t="str">
        <f>IF(D28="","",VLOOKUP(B28,Data!$B$5:$L$502,2,FALSE))</f>
        <v>VCM7900</v>
      </c>
      <c r="D28" s="470">
        <v>6</v>
      </c>
      <c r="E28" s="525"/>
      <c r="F28" s="325">
        <f>IF(D28="","",VLOOKUP(B28,Data!$B$5:$L$502,11,FALSE))</f>
        <v>2696.84</v>
      </c>
      <c r="G28" s="326">
        <f t="shared" si="0"/>
        <v>16181.04</v>
      </c>
      <c r="H28" s="327" t="str">
        <f>IF(D28="","",VLOOKUP(B28,Data!$B$5:$D$502,3,FALSE))</f>
        <v>C/T</v>
      </c>
      <c r="I28" s="327" t="str">
        <f>IF(D28="","",VLOOKUP(B28,Data!$B$5:$M$502,12,FALSE))</f>
        <v>Indonesia</v>
      </c>
      <c r="J28" s="356" t="s">
        <v>1036</v>
      </c>
      <c r="K28" s="325">
        <f>IF(D28="","",VLOOKUP(B28,Data!$B$5:$E$502,4,FALSE)*D28)</f>
        <v>1560</v>
      </c>
      <c r="L28" s="325">
        <f>IF(D28="","",VLOOKUP(B28,Data!$B$5:$F$502,5,FALSE)*D28)</f>
        <v>1410</v>
      </c>
      <c r="M28" s="357"/>
      <c r="N28" s="358"/>
      <c r="O28" s="359"/>
      <c r="P28" s="360"/>
      <c r="Q28" s="359"/>
      <c r="R28" s="359"/>
      <c r="S28" s="360"/>
      <c r="T28" s="361"/>
      <c r="U28" s="360"/>
      <c r="V28" s="334">
        <f>IF(D28="","",VLOOKUP(B28,Data!$B$5:$J$502,9,FALSE)*D28)</f>
        <v>8.4420000000000002</v>
      </c>
      <c r="X28" s="386"/>
      <c r="Y28" s="386"/>
      <c r="Z28" s="386"/>
      <c r="AA28" s="386"/>
      <c r="AB28" s="386"/>
    </row>
    <row r="29" spans="1:28" s="468" customFormat="1" ht="19.25" customHeight="1">
      <c r="A29" s="540"/>
      <c r="B29" s="499"/>
      <c r="C29" s="324" t="str">
        <f>IF(D29="","",VLOOKUP(B29,Data!$B$5:$L$502,2,FALSE))</f>
        <v/>
      </c>
      <c r="D29" s="485"/>
      <c r="E29" s="312"/>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386"/>
      <c r="Y29" s="386"/>
      <c r="Z29" s="386"/>
      <c r="AA29" s="386"/>
      <c r="AB29" s="386"/>
    </row>
    <row r="30" spans="1:28" s="440" customFormat="1" ht="17.5">
      <c r="A30" s="540"/>
      <c r="B30" s="784"/>
      <c r="C30" s="785"/>
      <c r="D30" s="510">
        <f>SUM(D17:D29)</f>
        <v>68</v>
      </c>
      <c r="E30" s="463"/>
      <c r="F30" s="351"/>
      <c r="G30" s="351">
        <f>SUM(G17:G29)</f>
        <v>208668.96000000002</v>
      </c>
      <c r="H30" s="462"/>
      <c r="I30" s="462"/>
      <c r="J30" s="462"/>
      <c r="K30" s="351">
        <f>SUM(K17:K29)</f>
        <v>17662</v>
      </c>
      <c r="L30" s="351">
        <f>SUM(L17:L29)</f>
        <v>15821</v>
      </c>
      <c r="M30" s="351">
        <f>SUM(M18:M29)</f>
        <v>0</v>
      </c>
      <c r="N30" s="351" t="e">
        <f>SUM(#REF!)</f>
        <v>#REF!</v>
      </c>
      <c r="O30" s="351">
        <f>SUM(O18:O29)</f>
        <v>0</v>
      </c>
      <c r="P30" s="351">
        <f>SUM(P18:P29)</f>
        <v>0</v>
      </c>
      <c r="Q30" s="351" t="e">
        <f>SUM(#REF!)</f>
        <v>#REF!</v>
      </c>
      <c r="R30" s="351">
        <f>SUM(R18:R29)</f>
        <v>0</v>
      </c>
      <c r="S30" s="351">
        <f>SUM(S18:S29)</f>
        <v>0</v>
      </c>
      <c r="T30" s="351"/>
      <c r="U30" s="351">
        <f>SUM(U18:U29)</f>
        <v>0</v>
      </c>
      <c r="V30" s="354">
        <f>SUM(V17:V29)</f>
        <v>95.149000000000001</v>
      </c>
    </row>
    <row r="31" spans="1:28" ht="16.5">
      <c r="A31" s="540"/>
      <c r="B31" s="786"/>
      <c r="C31" s="787"/>
      <c r="D31" s="511"/>
      <c r="E31" s="412"/>
      <c r="F31" s="183" t="s">
        <v>821</v>
      </c>
      <c r="G31" s="180"/>
      <c r="H31" s="442"/>
      <c r="I31" s="442"/>
      <c r="J31" s="442"/>
      <c r="K31" s="184"/>
      <c r="L31" s="180"/>
      <c r="M31" s="414"/>
      <c r="N31" s="413"/>
      <c r="O31" s="413"/>
      <c r="P31" s="413"/>
      <c r="Q31" s="413"/>
      <c r="R31" s="413"/>
      <c r="S31" s="413"/>
      <c r="T31" s="414"/>
      <c r="U31" s="414"/>
      <c r="V31" s="182"/>
    </row>
    <row r="32" spans="1:28" ht="13">
      <c r="A32" s="393" t="s">
        <v>530</v>
      </c>
      <c r="B32" s="394"/>
      <c r="C32" s="444"/>
      <c r="D32" s="512" t="s">
        <v>538</v>
      </c>
      <c r="E32" s="407"/>
      <c r="F32" s="80" t="s">
        <v>83</v>
      </c>
      <c r="G32" s="84"/>
      <c r="H32" s="423" t="s">
        <v>84</v>
      </c>
      <c r="I32" s="446"/>
      <c r="J32" s="175" t="s">
        <v>85</v>
      </c>
      <c r="K32" s="175"/>
      <c r="L32" s="765" t="s">
        <v>86</v>
      </c>
      <c r="M32" s="766"/>
      <c r="N32" s="766"/>
      <c r="O32" s="766"/>
      <c r="P32" s="766"/>
      <c r="Q32" s="766"/>
      <c r="R32" s="766"/>
      <c r="S32" s="766"/>
      <c r="T32" s="766"/>
      <c r="U32" s="766"/>
      <c r="V32" s="767"/>
    </row>
    <row r="33" spans="1:22" ht="13">
      <c r="A33" s="400" t="s">
        <v>531</v>
      </c>
      <c r="C33" s="409"/>
      <c r="D33" s="501" t="s">
        <v>88</v>
      </c>
      <c r="F33" s="768"/>
      <c r="G33" s="769"/>
      <c r="H33" s="400" t="s">
        <v>89</v>
      </c>
      <c r="I33" s="447"/>
      <c r="J33" s="177" t="s">
        <v>90</v>
      </c>
      <c r="K33" s="177"/>
      <c r="L33" s="173"/>
      <c r="V33" s="178"/>
    </row>
    <row r="34" spans="1:22">
      <c r="A34" s="400" t="s">
        <v>532</v>
      </c>
      <c r="C34" s="401"/>
      <c r="F34" s="768"/>
      <c r="G34" s="769"/>
      <c r="H34" s="400"/>
      <c r="I34" s="447"/>
      <c r="J34" s="177" t="s">
        <v>94</v>
      </c>
      <c r="K34" s="177"/>
      <c r="L34" s="173"/>
      <c r="V34" s="178"/>
    </row>
    <row r="35" spans="1:22" ht="12" customHeight="1">
      <c r="A35" s="412"/>
      <c r="B35" s="413"/>
      <c r="C35" s="448"/>
      <c r="D35" s="501" t="s">
        <v>95</v>
      </c>
      <c r="F35" s="768"/>
      <c r="G35" s="769"/>
      <c r="H35" s="400" t="s">
        <v>96</v>
      </c>
      <c r="I35" s="447"/>
      <c r="J35" s="177"/>
      <c r="K35" s="177"/>
      <c r="L35" s="173"/>
      <c r="V35" s="178"/>
    </row>
    <row r="36" spans="1:22" ht="13">
      <c r="A36" s="393" t="s">
        <v>97</v>
      </c>
      <c r="B36" s="407"/>
      <c r="C36" s="395"/>
      <c r="D36" s="501" t="s">
        <v>98</v>
      </c>
      <c r="F36" s="88" t="s">
        <v>99</v>
      </c>
      <c r="G36" s="85"/>
      <c r="H36" s="400" t="s">
        <v>89</v>
      </c>
      <c r="I36" s="447"/>
      <c r="J36" s="177" t="s">
        <v>100</v>
      </c>
      <c r="K36" s="177"/>
      <c r="L36" s="173"/>
      <c r="V36" s="178"/>
    </row>
    <row r="37" spans="1:22" ht="14.25" customHeight="1">
      <c r="A37" s="400" t="s">
        <v>546</v>
      </c>
      <c r="C37" s="401"/>
      <c r="D37" s="501" t="s">
        <v>101</v>
      </c>
      <c r="F37" s="89"/>
      <c r="G37" s="187"/>
      <c r="H37" s="400" t="s">
        <v>102</v>
      </c>
      <c r="I37" s="447"/>
      <c r="J37" s="177" t="s">
        <v>533</v>
      </c>
      <c r="K37" s="177"/>
      <c r="L37" s="770" t="s">
        <v>104</v>
      </c>
      <c r="M37" s="771"/>
      <c r="N37" s="771"/>
      <c r="O37" s="771"/>
      <c r="P37" s="771"/>
      <c r="Q37" s="771"/>
      <c r="R37" s="771"/>
      <c r="S37" s="771"/>
      <c r="T37" s="771"/>
      <c r="U37" s="771"/>
      <c r="V37" s="772"/>
    </row>
    <row r="38" spans="1:22" ht="16.25" customHeight="1">
      <c r="A38" s="412"/>
      <c r="B38" s="413"/>
      <c r="C38" s="414"/>
      <c r="D38" s="513"/>
      <c r="E38" s="413"/>
      <c r="F38" s="778" t="s">
        <v>1055</v>
      </c>
      <c r="G38" s="782"/>
      <c r="H38" s="778" t="s">
        <v>1054</v>
      </c>
      <c r="I38" s="782"/>
      <c r="J38" s="181" t="s">
        <v>105</v>
      </c>
      <c r="K38" s="181"/>
      <c r="L38" s="762" t="s">
        <v>106</v>
      </c>
      <c r="M38" s="763"/>
      <c r="N38" s="763"/>
      <c r="O38" s="763"/>
      <c r="P38" s="763"/>
      <c r="Q38" s="763"/>
      <c r="R38" s="763"/>
      <c r="S38" s="763"/>
      <c r="T38" s="763"/>
      <c r="U38" s="763"/>
      <c r="V38" s="764"/>
    </row>
    <row r="39" spans="1:22" ht="18" customHeight="1"/>
    <row r="40" spans="1:22" ht="44.5" customHeight="1"/>
    <row r="41" spans="1:22" s="460" customFormat="1" ht="17.25" customHeight="1">
      <c r="A41" s="203" t="s">
        <v>942</v>
      </c>
      <c r="B41" s="169"/>
      <c r="C41" s="203" t="s">
        <v>597</v>
      </c>
      <c r="D41" s="500"/>
      <c r="E41" s="168"/>
      <c r="F41" s="203" t="s">
        <v>936</v>
      </c>
      <c r="G41" s="169"/>
      <c r="H41" s="203" t="s">
        <v>597</v>
      </c>
      <c r="K41" s="225"/>
      <c r="L41" s="225"/>
      <c r="V41" s="226"/>
    </row>
    <row r="42" spans="1:22" s="460" customFormat="1" ht="17.25" customHeight="1">
      <c r="A42" s="203" t="s">
        <v>943</v>
      </c>
      <c r="B42" s="169"/>
      <c r="C42" s="203" t="s">
        <v>948</v>
      </c>
      <c r="D42" s="500"/>
      <c r="E42" s="168"/>
      <c r="F42" s="203" t="s">
        <v>937</v>
      </c>
      <c r="G42" s="169"/>
      <c r="H42" s="203" t="s">
        <v>947</v>
      </c>
      <c r="K42" s="225"/>
      <c r="L42" s="225"/>
      <c r="V42" s="226"/>
    </row>
    <row r="43" spans="1:22" s="460" customFormat="1" ht="17.25" customHeight="1">
      <c r="A43" s="203" t="s">
        <v>944</v>
      </c>
      <c r="B43" s="169"/>
      <c r="C43" s="203" t="s">
        <v>947</v>
      </c>
      <c r="D43" s="500"/>
      <c r="E43" s="168"/>
      <c r="F43" s="203" t="s">
        <v>938</v>
      </c>
      <c r="G43" s="169"/>
      <c r="H43" s="203" t="s">
        <v>597</v>
      </c>
      <c r="K43" s="225"/>
      <c r="L43" s="225"/>
      <c r="V43" s="226"/>
    </row>
    <row r="44" spans="1:22" s="460" customFormat="1" ht="17.25" customHeight="1">
      <c r="A44" s="203" t="s">
        <v>945</v>
      </c>
      <c r="B44" s="169"/>
      <c r="C44" s="203" t="s">
        <v>597</v>
      </c>
      <c r="D44" s="500"/>
      <c r="E44" s="168"/>
      <c r="F44" s="203" t="s">
        <v>939</v>
      </c>
      <c r="G44" s="169"/>
      <c r="H44" s="203" t="s">
        <v>597</v>
      </c>
      <c r="K44" s="225"/>
      <c r="L44" s="225"/>
      <c r="V44" s="226"/>
    </row>
    <row r="45" spans="1:22" s="460" customFormat="1" ht="17.25" customHeight="1">
      <c r="A45" s="203" t="s">
        <v>946</v>
      </c>
      <c r="B45" s="169"/>
      <c r="C45" s="203" t="s">
        <v>597</v>
      </c>
      <c r="D45" s="500"/>
      <c r="E45" s="168"/>
      <c r="F45" s="203" t="s">
        <v>941</v>
      </c>
      <c r="G45" s="169"/>
      <c r="H45" s="203" t="s">
        <v>597</v>
      </c>
      <c r="K45" s="225"/>
      <c r="L45" s="225"/>
      <c r="V45" s="226"/>
    </row>
    <row r="46" spans="1:22" ht="20">
      <c r="A46" s="168"/>
      <c r="B46" s="168"/>
      <c r="C46" s="168"/>
      <c r="D46" s="500"/>
      <c r="E46" s="168"/>
      <c r="F46" s="203" t="s">
        <v>940</v>
      </c>
      <c r="H46" s="203" t="s">
        <v>597</v>
      </c>
    </row>
    <row r="47" spans="1:22" ht="14">
      <c r="A47" s="459"/>
      <c r="B47" s="435"/>
      <c r="C47" s="167"/>
      <c r="D47" s="514"/>
    </row>
    <row r="48" spans="1:22" ht="14">
      <c r="A48" s="450"/>
      <c r="B48" s="435"/>
      <c r="C48" s="167"/>
      <c r="D48" s="514"/>
    </row>
    <row r="49" spans="1:4" ht="14">
      <c r="A49" s="452"/>
      <c r="B49" s="435"/>
      <c r="C49" s="167"/>
      <c r="D49" s="514"/>
    </row>
    <row r="50" spans="1:4" ht="14">
      <c r="A50" s="452"/>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35"/>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35"/>
      <c r="B68" s="435"/>
      <c r="C68" s="167"/>
      <c r="D68" s="514"/>
    </row>
    <row r="69" spans="1:4" ht="14">
      <c r="B69" s="435"/>
      <c r="C69" s="167"/>
      <c r="D69" s="514"/>
    </row>
    <row r="70" spans="1:4" ht="14">
      <c r="B70" s="435"/>
      <c r="C70" s="167"/>
      <c r="D70" s="514"/>
    </row>
    <row r="71" spans="1:4" ht="14">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sheetData>
  <mergeCells count="9">
    <mergeCell ref="F38:G38"/>
    <mergeCell ref="H38:I38"/>
    <mergeCell ref="L38:V38"/>
    <mergeCell ref="B30:C31"/>
    <mergeCell ref="L32:V32"/>
    <mergeCell ref="F33:G33"/>
    <mergeCell ref="F34:G34"/>
    <mergeCell ref="F35:G35"/>
    <mergeCell ref="L37:V37"/>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B89"/>
  <sheetViews>
    <sheetView topLeftCell="A16" zoomScale="70" zoomScaleNormal="70" zoomScaleSheetLayoutView="115" workbookViewId="0">
      <selection activeCell="H42" sqref="H42:I42"/>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3.542968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01"/>
      <c r="I10" s="60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474"/>
      <c r="E18" s="525"/>
      <c r="F18" s="325" t="str">
        <f>IF(D18="","",VLOOKUP(B18,Data!$B$5:$L$502,11,FALSE))</f>
        <v/>
      </c>
      <c r="G18" s="326" t="str">
        <f t="shared" ref="G18:G37"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330</v>
      </c>
      <c r="C19" s="324" t="str">
        <f>IF(D19="","",VLOOKUP(B19,Data!$B$5:$L$502,2,FALSE))</f>
        <v>ZV78120</v>
      </c>
      <c r="D19" s="470">
        <v>1</v>
      </c>
      <c r="E19" s="525" t="s">
        <v>528</v>
      </c>
      <c r="F19" s="325">
        <f>IF(D19="","",VLOOKUP(B19,Data!$B$5:$L$502,11,FALSE))</f>
        <v>8032.52</v>
      </c>
      <c r="G19" s="326">
        <f t="shared" si="0"/>
        <v>8032.52</v>
      </c>
      <c r="H19" s="327" t="str">
        <f>IF(D19="","",VLOOKUP(B19,Data!$B$5:$D$502,3,FALSE))</f>
        <v>C/T</v>
      </c>
      <c r="I19" s="327" t="str">
        <f>IF(D19="","",VLOOKUP(B19,Data!$B$5:$M$502,12,FALSE))</f>
        <v>Indonesia</v>
      </c>
      <c r="J19" s="356" t="s">
        <v>1005</v>
      </c>
      <c r="K19" s="325">
        <f>IF(D19="","",VLOOKUP(B19,Data!$B$5:$E$502,4,FALSE)*D19)</f>
        <v>345</v>
      </c>
      <c r="L19" s="325">
        <f>IF(D19="","",VLOOKUP(B19,Data!$B$5:$F$502,5,FALSE)*D19)</f>
        <v>304</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v>2</v>
      </c>
      <c r="B20" s="584" t="s">
        <v>382</v>
      </c>
      <c r="C20" s="324" t="str">
        <f>IF(D20="","",VLOOKUP(B20,Data!$B$5:$L$502,2,FALSE))</f>
        <v>WQ78310</v>
      </c>
      <c r="D20" s="470">
        <v>1</v>
      </c>
      <c r="E20" s="525"/>
      <c r="F20" s="325">
        <f>IF(D20="","",VLOOKUP(B20,Data!$B$5:$L$502,11,FALSE))</f>
        <v>6409.6</v>
      </c>
      <c r="G20" s="326">
        <f t="shared" si="0"/>
        <v>6409.6</v>
      </c>
      <c r="H20" s="327" t="str">
        <f>IF(D20="","",VLOOKUP(B20,Data!$B$5:$D$502,3,FALSE))</f>
        <v>C/T</v>
      </c>
      <c r="I20" s="327" t="str">
        <f>IF(D20="","",VLOOKUP(B20,Data!$B$5:$M$502,12,FALSE))</f>
        <v>Indonesia</v>
      </c>
      <c r="J20" s="356" t="s">
        <v>1005</v>
      </c>
      <c r="K20" s="325">
        <f>IF(D20="","",VLOOKUP(B20,Data!$B$5:$E$502,4,FALSE)*D20)</f>
        <v>317</v>
      </c>
      <c r="L20" s="325">
        <f>IF(D20="","",VLOOKUP(B20,Data!$B$5:$F$502,5,FALSE)*D20)</f>
        <v>279</v>
      </c>
      <c r="M20" s="357"/>
      <c r="N20" s="358"/>
      <c r="O20" s="359"/>
      <c r="P20" s="360"/>
      <c r="Q20" s="359"/>
      <c r="R20" s="359"/>
      <c r="S20" s="360"/>
      <c r="T20" s="361"/>
      <c r="U20" s="360"/>
      <c r="V20" s="334">
        <f>IF(D20="","",VLOOKUP(B20,Data!$B$5:$J$502,9,FALSE)*D20)</f>
        <v>1.806</v>
      </c>
      <c r="X20" s="386"/>
      <c r="Y20" s="386"/>
      <c r="Z20" s="386"/>
      <c r="AA20" s="386"/>
      <c r="AB20" s="386"/>
    </row>
    <row r="21" spans="1:28" s="468" customFormat="1" ht="19.25" customHeight="1">
      <c r="A21" s="540"/>
      <c r="B21" s="524" t="s">
        <v>1035</v>
      </c>
      <c r="C21" s="324" t="str">
        <f>IF(D21="","",VLOOKUP(B21,Data!$B$5:$L$502,2,FALSE))</f>
        <v/>
      </c>
      <c r="D21" s="474"/>
      <c r="E21" s="525" t="s">
        <v>529</v>
      </c>
      <c r="F21" s="325" t="str">
        <f>IF(D21="","",VLOOKUP(B21,Data!$B$5:$L$502,11,FALSE))</f>
        <v/>
      </c>
      <c r="G21" s="326" t="str">
        <f>IF(D21&gt;0,D21*F21,"-")</f>
        <v>-</v>
      </c>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386"/>
      <c r="Y21" s="386"/>
      <c r="Z21" s="386"/>
      <c r="AA21" s="386"/>
      <c r="AB21" s="386"/>
    </row>
    <row r="22" spans="1:28" s="468" customFormat="1" ht="19.25" customHeight="1">
      <c r="A22" s="540">
        <v>3</v>
      </c>
      <c r="B22" s="584" t="s">
        <v>350</v>
      </c>
      <c r="C22" s="324" t="str">
        <f>IF(D22="","",VLOOKUP(B22,Data!$B$5:$L$502,2,FALSE))</f>
        <v>ZU05460</v>
      </c>
      <c r="D22" s="470">
        <v>1</v>
      </c>
      <c r="E22" s="525"/>
      <c r="F22" s="325">
        <f>IF(D22="","",VLOOKUP(B22,Data!$B$5:$L$502,11,FALSE))</f>
        <v>5913.05</v>
      </c>
      <c r="G22" s="326">
        <f>IF(D22&gt;0,D22*F22,"-")</f>
        <v>5913.05</v>
      </c>
      <c r="H22" s="327" t="str">
        <f>IF(D22="","",VLOOKUP(B22,Data!$B$5:$D$502,3,FALSE))</f>
        <v>C/T</v>
      </c>
      <c r="I22" s="327" t="str">
        <f>IF(D22="","",VLOOKUP(B22,Data!$B$5:$M$502,12,FALSE))</f>
        <v>Indonesia</v>
      </c>
      <c r="J22" s="356" t="s">
        <v>1036</v>
      </c>
      <c r="K22" s="325">
        <f>IF(D22="","",VLOOKUP(B22,Data!$B$5:$E$502,4,FALSE)*D22)</f>
        <v>338</v>
      </c>
      <c r="L22" s="325">
        <f>IF(D22="","",VLOOKUP(B22,Data!$B$5:$F$502,5,FALSE)*D22)</f>
        <v>297</v>
      </c>
      <c r="M22" s="357"/>
      <c r="N22" s="358"/>
      <c r="O22" s="359"/>
      <c r="P22" s="360"/>
      <c r="Q22" s="359"/>
      <c r="R22" s="359"/>
      <c r="S22" s="360"/>
      <c r="T22" s="361"/>
      <c r="U22" s="360"/>
      <c r="V22" s="334">
        <f>IF(D22="","",VLOOKUP(B22,Data!$B$5:$J$502,9,FALSE)*D22)</f>
        <v>1.806</v>
      </c>
      <c r="X22" s="386"/>
      <c r="Y22" s="386"/>
      <c r="Z22" s="386"/>
      <c r="AA22" s="386"/>
      <c r="AB22" s="386"/>
    </row>
    <row r="23" spans="1:28" s="468" customFormat="1" ht="19.25" customHeight="1">
      <c r="A23" s="540">
        <v>4</v>
      </c>
      <c r="B23" s="584" t="s">
        <v>409</v>
      </c>
      <c r="C23" s="324" t="str">
        <f>IF(D23="","",VLOOKUP(B23,Data!$B$5:$L$502,2,FALSE))</f>
        <v>ZU62650</v>
      </c>
      <c r="D23" s="470">
        <v>3</v>
      </c>
      <c r="E23" s="312" t="s">
        <v>909</v>
      </c>
      <c r="F23" s="325">
        <f>IF(D23="","",VLOOKUP(B23,Data!$B$5:$L$502,11,FALSE))</f>
        <v>6876.72</v>
      </c>
      <c r="G23" s="326">
        <f>IF(D23&gt;0,D23*F23,"-")</f>
        <v>20630.16</v>
      </c>
      <c r="H23" s="327" t="str">
        <f>IF(D23="","",VLOOKUP(B23,Data!$B$5:$D$502,3,FALSE))</f>
        <v>C/T</v>
      </c>
      <c r="I23" s="327" t="str">
        <f>IF(D23="","",VLOOKUP(B23,Data!$B$5:$M$502,12,FALSE))</f>
        <v>Indonesia</v>
      </c>
      <c r="J23" s="356" t="s">
        <v>1036</v>
      </c>
      <c r="K23" s="325">
        <f>IF(D23="","",VLOOKUP(B23,Data!$B$5:$E$502,4,FALSE)*D23)</f>
        <v>1014</v>
      </c>
      <c r="L23" s="325">
        <f>IF(D23="","",VLOOKUP(B23,Data!$B$5:$F$502,5,FALSE)*D23)</f>
        <v>912</v>
      </c>
      <c r="M23" s="357"/>
      <c r="N23" s="358"/>
      <c r="O23" s="359"/>
      <c r="P23" s="360"/>
      <c r="Q23" s="359"/>
      <c r="R23" s="359"/>
      <c r="S23" s="360"/>
      <c r="T23" s="361"/>
      <c r="U23" s="360"/>
      <c r="V23" s="334">
        <f>IF(D23="","",VLOOKUP(B23,Data!$B$5:$J$502,9,FALSE)*D23)</f>
        <v>5.4180000000000001</v>
      </c>
      <c r="X23" s="386"/>
      <c r="Y23" s="386"/>
      <c r="Z23" s="386"/>
      <c r="AA23" s="386"/>
      <c r="AB23" s="386"/>
    </row>
    <row r="24" spans="1:28" s="468" customFormat="1" ht="19.25" customHeight="1">
      <c r="A24" s="540">
        <v>5</v>
      </c>
      <c r="B24" s="584" t="s">
        <v>361</v>
      </c>
      <c r="C24" s="324" t="str">
        <f>IF(D24="","",VLOOKUP(B24,Data!$B$5:$L$502,2,FALSE))</f>
        <v>WQ78290</v>
      </c>
      <c r="D24" s="470">
        <v>1</v>
      </c>
      <c r="E24" s="525"/>
      <c r="F24" s="325">
        <f>IF(D24="","",VLOOKUP(B24,Data!$B$5:$L$502,11,FALSE))</f>
        <v>4283.7299999999996</v>
      </c>
      <c r="G24" s="326">
        <f t="shared" si="0"/>
        <v>4283.7299999999996</v>
      </c>
      <c r="H24" s="327" t="str">
        <f>IF(D24="","",VLOOKUP(B24,Data!$B$5:$D$502,3,FALSE))</f>
        <v>C/T</v>
      </c>
      <c r="I24" s="327" t="str">
        <f>IF(D24="","",VLOOKUP(B24,Data!$B$5:$M$502,12,FALSE))</f>
        <v>Indonesia</v>
      </c>
      <c r="J24" s="356" t="s">
        <v>1036</v>
      </c>
      <c r="K24" s="325">
        <f>IF(D24="","",VLOOKUP(B24,Data!$B$5:$E$502,4,FALSE)*D24)</f>
        <v>305</v>
      </c>
      <c r="L24" s="325">
        <f>IF(D24="","",VLOOKUP(B24,Data!$B$5:$F$502,5,FALSE)*D24)</f>
        <v>269</v>
      </c>
      <c r="M24" s="357"/>
      <c r="N24" s="358"/>
      <c r="O24" s="359"/>
      <c r="P24" s="360"/>
      <c r="Q24" s="359"/>
      <c r="R24" s="359"/>
      <c r="S24" s="360"/>
      <c r="T24" s="361"/>
      <c r="U24" s="360"/>
      <c r="V24" s="334">
        <f>IF(D24="","",VLOOKUP(B24,Data!$B$5:$J$502,9,FALSE)*D24)</f>
        <v>1.534</v>
      </c>
      <c r="X24" s="386"/>
      <c r="Y24" s="386"/>
      <c r="Z24" s="386"/>
      <c r="AA24" s="386"/>
      <c r="AB24" s="386"/>
    </row>
    <row r="25" spans="1:28" s="468" customFormat="1" ht="19.25" customHeight="1">
      <c r="A25" s="540">
        <v>6</v>
      </c>
      <c r="B25" s="584" t="s">
        <v>40</v>
      </c>
      <c r="C25" s="324" t="str">
        <f>IF(D25="","",VLOOKUP(B25,Data!$B$5:$L$502,2,FALSE))</f>
        <v>ZJ54410</v>
      </c>
      <c r="D25" s="470">
        <v>1</v>
      </c>
      <c r="E25" s="525"/>
      <c r="F25" s="325">
        <f>IF(D25="","",VLOOKUP(B25,Data!$B$5:$L$502,11,FALSE))</f>
        <v>4657.7700000000004</v>
      </c>
      <c r="G25" s="326">
        <f t="shared" si="0"/>
        <v>4657.7700000000004</v>
      </c>
      <c r="H25" s="327" t="str">
        <f>IF(D25="","",VLOOKUP(B25,Data!$B$5:$D$502,3,FALSE))</f>
        <v>C/T</v>
      </c>
      <c r="I25" s="327" t="str">
        <f>IF(D25="","",VLOOKUP(B25,Data!$B$5:$M$502,12,FALSE))</f>
        <v>Indonesia</v>
      </c>
      <c r="J25" s="356" t="s">
        <v>1036</v>
      </c>
      <c r="K25" s="325">
        <f>IF(D25="","",VLOOKUP(B25,Data!$B$5:$E$502,4,FALSE)*D25)</f>
        <v>305</v>
      </c>
      <c r="L25" s="325">
        <f>IF(D25="","",VLOOKUP(B25,Data!$B$5:$F$502,5,FALSE)*D25)</f>
        <v>269</v>
      </c>
      <c r="M25" s="357"/>
      <c r="N25" s="358"/>
      <c r="O25" s="359"/>
      <c r="P25" s="360"/>
      <c r="Q25" s="359"/>
      <c r="R25" s="359"/>
      <c r="S25" s="360"/>
      <c r="T25" s="361"/>
      <c r="U25" s="360"/>
      <c r="V25" s="334">
        <f>IF(D25="","",VLOOKUP(B25,Data!$B$5:$J$502,9,FALSE)*D25)</f>
        <v>1.534</v>
      </c>
      <c r="X25" s="386"/>
      <c r="Y25" s="386"/>
      <c r="Z25" s="386"/>
      <c r="AA25" s="386"/>
      <c r="AB25" s="386"/>
    </row>
    <row r="26" spans="1:28" s="468" customFormat="1" ht="19.25" customHeight="1">
      <c r="A26" s="540">
        <v>7</v>
      </c>
      <c r="B26" s="584" t="s">
        <v>340</v>
      </c>
      <c r="C26" s="324" t="str">
        <f>IF(D26="","",VLOOKUP(B26,Data!$B$5:$L$502,2,FALSE))</f>
        <v>ZE62400</v>
      </c>
      <c r="D26" s="470">
        <v>51</v>
      </c>
      <c r="E26" s="312"/>
      <c r="F26" s="325">
        <f>IF(D26="","",VLOOKUP(B26,Data!$B$5:$L$502,11,FALSE))</f>
        <v>1704.47</v>
      </c>
      <c r="G26" s="326">
        <f t="shared" si="0"/>
        <v>86927.97</v>
      </c>
      <c r="H26" s="327" t="str">
        <f>IF(D26="","",VLOOKUP(B26,Data!$B$5:$D$502,3,FALSE))</f>
        <v>C/T</v>
      </c>
      <c r="I26" s="327" t="str">
        <f>IF(D26="","",VLOOKUP(B26,Data!$B$5:$M$502,12,FALSE))</f>
        <v>Indonesia</v>
      </c>
      <c r="J26" s="356" t="s">
        <v>1036</v>
      </c>
      <c r="K26" s="325">
        <f>IF(D26="","",VLOOKUP(B26,Data!$B$5:$E$502,4,FALSE)*D26)</f>
        <v>10251</v>
      </c>
      <c r="L26" s="325">
        <f>IF(D26="","",VLOOKUP(B26,Data!$B$5:$F$502,5,FALSE)*D26)</f>
        <v>9231</v>
      </c>
      <c r="M26" s="357"/>
      <c r="N26" s="358"/>
      <c r="O26" s="359"/>
      <c r="P26" s="360"/>
      <c r="Q26" s="359"/>
      <c r="R26" s="359"/>
      <c r="S26" s="360"/>
      <c r="T26" s="361"/>
      <c r="U26" s="360"/>
      <c r="V26" s="334">
        <f>IF(D26="","",VLOOKUP(B26,Data!$B$5:$J$502,9,FALSE)*D26)</f>
        <v>58.65</v>
      </c>
      <c r="X26" s="386"/>
      <c r="Y26" s="386"/>
      <c r="Z26" s="386"/>
      <c r="AA26" s="386"/>
      <c r="AB26" s="386"/>
    </row>
    <row r="27" spans="1:28" s="468" customFormat="1" ht="19.25" customHeight="1">
      <c r="A27" s="540">
        <v>8</v>
      </c>
      <c r="B27" s="584" t="s">
        <v>353</v>
      </c>
      <c r="C27" s="324" t="str">
        <f>IF(D27="","",VLOOKUP(B27,Data!$B$5:$L$502,2,FALSE))</f>
        <v>ZF71250</v>
      </c>
      <c r="D27" s="470">
        <v>9</v>
      </c>
      <c r="E27" s="525"/>
      <c r="F27" s="325">
        <f>IF(D27="","",VLOOKUP(B27,Data!$B$5:$L$502,11,FALSE))</f>
        <v>1991.71</v>
      </c>
      <c r="G27" s="326">
        <f t="shared" si="0"/>
        <v>17925.39</v>
      </c>
      <c r="H27" s="327" t="str">
        <f>IF(D27="","",VLOOKUP(B27,Data!$B$5:$D$502,3,FALSE))</f>
        <v>C/T</v>
      </c>
      <c r="I27" s="327" t="str">
        <f>IF(D27="","",VLOOKUP(B27,Data!$B$5:$M$502,12,FALSE))</f>
        <v>Indonesia</v>
      </c>
      <c r="J27" s="356" t="s">
        <v>1036</v>
      </c>
      <c r="K27" s="325">
        <f>IF(D27="","",VLOOKUP(B27,Data!$B$5:$E$502,4,FALSE)*D27)</f>
        <v>1980</v>
      </c>
      <c r="L27" s="325">
        <f>IF(D27="","",VLOOKUP(B27,Data!$B$5:$F$502,5,FALSE)*D27)</f>
        <v>1791</v>
      </c>
      <c r="M27" s="357"/>
      <c r="N27" s="358"/>
      <c r="O27" s="359"/>
      <c r="P27" s="360"/>
      <c r="Q27" s="359"/>
      <c r="R27" s="359"/>
      <c r="S27" s="360"/>
      <c r="T27" s="361"/>
      <c r="U27" s="360"/>
      <c r="V27" s="334">
        <f>IF(D27="","",VLOOKUP(B27,Data!$B$5:$J$502,9,FALSE)*D27)</f>
        <v>10.665000000000001</v>
      </c>
      <c r="X27" s="386"/>
      <c r="Y27" s="386"/>
      <c r="Z27" s="386"/>
      <c r="AA27" s="386"/>
      <c r="AB27" s="386"/>
    </row>
    <row r="28" spans="1:28" s="468" customFormat="1" ht="19.25" customHeight="1">
      <c r="A28" s="540">
        <v>9</v>
      </c>
      <c r="B28" s="584" t="s">
        <v>25</v>
      </c>
      <c r="C28" s="324" t="str">
        <f>IF(D28="","",VLOOKUP(B28,Data!$B$5:$L$502,2,FALSE))</f>
        <v>ZJ73720</v>
      </c>
      <c r="D28" s="470">
        <v>1</v>
      </c>
      <c r="E28" s="525"/>
      <c r="F28" s="325">
        <f>IF(D28="","",VLOOKUP(B28,Data!$B$5:$L$502,11,FALSE))</f>
        <v>2445.35</v>
      </c>
      <c r="G28" s="326">
        <f t="shared" si="0"/>
        <v>2445.35</v>
      </c>
      <c r="H28" s="327" t="str">
        <f>IF(D28="","",VLOOKUP(B28,Data!$B$5:$D$502,3,FALSE))</f>
        <v>C/T</v>
      </c>
      <c r="I28" s="327" t="str">
        <f>IF(D28="","",VLOOKUP(B28,Data!$B$5:$M$502,12,FALSE))</f>
        <v>Indonesia</v>
      </c>
      <c r="J28" s="356" t="s">
        <v>1036</v>
      </c>
      <c r="K28" s="325">
        <f>IF(D28="","",VLOOKUP(B28,Data!$B$5:$E$502,4,FALSE)*D28)</f>
        <v>220</v>
      </c>
      <c r="L28" s="325">
        <f>IF(D28="","",VLOOKUP(B28,Data!$B$5:$F$502,5,FALSE)*D28)</f>
        <v>199</v>
      </c>
      <c r="M28" s="357"/>
      <c r="N28" s="358"/>
      <c r="O28" s="359"/>
      <c r="P28" s="360"/>
      <c r="Q28" s="359"/>
      <c r="R28" s="359"/>
      <c r="S28" s="360"/>
      <c r="T28" s="361"/>
      <c r="U28" s="360"/>
      <c r="V28" s="334">
        <f>IF(D28="","",VLOOKUP(B28,Data!$B$5:$J$502,9,FALSE)*D28)</f>
        <v>1.1850000000000001</v>
      </c>
      <c r="X28" s="386"/>
      <c r="Y28" s="386"/>
      <c r="Z28" s="386"/>
      <c r="AA28" s="386"/>
      <c r="AB28" s="386"/>
    </row>
    <row r="29" spans="1:28" s="468" customFormat="1" ht="19.25" customHeight="1">
      <c r="A29" s="540">
        <v>10</v>
      </c>
      <c r="B29" s="584" t="s">
        <v>26</v>
      </c>
      <c r="C29" s="324" t="str">
        <f>IF(D29="","",VLOOKUP(B29,Data!$B$5:$L$502,2,FALSE))</f>
        <v>ZJ73730</v>
      </c>
      <c r="D29" s="470">
        <v>2</v>
      </c>
      <c r="E29" s="525"/>
      <c r="F29" s="325">
        <f>IF(D29="","",VLOOKUP(B29,Data!$B$5:$L$502,11,FALSE))</f>
        <v>2456.2800000000002</v>
      </c>
      <c r="G29" s="326">
        <f t="shared" si="0"/>
        <v>4912.5600000000004</v>
      </c>
      <c r="H29" s="327" t="str">
        <f>IF(D29="","",VLOOKUP(B29,Data!$B$5:$D$502,3,FALSE))</f>
        <v>C/T</v>
      </c>
      <c r="I29" s="327" t="str">
        <f>IF(D29="","",VLOOKUP(B29,Data!$B$5:$M$502,12,FALSE))</f>
        <v>Indonesia</v>
      </c>
      <c r="J29" s="356" t="s">
        <v>1036</v>
      </c>
      <c r="K29" s="325">
        <f>IF(D29="","",VLOOKUP(B29,Data!$B$5:$E$502,4,FALSE)*D29)</f>
        <v>440</v>
      </c>
      <c r="L29" s="325">
        <f>IF(D29="","",VLOOKUP(B29,Data!$B$5:$F$502,5,FALSE)*D29)</f>
        <v>398</v>
      </c>
      <c r="M29" s="357"/>
      <c r="N29" s="358"/>
      <c r="O29" s="359"/>
      <c r="P29" s="360"/>
      <c r="Q29" s="359"/>
      <c r="R29" s="359"/>
      <c r="S29" s="360"/>
      <c r="T29" s="361"/>
      <c r="U29" s="360"/>
      <c r="V29" s="334">
        <f>IF(D29="","",VLOOKUP(B29,Data!$B$5:$J$502,9,FALSE)*D29)</f>
        <v>2.37</v>
      </c>
      <c r="X29" s="386"/>
      <c r="Y29" s="386"/>
      <c r="Z29" s="386"/>
      <c r="AA29" s="386"/>
      <c r="AB29" s="386"/>
    </row>
    <row r="30" spans="1:28" s="468" customFormat="1" ht="19.25" customHeight="1">
      <c r="A30" s="540">
        <v>11</v>
      </c>
      <c r="B30" s="584" t="s">
        <v>355</v>
      </c>
      <c r="C30" s="324" t="str">
        <f>IF(D30="","",VLOOKUP(B30,Data!$B$5:$L$502,2,FALSE))</f>
        <v>ZF42500</v>
      </c>
      <c r="D30" s="470">
        <v>13</v>
      </c>
      <c r="E30" s="525"/>
      <c r="F30" s="325">
        <f>IF(D30="","",VLOOKUP(B30,Data!$B$5:$L$502,11,FALSE))</f>
        <v>2302.7199999999998</v>
      </c>
      <c r="G30" s="326">
        <f>IF(D30&gt;0,D30*F30,"-")</f>
        <v>29935.359999999997</v>
      </c>
      <c r="H30" s="327" t="str">
        <f>IF(D30="","",VLOOKUP(B30,Data!$B$5:$D$502,3,FALSE))</f>
        <v>C/T</v>
      </c>
      <c r="I30" s="327" t="str">
        <f>IF(D30="","",VLOOKUP(B30,Data!$B$5:$M$502,12,FALSE))</f>
        <v>Indonesia</v>
      </c>
      <c r="J30" s="356" t="s">
        <v>1036</v>
      </c>
      <c r="K30" s="325">
        <f>IF(D30="","",VLOOKUP(B30,Data!$B$5:$E$502,4,FALSE)*D30)</f>
        <v>3471</v>
      </c>
      <c r="L30" s="325">
        <f>IF(D30="","",VLOOKUP(B30,Data!$B$5:$F$502,5,FALSE)*D30)</f>
        <v>3146</v>
      </c>
      <c r="M30" s="357"/>
      <c r="N30" s="358"/>
      <c r="O30" s="359"/>
      <c r="P30" s="360"/>
      <c r="Q30" s="359"/>
      <c r="R30" s="359"/>
      <c r="S30" s="360"/>
      <c r="T30" s="361"/>
      <c r="U30" s="360"/>
      <c r="V30" s="334">
        <f>IF(D30="","",VLOOKUP(B30,Data!$B$5:$J$502,9,FALSE)*D30)</f>
        <v>19.344000000000001</v>
      </c>
      <c r="X30" s="386"/>
      <c r="Y30" s="386"/>
      <c r="Z30" s="386"/>
      <c r="AA30" s="386"/>
      <c r="AB30" s="386"/>
    </row>
    <row r="31" spans="1:28" s="468" customFormat="1" ht="19.25" customHeight="1">
      <c r="A31" s="540">
        <v>12</v>
      </c>
      <c r="B31" s="584" t="s">
        <v>27</v>
      </c>
      <c r="C31" s="324" t="str">
        <f>IF(D31="","",VLOOKUP(B31,Data!$B$5:$L$502,2,FALSE))</f>
        <v>ZJ73750</v>
      </c>
      <c r="D31" s="470">
        <v>1</v>
      </c>
      <c r="E31" s="525"/>
      <c r="F31" s="325">
        <f>IF(D31="","",VLOOKUP(B31,Data!$B$5:$L$502,11,FALSE))</f>
        <v>2662.91</v>
      </c>
      <c r="G31" s="326">
        <f t="shared" si="0"/>
        <v>2662.91</v>
      </c>
      <c r="H31" s="327" t="str">
        <f>IF(D31="","",VLOOKUP(B31,Data!$B$5:$D$502,3,FALSE))</f>
        <v>C/T</v>
      </c>
      <c r="I31" s="327" t="str">
        <f>IF(D31="","",VLOOKUP(B31,Data!$B$5:$M$502,12,FALSE))</f>
        <v>Indonesia</v>
      </c>
      <c r="J31" s="356" t="s">
        <v>1036</v>
      </c>
      <c r="K31" s="325">
        <f>IF(D31="","",VLOOKUP(B31,Data!$B$5:$E$502,4,FALSE)*D31)</f>
        <v>267</v>
      </c>
      <c r="L31" s="325">
        <f>IF(D31="","",VLOOKUP(B31,Data!$B$5:$F$502,5,FALSE)*D31)</f>
        <v>242</v>
      </c>
      <c r="M31" s="357"/>
      <c r="N31" s="358"/>
      <c r="O31" s="359"/>
      <c r="P31" s="360"/>
      <c r="Q31" s="359"/>
      <c r="R31" s="359"/>
      <c r="S31" s="360"/>
      <c r="T31" s="361"/>
      <c r="U31" s="360"/>
      <c r="V31" s="334">
        <f>IF(D31="","",VLOOKUP(B31,Data!$B$5:$J$502,9,FALSE)*D31)</f>
        <v>1.488</v>
      </c>
      <c r="X31" s="386"/>
      <c r="Y31" s="386"/>
      <c r="Z31" s="386"/>
      <c r="AA31" s="386"/>
      <c r="AB31" s="386"/>
    </row>
    <row r="32" spans="1:28" s="468" customFormat="1" ht="19.25" customHeight="1">
      <c r="A32" s="540">
        <v>13</v>
      </c>
      <c r="B32" s="584" t="s">
        <v>28</v>
      </c>
      <c r="C32" s="324" t="str">
        <f>IF(D32="","",VLOOKUP(B32,Data!$B$5:$L$502,2,FALSE))</f>
        <v>ZJ73760</v>
      </c>
      <c r="D32" s="470">
        <v>1</v>
      </c>
      <c r="E32" s="525"/>
      <c r="F32" s="325">
        <f>IF(D32="","",VLOOKUP(B32,Data!$B$5:$L$502,11,FALSE))</f>
        <v>2671.97</v>
      </c>
      <c r="G32" s="326">
        <f t="shared" si="0"/>
        <v>2671.97</v>
      </c>
      <c r="H32" s="327" t="str">
        <f>IF(D32="","",VLOOKUP(B32,Data!$B$5:$D$502,3,FALSE))</f>
        <v>C/T</v>
      </c>
      <c r="I32" s="327" t="str">
        <f>IF(D32="","",VLOOKUP(B32,Data!$B$5:$M$502,12,FALSE))</f>
        <v>Indonesia</v>
      </c>
      <c r="J32" s="356" t="s">
        <v>1036</v>
      </c>
      <c r="K32" s="325">
        <f>IF(D32="","",VLOOKUP(B32,Data!$B$5:$E$502,4,FALSE)*D32)</f>
        <v>267</v>
      </c>
      <c r="L32" s="325">
        <f>IF(D32="","",VLOOKUP(B32,Data!$B$5:$F$502,5,FALSE)*D32)</f>
        <v>242</v>
      </c>
      <c r="M32" s="357"/>
      <c r="N32" s="358"/>
      <c r="O32" s="359"/>
      <c r="P32" s="360"/>
      <c r="Q32" s="359"/>
      <c r="R32" s="359"/>
      <c r="S32" s="360"/>
      <c r="T32" s="361"/>
      <c r="U32" s="360"/>
      <c r="V32" s="334">
        <f>IF(D32="","",VLOOKUP(B32,Data!$B$5:$J$502,9,FALSE)*D32)</f>
        <v>1.488</v>
      </c>
      <c r="X32" s="386"/>
      <c r="Y32" s="386"/>
      <c r="Z32" s="386"/>
      <c r="AA32" s="386"/>
      <c r="AB32" s="386"/>
    </row>
    <row r="33" spans="1:28" s="468" customFormat="1" ht="19.25" customHeight="1">
      <c r="A33" s="540">
        <v>14</v>
      </c>
      <c r="B33" s="584" t="s">
        <v>892</v>
      </c>
      <c r="C33" s="324" t="str">
        <f>IF(D33="","",VLOOKUP(B33,Data!$B$5:$L$502,2,FALSE))</f>
        <v>VCM7890</v>
      </c>
      <c r="D33" s="470">
        <v>6</v>
      </c>
      <c r="E33" s="312"/>
      <c r="F33" s="325">
        <f>IF(D33="","",VLOOKUP(B33,Data!$B$5:$L$502,11,FALSE))</f>
        <v>2253.08</v>
      </c>
      <c r="G33" s="326">
        <f>IF(D33&gt;0,D33*F33,"-")</f>
        <v>13518.48</v>
      </c>
      <c r="H33" s="327" t="str">
        <f>IF(D33="","",VLOOKUP(B33,Data!$B$5:$D$502,3,FALSE))</f>
        <v>C/T</v>
      </c>
      <c r="I33" s="327" t="str">
        <f>IF(D33="","",VLOOKUP(B33,Data!$B$5:$M$502,12,FALSE))</f>
        <v>Indonesia</v>
      </c>
      <c r="J33" s="356" t="s">
        <v>1036</v>
      </c>
      <c r="K33" s="325">
        <f>IF(D33="","",VLOOKUP(B33,Data!$B$5:$E$502,4,FALSE)*D33)</f>
        <v>1560</v>
      </c>
      <c r="L33" s="325">
        <f>IF(D33="","",VLOOKUP(B33,Data!$B$5:$F$502,5,FALSE)*D33)</f>
        <v>1410</v>
      </c>
      <c r="M33" s="357"/>
      <c r="N33" s="358"/>
      <c r="O33" s="359"/>
      <c r="P33" s="360"/>
      <c r="Q33" s="359"/>
      <c r="R33" s="359"/>
      <c r="S33" s="360"/>
      <c r="T33" s="361"/>
      <c r="U33" s="360"/>
      <c r="V33" s="334">
        <f>IF(D33="","",VLOOKUP(B33,Data!$B$5:$J$502,9,FALSE)*D33)</f>
        <v>8.4420000000000002</v>
      </c>
      <c r="X33" s="386"/>
      <c r="Y33" s="386"/>
      <c r="Z33" s="386"/>
      <c r="AA33" s="386"/>
      <c r="AB33" s="386"/>
    </row>
    <row r="34" spans="1:28" s="468" customFormat="1" ht="19.25" customHeight="1">
      <c r="A34" s="540">
        <v>15</v>
      </c>
      <c r="B34" s="584" t="s">
        <v>893</v>
      </c>
      <c r="C34" s="324" t="str">
        <f>IF(D34="","",VLOOKUP(B34,Data!$B$5:$L$502,2,FALSE))</f>
        <v>VCM7900</v>
      </c>
      <c r="D34" s="470">
        <v>6</v>
      </c>
      <c r="E34" s="312"/>
      <c r="F34" s="325">
        <f>IF(D34="","",VLOOKUP(B34,Data!$B$5:$L$502,11,FALSE))</f>
        <v>2696.84</v>
      </c>
      <c r="G34" s="326">
        <f t="shared" si="0"/>
        <v>16181.04</v>
      </c>
      <c r="H34" s="327" t="str">
        <f>IF(D34="","",VLOOKUP(B34,Data!$B$5:$D$502,3,FALSE))</f>
        <v>C/T</v>
      </c>
      <c r="I34" s="327" t="str">
        <f>IF(D34="","",VLOOKUP(B34,Data!$B$5:$M$502,12,FALSE))</f>
        <v>Indonesia</v>
      </c>
      <c r="J34" s="356" t="s">
        <v>1036</v>
      </c>
      <c r="K34" s="325">
        <f>IF(D34="","",VLOOKUP(B34,Data!$B$5:$E$502,4,FALSE)*D34)</f>
        <v>1560</v>
      </c>
      <c r="L34" s="325">
        <f>IF(D34="","",VLOOKUP(B34,Data!$B$5:$F$502,5,FALSE)*D34)</f>
        <v>1410</v>
      </c>
      <c r="M34" s="357"/>
      <c r="N34" s="358"/>
      <c r="O34" s="359"/>
      <c r="P34" s="360"/>
      <c r="Q34" s="359"/>
      <c r="R34" s="359"/>
      <c r="S34" s="360"/>
      <c r="T34" s="361"/>
      <c r="U34" s="360"/>
      <c r="V34" s="334">
        <f>IF(D34="","",VLOOKUP(B34,Data!$B$5:$J$502,9,FALSE)*D34)</f>
        <v>8.4420000000000002</v>
      </c>
      <c r="X34" s="386"/>
      <c r="Y34" s="386"/>
      <c r="Z34" s="386"/>
      <c r="AA34" s="386"/>
      <c r="AB34" s="386"/>
    </row>
    <row r="35" spans="1:28" s="468" customFormat="1" ht="19.25" customHeight="1">
      <c r="A35" s="540"/>
      <c r="B35" s="524" t="s">
        <v>1057</v>
      </c>
      <c r="C35" s="324" t="str">
        <f>IF(D35="","",VLOOKUP(B35,Data!$B$5:$L$502,2,FALSE))</f>
        <v/>
      </c>
      <c r="D35" s="474"/>
      <c r="E35" s="525"/>
      <c r="F35" s="325" t="str">
        <f>IF(D35="","",VLOOKUP(B35,Data!$B$5:$L$502,11,FALSE))</f>
        <v/>
      </c>
      <c r="G35" s="326" t="str">
        <f t="shared" si="0"/>
        <v>-</v>
      </c>
      <c r="H35" s="327" t="str">
        <f>IF(D35="","",VLOOKUP(B35,Data!$B$5:$D$502,3,FALSE))</f>
        <v/>
      </c>
      <c r="I35" s="327" t="str">
        <f>IF(D35="","",VLOOKUP(B35,Data!$B$5:$M$502,12,FALSE))</f>
        <v/>
      </c>
      <c r="J35" s="227"/>
      <c r="K35" s="325" t="str">
        <f>IF(D35="","",VLOOKUP(B35,Data!$B$5:$E$502,4,FALSE)*D35)</f>
        <v/>
      </c>
      <c r="L35" s="325" t="str">
        <f>IF(D35="","",VLOOKUP(B35,Data!$B$5:$F$502,5,FALSE)*D35)</f>
        <v/>
      </c>
      <c r="M35" s="228"/>
      <c r="N35" s="295"/>
      <c r="O35" s="296"/>
      <c r="P35" s="229"/>
      <c r="Q35" s="296"/>
      <c r="R35" s="296"/>
      <c r="S35" s="229"/>
      <c r="T35" s="297"/>
      <c r="U35" s="229"/>
      <c r="V35" s="334" t="str">
        <f>IF(D35="","",VLOOKUP(B35,Data!$B$5:$J$502,9,FALSE)*D35)</f>
        <v/>
      </c>
      <c r="X35" s="386"/>
      <c r="Y35" s="386"/>
      <c r="Z35" s="386"/>
      <c r="AA35" s="386"/>
      <c r="AB35" s="386"/>
    </row>
    <row r="36" spans="1:28" s="468" customFormat="1" ht="19.25" customHeight="1">
      <c r="A36" s="540">
        <v>16</v>
      </c>
      <c r="B36" s="584" t="s">
        <v>355</v>
      </c>
      <c r="C36" s="324" t="str">
        <f>IF(D36="","",VLOOKUP(B36,Data!$B$5:$L$502,2,FALSE))</f>
        <v>ZF42500</v>
      </c>
      <c r="D36" s="470">
        <v>20</v>
      </c>
      <c r="E36" s="525"/>
      <c r="F36" s="325">
        <f>IF(D36="","",VLOOKUP(B36,Data!$B$5:$L$502,11,FALSE))</f>
        <v>2302.7199999999998</v>
      </c>
      <c r="G36" s="326">
        <f t="shared" si="0"/>
        <v>46054.399999999994</v>
      </c>
      <c r="H36" s="327" t="str">
        <f>IF(D36="","",VLOOKUP(B36,Data!$B$5:$D$502,3,FALSE))</f>
        <v>C/T</v>
      </c>
      <c r="I36" s="327" t="str">
        <f>IF(D36="","",VLOOKUP(B36,Data!$B$5:$M$502,12,FALSE))</f>
        <v>Indonesia</v>
      </c>
      <c r="J36" s="356" t="s">
        <v>1056</v>
      </c>
      <c r="K36" s="325">
        <f>IF(D36="","",VLOOKUP(B36,Data!$B$5:$E$502,4,FALSE)*D36)</f>
        <v>5340</v>
      </c>
      <c r="L36" s="325">
        <f>IF(D36="","",VLOOKUP(B36,Data!$B$5:$F$502,5,FALSE)*D36)</f>
        <v>4840</v>
      </c>
      <c r="M36" s="357"/>
      <c r="N36" s="358"/>
      <c r="O36" s="359"/>
      <c r="P36" s="360"/>
      <c r="Q36" s="359"/>
      <c r="R36" s="359"/>
      <c r="S36" s="360"/>
      <c r="T36" s="361"/>
      <c r="U36" s="360"/>
      <c r="V36" s="334">
        <f>IF(D36="","",VLOOKUP(B36,Data!$B$5:$J$502,9,FALSE)*D36)</f>
        <v>29.759999999999998</v>
      </c>
      <c r="X36" s="386"/>
      <c r="Y36" s="386"/>
      <c r="Z36" s="386"/>
      <c r="AA36" s="386"/>
      <c r="AB36" s="386"/>
    </row>
    <row r="37" spans="1:28" s="468" customFormat="1" ht="19.25" customHeight="1">
      <c r="A37" s="540"/>
      <c r="B37" s="499"/>
      <c r="C37" s="324" t="str">
        <f>IF(D37="","",VLOOKUP(B37,Data!$B$5:$L$502,2,FALSE))</f>
        <v/>
      </c>
      <c r="D37" s="485"/>
      <c r="E37" s="312"/>
      <c r="F37" s="325" t="str">
        <f>IF(D37="","",VLOOKUP(B37,Data!$B$5:$L$502,11,FALSE))</f>
        <v/>
      </c>
      <c r="G37" s="326" t="str">
        <f t="shared" si="0"/>
        <v>-</v>
      </c>
      <c r="H37" s="327" t="str">
        <f>IF(D37="","",VLOOKUP(B37,Data!$B$5:$D$502,3,FALSE))</f>
        <v/>
      </c>
      <c r="I37" s="327" t="str">
        <f>IF(D37="","",VLOOKUP(B37,Data!$B$5:$M$502,12,FALSE))</f>
        <v/>
      </c>
      <c r="J37" s="356"/>
      <c r="K37" s="325" t="str">
        <f>IF(D37="","",VLOOKUP(B37,Data!$B$5:$E$502,4,FALSE)*D37)</f>
        <v/>
      </c>
      <c r="L37" s="325" t="str">
        <f>IF(D37="","",VLOOKUP(B37,Data!$B$5:$F$502,5,FALSE)*D37)</f>
        <v/>
      </c>
      <c r="M37" s="357"/>
      <c r="N37" s="358"/>
      <c r="O37" s="359"/>
      <c r="P37" s="360"/>
      <c r="Q37" s="359"/>
      <c r="R37" s="359"/>
      <c r="S37" s="360"/>
      <c r="T37" s="361"/>
      <c r="U37" s="360"/>
      <c r="V37" s="334" t="str">
        <f>IF(D37="","",VLOOKUP(B37,Data!$B$5:$J$502,9,FALSE)*D37)</f>
        <v/>
      </c>
      <c r="X37" s="386"/>
      <c r="Y37" s="386"/>
      <c r="Z37" s="386"/>
      <c r="AA37" s="386"/>
      <c r="AB37" s="386"/>
    </row>
    <row r="38" spans="1:28" s="440" customFormat="1" ht="17.5">
      <c r="A38" s="540"/>
      <c r="B38" s="784"/>
      <c r="C38" s="785"/>
      <c r="D38" s="510">
        <f>SUM(D17:D37)</f>
        <v>118</v>
      </c>
      <c r="E38" s="463"/>
      <c r="F38" s="351"/>
      <c r="G38" s="351">
        <f>SUM(G17:G37)</f>
        <v>273162.26</v>
      </c>
      <c r="H38" s="462"/>
      <c r="I38" s="462"/>
      <c r="J38" s="462"/>
      <c r="K38" s="351">
        <f>SUM(K17:K37)</f>
        <v>27980</v>
      </c>
      <c r="L38" s="351">
        <f>SUM(L17:L37)</f>
        <v>25239</v>
      </c>
      <c r="M38" s="351">
        <f>SUM(M18:M37)</f>
        <v>0</v>
      </c>
      <c r="N38" s="351" t="e">
        <f>SUM(#REF!)</f>
        <v>#REF!</v>
      </c>
      <c r="O38" s="351">
        <f>SUM(O18:O37)</f>
        <v>0</v>
      </c>
      <c r="P38" s="351">
        <f>SUM(P18:P37)</f>
        <v>0</v>
      </c>
      <c r="Q38" s="351" t="e">
        <f>SUM(#REF!)</f>
        <v>#REF!</v>
      </c>
      <c r="R38" s="351">
        <f>SUM(R18:R37)</f>
        <v>0</v>
      </c>
      <c r="S38" s="351">
        <f>SUM(S18:S37)</f>
        <v>0</v>
      </c>
      <c r="T38" s="351"/>
      <c r="U38" s="351">
        <f>SUM(U18:U37)</f>
        <v>0</v>
      </c>
      <c r="V38" s="354">
        <f>SUM(V17:V37)</f>
        <v>155.73800000000003</v>
      </c>
    </row>
    <row r="39" spans="1:28" ht="16.5">
      <c r="A39" s="540"/>
      <c r="B39" s="786"/>
      <c r="C39" s="787"/>
      <c r="D39" s="511"/>
      <c r="E39" s="412"/>
      <c r="F39" s="183" t="s">
        <v>821</v>
      </c>
      <c r="G39" s="180"/>
      <c r="H39" s="442"/>
      <c r="I39" s="442"/>
      <c r="J39" s="442"/>
      <c r="K39" s="184"/>
      <c r="L39" s="180"/>
      <c r="M39" s="414"/>
      <c r="N39" s="413"/>
      <c r="O39" s="413"/>
      <c r="P39" s="413"/>
      <c r="Q39" s="413"/>
      <c r="R39" s="413"/>
      <c r="S39" s="413"/>
      <c r="T39" s="414"/>
      <c r="U39" s="414"/>
      <c r="V39" s="182"/>
    </row>
    <row r="40" spans="1:28" ht="13">
      <c r="A40" s="393" t="s">
        <v>530</v>
      </c>
      <c r="B40" s="394"/>
      <c r="C40" s="444"/>
      <c r="D40" s="512" t="s">
        <v>538</v>
      </c>
      <c r="E40" s="407"/>
      <c r="F40" s="80" t="s">
        <v>83</v>
      </c>
      <c r="G40" s="84"/>
      <c r="H40" s="423" t="s">
        <v>84</v>
      </c>
      <c r="I40" s="446"/>
      <c r="J40" s="175" t="s">
        <v>85</v>
      </c>
      <c r="K40" s="175"/>
      <c r="L40" s="765" t="s">
        <v>86</v>
      </c>
      <c r="M40" s="766"/>
      <c r="N40" s="766"/>
      <c r="O40" s="766"/>
      <c r="P40" s="766"/>
      <c r="Q40" s="766"/>
      <c r="R40" s="766"/>
      <c r="S40" s="766"/>
      <c r="T40" s="766"/>
      <c r="U40" s="766"/>
      <c r="V40" s="767"/>
    </row>
    <row r="41" spans="1:28" ht="13">
      <c r="A41" s="400" t="s">
        <v>531</v>
      </c>
      <c r="C41" s="409"/>
      <c r="D41" s="501" t="s">
        <v>88</v>
      </c>
      <c r="F41" s="768"/>
      <c r="G41" s="769"/>
      <c r="H41" s="400" t="s">
        <v>89</v>
      </c>
      <c r="I41" s="447"/>
      <c r="J41" s="177" t="s">
        <v>90</v>
      </c>
      <c r="K41" s="177"/>
      <c r="L41" s="173"/>
      <c r="V41" s="178"/>
    </row>
    <row r="42" spans="1:28">
      <c r="A42" s="400" t="s">
        <v>532</v>
      </c>
      <c r="C42" s="401"/>
      <c r="F42" s="768"/>
      <c r="G42" s="769"/>
      <c r="H42" s="400"/>
      <c r="I42" s="447"/>
      <c r="J42" s="177" t="s">
        <v>94</v>
      </c>
      <c r="K42" s="177"/>
      <c r="L42" s="173"/>
      <c r="V42" s="178"/>
    </row>
    <row r="43" spans="1:28" ht="12" customHeight="1">
      <c r="A43" s="412"/>
      <c r="B43" s="413"/>
      <c r="C43" s="448"/>
      <c r="D43" s="501" t="s">
        <v>95</v>
      </c>
      <c r="F43" s="768"/>
      <c r="G43" s="769"/>
      <c r="H43" s="400" t="s">
        <v>96</v>
      </c>
      <c r="I43" s="447"/>
      <c r="J43" s="177"/>
      <c r="K43" s="177"/>
      <c r="L43" s="173"/>
      <c r="V43" s="178"/>
    </row>
    <row r="44" spans="1:28" ht="13">
      <c r="A44" s="393" t="s">
        <v>97</v>
      </c>
      <c r="B44" s="407"/>
      <c r="C44" s="395"/>
      <c r="D44" s="501" t="s">
        <v>98</v>
      </c>
      <c r="F44" s="88" t="s">
        <v>99</v>
      </c>
      <c r="G44" s="85"/>
      <c r="H44" s="400" t="s">
        <v>89</v>
      </c>
      <c r="I44" s="447"/>
      <c r="J44" s="177" t="s">
        <v>100</v>
      </c>
      <c r="K44" s="177"/>
      <c r="L44" s="173"/>
      <c r="V44" s="178"/>
    </row>
    <row r="45" spans="1:28" ht="14.25" customHeight="1">
      <c r="A45" s="400" t="s">
        <v>546</v>
      </c>
      <c r="C45" s="401"/>
      <c r="D45" s="501" t="s">
        <v>101</v>
      </c>
      <c r="F45" s="89"/>
      <c r="G45" s="187"/>
      <c r="H45" s="400" t="s">
        <v>102</v>
      </c>
      <c r="I45" s="447"/>
      <c r="J45" s="177" t="s">
        <v>533</v>
      </c>
      <c r="K45" s="177"/>
      <c r="L45" s="770" t="s">
        <v>104</v>
      </c>
      <c r="M45" s="771"/>
      <c r="N45" s="771"/>
      <c r="O45" s="771"/>
      <c r="P45" s="771"/>
      <c r="Q45" s="771"/>
      <c r="R45" s="771"/>
      <c r="S45" s="771"/>
      <c r="T45" s="771"/>
      <c r="U45" s="771"/>
      <c r="V45" s="772"/>
    </row>
    <row r="46" spans="1:28" ht="16.25" customHeight="1">
      <c r="A46" s="412"/>
      <c r="B46" s="413"/>
      <c r="C46" s="414"/>
      <c r="D46" s="513"/>
      <c r="E46" s="413"/>
      <c r="F46" s="778" t="s">
        <v>1059</v>
      </c>
      <c r="G46" s="782"/>
      <c r="H46" s="778" t="s">
        <v>1058</v>
      </c>
      <c r="I46" s="782"/>
      <c r="J46" s="181" t="s">
        <v>105</v>
      </c>
      <c r="K46" s="181"/>
      <c r="L46" s="762" t="s">
        <v>106</v>
      </c>
      <c r="M46" s="763"/>
      <c r="N46" s="763"/>
      <c r="O46" s="763"/>
      <c r="P46" s="763"/>
      <c r="Q46" s="763"/>
      <c r="R46" s="763"/>
      <c r="S46" s="763"/>
      <c r="T46" s="763"/>
      <c r="U46" s="763"/>
      <c r="V46" s="764"/>
    </row>
    <row r="47" spans="1:28" ht="18" customHeight="1"/>
    <row r="48" spans="1:28" ht="44.5" customHeight="1"/>
    <row r="49" spans="1:22" ht="14.5" customHeight="1"/>
    <row r="50" spans="1:22" s="460" customFormat="1" ht="17.25" customHeight="1">
      <c r="A50" s="203" t="s">
        <v>942</v>
      </c>
      <c r="B50" s="169"/>
      <c r="C50" s="203" t="s">
        <v>597</v>
      </c>
      <c r="D50" s="500"/>
      <c r="E50" s="168"/>
      <c r="F50" s="203" t="s">
        <v>936</v>
      </c>
      <c r="G50" s="169"/>
      <c r="H50" s="203" t="s">
        <v>597</v>
      </c>
      <c r="K50" s="225"/>
      <c r="L50" s="225"/>
      <c r="V50" s="226"/>
    </row>
    <row r="51" spans="1:22" s="460" customFormat="1" ht="17.25" customHeight="1">
      <c r="A51" s="203" t="s">
        <v>943</v>
      </c>
      <c r="B51" s="169"/>
      <c r="C51" s="203" t="s">
        <v>948</v>
      </c>
      <c r="D51" s="500"/>
      <c r="E51" s="168"/>
      <c r="F51" s="203" t="s">
        <v>937</v>
      </c>
      <c r="G51" s="169"/>
      <c r="H51" s="203" t="s">
        <v>947</v>
      </c>
      <c r="K51" s="225"/>
      <c r="L51" s="225"/>
      <c r="V51" s="226"/>
    </row>
    <row r="52" spans="1:22" s="460" customFormat="1" ht="17.25" customHeight="1">
      <c r="A52" s="203" t="s">
        <v>944</v>
      </c>
      <c r="B52" s="169"/>
      <c r="C52" s="203" t="s">
        <v>947</v>
      </c>
      <c r="D52" s="500"/>
      <c r="E52" s="168"/>
      <c r="F52" s="203" t="s">
        <v>938</v>
      </c>
      <c r="G52" s="169"/>
      <c r="H52" s="203" t="s">
        <v>597</v>
      </c>
      <c r="K52" s="225"/>
      <c r="L52" s="225"/>
      <c r="V52" s="226"/>
    </row>
    <row r="53" spans="1:22" s="460" customFormat="1" ht="17.25" customHeight="1">
      <c r="A53" s="203" t="s">
        <v>945</v>
      </c>
      <c r="B53" s="169"/>
      <c r="C53" s="203" t="s">
        <v>597</v>
      </c>
      <c r="D53" s="500"/>
      <c r="E53" s="168"/>
      <c r="F53" s="203" t="s">
        <v>939</v>
      </c>
      <c r="G53" s="169"/>
      <c r="H53" s="203" t="s">
        <v>597</v>
      </c>
      <c r="K53" s="225"/>
      <c r="L53" s="225"/>
      <c r="V53" s="226"/>
    </row>
    <row r="54" spans="1:22" s="460" customFormat="1" ht="17.25" customHeight="1">
      <c r="A54" s="203" t="s">
        <v>946</v>
      </c>
      <c r="B54" s="169"/>
      <c r="C54" s="203" t="s">
        <v>597</v>
      </c>
      <c r="D54" s="500"/>
      <c r="E54" s="168"/>
      <c r="F54" s="203" t="s">
        <v>941</v>
      </c>
      <c r="G54" s="169"/>
      <c r="H54" s="203" t="s">
        <v>597</v>
      </c>
      <c r="K54" s="225"/>
      <c r="L54" s="225"/>
      <c r="V54" s="226"/>
    </row>
    <row r="55" spans="1:22" ht="20">
      <c r="A55" s="168"/>
      <c r="B55" s="168"/>
      <c r="C55" s="168"/>
      <c r="D55" s="500"/>
      <c r="E55" s="168"/>
      <c r="F55" s="203" t="s">
        <v>940</v>
      </c>
      <c r="H55" s="203" t="s">
        <v>597</v>
      </c>
    </row>
    <row r="56" spans="1:22" ht="14">
      <c r="A56" s="459"/>
      <c r="B56" s="435"/>
      <c r="C56" s="167"/>
      <c r="D56" s="514"/>
    </row>
    <row r="57" spans="1:22" ht="14">
      <c r="A57" s="450"/>
      <c r="B57" s="435"/>
      <c r="C57" s="167"/>
      <c r="D57" s="514"/>
    </row>
    <row r="58" spans="1:22" ht="14">
      <c r="A58" s="452"/>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35"/>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52"/>
      <c r="B76" s="435"/>
      <c r="C76" s="167"/>
      <c r="D76" s="514"/>
    </row>
    <row r="77" spans="1:4" ht="14">
      <c r="A77" s="435"/>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row r="88" spans="2:4" ht="14">
      <c r="B88" s="435"/>
      <c r="C88" s="167"/>
      <c r="D88" s="514"/>
    </row>
    <row r="89" spans="2:4" ht="14">
      <c r="B89" s="435"/>
      <c r="C89" s="167"/>
      <c r="D89" s="514"/>
    </row>
  </sheetData>
  <mergeCells count="9">
    <mergeCell ref="F46:G46"/>
    <mergeCell ref="H46:I46"/>
    <mergeCell ref="L46:V46"/>
    <mergeCell ref="B38:C39"/>
    <mergeCell ref="L40:V40"/>
    <mergeCell ref="F41:G41"/>
    <mergeCell ref="F42:G42"/>
    <mergeCell ref="F43:G43"/>
    <mergeCell ref="L45:V45"/>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B90"/>
  <sheetViews>
    <sheetView topLeftCell="A16" zoomScale="70" zoomScaleNormal="70" zoomScaleSheetLayoutView="115" workbookViewId="0">
      <selection activeCell="H42" sqref="H42:I42"/>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3.542968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03"/>
      <c r="I10" s="60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474"/>
      <c r="E18" s="525"/>
      <c r="F18" s="325" t="str">
        <f>IF(D18="","",VLOOKUP(B18,Data!$B$5:$L$502,11,FALSE))</f>
        <v/>
      </c>
      <c r="G18" s="326" t="str">
        <f t="shared" ref="G18:G38"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350</v>
      </c>
      <c r="C19" s="324" t="str">
        <f>IF(D19="","",VLOOKUP(B19,Data!$B$5:$L$502,2,FALSE))</f>
        <v>ZU05460</v>
      </c>
      <c r="D19" s="470">
        <v>3</v>
      </c>
      <c r="E19" s="525" t="s">
        <v>528</v>
      </c>
      <c r="F19" s="325">
        <f>IF(D19="","",VLOOKUP(B19,Data!$B$5:$L$502,11,FALSE))</f>
        <v>5913.05</v>
      </c>
      <c r="G19" s="326">
        <f t="shared" si="0"/>
        <v>17739.150000000001</v>
      </c>
      <c r="H19" s="327" t="str">
        <f>IF(D19="","",VLOOKUP(B19,Data!$B$5:$D$502,3,FALSE))</f>
        <v>C/T</v>
      </c>
      <c r="I19" s="327" t="str">
        <f>IF(D19="","",VLOOKUP(B19,Data!$B$5:$M$502,12,FALSE))</f>
        <v>Indonesia</v>
      </c>
      <c r="J19" s="356" t="s">
        <v>1036</v>
      </c>
      <c r="K19" s="325">
        <f>IF(D19="","",VLOOKUP(B19,Data!$B$5:$E$502,4,FALSE)*D19)</f>
        <v>1014</v>
      </c>
      <c r="L19" s="325">
        <f>IF(D19="","",VLOOKUP(B19,Data!$B$5:$F$502,5,FALSE)*D19)</f>
        <v>891</v>
      </c>
      <c r="M19" s="357"/>
      <c r="N19" s="358"/>
      <c r="O19" s="359"/>
      <c r="P19" s="360"/>
      <c r="Q19" s="359"/>
      <c r="R19" s="359"/>
      <c r="S19" s="360"/>
      <c r="T19" s="361"/>
      <c r="U19" s="360"/>
      <c r="V19" s="334">
        <f>IF(D19="","",VLOOKUP(B19,Data!$B$5:$J$502,9,FALSE)*D19)</f>
        <v>5.4180000000000001</v>
      </c>
      <c r="X19" s="386"/>
      <c r="Y19" s="386"/>
      <c r="Z19" s="386"/>
      <c r="AA19" s="386"/>
      <c r="AB19" s="386"/>
    </row>
    <row r="20" spans="1:28" s="468" customFormat="1" ht="19.25" customHeight="1">
      <c r="A20" s="540">
        <v>2</v>
      </c>
      <c r="B20" s="584" t="s">
        <v>409</v>
      </c>
      <c r="C20" s="324" t="str">
        <f>IF(D20="","",VLOOKUP(B20,Data!$B$5:$L$502,2,FALSE))</f>
        <v>ZU62650</v>
      </c>
      <c r="D20" s="470">
        <v>6</v>
      </c>
      <c r="E20" s="525"/>
      <c r="F20" s="325">
        <f>IF(D20="","",VLOOKUP(B20,Data!$B$5:$L$502,11,FALSE))</f>
        <v>6876.72</v>
      </c>
      <c r="G20" s="326">
        <f t="shared" si="0"/>
        <v>41260.32</v>
      </c>
      <c r="H20" s="327" t="str">
        <f>IF(D20="","",VLOOKUP(B20,Data!$B$5:$D$502,3,FALSE))</f>
        <v>C/T</v>
      </c>
      <c r="I20" s="327" t="str">
        <f>IF(D20="","",VLOOKUP(B20,Data!$B$5:$M$502,12,FALSE))</f>
        <v>Indonesia</v>
      </c>
      <c r="J20" s="356" t="s">
        <v>1036</v>
      </c>
      <c r="K20" s="325">
        <f>IF(D20="","",VLOOKUP(B20,Data!$B$5:$E$502,4,FALSE)*D20)</f>
        <v>2028</v>
      </c>
      <c r="L20" s="325">
        <f>IF(D20="","",VLOOKUP(B20,Data!$B$5:$F$502,5,FALSE)*D20)</f>
        <v>1824</v>
      </c>
      <c r="M20" s="357"/>
      <c r="N20" s="358"/>
      <c r="O20" s="359"/>
      <c r="P20" s="360"/>
      <c r="Q20" s="359"/>
      <c r="R20" s="359"/>
      <c r="S20" s="360"/>
      <c r="T20" s="361"/>
      <c r="U20" s="360"/>
      <c r="V20" s="334">
        <f>IF(D20="","",VLOOKUP(B20,Data!$B$5:$J$502,9,FALSE)*D20)</f>
        <v>10.836</v>
      </c>
      <c r="X20" s="386"/>
      <c r="Y20" s="386"/>
      <c r="Z20" s="386"/>
      <c r="AA20" s="386"/>
      <c r="AB20" s="386"/>
    </row>
    <row r="21" spans="1:28" s="468" customFormat="1" ht="19.25" customHeight="1">
      <c r="A21" s="540">
        <v>3</v>
      </c>
      <c r="B21" s="584" t="s">
        <v>378</v>
      </c>
      <c r="C21" s="324" t="str">
        <f>IF(D21="","",VLOOKUP(B21,Data!$B$5:$L$502,2,FALSE))</f>
        <v>WQ78270</v>
      </c>
      <c r="D21" s="470">
        <v>1</v>
      </c>
      <c r="E21" s="525" t="s">
        <v>529</v>
      </c>
      <c r="F21" s="325">
        <f>IF(D21="","",VLOOKUP(B21,Data!$B$5:$L$502,11,FALSE))</f>
        <v>5429.44</v>
      </c>
      <c r="G21" s="326">
        <f t="shared" si="0"/>
        <v>5429.44</v>
      </c>
      <c r="H21" s="327" t="str">
        <f>IF(D21="","",VLOOKUP(B21,Data!$B$5:$D$502,3,FALSE))</f>
        <v>C/T</v>
      </c>
      <c r="I21" s="327" t="str">
        <f>IF(D21="","",VLOOKUP(B21,Data!$B$5:$M$502,12,FALSE))</f>
        <v>Indonesia</v>
      </c>
      <c r="J21" s="356" t="s">
        <v>1036</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386"/>
      <c r="Y21" s="386"/>
      <c r="Z21" s="386"/>
      <c r="AA21" s="386"/>
      <c r="AB21" s="386"/>
    </row>
    <row r="22" spans="1:28" s="468" customFormat="1" ht="19.25" customHeight="1">
      <c r="A22" s="540">
        <v>4</v>
      </c>
      <c r="B22" s="584" t="s">
        <v>361</v>
      </c>
      <c r="C22" s="324" t="str">
        <f>IF(D22="","",VLOOKUP(B22,Data!$B$5:$L$502,2,FALSE))</f>
        <v>WQ78290</v>
      </c>
      <c r="D22" s="470">
        <v>6</v>
      </c>
      <c r="E22" s="525"/>
      <c r="F22" s="325">
        <f>IF(D22="","",VLOOKUP(B22,Data!$B$5:$L$502,11,FALSE))</f>
        <v>4283.7299999999996</v>
      </c>
      <c r="G22" s="326">
        <f t="shared" si="0"/>
        <v>25702.379999999997</v>
      </c>
      <c r="H22" s="327" t="str">
        <f>IF(D22="","",VLOOKUP(B22,Data!$B$5:$D$502,3,FALSE))</f>
        <v>C/T</v>
      </c>
      <c r="I22" s="327" t="str">
        <f>IF(D22="","",VLOOKUP(B22,Data!$B$5:$M$502,12,FALSE))</f>
        <v>Indonesia</v>
      </c>
      <c r="J22" s="356" t="s">
        <v>1036</v>
      </c>
      <c r="K22" s="325">
        <f>IF(D22="","",VLOOKUP(B22,Data!$B$5:$E$502,4,FALSE)*D22)</f>
        <v>1830</v>
      </c>
      <c r="L22" s="325">
        <f>IF(D22="","",VLOOKUP(B22,Data!$B$5:$F$502,5,FALSE)*D22)</f>
        <v>1614</v>
      </c>
      <c r="M22" s="357"/>
      <c r="N22" s="358"/>
      <c r="O22" s="359"/>
      <c r="P22" s="360"/>
      <c r="Q22" s="359"/>
      <c r="R22" s="359"/>
      <c r="S22" s="360"/>
      <c r="T22" s="361"/>
      <c r="U22" s="360"/>
      <c r="V22" s="334">
        <f>IF(D22="","",VLOOKUP(B22,Data!$B$5:$J$502,9,FALSE)*D22)</f>
        <v>9.2040000000000006</v>
      </c>
      <c r="X22" s="386"/>
      <c r="Y22" s="386"/>
      <c r="Z22" s="386"/>
      <c r="AA22" s="386"/>
      <c r="AB22" s="386"/>
    </row>
    <row r="23" spans="1:28" s="468" customFormat="1" ht="19.25" customHeight="1">
      <c r="A23" s="540">
        <v>5</v>
      </c>
      <c r="B23" s="584" t="s">
        <v>372</v>
      </c>
      <c r="C23" s="324" t="str">
        <f>IF(D23="","",VLOOKUP(B23,Data!$B$5:$L$502,2,FALSE))</f>
        <v>WQ78280</v>
      </c>
      <c r="D23" s="485">
        <v>1</v>
      </c>
      <c r="E23" s="312" t="s">
        <v>982</v>
      </c>
      <c r="F23" s="325">
        <f>IF(D23="","",VLOOKUP(B23,Data!$B$5:$L$502,11,FALSE))</f>
        <v>5431.9</v>
      </c>
      <c r="G23" s="326">
        <f t="shared" si="0"/>
        <v>5431.9</v>
      </c>
      <c r="H23" s="327" t="str">
        <f>IF(D23="","",VLOOKUP(B23,Data!$B$5:$D$502,3,FALSE))</f>
        <v>C/T</v>
      </c>
      <c r="I23" s="327" t="str">
        <f>IF(D23="","",VLOOKUP(B23,Data!$B$5:$M$502,12,FALSE))</f>
        <v>Indonesia</v>
      </c>
      <c r="J23" s="356" t="s">
        <v>1036</v>
      </c>
      <c r="K23" s="325">
        <f>IF(D23="","",VLOOKUP(B23,Data!$B$5:$E$502,4,FALSE)*D23)</f>
        <v>305</v>
      </c>
      <c r="L23" s="325">
        <f>IF(D23="","",VLOOKUP(B23,Data!$B$5:$F$502,5,FALSE)*D23)</f>
        <v>269</v>
      </c>
      <c r="M23" s="357"/>
      <c r="N23" s="358"/>
      <c r="O23" s="359"/>
      <c r="P23" s="360"/>
      <c r="Q23" s="359"/>
      <c r="R23" s="359"/>
      <c r="S23" s="360"/>
      <c r="T23" s="361"/>
      <c r="U23" s="360"/>
      <c r="V23" s="334">
        <f>IF(D23="","",VLOOKUP(B23,Data!$B$5:$J$502,9,FALSE)*D23)</f>
        <v>1.534</v>
      </c>
      <c r="X23" s="386"/>
      <c r="Y23" s="386"/>
      <c r="Z23" s="386"/>
      <c r="AA23" s="386"/>
      <c r="AB23" s="386"/>
    </row>
    <row r="24" spans="1:28" s="468" customFormat="1" ht="19.25" customHeight="1">
      <c r="A24" s="540">
        <v>6</v>
      </c>
      <c r="B24" s="584" t="s">
        <v>40</v>
      </c>
      <c r="C24" s="324" t="str">
        <f>IF(D24="","",VLOOKUP(B24,Data!$B$5:$L$502,2,FALSE))</f>
        <v>ZJ54410</v>
      </c>
      <c r="D24" s="485">
        <v>1</v>
      </c>
      <c r="E24" s="525"/>
      <c r="F24" s="325">
        <f>IF(D24="","",VLOOKUP(B24,Data!$B$5:$L$502,11,FALSE))</f>
        <v>4657.7700000000004</v>
      </c>
      <c r="G24" s="326">
        <f t="shared" si="0"/>
        <v>4657.7700000000004</v>
      </c>
      <c r="H24" s="327" t="str">
        <f>IF(D24="","",VLOOKUP(B24,Data!$B$5:$D$502,3,FALSE))</f>
        <v>C/T</v>
      </c>
      <c r="I24" s="327" t="str">
        <f>IF(D24="","",VLOOKUP(B24,Data!$B$5:$M$502,12,FALSE))</f>
        <v>Indonesia</v>
      </c>
      <c r="J24" s="356" t="s">
        <v>1036</v>
      </c>
      <c r="K24" s="325">
        <f>IF(D24="","",VLOOKUP(B24,Data!$B$5:$E$502,4,FALSE)*D24)</f>
        <v>305</v>
      </c>
      <c r="L24" s="325">
        <f>IF(D24="","",VLOOKUP(B24,Data!$B$5:$F$502,5,FALSE)*D24)</f>
        <v>269</v>
      </c>
      <c r="M24" s="357"/>
      <c r="N24" s="358"/>
      <c r="O24" s="359"/>
      <c r="P24" s="360"/>
      <c r="Q24" s="359"/>
      <c r="R24" s="359"/>
      <c r="S24" s="360"/>
      <c r="T24" s="361"/>
      <c r="U24" s="360"/>
      <c r="V24" s="334">
        <f>IF(D24="","",VLOOKUP(B24,Data!$B$5:$J$502,9,FALSE)*D24)</f>
        <v>1.534</v>
      </c>
      <c r="X24" s="386"/>
      <c r="Y24" s="386"/>
      <c r="Z24" s="386"/>
      <c r="AA24" s="386"/>
      <c r="AB24" s="386"/>
    </row>
    <row r="25" spans="1:28" s="468" customFormat="1" ht="19.25" customHeight="1">
      <c r="A25" s="540">
        <v>7</v>
      </c>
      <c r="B25" s="584" t="s">
        <v>724</v>
      </c>
      <c r="C25" s="324" t="str">
        <f>IF(D25="","",VLOOKUP(B25,Data!$B$5:$L$502,2,FALSE))</f>
        <v>VAC9590</v>
      </c>
      <c r="D25" s="485">
        <v>2</v>
      </c>
      <c r="E25" s="525"/>
      <c r="F25" s="325">
        <f>IF(D25="","",VLOOKUP(B25,Data!$B$5:$L$502,11,FALSE))</f>
        <v>5076.5600000000004</v>
      </c>
      <c r="G25" s="326">
        <f t="shared" si="0"/>
        <v>10153.120000000001</v>
      </c>
      <c r="H25" s="327" t="str">
        <f>IF(D25="","",VLOOKUP(B25,Data!$B$5:$D$502,3,FALSE))</f>
        <v>C/T</v>
      </c>
      <c r="I25" s="327" t="str">
        <f>IF(D25="","",VLOOKUP(B25,Data!$B$5:$M$502,12,FALSE))</f>
        <v>Indonesia</v>
      </c>
      <c r="J25" s="356" t="s">
        <v>1036</v>
      </c>
      <c r="K25" s="325">
        <f>IF(D25="","",VLOOKUP(B25,Data!$B$5:$E$502,4,FALSE)*D25)</f>
        <v>620</v>
      </c>
      <c r="L25" s="325">
        <f>IF(D25="","",VLOOKUP(B25,Data!$B$5:$F$502,5,FALSE)*D25)</f>
        <v>548</v>
      </c>
      <c r="M25" s="357"/>
      <c r="N25" s="358"/>
      <c r="O25" s="359"/>
      <c r="P25" s="360"/>
      <c r="Q25" s="359"/>
      <c r="R25" s="359"/>
      <c r="S25" s="360"/>
      <c r="T25" s="361"/>
      <c r="U25" s="360"/>
      <c r="V25" s="334">
        <f>IF(D25="","",VLOOKUP(B25,Data!$B$5:$J$502,9,FALSE)*D25)</f>
        <v>3.0680000000000001</v>
      </c>
      <c r="X25" s="386"/>
      <c r="Y25" s="386"/>
      <c r="Z25" s="386"/>
      <c r="AA25" s="386"/>
      <c r="AB25" s="386"/>
    </row>
    <row r="26" spans="1:28" s="468" customFormat="1" ht="19.25" customHeight="1">
      <c r="A26" s="540">
        <v>8</v>
      </c>
      <c r="B26" s="584" t="s">
        <v>340</v>
      </c>
      <c r="C26" s="324" t="str">
        <f>IF(D26="","",VLOOKUP(B26,Data!$B$5:$L$502,2,FALSE))</f>
        <v>ZE62400</v>
      </c>
      <c r="D26" s="485">
        <v>1</v>
      </c>
      <c r="E26" s="525"/>
      <c r="F26" s="325">
        <f>IF(D26="","",VLOOKUP(B26,Data!$B$5:$L$502,11,FALSE))</f>
        <v>1704.47</v>
      </c>
      <c r="G26" s="326">
        <f t="shared" si="0"/>
        <v>1704.47</v>
      </c>
      <c r="H26" s="327" t="str">
        <f>IF(D26="","",VLOOKUP(B26,Data!$B$5:$D$502,3,FALSE))</f>
        <v>C/T</v>
      </c>
      <c r="I26" s="327" t="str">
        <f>IF(D26="","",VLOOKUP(B26,Data!$B$5:$M$502,12,FALSE))</f>
        <v>Indonesia</v>
      </c>
      <c r="J26" s="356" t="s">
        <v>1036</v>
      </c>
      <c r="K26" s="325">
        <f>IF(D26="","",VLOOKUP(B26,Data!$B$5:$E$502,4,FALSE)*D26)</f>
        <v>201</v>
      </c>
      <c r="L26" s="325">
        <f>IF(D26="","",VLOOKUP(B26,Data!$B$5:$F$502,5,FALSE)*D26)</f>
        <v>181</v>
      </c>
      <c r="M26" s="357"/>
      <c r="N26" s="358"/>
      <c r="O26" s="359"/>
      <c r="P26" s="360"/>
      <c r="Q26" s="359"/>
      <c r="R26" s="359"/>
      <c r="S26" s="360"/>
      <c r="T26" s="361"/>
      <c r="U26" s="360"/>
      <c r="V26" s="334">
        <f>IF(D26="","",VLOOKUP(B26,Data!$B$5:$J$502,9,FALSE)*D26)</f>
        <v>1.1499999999999999</v>
      </c>
      <c r="X26" s="386"/>
      <c r="Y26" s="386"/>
      <c r="Z26" s="386"/>
      <c r="AA26" s="386"/>
      <c r="AB26" s="386"/>
    </row>
    <row r="27" spans="1:28" s="468" customFormat="1" ht="19.25" customHeight="1">
      <c r="A27" s="540">
        <v>9</v>
      </c>
      <c r="B27" s="584" t="s">
        <v>25</v>
      </c>
      <c r="C27" s="324" t="str">
        <f>IF(D27="","",VLOOKUP(B27,Data!$B$5:$L$502,2,FALSE))</f>
        <v>ZJ73720</v>
      </c>
      <c r="D27" s="485">
        <v>1</v>
      </c>
      <c r="E27" s="525"/>
      <c r="F27" s="325">
        <f>IF(D27="","",VLOOKUP(B27,Data!$B$5:$L$502,11,FALSE))</f>
        <v>2445.35</v>
      </c>
      <c r="G27" s="326">
        <f t="shared" si="0"/>
        <v>2445.35</v>
      </c>
      <c r="H27" s="327" t="str">
        <f>IF(D27="","",VLOOKUP(B27,Data!$B$5:$D$502,3,FALSE))</f>
        <v>C/T</v>
      </c>
      <c r="I27" s="327" t="str">
        <f>IF(D27="","",VLOOKUP(B27,Data!$B$5:$M$502,12,FALSE))</f>
        <v>Indonesia</v>
      </c>
      <c r="J27" s="356" t="s">
        <v>1036</v>
      </c>
      <c r="K27" s="325">
        <f>IF(D27="","",VLOOKUP(B27,Data!$B$5:$E$502,4,FALSE)*D27)</f>
        <v>220</v>
      </c>
      <c r="L27" s="325">
        <f>IF(D27="","",VLOOKUP(B27,Data!$B$5:$F$502,5,FALSE)*D27)</f>
        <v>199</v>
      </c>
      <c r="M27" s="357"/>
      <c r="N27" s="358"/>
      <c r="O27" s="359"/>
      <c r="P27" s="360"/>
      <c r="Q27" s="359"/>
      <c r="R27" s="359"/>
      <c r="S27" s="360"/>
      <c r="T27" s="361"/>
      <c r="U27" s="360"/>
      <c r="V27" s="334">
        <f>IF(D27="","",VLOOKUP(B27,Data!$B$5:$J$502,9,FALSE)*D27)</f>
        <v>1.1850000000000001</v>
      </c>
      <c r="X27" s="386"/>
      <c r="Y27" s="386"/>
      <c r="Z27" s="386"/>
      <c r="AA27" s="386"/>
      <c r="AB27" s="386"/>
    </row>
    <row r="28" spans="1:28" s="468" customFormat="1" ht="19.25" customHeight="1">
      <c r="A28" s="540">
        <v>10</v>
      </c>
      <c r="B28" s="584" t="s">
        <v>26</v>
      </c>
      <c r="C28" s="324" t="str">
        <f>IF(D28="","",VLOOKUP(B28,Data!$B$5:$L$502,2,FALSE))</f>
        <v>ZJ73730</v>
      </c>
      <c r="D28" s="485">
        <v>1</v>
      </c>
      <c r="E28" s="525"/>
      <c r="F28" s="325">
        <f>IF(D28="","",VLOOKUP(B28,Data!$B$5:$L$502,11,FALSE))</f>
        <v>2456.2800000000002</v>
      </c>
      <c r="G28" s="326">
        <f t="shared" si="0"/>
        <v>2456.2800000000002</v>
      </c>
      <c r="H28" s="327" t="str">
        <f>IF(D28="","",VLOOKUP(B28,Data!$B$5:$D$502,3,FALSE))</f>
        <v>C/T</v>
      </c>
      <c r="I28" s="327" t="str">
        <f>IF(D28="","",VLOOKUP(B28,Data!$B$5:$M$502,12,FALSE))</f>
        <v>Indonesia</v>
      </c>
      <c r="J28" s="356" t="s">
        <v>1036</v>
      </c>
      <c r="K28" s="325">
        <f>IF(D28="","",VLOOKUP(B28,Data!$B$5:$E$502,4,FALSE)*D28)</f>
        <v>220</v>
      </c>
      <c r="L28" s="325">
        <f>IF(D28="","",VLOOKUP(B28,Data!$B$5:$F$502,5,FALSE)*D28)</f>
        <v>199</v>
      </c>
      <c r="M28" s="357"/>
      <c r="N28" s="358"/>
      <c r="O28" s="359"/>
      <c r="P28" s="360"/>
      <c r="Q28" s="359"/>
      <c r="R28" s="359"/>
      <c r="S28" s="360"/>
      <c r="T28" s="361"/>
      <c r="U28" s="360"/>
      <c r="V28" s="334">
        <f>IF(D28="","",VLOOKUP(B28,Data!$B$5:$J$502,9,FALSE)*D28)</f>
        <v>1.1850000000000001</v>
      </c>
      <c r="X28" s="386"/>
      <c r="Y28" s="386"/>
      <c r="Z28" s="386"/>
      <c r="AA28" s="386"/>
      <c r="AB28" s="386"/>
    </row>
    <row r="29" spans="1:28" s="468" customFormat="1" ht="19.25" customHeight="1">
      <c r="A29" s="540">
        <v>11</v>
      </c>
      <c r="B29" s="584" t="s">
        <v>27</v>
      </c>
      <c r="C29" s="324" t="str">
        <f>IF(D29="","",VLOOKUP(B29,Data!$B$5:$L$502,2,FALSE))</f>
        <v>ZJ73750</v>
      </c>
      <c r="D29" s="485">
        <v>2</v>
      </c>
      <c r="E29" s="525"/>
      <c r="F29" s="325">
        <f>IF(D29="","",VLOOKUP(B29,Data!$B$5:$L$502,11,FALSE))</f>
        <v>2662.91</v>
      </c>
      <c r="G29" s="326">
        <f t="shared" si="0"/>
        <v>5325.82</v>
      </c>
      <c r="H29" s="327" t="str">
        <f>IF(D29="","",VLOOKUP(B29,Data!$B$5:$D$502,3,FALSE))</f>
        <v>C/T</v>
      </c>
      <c r="I29" s="327" t="str">
        <f>IF(D29="","",VLOOKUP(B29,Data!$B$5:$M$502,12,FALSE))</f>
        <v>Indonesia</v>
      </c>
      <c r="J29" s="356" t="s">
        <v>1036</v>
      </c>
      <c r="K29" s="325">
        <f>IF(D29="","",VLOOKUP(B29,Data!$B$5:$E$502,4,FALSE)*D29)</f>
        <v>534</v>
      </c>
      <c r="L29" s="325">
        <f>IF(D29="","",VLOOKUP(B29,Data!$B$5:$F$502,5,FALSE)*D29)</f>
        <v>484</v>
      </c>
      <c r="M29" s="357"/>
      <c r="N29" s="358"/>
      <c r="O29" s="359"/>
      <c r="P29" s="360"/>
      <c r="Q29" s="359"/>
      <c r="R29" s="359"/>
      <c r="S29" s="360"/>
      <c r="T29" s="361"/>
      <c r="U29" s="360"/>
      <c r="V29" s="334">
        <f>IF(D29="","",VLOOKUP(B29,Data!$B$5:$J$502,9,FALSE)*D29)</f>
        <v>2.976</v>
      </c>
      <c r="X29" s="386"/>
      <c r="Y29" s="386"/>
      <c r="Z29" s="386"/>
      <c r="AA29" s="386"/>
      <c r="AB29" s="386"/>
    </row>
    <row r="30" spans="1:28" s="468" customFormat="1" ht="19.25" customHeight="1">
      <c r="A30" s="540">
        <v>12</v>
      </c>
      <c r="B30" s="584" t="s">
        <v>890</v>
      </c>
      <c r="C30" s="324" t="str">
        <f>IF(D30="","",VLOOKUP(B30,Data!$B$5:$L$502,2,FALSE))</f>
        <v>VCM7830</v>
      </c>
      <c r="D30" s="485">
        <v>1</v>
      </c>
      <c r="E30" s="525"/>
      <c r="F30" s="325">
        <f>IF(D30="","",VLOOKUP(B30,Data!$B$5:$L$502,11,FALSE))</f>
        <v>3103.93</v>
      </c>
      <c r="G30" s="326">
        <f t="shared" si="0"/>
        <v>3103.93</v>
      </c>
      <c r="H30" s="327" t="str">
        <f>IF(D30="","",VLOOKUP(B30,Data!$B$5:$D$502,3,FALSE))</f>
        <v>C/T</v>
      </c>
      <c r="I30" s="327" t="str">
        <f>IF(D30="","",VLOOKUP(B30,Data!$B$5:$M$502,12,FALSE))</f>
        <v>Indonesia</v>
      </c>
      <c r="J30" s="356" t="s">
        <v>1036</v>
      </c>
      <c r="K30" s="325">
        <f>IF(D30="","",VLOOKUP(B30,Data!$B$5:$E$502,4,FALSE)*D30)</f>
        <v>265</v>
      </c>
      <c r="L30" s="325">
        <f>IF(D30="","",VLOOKUP(B30,Data!$B$5:$F$502,5,FALSE)*D30)</f>
        <v>240</v>
      </c>
      <c r="M30" s="357"/>
      <c r="N30" s="358"/>
      <c r="O30" s="359"/>
      <c r="P30" s="360"/>
      <c r="Q30" s="359"/>
      <c r="R30" s="359"/>
      <c r="S30" s="360"/>
      <c r="T30" s="361"/>
      <c r="U30" s="360"/>
      <c r="V30" s="334">
        <f>IF(D30="","",VLOOKUP(B30,Data!$B$5:$J$502,9,FALSE)*D30)</f>
        <v>1.407</v>
      </c>
      <c r="X30" s="386"/>
      <c r="Y30" s="386"/>
      <c r="Z30" s="386"/>
      <c r="AA30" s="386"/>
      <c r="AB30" s="386"/>
    </row>
    <row r="31" spans="1:28" s="468" customFormat="1" ht="19.25" customHeight="1">
      <c r="A31" s="540">
        <v>13</v>
      </c>
      <c r="B31" s="584" t="s">
        <v>892</v>
      </c>
      <c r="C31" s="324" t="str">
        <f>IF(D31="","",VLOOKUP(B31,Data!$B$5:$L$502,2,FALSE))</f>
        <v>VCM7890</v>
      </c>
      <c r="D31" s="485">
        <v>3</v>
      </c>
      <c r="E31" s="525"/>
      <c r="F31" s="325">
        <f>IF(D31="","",VLOOKUP(B31,Data!$B$5:$L$502,11,FALSE))</f>
        <v>2253.08</v>
      </c>
      <c r="G31" s="326">
        <f t="shared" si="0"/>
        <v>6759.24</v>
      </c>
      <c r="H31" s="327" t="str">
        <f>IF(D31="","",VLOOKUP(B31,Data!$B$5:$D$502,3,FALSE))</f>
        <v>C/T</v>
      </c>
      <c r="I31" s="327" t="str">
        <f>IF(D31="","",VLOOKUP(B31,Data!$B$5:$M$502,12,FALSE))</f>
        <v>Indonesia</v>
      </c>
      <c r="J31" s="356" t="s">
        <v>1036</v>
      </c>
      <c r="K31" s="325">
        <f>IF(D31="","",VLOOKUP(B31,Data!$B$5:$E$502,4,FALSE)*D31)</f>
        <v>780</v>
      </c>
      <c r="L31" s="325">
        <f>IF(D31="","",VLOOKUP(B31,Data!$B$5:$F$502,5,FALSE)*D31)</f>
        <v>705</v>
      </c>
      <c r="M31" s="357"/>
      <c r="N31" s="358"/>
      <c r="O31" s="359"/>
      <c r="P31" s="360"/>
      <c r="Q31" s="359"/>
      <c r="R31" s="359"/>
      <c r="S31" s="360"/>
      <c r="T31" s="361"/>
      <c r="U31" s="360"/>
      <c r="V31" s="334">
        <f>IF(D31="","",VLOOKUP(B31,Data!$B$5:$J$502,9,FALSE)*D31)</f>
        <v>4.2210000000000001</v>
      </c>
      <c r="X31" s="386"/>
      <c r="Y31" s="386"/>
      <c r="Z31" s="386"/>
      <c r="AA31" s="386"/>
      <c r="AB31" s="386"/>
    </row>
    <row r="32" spans="1:28" s="468" customFormat="1" ht="19.25" customHeight="1">
      <c r="A32" s="540"/>
      <c r="B32" s="524" t="s">
        <v>1057</v>
      </c>
      <c r="C32" s="324" t="str">
        <f>IF(D32="","",VLOOKUP(B32,Data!$B$5:$L$502,2,FALSE))</f>
        <v/>
      </c>
      <c r="D32" s="474"/>
      <c r="E32" s="525"/>
      <c r="F32" s="325" t="str">
        <f>IF(D32="","",VLOOKUP(B32,Data!$B$5:$L$502,11,FALSE))</f>
        <v/>
      </c>
      <c r="G32" s="326" t="str">
        <f t="shared" si="0"/>
        <v>-</v>
      </c>
      <c r="H32" s="327" t="str">
        <f>IF(D32="","",VLOOKUP(B32,Data!$B$5:$D$502,3,FALSE))</f>
        <v/>
      </c>
      <c r="I32" s="327" t="str">
        <f>IF(D32="","",VLOOKUP(B32,Data!$B$5:$M$502,12,FALSE))</f>
        <v/>
      </c>
      <c r="J32" s="227"/>
      <c r="K32" s="325" t="str">
        <f>IF(D32="","",VLOOKUP(B32,Data!$B$5:$E$502,4,FALSE)*D32)</f>
        <v/>
      </c>
      <c r="L32" s="325" t="str">
        <f>IF(D32="","",VLOOKUP(B32,Data!$B$5:$F$502,5,FALSE)*D32)</f>
        <v/>
      </c>
      <c r="M32" s="228"/>
      <c r="N32" s="295"/>
      <c r="O32" s="296"/>
      <c r="P32" s="229"/>
      <c r="Q32" s="296"/>
      <c r="R32" s="296"/>
      <c r="S32" s="229"/>
      <c r="T32" s="297"/>
      <c r="U32" s="229"/>
      <c r="V32" s="334" t="str">
        <f>IF(D32="","",VLOOKUP(B32,Data!$B$5:$J$502,9,FALSE)*D32)</f>
        <v/>
      </c>
      <c r="X32" s="386"/>
      <c r="Y32" s="386"/>
      <c r="Z32" s="386"/>
      <c r="AA32" s="386"/>
      <c r="AB32" s="386"/>
    </row>
    <row r="33" spans="1:28" s="468" customFormat="1" ht="19.25" customHeight="1">
      <c r="A33" s="540">
        <v>14</v>
      </c>
      <c r="B33" s="584" t="s">
        <v>340</v>
      </c>
      <c r="C33" s="324" t="str">
        <f>IF(D33="","",VLOOKUP(B33,Data!$B$5:$L$502,2,FALSE))</f>
        <v>ZE62400</v>
      </c>
      <c r="D33" s="470">
        <v>11</v>
      </c>
      <c r="E33" s="525"/>
      <c r="F33" s="325">
        <f>IF(D33="","",VLOOKUP(B33,Data!$B$5:$L$502,11,FALSE))</f>
        <v>1704.47</v>
      </c>
      <c r="G33" s="326">
        <f t="shared" si="0"/>
        <v>18749.170000000002</v>
      </c>
      <c r="H33" s="327" t="str">
        <f>IF(D33="","",VLOOKUP(B33,Data!$B$5:$D$502,3,FALSE))</f>
        <v>C/T</v>
      </c>
      <c r="I33" s="327" t="str">
        <f>IF(D33="","",VLOOKUP(B33,Data!$B$5:$M$502,12,FALSE))</f>
        <v>Indonesia</v>
      </c>
      <c r="J33" s="356" t="s">
        <v>1056</v>
      </c>
      <c r="K33" s="325">
        <f>IF(D33="","",VLOOKUP(B33,Data!$B$5:$E$502,4,FALSE)*D33)</f>
        <v>2211</v>
      </c>
      <c r="L33" s="325">
        <f>IF(D33="","",VLOOKUP(B33,Data!$B$5:$F$502,5,FALSE)*D33)</f>
        <v>1991</v>
      </c>
      <c r="M33" s="357"/>
      <c r="N33" s="358"/>
      <c r="O33" s="359"/>
      <c r="P33" s="360"/>
      <c r="Q33" s="359"/>
      <c r="R33" s="359"/>
      <c r="S33" s="360"/>
      <c r="T33" s="361"/>
      <c r="U33" s="360"/>
      <c r="V33" s="334">
        <f>IF(D33="","",VLOOKUP(B33,Data!$B$5:$J$502,9,FALSE)*D33)</f>
        <v>12.649999999999999</v>
      </c>
      <c r="X33" s="386"/>
      <c r="Y33" s="386"/>
      <c r="Z33" s="386"/>
      <c r="AA33" s="386"/>
      <c r="AB33" s="386"/>
    </row>
    <row r="34" spans="1:28" s="468" customFormat="1" ht="19.25" customHeight="1">
      <c r="A34" s="540">
        <v>15</v>
      </c>
      <c r="B34" s="584" t="s">
        <v>353</v>
      </c>
      <c r="C34" s="324" t="str">
        <f>IF(D34="","",VLOOKUP(B34,Data!$B$5:$L$502,2,FALSE))</f>
        <v>ZF71250</v>
      </c>
      <c r="D34" s="470">
        <v>20</v>
      </c>
      <c r="E34" s="525"/>
      <c r="F34" s="325">
        <f>IF(D34="","",VLOOKUP(B34,Data!$B$5:$L$502,11,FALSE))</f>
        <v>1991.71</v>
      </c>
      <c r="G34" s="326">
        <f t="shared" si="0"/>
        <v>39834.199999999997</v>
      </c>
      <c r="H34" s="327" t="str">
        <f>IF(D34="","",VLOOKUP(B34,Data!$B$5:$D$502,3,FALSE))</f>
        <v>C/T</v>
      </c>
      <c r="I34" s="327" t="str">
        <f>IF(D34="","",VLOOKUP(B34,Data!$B$5:$M$502,12,FALSE))</f>
        <v>Indonesia</v>
      </c>
      <c r="J34" s="356" t="s">
        <v>1056</v>
      </c>
      <c r="K34" s="325">
        <f>IF(D34="","",VLOOKUP(B34,Data!$B$5:$E$502,4,FALSE)*D34)</f>
        <v>4400</v>
      </c>
      <c r="L34" s="325">
        <f>IF(D34="","",VLOOKUP(B34,Data!$B$5:$F$502,5,FALSE)*D34)</f>
        <v>3980</v>
      </c>
      <c r="M34" s="357"/>
      <c r="N34" s="358"/>
      <c r="O34" s="359"/>
      <c r="P34" s="360"/>
      <c r="Q34" s="359"/>
      <c r="R34" s="359"/>
      <c r="S34" s="360"/>
      <c r="T34" s="361"/>
      <c r="U34" s="360"/>
      <c r="V34" s="334">
        <f>IF(D34="","",VLOOKUP(B34,Data!$B$5:$J$502,9,FALSE)*D34)</f>
        <v>23.700000000000003</v>
      </c>
      <c r="X34" s="386"/>
      <c r="Y34" s="386"/>
      <c r="Z34" s="386"/>
      <c r="AA34" s="386"/>
      <c r="AB34" s="386"/>
    </row>
    <row r="35" spans="1:28" s="468" customFormat="1" ht="19.25" customHeight="1">
      <c r="A35" s="540">
        <v>16</v>
      </c>
      <c r="B35" s="584" t="s">
        <v>721</v>
      </c>
      <c r="C35" s="324" t="str">
        <f>IF(D35="","",VLOOKUP(B35,Data!$B$5:$L$502,2,FALSE))</f>
        <v>VAC9550</v>
      </c>
      <c r="D35" s="470">
        <v>6</v>
      </c>
      <c r="E35" s="525"/>
      <c r="F35" s="325">
        <f>IF(D35="","",VLOOKUP(B35,Data!$B$5:$L$502,11,FALSE))</f>
        <v>2673.77</v>
      </c>
      <c r="G35" s="326">
        <f t="shared" si="0"/>
        <v>16042.619999999999</v>
      </c>
      <c r="H35" s="327" t="str">
        <f>IF(D35="","",VLOOKUP(B35,Data!$B$5:$D$502,3,FALSE))</f>
        <v>C/T</v>
      </c>
      <c r="I35" s="327" t="str">
        <f>IF(D35="","",VLOOKUP(B35,Data!$B$5:$M$502,12,FALSE))</f>
        <v>Indonesia</v>
      </c>
      <c r="J35" s="356" t="s">
        <v>1056</v>
      </c>
      <c r="K35" s="325">
        <f>IF(D35="","",VLOOKUP(B35,Data!$B$5:$E$502,4,FALSE)*D35)</f>
        <v>1632</v>
      </c>
      <c r="L35" s="325">
        <f>IF(D35="","",VLOOKUP(B35,Data!$B$5:$F$502,5,FALSE)*D35)</f>
        <v>1482</v>
      </c>
      <c r="M35" s="357"/>
      <c r="N35" s="358"/>
      <c r="O35" s="359"/>
      <c r="P35" s="360"/>
      <c r="Q35" s="359"/>
      <c r="R35" s="359"/>
      <c r="S35" s="360"/>
      <c r="T35" s="361"/>
      <c r="U35" s="360"/>
      <c r="V35" s="334">
        <f>IF(D35="","",VLOOKUP(B35,Data!$B$5:$J$502,9,FALSE)*D35)</f>
        <v>8.9280000000000008</v>
      </c>
      <c r="X35" s="386"/>
      <c r="Y35" s="386"/>
      <c r="Z35" s="386"/>
      <c r="AA35" s="386"/>
      <c r="AB35" s="386"/>
    </row>
    <row r="36" spans="1:28" s="468" customFormat="1" ht="19.25" customHeight="1">
      <c r="A36" s="540"/>
      <c r="B36" s="584"/>
      <c r="C36" s="324" t="str">
        <f>IF(D36="","",VLOOKUP(B36,Data!$B$5:$L$502,2,FALSE))</f>
        <v/>
      </c>
      <c r="D36" s="470"/>
      <c r="E36" s="525"/>
      <c r="F36" s="325" t="str">
        <f>IF(D36="","",VLOOKUP(B36,Data!$B$5:$L$502,11,FALSE))</f>
        <v/>
      </c>
      <c r="G36" s="326" t="str">
        <f t="shared" si="0"/>
        <v>-</v>
      </c>
      <c r="H36" s="327" t="str">
        <f>IF(D36="","",VLOOKUP(B36,Data!$B$5:$D$502,3,FALSE))</f>
        <v/>
      </c>
      <c r="I36" s="327" t="str">
        <f>IF(D36="","",VLOOKUP(B36,Data!$B$5:$M$502,12,FALSE))</f>
        <v/>
      </c>
      <c r="J36" s="356"/>
      <c r="K36" s="325" t="str">
        <f>IF(D36="","",VLOOKUP(B36,Data!$B$5:$E$502,4,FALSE)*D36)</f>
        <v/>
      </c>
      <c r="L36" s="325" t="str">
        <f>IF(D36="","",VLOOKUP(B36,Data!$B$5:$F$502,5,FALSE)*D36)</f>
        <v/>
      </c>
      <c r="M36" s="357"/>
      <c r="N36" s="358"/>
      <c r="O36" s="359"/>
      <c r="P36" s="360"/>
      <c r="Q36" s="359"/>
      <c r="R36" s="359"/>
      <c r="S36" s="360"/>
      <c r="T36" s="361"/>
      <c r="U36" s="360"/>
      <c r="V36" s="334" t="str">
        <f>IF(D36="","",VLOOKUP(B36,Data!$B$5:$J$502,9,FALSE)*D36)</f>
        <v/>
      </c>
      <c r="X36" s="386"/>
      <c r="Y36" s="386"/>
      <c r="Z36" s="386"/>
      <c r="AA36" s="386"/>
      <c r="AB36" s="386"/>
    </row>
    <row r="37" spans="1:28" s="468" customFormat="1" ht="19.25" customHeight="1">
      <c r="A37" s="540"/>
      <c r="B37" s="584"/>
      <c r="C37" s="324" t="str">
        <f>IF(D37="","",VLOOKUP(B37,Data!$B$5:$L$502,2,FALSE))</f>
        <v/>
      </c>
      <c r="D37" s="470"/>
      <c r="E37" s="525"/>
      <c r="F37" s="325" t="str">
        <f>IF(D37="","",VLOOKUP(B37,Data!$B$5:$L$502,11,FALSE))</f>
        <v/>
      </c>
      <c r="G37" s="326" t="str">
        <f t="shared" si="0"/>
        <v>-</v>
      </c>
      <c r="H37" s="327" t="str">
        <f>IF(D37="","",VLOOKUP(B37,Data!$B$5:$D$502,3,FALSE))</f>
        <v/>
      </c>
      <c r="I37" s="327" t="str">
        <f>IF(D37="","",VLOOKUP(B37,Data!$B$5:$M$502,12,FALSE))</f>
        <v/>
      </c>
      <c r="J37" s="356"/>
      <c r="K37" s="325" t="str">
        <f>IF(D37="","",VLOOKUP(B37,Data!$B$5:$E$502,4,FALSE)*D37)</f>
        <v/>
      </c>
      <c r="L37" s="325" t="str">
        <f>IF(D37="","",VLOOKUP(B37,Data!$B$5:$F$502,5,FALSE)*D37)</f>
        <v/>
      </c>
      <c r="M37" s="357"/>
      <c r="N37" s="358"/>
      <c r="O37" s="359"/>
      <c r="P37" s="360"/>
      <c r="Q37" s="359"/>
      <c r="R37" s="359"/>
      <c r="S37" s="360"/>
      <c r="T37" s="361"/>
      <c r="U37" s="360"/>
      <c r="V37" s="334" t="str">
        <f>IF(D37="","",VLOOKUP(B37,Data!$B$5:$J$502,9,FALSE)*D37)</f>
        <v/>
      </c>
      <c r="X37" s="386"/>
      <c r="Y37" s="386"/>
      <c r="Z37" s="386"/>
      <c r="AA37" s="386"/>
      <c r="AB37" s="386"/>
    </row>
    <row r="38" spans="1:28" s="468" customFormat="1" ht="19.25" customHeight="1">
      <c r="A38" s="540"/>
      <c r="B38" s="499"/>
      <c r="C38" s="324" t="str">
        <f>IF(D38="","",VLOOKUP(B38,Data!$B$5:$L$502,2,FALSE))</f>
        <v/>
      </c>
      <c r="D38" s="485"/>
      <c r="E38" s="312"/>
      <c r="F38" s="325" t="str">
        <f>IF(D38="","",VLOOKUP(B38,Data!$B$5:$L$502,11,FALSE))</f>
        <v/>
      </c>
      <c r="G38" s="326" t="str">
        <f t="shared" si="0"/>
        <v>-</v>
      </c>
      <c r="H38" s="327" t="str">
        <f>IF(D38="","",VLOOKUP(B38,Data!$B$5:$D$502,3,FALSE))</f>
        <v/>
      </c>
      <c r="I38" s="327" t="str">
        <f>IF(D38="","",VLOOKUP(B38,Data!$B$5:$M$502,12,FALSE))</f>
        <v/>
      </c>
      <c r="J38" s="356"/>
      <c r="K38" s="325" t="str">
        <f>IF(D38="","",VLOOKUP(B38,Data!$B$5:$E$502,4,FALSE)*D38)</f>
        <v/>
      </c>
      <c r="L38" s="325" t="str">
        <f>IF(D38="","",VLOOKUP(B38,Data!$B$5:$F$502,5,FALSE)*D38)</f>
        <v/>
      </c>
      <c r="M38" s="357"/>
      <c r="N38" s="358"/>
      <c r="O38" s="359"/>
      <c r="P38" s="360"/>
      <c r="Q38" s="359"/>
      <c r="R38" s="359"/>
      <c r="S38" s="360"/>
      <c r="T38" s="361"/>
      <c r="U38" s="360"/>
      <c r="V38" s="334" t="str">
        <f>IF(D38="","",VLOOKUP(B38,Data!$B$5:$J$502,9,FALSE)*D38)</f>
        <v/>
      </c>
      <c r="X38" s="386"/>
      <c r="Y38" s="386"/>
      <c r="Z38" s="386"/>
      <c r="AA38" s="386"/>
      <c r="AB38" s="386"/>
    </row>
    <row r="39" spans="1:28" s="440" customFormat="1" ht="17.5">
      <c r="A39" s="540"/>
      <c r="B39" s="784"/>
      <c r="C39" s="785"/>
      <c r="D39" s="510">
        <f>SUM(D17:D38)</f>
        <v>66</v>
      </c>
      <c r="E39" s="463"/>
      <c r="F39" s="351"/>
      <c r="G39" s="351">
        <f>SUM(G17:G38)</f>
        <v>206795.15999999997</v>
      </c>
      <c r="H39" s="462"/>
      <c r="I39" s="462"/>
      <c r="J39" s="462"/>
      <c r="K39" s="351">
        <f>SUM(K17:K38)</f>
        <v>16870</v>
      </c>
      <c r="L39" s="351">
        <f>SUM(L17:L38)</f>
        <v>15145</v>
      </c>
      <c r="M39" s="351">
        <f>SUM(M18:M38)</f>
        <v>0</v>
      </c>
      <c r="N39" s="351" t="e">
        <f>SUM(#REF!)</f>
        <v>#REF!</v>
      </c>
      <c r="O39" s="351">
        <f>SUM(O18:O38)</f>
        <v>0</v>
      </c>
      <c r="P39" s="351">
        <f>SUM(P18:P38)</f>
        <v>0</v>
      </c>
      <c r="Q39" s="351" t="e">
        <f>SUM(#REF!)</f>
        <v>#REF!</v>
      </c>
      <c r="R39" s="351">
        <f>SUM(R18:R38)</f>
        <v>0</v>
      </c>
      <c r="S39" s="351">
        <f>SUM(S18:S38)</f>
        <v>0</v>
      </c>
      <c r="T39" s="351"/>
      <c r="U39" s="351">
        <f>SUM(U18:U38)</f>
        <v>0</v>
      </c>
      <c r="V39" s="354">
        <f>SUM(V17:V38)</f>
        <v>90.53</v>
      </c>
    </row>
    <row r="40" spans="1:28" ht="16.5">
      <c r="A40" s="540"/>
      <c r="B40" s="786"/>
      <c r="C40" s="787"/>
      <c r="D40" s="511"/>
      <c r="E40" s="412"/>
      <c r="F40" s="183" t="s">
        <v>821</v>
      </c>
      <c r="G40" s="180"/>
      <c r="H40" s="442"/>
      <c r="I40" s="442"/>
      <c r="J40" s="442"/>
      <c r="K40" s="184"/>
      <c r="L40" s="180"/>
      <c r="M40" s="414"/>
      <c r="N40" s="413"/>
      <c r="O40" s="413"/>
      <c r="P40" s="413"/>
      <c r="Q40" s="413"/>
      <c r="R40" s="413"/>
      <c r="S40" s="413"/>
      <c r="T40" s="414"/>
      <c r="U40" s="414"/>
      <c r="V40" s="182"/>
    </row>
    <row r="41" spans="1:28" ht="13">
      <c r="A41" s="393" t="s">
        <v>530</v>
      </c>
      <c r="B41" s="394"/>
      <c r="C41" s="444"/>
      <c r="D41" s="512" t="s">
        <v>538</v>
      </c>
      <c r="E41" s="407"/>
      <c r="F41" s="80" t="s">
        <v>83</v>
      </c>
      <c r="G41" s="84"/>
      <c r="H41" s="423" t="s">
        <v>84</v>
      </c>
      <c r="I41" s="446"/>
      <c r="J41" s="175" t="s">
        <v>85</v>
      </c>
      <c r="K41" s="175"/>
      <c r="L41" s="765" t="s">
        <v>86</v>
      </c>
      <c r="M41" s="766"/>
      <c r="N41" s="766"/>
      <c r="O41" s="766"/>
      <c r="P41" s="766"/>
      <c r="Q41" s="766"/>
      <c r="R41" s="766"/>
      <c r="S41" s="766"/>
      <c r="T41" s="766"/>
      <c r="U41" s="766"/>
      <c r="V41" s="767"/>
    </row>
    <row r="42" spans="1:28" ht="13">
      <c r="A42" s="400" t="s">
        <v>531</v>
      </c>
      <c r="C42" s="409"/>
      <c r="D42" s="501" t="s">
        <v>88</v>
      </c>
      <c r="F42" s="768"/>
      <c r="G42" s="769"/>
      <c r="H42" s="400" t="s">
        <v>89</v>
      </c>
      <c r="I42" s="447"/>
      <c r="J42" s="177" t="s">
        <v>90</v>
      </c>
      <c r="K42" s="177"/>
      <c r="L42" s="173"/>
      <c r="V42" s="178"/>
    </row>
    <row r="43" spans="1:28">
      <c r="A43" s="400" t="s">
        <v>532</v>
      </c>
      <c r="C43" s="401"/>
      <c r="F43" s="768"/>
      <c r="G43" s="769"/>
      <c r="H43" s="400"/>
      <c r="I43" s="447"/>
      <c r="J43" s="177" t="s">
        <v>94</v>
      </c>
      <c r="K43" s="177"/>
      <c r="L43" s="173"/>
      <c r="V43" s="178"/>
    </row>
    <row r="44" spans="1:28" ht="12" customHeight="1">
      <c r="A44" s="412"/>
      <c r="B44" s="413"/>
      <c r="C44" s="448"/>
      <c r="D44" s="501" t="s">
        <v>95</v>
      </c>
      <c r="F44" s="768"/>
      <c r="G44" s="769"/>
      <c r="H44" s="400" t="s">
        <v>96</v>
      </c>
      <c r="I44" s="447"/>
      <c r="J44" s="177"/>
      <c r="K44" s="177"/>
      <c r="L44" s="173"/>
      <c r="V44" s="178"/>
    </row>
    <row r="45" spans="1:28" ht="13">
      <c r="A45" s="393" t="s">
        <v>97</v>
      </c>
      <c r="B45" s="407"/>
      <c r="C45" s="395"/>
      <c r="D45" s="501" t="s">
        <v>98</v>
      </c>
      <c r="F45" s="88" t="s">
        <v>99</v>
      </c>
      <c r="G45" s="85"/>
      <c r="H45" s="400" t="s">
        <v>89</v>
      </c>
      <c r="I45" s="447"/>
      <c r="J45" s="177" t="s">
        <v>100</v>
      </c>
      <c r="K45" s="177"/>
      <c r="L45" s="173"/>
      <c r="V45" s="178"/>
    </row>
    <row r="46" spans="1:28" ht="14.25" customHeight="1">
      <c r="A46" s="400" t="s">
        <v>546</v>
      </c>
      <c r="C46" s="401"/>
      <c r="D46" s="501" t="s">
        <v>101</v>
      </c>
      <c r="F46" s="89"/>
      <c r="G46" s="187"/>
      <c r="H46" s="400" t="s">
        <v>102</v>
      </c>
      <c r="I46" s="447"/>
      <c r="J46" s="177" t="s">
        <v>533</v>
      </c>
      <c r="K46" s="177"/>
      <c r="L46" s="770" t="s">
        <v>104</v>
      </c>
      <c r="M46" s="771"/>
      <c r="N46" s="771"/>
      <c r="O46" s="771"/>
      <c r="P46" s="771"/>
      <c r="Q46" s="771"/>
      <c r="R46" s="771"/>
      <c r="S46" s="771"/>
      <c r="T46" s="771"/>
      <c r="U46" s="771"/>
      <c r="V46" s="772"/>
    </row>
    <row r="47" spans="1:28" ht="16.25" customHeight="1">
      <c r="A47" s="412"/>
      <c r="B47" s="413"/>
      <c r="C47" s="414"/>
      <c r="D47" s="513"/>
      <c r="E47" s="413"/>
      <c r="F47" s="778" t="s">
        <v>1060</v>
      </c>
      <c r="G47" s="782"/>
      <c r="H47" s="778" t="s">
        <v>1059</v>
      </c>
      <c r="I47" s="782"/>
      <c r="J47" s="181" t="s">
        <v>105</v>
      </c>
      <c r="K47" s="181"/>
      <c r="L47" s="762" t="s">
        <v>106</v>
      </c>
      <c r="M47" s="763"/>
      <c r="N47" s="763"/>
      <c r="O47" s="763"/>
      <c r="P47" s="763"/>
      <c r="Q47" s="763"/>
      <c r="R47" s="763"/>
      <c r="S47" s="763"/>
      <c r="T47" s="763"/>
      <c r="U47" s="763"/>
      <c r="V47" s="764"/>
    </row>
    <row r="48" spans="1:28" ht="18" customHeight="1"/>
    <row r="49" spans="1:22" ht="44.5" customHeight="1"/>
    <row r="50" spans="1:22" ht="14.5" customHeight="1"/>
    <row r="51" spans="1:22" s="460" customFormat="1" ht="17.25" customHeight="1">
      <c r="A51" s="203" t="s">
        <v>942</v>
      </c>
      <c r="B51" s="169"/>
      <c r="C51" s="203" t="s">
        <v>597</v>
      </c>
      <c r="D51" s="500"/>
      <c r="E51" s="168"/>
      <c r="F51" s="203" t="s">
        <v>936</v>
      </c>
      <c r="G51" s="169"/>
      <c r="H51" s="203" t="s">
        <v>597</v>
      </c>
      <c r="K51" s="225"/>
      <c r="L51" s="225"/>
      <c r="V51" s="226"/>
    </row>
    <row r="52" spans="1:22" s="460" customFormat="1" ht="17.25" customHeight="1">
      <c r="A52" s="203" t="s">
        <v>943</v>
      </c>
      <c r="B52" s="169"/>
      <c r="C52" s="203" t="s">
        <v>948</v>
      </c>
      <c r="D52" s="500"/>
      <c r="E52" s="168"/>
      <c r="F52" s="203" t="s">
        <v>937</v>
      </c>
      <c r="G52" s="169"/>
      <c r="H52" s="203" t="s">
        <v>947</v>
      </c>
      <c r="K52" s="225"/>
      <c r="L52" s="225"/>
      <c r="V52" s="226"/>
    </row>
    <row r="53" spans="1:22" s="460" customFormat="1" ht="17.25" customHeight="1">
      <c r="A53" s="203" t="s">
        <v>944</v>
      </c>
      <c r="B53" s="169"/>
      <c r="C53" s="203" t="s">
        <v>947</v>
      </c>
      <c r="D53" s="500"/>
      <c r="E53" s="168"/>
      <c r="F53" s="203" t="s">
        <v>938</v>
      </c>
      <c r="G53" s="169"/>
      <c r="H53" s="203" t="s">
        <v>597</v>
      </c>
      <c r="K53" s="225"/>
      <c r="L53" s="225"/>
      <c r="V53" s="226"/>
    </row>
    <row r="54" spans="1:22" s="460" customFormat="1" ht="17.25" customHeight="1">
      <c r="A54" s="203" t="s">
        <v>945</v>
      </c>
      <c r="B54" s="169"/>
      <c r="C54" s="203" t="s">
        <v>597</v>
      </c>
      <c r="D54" s="500"/>
      <c r="E54" s="168"/>
      <c r="F54" s="203" t="s">
        <v>939</v>
      </c>
      <c r="G54" s="169"/>
      <c r="H54" s="203" t="s">
        <v>597</v>
      </c>
      <c r="K54" s="225"/>
      <c r="L54" s="225"/>
      <c r="V54" s="226"/>
    </row>
    <row r="55" spans="1:22" s="460" customFormat="1" ht="17.25" customHeight="1">
      <c r="A55" s="203" t="s">
        <v>946</v>
      </c>
      <c r="B55" s="169"/>
      <c r="C55" s="203" t="s">
        <v>597</v>
      </c>
      <c r="D55" s="500"/>
      <c r="E55" s="168"/>
      <c r="F55" s="203" t="s">
        <v>941</v>
      </c>
      <c r="G55" s="169"/>
      <c r="H55" s="203" t="s">
        <v>597</v>
      </c>
      <c r="K55" s="225"/>
      <c r="L55" s="225"/>
      <c r="V55" s="226"/>
    </row>
    <row r="56" spans="1:22" ht="20">
      <c r="A56" s="168"/>
      <c r="B56" s="168"/>
      <c r="C56" s="168"/>
      <c r="D56" s="500"/>
      <c r="E56" s="168"/>
      <c r="F56" s="203" t="s">
        <v>940</v>
      </c>
      <c r="H56" s="203" t="s">
        <v>597</v>
      </c>
    </row>
    <row r="57" spans="1:22" ht="14">
      <c r="A57" s="459"/>
      <c r="B57" s="435"/>
      <c r="C57" s="167"/>
      <c r="D57" s="514"/>
    </row>
    <row r="58" spans="1:22" ht="14">
      <c r="A58" s="450"/>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35"/>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52"/>
      <c r="B76" s="435"/>
      <c r="C76" s="167"/>
      <c r="D76" s="514"/>
    </row>
    <row r="77" spans="1:4" ht="14">
      <c r="A77" s="452"/>
      <c r="B77" s="435"/>
      <c r="C77" s="167"/>
      <c r="D77" s="514"/>
    </row>
    <row r="78" spans="1:4" ht="14">
      <c r="A78" s="435"/>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row r="88" spans="2:4" ht="14">
      <c r="B88" s="435"/>
      <c r="C88" s="167"/>
      <c r="D88" s="514"/>
    </row>
    <row r="89" spans="2:4" ht="14">
      <c r="B89" s="435"/>
      <c r="C89" s="167"/>
      <c r="D89" s="514"/>
    </row>
    <row r="90" spans="2:4" ht="14">
      <c r="B90" s="435"/>
      <c r="C90" s="167"/>
      <c r="D90" s="514"/>
    </row>
  </sheetData>
  <mergeCells count="9">
    <mergeCell ref="F47:G47"/>
    <mergeCell ref="H47:I47"/>
    <mergeCell ref="L47:V47"/>
    <mergeCell ref="B39:C40"/>
    <mergeCell ref="L41:V41"/>
    <mergeCell ref="F42:G42"/>
    <mergeCell ref="F43:G43"/>
    <mergeCell ref="F44:G44"/>
    <mergeCell ref="L46:V46"/>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B86"/>
  <sheetViews>
    <sheetView topLeftCell="A16" zoomScale="70" zoomScaleNormal="70" zoomScaleSheetLayoutView="115" workbookViewId="0">
      <selection activeCell="H42" sqref="H42:I42"/>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3.542968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05"/>
      <c r="I10" s="60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474"/>
      <c r="E18" s="525"/>
      <c r="F18" s="325" t="str">
        <f>IF(D18="","",VLOOKUP(B18,Data!$B$5:$L$502,11,FALSE))</f>
        <v/>
      </c>
      <c r="G18" s="326" t="str">
        <f t="shared" ref="G18:G34"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350</v>
      </c>
      <c r="C19" s="324" t="str">
        <f>IF(D19="","",VLOOKUP(B19,Data!$B$5:$L$502,2,FALSE))</f>
        <v>ZU05460</v>
      </c>
      <c r="D19" s="470">
        <v>4</v>
      </c>
      <c r="E19" s="525" t="s">
        <v>528</v>
      </c>
      <c r="F19" s="325">
        <f>IF(D19="","",VLOOKUP(B19,Data!$B$5:$L$502,11,FALSE))</f>
        <v>5913.05</v>
      </c>
      <c r="G19" s="326">
        <f t="shared" si="0"/>
        <v>23652.2</v>
      </c>
      <c r="H19" s="327" t="str">
        <f>IF(D19="","",VLOOKUP(B19,Data!$B$5:$D$502,3,FALSE))</f>
        <v>C/T</v>
      </c>
      <c r="I19" s="327" t="str">
        <f>IF(D19="","",VLOOKUP(B19,Data!$B$5:$M$502,12,FALSE))</f>
        <v>Indonesia</v>
      </c>
      <c r="J19" s="356" t="s">
        <v>1036</v>
      </c>
      <c r="K19" s="325">
        <f>IF(D19="","",VLOOKUP(B19,Data!$B$5:$E$502,4,FALSE)*D19)</f>
        <v>1352</v>
      </c>
      <c r="L19" s="325">
        <f>IF(D19="","",VLOOKUP(B19,Data!$B$5:$F$502,5,FALSE)*D19)</f>
        <v>1188</v>
      </c>
      <c r="M19" s="357"/>
      <c r="N19" s="358"/>
      <c r="O19" s="359"/>
      <c r="P19" s="360"/>
      <c r="Q19" s="359"/>
      <c r="R19" s="359"/>
      <c r="S19" s="360"/>
      <c r="T19" s="361"/>
      <c r="U19" s="360"/>
      <c r="V19" s="334">
        <f>IF(D19="","",VLOOKUP(B19,Data!$B$5:$J$502,9,FALSE)*D19)</f>
        <v>7.2240000000000002</v>
      </c>
      <c r="X19" s="386"/>
      <c r="Y19" s="386"/>
      <c r="Z19" s="386"/>
      <c r="AA19" s="386"/>
      <c r="AB19" s="386"/>
    </row>
    <row r="20" spans="1:28" s="468" customFormat="1" ht="19.25" customHeight="1">
      <c r="A20" s="540">
        <v>2</v>
      </c>
      <c r="B20" s="584" t="s">
        <v>409</v>
      </c>
      <c r="C20" s="324" t="str">
        <f>IF(D20="","",VLOOKUP(B20,Data!$B$5:$L$502,2,FALSE))</f>
        <v>ZU62650</v>
      </c>
      <c r="D20" s="470">
        <v>4</v>
      </c>
      <c r="E20" s="525"/>
      <c r="F20" s="325">
        <f>IF(D20="","",VLOOKUP(B20,Data!$B$5:$L$502,11,FALSE))</f>
        <v>6876.72</v>
      </c>
      <c r="G20" s="326">
        <f t="shared" si="0"/>
        <v>27506.880000000001</v>
      </c>
      <c r="H20" s="327" t="str">
        <f>IF(D20="","",VLOOKUP(B20,Data!$B$5:$D$502,3,FALSE))</f>
        <v>C/T</v>
      </c>
      <c r="I20" s="327" t="str">
        <f>IF(D20="","",VLOOKUP(B20,Data!$B$5:$M$502,12,FALSE))</f>
        <v>Indonesia</v>
      </c>
      <c r="J20" s="356" t="s">
        <v>1036</v>
      </c>
      <c r="K20" s="325">
        <f>IF(D20="","",VLOOKUP(B20,Data!$B$5:$E$502,4,FALSE)*D20)</f>
        <v>1352</v>
      </c>
      <c r="L20" s="325">
        <f>IF(D20="","",VLOOKUP(B20,Data!$B$5:$F$502,5,FALSE)*D20)</f>
        <v>1216</v>
      </c>
      <c r="M20" s="357"/>
      <c r="N20" s="358"/>
      <c r="O20" s="359"/>
      <c r="P20" s="360"/>
      <c r="Q20" s="359"/>
      <c r="R20" s="359"/>
      <c r="S20" s="360"/>
      <c r="T20" s="361"/>
      <c r="U20" s="360"/>
      <c r="V20" s="334">
        <f>IF(D20="","",VLOOKUP(B20,Data!$B$5:$J$502,9,FALSE)*D20)</f>
        <v>7.2240000000000002</v>
      </c>
      <c r="X20" s="386"/>
      <c r="Y20" s="386"/>
      <c r="Z20" s="386"/>
      <c r="AA20" s="386"/>
      <c r="AB20" s="386"/>
    </row>
    <row r="21" spans="1:28" s="468" customFormat="1" ht="19.25" customHeight="1">
      <c r="A21" s="540">
        <v>3</v>
      </c>
      <c r="B21" s="584" t="s">
        <v>361</v>
      </c>
      <c r="C21" s="324" t="str">
        <f>IF(D21="","",VLOOKUP(B21,Data!$B$5:$L$502,2,FALSE))</f>
        <v>WQ78290</v>
      </c>
      <c r="D21" s="485">
        <v>11</v>
      </c>
      <c r="E21" s="525" t="s">
        <v>529</v>
      </c>
      <c r="F21" s="325">
        <f>IF(D21="","",VLOOKUP(B21,Data!$B$5:$L$502,11,FALSE))</f>
        <v>4283.7299999999996</v>
      </c>
      <c r="G21" s="326">
        <f t="shared" si="0"/>
        <v>47121.03</v>
      </c>
      <c r="H21" s="327" t="str">
        <f>IF(D21="","",VLOOKUP(B21,Data!$B$5:$D$502,3,FALSE))</f>
        <v>C/T</v>
      </c>
      <c r="I21" s="327" t="str">
        <f>IF(D21="","",VLOOKUP(B21,Data!$B$5:$M$502,12,FALSE))</f>
        <v>Indonesia</v>
      </c>
      <c r="J21" s="356" t="s">
        <v>1036</v>
      </c>
      <c r="K21" s="325">
        <f>IF(D21="","",VLOOKUP(B21,Data!$B$5:$E$502,4,FALSE)*D21)</f>
        <v>3355</v>
      </c>
      <c r="L21" s="325">
        <f>IF(D21="","",VLOOKUP(B21,Data!$B$5:$F$502,5,FALSE)*D21)</f>
        <v>2959</v>
      </c>
      <c r="M21" s="357"/>
      <c r="N21" s="358"/>
      <c r="O21" s="359"/>
      <c r="P21" s="360"/>
      <c r="Q21" s="359"/>
      <c r="R21" s="359"/>
      <c r="S21" s="360"/>
      <c r="T21" s="361"/>
      <c r="U21" s="360"/>
      <c r="V21" s="334">
        <f>IF(D21="","",VLOOKUP(B21,Data!$B$5:$J$502,9,FALSE)*D21)</f>
        <v>16.873999999999999</v>
      </c>
      <c r="X21" s="386"/>
      <c r="Y21" s="386"/>
      <c r="Z21" s="386"/>
      <c r="AA21" s="386"/>
      <c r="AB21" s="386"/>
    </row>
    <row r="22" spans="1:28" s="468" customFormat="1" ht="19.25" customHeight="1">
      <c r="A22" s="540">
        <v>4</v>
      </c>
      <c r="B22" s="584" t="s">
        <v>724</v>
      </c>
      <c r="C22" s="324" t="str">
        <f>IF(D22="","",VLOOKUP(B22,Data!$B$5:$L$502,2,FALSE))</f>
        <v>VAC9590</v>
      </c>
      <c r="D22" s="485">
        <v>1</v>
      </c>
      <c r="E22" s="312"/>
      <c r="F22" s="325">
        <f>IF(D22="","",VLOOKUP(B22,Data!$B$5:$L$502,11,FALSE))</f>
        <v>5076.5600000000004</v>
      </c>
      <c r="G22" s="326">
        <f t="shared" si="0"/>
        <v>5076.5600000000004</v>
      </c>
      <c r="H22" s="327" t="str">
        <f>IF(D22="","",VLOOKUP(B22,Data!$B$5:$D$502,3,FALSE))</f>
        <v>C/T</v>
      </c>
      <c r="I22" s="327" t="str">
        <f>IF(D22="","",VLOOKUP(B22,Data!$B$5:$M$502,12,FALSE))</f>
        <v>Indonesia</v>
      </c>
      <c r="J22" s="356" t="s">
        <v>1036</v>
      </c>
      <c r="K22" s="325">
        <f>IF(D22="","",VLOOKUP(B22,Data!$B$5:$E$502,4,FALSE)*D22)</f>
        <v>310</v>
      </c>
      <c r="L22" s="325">
        <f>IF(D22="","",VLOOKUP(B22,Data!$B$5:$F$502,5,FALSE)*D22)</f>
        <v>274</v>
      </c>
      <c r="M22" s="357"/>
      <c r="N22" s="358"/>
      <c r="O22" s="359"/>
      <c r="P22" s="360"/>
      <c r="Q22" s="359"/>
      <c r="R22" s="359"/>
      <c r="S22" s="360"/>
      <c r="T22" s="361"/>
      <c r="U22" s="360"/>
      <c r="V22" s="334">
        <f>IF(D22="","",VLOOKUP(B22,Data!$B$5:$J$502,9,FALSE)*D22)</f>
        <v>1.534</v>
      </c>
      <c r="X22" s="386"/>
      <c r="Y22" s="386"/>
      <c r="Z22" s="386"/>
      <c r="AA22" s="386"/>
      <c r="AB22" s="386"/>
    </row>
    <row r="23" spans="1:28" s="468" customFormat="1" ht="19.25" customHeight="1">
      <c r="A23" s="540">
        <v>5</v>
      </c>
      <c r="B23" s="584" t="s">
        <v>893</v>
      </c>
      <c r="C23" s="324" t="str">
        <f>IF(D23="","",VLOOKUP(B23,Data!$B$5:$L$502,2,FALSE))</f>
        <v>VCM7900</v>
      </c>
      <c r="D23" s="470">
        <v>2</v>
      </c>
      <c r="E23" s="312" t="s">
        <v>982</v>
      </c>
      <c r="F23" s="325">
        <f>IF(D23="","",VLOOKUP(B23,Data!$B$5:$L$502,11,FALSE))</f>
        <v>2696.84</v>
      </c>
      <c r="G23" s="326">
        <f>IF(D23&gt;0,D23*F23,"-")</f>
        <v>5393.68</v>
      </c>
      <c r="H23" s="327" t="str">
        <f>IF(D23="","",VLOOKUP(B23,Data!$B$5:$D$502,3,FALSE))</f>
        <v>C/T</v>
      </c>
      <c r="I23" s="327" t="str">
        <f>IF(D23="","",VLOOKUP(B23,Data!$B$5:$M$502,12,FALSE))</f>
        <v>Indonesia</v>
      </c>
      <c r="J23" s="356" t="s">
        <v>1036</v>
      </c>
      <c r="K23" s="325">
        <f>IF(D23="","",VLOOKUP(B23,Data!$B$5:$E$502,4,FALSE)*D23)</f>
        <v>520</v>
      </c>
      <c r="L23" s="325">
        <f>IF(D23="","",VLOOKUP(B23,Data!$B$5:$F$502,5,FALSE)*D23)</f>
        <v>470</v>
      </c>
      <c r="M23" s="357"/>
      <c r="N23" s="358"/>
      <c r="O23" s="359"/>
      <c r="P23" s="360"/>
      <c r="Q23" s="359"/>
      <c r="R23" s="359"/>
      <c r="S23" s="360"/>
      <c r="T23" s="361"/>
      <c r="U23" s="360"/>
      <c r="V23" s="334">
        <f>IF(D23="","",VLOOKUP(B23,Data!$B$5:$J$502,9,FALSE)*D23)</f>
        <v>2.8140000000000001</v>
      </c>
      <c r="X23" s="386"/>
      <c r="Y23" s="386"/>
      <c r="Z23" s="386"/>
      <c r="AA23" s="386"/>
      <c r="AB23" s="386"/>
    </row>
    <row r="24" spans="1:28" s="468" customFormat="1" ht="19.25" customHeight="1">
      <c r="A24" s="540">
        <v>6</v>
      </c>
      <c r="B24" s="584" t="s">
        <v>892</v>
      </c>
      <c r="C24" s="324" t="str">
        <f>IF(D24="","",VLOOKUP(B24,Data!$B$5:$L$502,2,FALSE))</f>
        <v>VCM7890</v>
      </c>
      <c r="D24" s="485">
        <v>2</v>
      </c>
      <c r="E24" s="525"/>
      <c r="F24" s="325">
        <f>IF(D24="","",VLOOKUP(B24,Data!$B$5:$L$502,11,FALSE))</f>
        <v>2253.08</v>
      </c>
      <c r="G24" s="326">
        <f>IF(D24&gt;0,D24*F24,"-")</f>
        <v>4506.16</v>
      </c>
      <c r="H24" s="327" t="str">
        <f>IF(D24="","",VLOOKUP(B24,Data!$B$5:$D$502,3,FALSE))</f>
        <v>C/T</v>
      </c>
      <c r="I24" s="327" t="str">
        <f>IF(D24="","",VLOOKUP(B24,Data!$B$5:$M$502,12,FALSE))</f>
        <v>Indonesia</v>
      </c>
      <c r="J24" s="356" t="s">
        <v>1036</v>
      </c>
      <c r="K24" s="325">
        <f>IF(D24="","",VLOOKUP(B24,Data!$B$5:$E$502,4,FALSE)*D24)</f>
        <v>520</v>
      </c>
      <c r="L24" s="325">
        <f>IF(D24="","",VLOOKUP(B24,Data!$B$5:$F$502,5,FALSE)*D24)</f>
        <v>470</v>
      </c>
      <c r="M24" s="357"/>
      <c r="N24" s="358"/>
      <c r="O24" s="359"/>
      <c r="P24" s="360"/>
      <c r="Q24" s="359"/>
      <c r="R24" s="359"/>
      <c r="S24" s="360"/>
      <c r="T24" s="361"/>
      <c r="U24" s="360"/>
      <c r="V24" s="334">
        <f>IF(D24="","",VLOOKUP(B24,Data!$B$5:$J$502,9,FALSE)*D24)</f>
        <v>2.8140000000000001</v>
      </c>
      <c r="X24" s="386"/>
      <c r="Y24" s="386"/>
      <c r="Z24" s="386"/>
      <c r="AA24" s="386"/>
      <c r="AB24" s="386"/>
    </row>
    <row r="25" spans="1:28" s="468" customFormat="1" ht="19.25" customHeight="1">
      <c r="A25" s="540"/>
      <c r="B25" s="524" t="s">
        <v>1057</v>
      </c>
      <c r="C25" s="324" t="str">
        <f>IF(D25="","",VLOOKUP(B25,Data!$B$5:$L$502,2,FALSE))</f>
        <v/>
      </c>
      <c r="D25" s="474"/>
      <c r="E25" s="312"/>
      <c r="F25" s="325" t="str">
        <f>IF(D25="","",VLOOKUP(B25,Data!$B$5:$L$502,11,FALSE))</f>
        <v/>
      </c>
      <c r="G25" s="326" t="str">
        <f t="shared" si="0"/>
        <v>-</v>
      </c>
      <c r="H25" s="327" t="str">
        <f>IF(D25="","",VLOOKUP(B25,Data!$B$5:$D$502,3,FALSE))</f>
        <v/>
      </c>
      <c r="I25" s="327" t="str">
        <f>IF(D25="","",VLOOKUP(B25,Data!$B$5:$M$502,12,FALSE))</f>
        <v/>
      </c>
      <c r="J25" s="227"/>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386"/>
      <c r="Y25" s="386"/>
      <c r="Z25" s="386"/>
      <c r="AA25" s="386"/>
      <c r="AB25" s="386"/>
    </row>
    <row r="26" spans="1:28" s="468" customFormat="1" ht="19.25" customHeight="1">
      <c r="A26" s="540">
        <v>7</v>
      </c>
      <c r="B26" s="584" t="s">
        <v>340</v>
      </c>
      <c r="C26" s="324" t="str">
        <f>IF(D26="","",VLOOKUP(B26,Data!$B$5:$L$502,2,FALSE))</f>
        <v>ZE62400</v>
      </c>
      <c r="D26" s="470">
        <v>7</v>
      </c>
      <c r="E26" s="525"/>
      <c r="F26" s="325">
        <f>IF(D26="","",VLOOKUP(B26,Data!$B$5:$L$502,11,FALSE))</f>
        <v>1704.47</v>
      </c>
      <c r="G26" s="326">
        <f t="shared" ref="G26:G31" si="1">IF(D26&gt;0,D26*F26,"-")</f>
        <v>11931.29</v>
      </c>
      <c r="H26" s="327" t="str">
        <f>IF(D26="","",VLOOKUP(B26,Data!$B$5:$D$502,3,FALSE))</f>
        <v>C/T</v>
      </c>
      <c r="I26" s="327" t="str">
        <f>IF(D26="","",VLOOKUP(B26,Data!$B$5:$M$502,12,FALSE))</f>
        <v>Indonesia</v>
      </c>
      <c r="J26" s="356" t="s">
        <v>1056</v>
      </c>
      <c r="K26" s="325">
        <f>IF(D26="","",VLOOKUP(B26,Data!$B$5:$E$502,4,FALSE)*D26)</f>
        <v>1407</v>
      </c>
      <c r="L26" s="325">
        <f>IF(D26="","",VLOOKUP(B26,Data!$B$5:$F$502,5,FALSE)*D26)</f>
        <v>1267</v>
      </c>
      <c r="M26" s="357"/>
      <c r="N26" s="358"/>
      <c r="O26" s="359"/>
      <c r="P26" s="360"/>
      <c r="Q26" s="359"/>
      <c r="R26" s="359"/>
      <c r="S26" s="360"/>
      <c r="T26" s="361"/>
      <c r="U26" s="360"/>
      <c r="V26" s="334">
        <f>IF(D26="","",VLOOKUP(B26,Data!$B$5:$J$502,9,FALSE)*D26)</f>
        <v>8.0499999999999989</v>
      </c>
      <c r="X26" s="386"/>
      <c r="Y26" s="386"/>
      <c r="Z26" s="386"/>
      <c r="AA26" s="386"/>
      <c r="AB26" s="386"/>
    </row>
    <row r="27" spans="1:28" s="468" customFormat="1" ht="19.25" customHeight="1">
      <c r="A27" s="540">
        <v>8</v>
      </c>
      <c r="B27" s="584" t="s">
        <v>32</v>
      </c>
      <c r="C27" s="324" t="str">
        <f>IF(D27="","",VLOOKUP(B27,Data!$B$5:$L$502,2,FALSE))</f>
        <v>ZQ21280</v>
      </c>
      <c r="D27" s="470">
        <v>1</v>
      </c>
      <c r="E27" s="525"/>
      <c r="F27" s="325">
        <f>IF(D27="","",VLOOKUP(B27,Data!$B$5:$L$502,11,FALSE))</f>
        <v>1748.05</v>
      </c>
      <c r="G27" s="326">
        <f t="shared" si="1"/>
        <v>1748.05</v>
      </c>
      <c r="H27" s="327" t="str">
        <f>IF(D27="","",VLOOKUP(B27,Data!$B$5:$D$502,3,FALSE))</f>
        <v>C/T</v>
      </c>
      <c r="I27" s="327" t="str">
        <f>IF(D27="","",VLOOKUP(B27,Data!$B$5:$M$502,12,FALSE))</f>
        <v>Indonesia</v>
      </c>
      <c r="J27" s="356" t="s">
        <v>1056</v>
      </c>
      <c r="K27" s="325">
        <f>IF(D27="","",VLOOKUP(B27,Data!$B$5:$E$502,4,FALSE)*D27)</f>
        <v>201</v>
      </c>
      <c r="L27" s="325">
        <f>IF(D27="","",VLOOKUP(B27,Data!$B$5:$F$502,5,FALSE)*D27)</f>
        <v>181</v>
      </c>
      <c r="M27" s="357"/>
      <c r="N27" s="358"/>
      <c r="O27" s="359"/>
      <c r="P27" s="360"/>
      <c r="Q27" s="359"/>
      <c r="R27" s="359"/>
      <c r="S27" s="360"/>
      <c r="T27" s="361"/>
      <c r="U27" s="360"/>
      <c r="V27" s="334">
        <f>IF(D27="","",VLOOKUP(B27,Data!$B$5:$J$502,9,FALSE)*D27)</f>
        <v>1.1499999999999999</v>
      </c>
      <c r="X27" s="386"/>
      <c r="Y27" s="386"/>
      <c r="Z27" s="386"/>
      <c r="AA27" s="386"/>
      <c r="AB27" s="386"/>
    </row>
    <row r="28" spans="1:28" s="468" customFormat="1" ht="19.25" customHeight="1">
      <c r="A28" s="540">
        <v>9</v>
      </c>
      <c r="B28" s="584" t="s">
        <v>394</v>
      </c>
      <c r="C28" s="324" t="str">
        <f>IF(D28="","",VLOOKUP(B28,Data!$B$5:$L$502,2,FALSE))</f>
        <v>ZW44770</v>
      </c>
      <c r="D28" s="470">
        <v>3</v>
      </c>
      <c r="E28" s="525"/>
      <c r="F28" s="325">
        <f>IF(D28="","",VLOOKUP(B28,Data!$B$5:$L$502,11,FALSE))</f>
        <v>1857.02</v>
      </c>
      <c r="G28" s="326">
        <f t="shared" si="1"/>
        <v>5571.0599999999995</v>
      </c>
      <c r="H28" s="327" t="str">
        <f>IF(D28="","",VLOOKUP(B28,Data!$B$5:$D$502,3,FALSE))</f>
        <v>C/T</v>
      </c>
      <c r="I28" s="327" t="str">
        <f>IF(D28="","",VLOOKUP(B28,Data!$B$5:$M$502,12,FALSE))</f>
        <v>Indonesia</v>
      </c>
      <c r="J28" s="356" t="s">
        <v>1056</v>
      </c>
      <c r="K28" s="325">
        <f>IF(D28="","",VLOOKUP(B28,Data!$B$5:$E$502,4,FALSE)*D28)</f>
        <v>603</v>
      </c>
      <c r="L28" s="325">
        <f>IF(D28="","",VLOOKUP(B28,Data!$B$5:$F$502,5,FALSE)*D28)</f>
        <v>543</v>
      </c>
      <c r="M28" s="357"/>
      <c r="N28" s="358"/>
      <c r="O28" s="359"/>
      <c r="P28" s="360"/>
      <c r="Q28" s="359"/>
      <c r="R28" s="359"/>
      <c r="S28" s="360"/>
      <c r="T28" s="361"/>
      <c r="U28" s="360"/>
      <c r="V28" s="334">
        <f>IF(D28="","",VLOOKUP(B28,Data!$B$5:$J$502,9,FALSE)*D28)</f>
        <v>3.4499999999999997</v>
      </c>
      <c r="X28" s="386"/>
      <c r="Y28" s="386"/>
      <c r="Z28" s="386"/>
      <c r="AA28" s="386"/>
      <c r="AB28" s="386"/>
    </row>
    <row r="29" spans="1:28" s="468" customFormat="1" ht="19.25" customHeight="1">
      <c r="A29" s="540">
        <v>10</v>
      </c>
      <c r="B29" s="584" t="s">
        <v>719</v>
      </c>
      <c r="C29" s="324" t="str">
        <f>IF(D29="","",VLOOKUP(B29,Data!$B$5:$L$502,2,FALSE))</f>
        <v>VAC9530</v>
      </c>
      <c r="D29" s="470">
        <v>1</v>
      </c>
      <c r="E29" s="525"/>
      <c r="F29" s="325">
        <f>IF(D29="","",VLOOKUP(B29,Data!$B$5:$L$502,11,FALSE))</f>
        <v>2053.67</v>
      </c>
      <c r="G29" s="326">
        <f t="shared" si="1"/>
        <v>2053.67</v>
      </c>
      <c r="H29" s="327" t="str">
        <f>IF(D29="","",VLOOKUP(B29,Data!$B$5:$D$502,3,FALSE))</f>
        <v>C/T</v>
      </c>
      <c r="I29" s="327" t="str">
        <f>IF(D29="","",VLOOKUP(B29,Data!$B$5:$M$502,12,FALSE))</f>
        <v>Indonesia</v>
      </c>
      <c r="J29" s="356" t="s">
        <v>1056</v>
      </c>
      <c r="K29" s="325">
        <f>IF(D29="","",VLOOKUP(B29,Data!$B$5:$E$502,4,FALSE)*D29)</f>
        <v>204</v>
      </c>
      <c r="L29" s="325">
        <f>IF(D29="","",VLOOKUP(B29,Data!$B$5:$F$502,5,FALSE)*D29)</f>
        <v>184</v>
      </c>
      <c r="M29" s="357"/>
      <c r="N29" s="358"/>
      <c r="O29" s="359"/>
      <c r="P29" s="360"/>
      <c r="Q29" s="359"/>
      <c r="R29" s="359"/>
      <c r="S29" s="360"/>
      <c r="T29" s="361"/>
      <c r="U29" s="360"/>
      <c r="V29" s="334">
        <f>IF(D29="","",VLOOKUP(B29,Data!$B$5:$J$502,9,FALSE)*D29)</f>
        <v>1.129</v>
      </c>
      <c r="X29" s="386"/>
      <c r="Y29" s="386"/>
      <c r="Z29" s="386"/>
      <c r="AA29" s="386"/>
      <c r="AB29" s="386"/>
    </row>
    <row r="30" spans="1:28" s="468" customFormat="1" ht="19.25" customHeight="1">
      <c r="A30" s="540">
        <v>11</v>
      </c>
      <c r="B30" s="584" t="s">
        <v>353</v>
      </c>
      <c r="C30" s="324" t="str">
        <f>IF(D30="","",VLOOKUP(B30,Data!$B$5:$L$502,2,FALSE))</f>
        <v>ZF71250</v>
      </c>
      <c r="D30" s="470">
        <v>5</v>
      </c>
      <c r="E30" s="525"/>
      <c r="F30" s="325">
        <f>IF(D30="","",VLOOKUP(B30,Data!$B$5:$L$502,11,FALSE))</f>
        <v>1991.71</v>
      </c>
      <c r="G30" s="326">
        <f t="shared" si="1"/>
        <v>9958.5499999999993</v>
      </c>
      <c r="H30" s="327" t="str">
        <f>IF(D30="","",VLOOKUP(B30,Data!$B$5:$D$502,3,FALSE))</f>
        <v>C/T</v>
      </c>
      <c r="I30" s="327" t="str">
        <f>IF(D30="","",VLOOKUP(B30,Data!$B$5:$M$502,12,FALSE))</f>
        <v>Indonesia</v>
      </c>
      <c r="J30" s="356" t="s">
        <v>1056</v>
      </c>
      <c r="K30" s="325">
        <f>IF(D30="","",VLOOKUP(B30,Data!$B$5:$E$502,4,FALSE)*D30)</f>
        <v>1100</v>
      </c>
      <c r="L30" s="325">
        <f>IF(D30="","",VLOOKUP(B30,Data!$B$5:$F$502,5,FALSE)*D30)</f>
        <v>995</v>
      </c>
      <c r="M30" s="357"/>
      <c r="N30" s="358"/>
      <c r="O30" s="359"/>
      <c r="P30" s="360"/>
      <c r="Q30" s="359"/>
      <c r="R30" s="359"/>
      <c r="S30" s="360"/>
      <c r="T30" s="361"/>
      <c r="U30" s="360"/>
      <c r="V30" s="334">
        <f>IF(D30="","",VLOOKUP(B30,Data!$B$5:$J$502,9,FALSE)*D30)</f>
        <v>5.9250000000000007</v>
      </c>
      <c r="X30" s="386"/>
      <c r="Y30" s="386"/>
      <c r="Z30" s="386"/>
      <c r="AA30" s="386"/>
      <c r="AB30" s="386"/>
    </row>
    <row r="31" spans="1:28" s="468" customFormat="1" ht="19.25" customHeight="1">
      <c r="A31" s="540">
        <v>12</v>
      </c>
      <c r="B31" s="584" t="s">
        <v>721</v>
      </c>
      <c r="C31" s="324" t="str">
        <f>IF(D31="","",VLOOKUP(B31,Data!$B$5:$L$502,2,FALSE))</f>
        <v>VAC9550</v>
      </c>
      <c r="D31" s="470">
        <v>7</v>
      </c>
      <c r="E31" s="525"/>
      <c r="F31" s="325">
        <f>IF(D31="","",VLOOKUP(B31,Data!$B$5:$L$502,11,FALSE))</f>
        <v>2673.77</v>
      </c>
      <c r="G31" s="326">
        <f t="shared" si="1"/>
        <v>18716.39</v>
      </c>
      <c r="H31" s="327" t="str">
        <f>IF(D31="","",VLOOKUP(B31,Data!$B$5:$D$502,3,FALSE))</f>
        <v>C/T</v>
      </c>
      <c r="I31" s="327" t="str">
        <f>IF(D31="","",VLOOKUP(B31,Data!$B$5:$M$502,12,FALSE))</f>
        <v>Indonesia</v>
      </c>
      <c r="J31" s="356" t="s">
        <v>1056</v>
      </c>
      <c r="K31" s="325">
        <f>IF(D31="","",VLOOKUP(B31,Data!$B$5:$E$502,4,FALSE)*D31)</f>
        <v>1904</v>
      </c>
      <c r="L31" s="325">
        <f>IF(D31="","",VLOOKUP(B31,Data!$B$5:$F$502,5,FALSE)*D31)</f>
        <v>1729</v>
      </c>
      <c r="M31" s="357"/>
      <c r="N31" s="358"/>
      <c r="O31" s="359"/>
      <c r="P31" s="360"/>
      <c r="Q31" s="359"/>
      <c r="R31" s="359"/>
      <c r="S31" s="360"/>
      <c r="T31" s="361"/>
      <c r="U31" s="360"/>
      <c r="V31" s="334">
        <f>IF(D31="","",VLOOKUP(B31,Data!$B$5:$J$502,9,FALSE)*D31)</f>
        <v>10.416</v>
      </c>
      <c r="X31" s="386"/>
      <c r="Y31" s="386"/>
      <c r="Z31" s="386"/>
      <c r="AA31" s="386"/>
      <c r="AB31" s="386"/>
    </row>
    <row r="32" spans="1:28" s="468" customFormat="1" ht="19.25" customHeight="1">
      <c r="A32" s="540"/>
      <c r="B32" s="584"/>
      <c r="C32" s="324" t="str">
        <f>IF(D32="","",VLOOKUP(B32,Data!$B$5:$L$502,2,FALSE))</f>
        <v/>
      </c>
      <c r="D32" s="470"/>
      <c r="E32" s="525"/>
      <c r="F32" s="325" t="str">
        <f>IF(D32="","",VLOOKUP(B32,Data!$B$5:$L$502,11,FALSE))</f>
        <v/>
      </c>
      <c r="G32" s="326" t="str">
        <f t="shared" si="0"/>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386"/>
      <c r="Y32" s="386"/>
      <c r="Z32" s="386"/>
      <c r="AA32" s="386"/>
      <c r="AB32" s="386"/>
    </row>
    <row r="33" spans="1:28" s="468" customFormat="1" ht="19.25" customHeight="1">
      <c r="A33" s="540"/>
      <c r="B33" s="584"/>
      <c r="C33" s="324" t="str">
        <f>IF(D33="","",VLOOKUP(B33,Data!$B$5:$L$502,2,FALSE))</f>
        <v/>
      </c>
      <c r="D33" s="470"/>
      <c r="E33" s="525"/>
      <c r="F33" s="325" t="str">
        <f>IF(D33="","",VLOOKUP(B33,Data!$B$5:$L$502,11,FALSE))</f>
        <v/>
      </c>
      <c r="G33" s="326" t="str">
        <f t="shared" si="0"/>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386"/>
      <c r="Y33" s="386"/>
      <c r="Z33" s="386"/>
      <c r="AA33" s="386"/>
      <c r="AB33" s="386"/>
    </row>
    <row r="34" spans="1:28" s="468" customFormat="1" ht="19.25" customHeight="1">
      <c r="A34" s="540"/>
      <c r="B34" s="499"/>
      <c r="C34" s="324" t="str">
        <f>IF(D34="","",VLOOKUP(B34,Data!$B$5:$L$502,2,FALSE))</f>
        <v/>
      </c>
      <c r="D34" s="485"/>
      <c r="E34" s="312"/>
      <c r="F34" s="325" t="str">
        <f>IF(D34="","",VLOOKUP(B34,Data!$B$5:$L$502,11,FALSE))</f>
        <v/>
      </c>
      <c r="G34" s="326" t="str">
        <f t="shared" si="0"/>
        <v>-</v>
      </c>
      <c r="H34" s="327" t="str">
        <f>IF(D34="","",VLOOKUP(B34,Data!$B$5:$D$502,3,FALSE))</f>
        <v/>
      </c>
      <c r="I34" s="327" t="str">
        <f>IF(D34="","",VLOOKUP(B34,Data!$B$5:$M$502,12,FALSE))</f>
        <v/>
      </c>
      <c r="J34" s="356"/>
      <c r="K34" s="325" t="str">
        <f>IF(D34="","",VLOOKUP(B34,Data!$B$5:$E$502,4,FALSE)*D34)</f>
        <v/>
      </c>
      <c r="L34" s="325" t="str">
        <f>IF(D34="","",VLOOKUP(B34,Data!$B$5:$F$502,5,FALSE)*D34)</f>
        <v/>
      </c>
      <c r="M34" s="357"/>
      <c r="N34" s="358"/>
      <c r="O34" s="359"/>
      <c r="P34" s="360"/>
      <c r="Q34" s="359"/>
      <c r="R34" s="359"/>
      <c r="S34" s="360"/>
      <c r="T34" s="361"/>
      <c r="U34" s="360"/>
      <c r="V34" s="334" t="str">
        <f>IF(D34="","",VLOOKUP(B34,Data!$B$5:$J$502,9,FALSE)*D34)</f>
        <v/>
      </c>
      <c r="X34" s="386"/>
      <c r="Y34" s="386"/>
      <c r="Z34" s="386"/>
      <c r="AA34" s="386"/>
      <c r="AB34" s="386"/>
    </row>
    <row r="35" spans="1:28" s="440" customFormat="1" ht="17.5">
      <c r="A35" s="540"/>
      <c r="B35" s="784"/>
      <c r="C35" s="785"/>
      <c r="D35" s="510">
        <f>SUM(D17:D34)</f>
        <v>48</v>
      </c>
      <c r="E35" s="463"/>
      <c r="F35" s="351"/>
      <c r="G35" s="351">
        <f>SUM(G17:G34)</f>
        <v>163235.52000000002</v>
      </c>
      <c r="H35" s="462"/>
      <c r="I35" s="462"/>
      <c r="J35" s="462"/>
      <c r="K35" s="351">
        <f>SUM(K17:K34)</f>
        <v>12828</v>
      </c>
      <c r="L35" s="351">
        <f>SUM(L17:L34)</f>
        <v>11476</v>
      </c>
      <c r="M35" s="351">
        <f>SUM(M18:M34)</f>
        <v>0</v>
      </c>
      <c r="N35" s="351" t="e">
        <f>SUM(#REF!)</f>
        <v>#REF!</v>
      </c>
      <c r="O35" s="351">
        <f>SUM(O18:O34)</f>
        <v>0</v>
      </c>
      <c r="P35" s="351">
        <f>SUM(P18:P34)</f>
        <v>0</v>
      </c>
      <c r="Q35" s="351" t="e">
        <f>SUM(#REF!)</f>
        <v>#REF!</v>
      </c>
      <c r="R35" s="351">
        <f>SUM(R18:R34)</f>
        <v>0</v>
      </c>
      <c r="S35" s="351">
        <f>SUM(S18:S34)</f>
        <v>0</v>
      </c>
      <c r="T35" s="351"/>
      <c r="U35" s="351">
        <f>SUM(U18:U34)</f>
        <v>0</v>
      </c>
      <c r="V35" s="354">
        <f>SUM(V17:V34)</f>
        <v>68.603999999999999</v>
      </c>
    </row>
    <row r="36" spans="1:28" ht="16.5">
      <c r="A36" s="540"/>
      <c r="B36" s="786"/>
      <c r="C36" s="787"/>
      <c r="D36" s="511"/>
      <c r="E36" s="412"/>
      <c r="F36" s="183" t="s">
        <v>821</v>
      </c>
      <c r="G36" s="180"/>
      <c r="H36" s="442"/>
      <c r="I36" s="442"/>
      <c r="J36" s="442"/>
      <c r="K36" s="184"/>
      <c r="L36" s="180"/>
      <c r="M36" s="414"/>
      <c r="N36" s="413"/>
      <c r="O36" s="413"/>
      <c r="P36" s="413"/>
      <c r="Q36" s="413"/>
      <c r="R36" s="413"/>
      <c r="S36" s="413"/>
      <c r="T36" s="414"/>
      <c r="U36" s="414"/>
      <c r="V36" s="182"/>
    </row>
    <row r="37" spans="1:28" ht="13">
      <c r="A37" s="393" t="s">
        <v>530</v>
      </c>
      <c r="B37" s="394"/>
      <c r="C37" s="444"/>
      <c r="D37" s="512" t="s">
        <v>538</v>
      </c>
      <c r="E37" s="407"/>
      <c r="F37" s="80" t="s">
        <v>83</v>
      </c>
      <c r="G37" s="84"/>
      <c r="H37" s="423" t="s">
        <v>84</v>
      </c>
      <c r="I37" s="446"/>
      <c r="J37" s="175" t="s">
        <v>85</v>
      </c>
      <c r="K37" s="175"/>
      <c r="L37" s="765" t="s">
        <v>86</v>
      </c>
      <c r="M37" s="766"/>
      <c r="N37" s="766"/>
      <c r="O37" s="766"/>
      <c r="P37" s="766"/>
      <c r="Q37" s="766"/>
      <c r="R37" s="766"/>
      <c r="S37" s="766"/>
      <c r="T37" s="766"/>
      <c r="U37" s="766"/>
      <c r="V37" s="767"/>
    </row>
    <row r="38" spans="1:28" ht="13">
      <c r="A38" s="400" t="s">
        <v>531</v>
      </c>
      <c r="C38" s="409"/>
      <c r="D38" s="501" t="s">
        <v>88</v>
      </c>
      <c r="F38" s="768"/>
      <c r="G38" s="769"/>
      <c r="H38" s="400" t="s">
        <v>89</v>
      </c>
      <c r="I38" s="447"/>
      <c r="J38" s="177" t="s">
        <v>90</v>
      </c>
      <c r="K38" s="177"/>
      <c r="L38" s="173"/>
      <c r="V38" s="178"/>
    </row>
    <row r="39" spans="1:28">
      <c r="A39" s="400" t="s">
        <v>532</v>
      </c>
      <c r="C39" s="401"/>
      <c r="F39" s="768"/>
      <c r="G39" s="769"/>
      <c r="H39" s="400"/>
      <c r="I39" s="447"/>
      <c r="J39" s="177" t="s">
        <v>94</v>
      </c>
      <c r="K39" s="177"/>
      <c r="L39" s="173"/>
      <c r="V39" s="178"/>
    </row>
    <row r="40" spans="1:28" ht="12" customHeight="1">
      <c r="A40" s="412"/>
      <c r="B40" s="413"/>
      <c r="C40" s="448"/>
      <c r="D40" s="501" t="s">
        <v>95</v>
      </c>
      <c r="F40" s="768"/>
      <c r="G40" s="769"/>
      <c r="H40" s="400" t="s">
        <v>96</v>
      </c>
      <c r="I40" s="447"/>
      <c r="J40" s="177"/>
      <c r="K40" s="177"/>
      <c r="L40" s="173"/>
      <c r="V40" s="178"/>
    </row>
    <row r="41" spans="1:28" ht="13">
      <c r="A41" s="393" t="s">
        <v>97</v>
      </c>
      <c r="B41" s="407"/>
      <c r="C41" s="395"/>
      <c r="D41" s="501" t="s">
        <v>98</v>
      </c>
      <c r="F41" s="88" t="s">
        <v>99</v>
      </c>
      <c r="G41" s="85"/>
      <c r="H41" s="400" t="s">
        <v>89</v>
      </c>
      <c r="I41" s="447"/>
      <c r="J41" s="177" t="s">
        <v>100</v>
      </c>
      <c r="K41" s="177"/>
      <c r="L41" s="173"/>
      <c r="V41" s="178"/>
    </row>
    <row r="42" spans="1:28" ht="14.25" customHeight="1">
      <c r="A42" s="400" t="s">
        <v>546</v>
      </c>
      <c r="C42" s="401"/>
      <c r="D42" s="501" t="s">
        <v>101</v>
      </c>
      <c r="F42" s="89"/>
      <c r="G42" s="187"/>
      <c r="H42" s="400" t="s">
        <v>102</v>
      </c>
      <c r="I42" s="447"/>
      <c r="J42" s="177" t="s">
        <v>533</v>
      </c>
      <c r="K42" s="177"/>
      <c r="L42" s="770" t="s">
        <v>104</v>
      </c>
      <c r="M42" s="771"/>
      <c r="N42" s="771"/>
      <c r="O42" s="771"/>
      <c r="P42" s="771"/>
      <c r="Q42" s="771"/>
      <c r="R42" s="771"/>
      <c r="S42" s="771"/>
      <c r="T42" s="771"/>
      <c r="U42" s="771"/>
      <c r="V42" s="772"/>
    </row>
    <row r="43" spans="1:28" ht="16.25" customHeight="1">
      <c r="A43" s="412"/>
      <c r="B43" s="413"/>
      <c r="C43" s="414"/>
      <c r="D43" s="513"/>
      <c r="E43" s="413"/>
      <c r="F43" s="778" t="s">
        <v>1060</v>
      </c>
      <c r="G43" s="782"/>
      <c r="H43" s="778" t="s">
        <v>1061</v>
      </c>
      <c r="I43" s="782"/>
      <c r="J43" s="181" t="s">
        <v>105</v>
      </c>
      <c r="K43" s="181"/>
      <c r="L43" s="762" t="s">
        <v>106</v>
      </c>
      <c r="M43" s="763"/>
      <c r="N43" s="763"/>
      <c r="O43" s="763"/>
      <c r="P43" s="763"/>
      <c r="Q43" s="763"/>
      <c r="R43" s="763"/>
      <c r="S43" s="763"/>
      <c r="T43" s="763"/>
      <c r="U43" s="763"/>
      <c r="V43" s="764"/>
    </row>
    <row r="44" spans="1:28" ht="18" customHeight="1"/>
    <row r="45" spans="1:28" ht="44.5" customHeight="1"/>
    <row r="46" spans="1:28" ht="14.5" customHeight="1"/>
    <row r="47" spans="1:28" s="460" customFormat="1" ht="17.25" customHeight="1">
      <c r="A47" s="203" t="s">
        <v>942</v>
      </c>
      <c r="B47" s="169"/>
      <c r="C47" s="203" t="s">
        <v>597</v>
      </c>
      <c r="D47" s="500"/>
      <c r="E47" s="168"/>
      <c r="F47" s="203" t="s">
        <v>936</v>
      </c>
      <c r="G47" s="169"/>
      <c r="H47" s="203" t="s">
        <v>597</v>
      </c>
      <c r="K47" s="225"/>
      <c r="L47" s="225"/>
      <c r="V47" s="226"/>
    </row>
    <row r="48" spans="1:28" s="460" customFormat="1" ht="17.25" customHeight="1">
      <c r="A48" s="203" t="s">
        <v>943</v>
      </c>
      <c r="B48" s="169"/>
      <c r="C48" s="203" t="s">
        <v>948</v>
      </c>
      <c r="D48" s="500"/>
      <c r="E48" s="168"/>
      <c r="F48" s="203" t="s">
        <v>937</v>
      </c>
      <c r="G48" s="169"/>
      <c r="H48" s="203" t="s">
        <v>947</v>
      </c>
      <c r="K48" s="225"/>
      <c r="L48" s="225"/>
      <c r="V48" s="226"/>
    </row>
    <row r="49" spans="1:22" s="460" customFormat="1" ht="17.25" customHeight="1">
      <c r="A49" s="203" t="s">
        <v>944</v>
      </c>
      <c r="B49" s="169"/>
      <c r="C49" s="203" t="s">
        <v>947</v>
      </c>
      <c r="D49" s="500"/>
      <c r="E49" s="168"/>
      <c r="F49" s="203" t="s">
        <v>938</v>
      </c>
      <c r="G49" s="169"/>
      <c r="H49" s="203" t="s">
        <v>597</v>
      </c>
      <c r="K49" s="225"/>
      <c r="L49" s="225"/>
      <c r="V49" s="226"/>
    </row>
    <row r="50" spans="1:22" s="460" customFormat="1" ht="17.25" customHeight="1">
      <c r="A50" s="203" t="s">
        <v>945</v>
      </c>
      <c r="B50" s="169"/>
      <c r="C50" s="203" t="s">
        <v>597</v>
      </c>
      <c r="D50" s="500"/>
      <c r="E50" s="168"/>
      <c r="F50" s="203" t="s">
        <v>939</v>
      </c>
      <c r="G50" s="169"/>
      <c r="H50" s="203" t="s">
        <v>597</v>
      </c>
      <c r="K50" s="225"/>
      <c r="L50" s="225"/>
      <c r="V50" s="226"/>
    </row>
    <row r="51" spans="1:22" s="460" customFormat="1" ht="17.25" customHeight="1">
      <c r="A51" s="203" t="s">
        <v>946</v>
      </c>
      <c r="B51" s="169"/>
      <c r="C51" s="203" t="s">
        <v>597</v>
      </c>
      <c r="D51" s="500"/>
      <c r="E51" s="168"/>
      <c r="F51" s="203" t="s">
        <v>941</v>
      </c>
      <c r="G51" s="169"/>
      <c r="H51" s="203" t="s">
        <v>597</v>
      </c>
      <c r="K51" s="225"/>
      <c r="L51" s="225"/>
      <c r="V51" s="226"/>
    </row>
    <row r="52" spans="1:22" ht="20">
      <c r="A52" s="168"/>
      <c r="B52" s="168"/>
      <c r="C52" s="168"/>
      <c r="D52" s="500"/>
      <c r="E52" s="168"/>
      <c r="F52" s="203" t="s">
        <v>940</v>
      </c>
      <c r="H52" s="203" t="s">
        <v>597</v>
      </c>
    </row>
    <row r="53" spans="1:22" ht="14">
      <c r="A53" s="459"/>
      <c r="B53" s="435"/>
      <c r="C53" s="167"/>
      <c r="D53" s="514"/>
    </row>
    <row r="54" spans="1:22" ht="14">
      <c r="A54" s="450"/>
      <c r="B54" s="435"/>
      <c r="C54" s="167"/>
      <c r="D54" s="514"/>
    </row>
    <row r="55" spans="1:22" ht="14">
      <c r="A55" s="452"/>
      <c r="B55" s="435"/>
      <c r="C55" s="167"/>
      <c r="D55" s="514"/>
    </row>
    <row r="56" spans="1:22" ht="14">
      <c r="A56" s="452"/>
      <c r="B56" s="435"/>
      <c r="C56" s="167"/>
      <c r="D56" s="514"/>
    </row>
    <row r="57" spans="1:22" ht="14">
      <c r="A57" s="452"/>
      <c r="B57" s="435"/>
      <c r="C57" s="167"/>
      <c r="D57" s="514"/>
    </row>
    <row r="58" spans="1:22" ht="14">
      <c r="A58" s="452"/>
      <c r="B58" s="435"/>
      <c r="C58" s="167"/>
      <c r="D58" s="514"/>
    </row>
    <row r="59" spans="1:22" ht="14">
      <c r="A59" s="452"/>
      <c r="B59" s="435"/>
      <c r="C59" s="167"/>
      <c r="D59" s="514"/>
    </row>
    <row r="60" spans="1:22" ht="14">
      <c r="A60" s="435"/>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35"/>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sheetData>
  <mergeCells count="9">
    <mergeCell ref="F43:G43"/>
    <mergeCell ref="H43:I43"/>
    <mergeCell ref="L43:V43"/>
    <mergeCell ref="B35:C36"/>
    <mergeCell ref="L37:V37"/>
    <mergeCell ref="F38:G38"/>
    <mergeCell ref="F39:G39"/>
    <mergeCell ref="F40:G40"/>
    <mergeCell ref="L42:V42"/>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B94"/>
  <sheetViews>
    <sheetView topLeftCell="A22" zoomScale="70" zoomScaleNormal="70" zoomScaleSheetLayoutView="115" workbookViewId="0">
      <selection activeCell="H42" sqref="H42:I42"/>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3.542968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07"/>
      <c r="I10" s="60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1004</v>
      </c>
      <c r="C18" s="324" t="str">
        <f>IF(D18="","",VLOOKUP(B18,Data!$B$5:$L$502,2,FALSE))</f>
        <v/>
      </c>
      <c r="D18" s="474"/>
      <c r="E18" s="525"/>
      <c r="F18" s="325" t="str">
        <f>IF(D18="","",VLOOKUP(B18,Data!$B$5:$L$502,11,FALSE))</f>
        <v/>
      </c>
      <c r="G18" s="326" t="str">
        <f t="shared" ref="G18:G23"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313</v>
      </c>
      <c r="C19" s="324" t="str">
        <f>IF(D19="","",VLOOKUP(B19,Data!$B$5:$L$502,2,FALSE))</f>
        <v>ZV78220</v>
      </c>
      <c r="D19" s="470">
        <v>1</v>
      </c>
      <c r="E19" s="525"/>
      <c r="F19" s="325">
        <f>IF(D19="","",VLOOKUP(B19,Data!$B$5:$L$502,11,FALSE))</f>
        <v>7364.57</v>
      </c>
      <c r="G19" s="326">
        <f t="shared" si="0"/>
        <v>7364.57</v>
      </c>
      <c r="H19" s="327" t="str">
        <f>IF(D19="","",VLOOKUP(B19,Data!$B$5:$D$502,3,FALSE))</f>
        <v>C/T</v>
      </c>
      <c r="I19" s="327" t="str">
        <f>IF(D19="","",VLOOKUP(B19,Data!$B$5:$M$502,12,FALSE))</f>
        <v>Indonesia</v>
      </c>
      <c r="J19" s="356" t="s">
        <v>1005</v>
      </c>
      <c r="K19" s="325">
        <f>IF(D19="","",VLOOKUP(B19,Data!$B$5:$E$502,4,FALSE)*D19)</f>
        <v>345</v>
      </c>
      <c r="L19" s="325">
        <f>IF(D19="","",VLOOKUP(B19,Data!$B$5:$F$502,5,FALSE)*D19)</f>
        <v>304</v>
      </c>
      <c r="M19" s="357"/>
      <c r="N19" s="358"/>
      <c r="O19" s="359"/>
      <c r="P19" s="360"/>
      <c r="Q19" s="359"/>
      <c r="R19" s="359"/>
      <c r="S19" s="360"/>
      <c r="T19" s="361"/>
      <c r="U19" s="360"/>
      <c r="V19" s="334">
        <f>IF(D19="","",VLOOKUP(B19,Data!$B$5:$J$502,9,FALSE)*D19)</f>
        <v>1.806</v>
      </c>
      <c r="X19" s="386"/>
      <c r="Y19" s="386"/>
      <c r="Z19" s="386"/>
      <c r="AA19" s="386"/>
      <c r="AB19" s="386"/>
    </row>
    <row r="20" spans="1:28" s="468" customFormat="1" ht="19.25" customHeight="1">
      <c r="A20" s="540"/>
      <c r="B20" s="524" t="s">
        <v>1035</v>
      </c>
      <c r="C20" s="324" t="str">
        <f>IF(D20="","",VLOOKUP(B20,Data!$B$5:$L$502,2,FALSE))</f>
        <v/>
      </c>
      <c r="D20" s="474"/>
      <c r="E20" s="525"/>
      <c r="F20" s="325" t="str">
        <f>IF(D20="","",VLOOKUP(B20,Data!$B$5:$L$502,11,FALSE))</f>
        <v/>
      </c>
      <c r="G20" s="326" t="str">
        <f t="shared" si="0"/>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25" customHeight="1">
      <c r="A21" s="540">
        <v>2</v>
      </c>
      <c r="B21" s="584" t="s">
        <v>350</v>
      </c>
      <c r="C21" s="324" t="str">
        <f>IF(D21="","",VLOOKUP(B21,Data!$B$5:$L$502,2,FALSE))</f>
        <v>ZU05460</v>
      </c>
      <c r="D21" s="470">
        <v>5</v>
      </c>
      <c r="E21" s="525" t="s">
        <v>528</v>
      </c>
      <c r="F21" s="325">
        <f>IF(D21="","",VLOOKUP(B21,Data!$B$5:$L$502,11,FALSE))</f>
        <v>5913.05</v>
      </c>
      <c r="G21" s="326">
        <f t="shared" si="0"/>
        <v>29565.25</v>
      </c>
      <c r="H21" s="327" t="str">
        <f>IF(D21="","",VLOOKUP(B21,Data!$B$5:$D$502,3,FALSE))</f>
        <v>C/T</v>
      </c>
      <c r="I21" s="327" t="str">
        <f>IF(D21="","",VLOOKUP(B21,Data!$B$5:$M$502,12,FALSE))</f>
        <v>Indonesia</v>
      </c>
      <c r="J21" s="356" t="s">
        <v>1036</v>
      </c>
      <c r="K21" s="325">
        <f>IF(D21="","",VLOOKUP(B21,Data!$B$5:$E$502,4,FALSE)*D21)</f>
        <v>1690</v>
      </c>
      <c r="L21" s="325">
        <f>IF(D21="","",VLOOKUP(B21,Data!$B$5:$F$502,5,FALSE)*D21)</f>
        <v>1485</v>
      </c>
      <c r="M21" s="357"/>
      <c r="N21" s="358"/>
      <c r="O21" s="359"/>
      <c r="P21" s="360"/>
      <c r="Q21" s="359"/>
      <c r="R21" s="359"/>
      <c r="S21" s="360"/>
      <c r="T21" s="361"/>
      <c r="U21" s="360"/>
      <c r="V21" s="334">
        <f>IF(D21="","",VLOOKUP(B21,Data!$B$5:$J$502,9,FALSE)*D21)</f>
        <v>9.0300000000000011</v>
      </c>
      <c r="X21" s="386"/>
      <c r="Y21" s="386"/>
      <c r="Z21" s="386"/>
      <c r="AA21" s="386"/>
      <c r="AB21" s="386"/>
    </row>
    <row r="22" spans="1:28" s="468" customFormat="1" ht="19.25" customHeight="1">
      <c r="A22" s="540">
        <v>3</v>
      </c>
      <c r="B22" s="584" t="s">
        <v>409</v>
      </c>
      <c r="C22" s="324" t="str">
        <f>IF(D22="","",VLOOKUP(B22,Data!$B$5:$L$502,2,FALSE))</f>
        <v>ZU62650</v>
      </c>
      <c r="D22" s="470">
        <v>4</v>
      </c>
      <c r="E22" s="525"/>
      <c r="F22" s="325">
        <f>IF(D22="","",VLOOKUP(B22,Data!$B$5:$L$502,11,FALSE))</f>
        <v>6876.72</v>
      </c>
      <c r="G22" s="326">
        <f t="shared" si="0"/>
        <v>27506.880000000001</v>
      </c>
      <c r="H22" s="327" t="str">
        <f>IF(D22="","",VLOOKUP(B22,Data!$B$5:$D$502,3,FALSE))</f>
        <v>C/T</v>
      </c>
      <c r="I22" s="327" t="str">
        <f>IF(D22="","",VLOOKUP(B22,Data!$B$5:$M$502,12,FALSE))</f>
        <v>Indonesia</v>
      </c>
      <c r="J22" s="356" t="s">
        <v>1036</v>
      </c>
      <c r="K22" s="325">
        <f>IF(D22="","",VLOOKUP(B22,Data!$B$5:$E$502,4,FALSE)*D22)</f>
        <v>1352</v>
      </c>
      <c r="L22" s="325">
        <f>IF(D22="","",VLOOKUP(B22,Data!$B$5:$F$502,5,FALSE)*D22)</f>
        <v>1216</v>
      </c>
      <c r="M22" s="357"/>
      <c r="N22" s="358"/>
      <c r="O22" s="359"/>
      <c r="P22" s="360"/>
      <c r="Q22" s="359"/>
      <c r="R22" s="359"/>
      <c r="S22" s="360"/>
      <c r="T22" s="361"/>
      <c r="U22" s="360"/>
      <c r="V22" s="334">
        <f>IF(D22="","",VLOOKUP(B22,Data!$B$5:$J$502,9,FALSE)*D22)</f>
        <v>7.2240000000000002</v>
      </c>
      <c r="X22" s="386"/>
      <c r="Y22" s="386"/>
      <c r="Z22" s="386"/>
      <c r="AA22" s="386"/>
      <c r="AB22" s="386"/>
    </row>
    <row r="23" spans="1:28" s="468" customFormat="1" ht="19.25" customHeight="1">
      <c r="A23" s="540">
        <v>4</v>
      </c>
      <c r="B23" s="584" t="s">
        <v>724</v>
      </c>
      <c r="C23" s="324" t="str">
        <f>IF(D23="","",VLOOKUP(B23,Data!$B$5:$L$502,2,FALSE))</f>
        <v>VAC9590</v>
      </c>
      <c r="D23" s="485">
        <v>1</v>
      </c>
      <c r="E23" s="525" t="s">
        <v>529</v>
      </c>
      <c r="F23" s="325">
        <f>IF(D23="","",VLOOKUP(B23,Data!$B$5:$L$502,11,FALSE))</f>
        <v>5076.5600000000004</v>
      </c>
      <c r="G23" s="326">
        <f t="shared" si="0"/>
        <v>5076.5600000000004</v>
      </c>
      <c r="H23" s="327" t="str">
        <f>IF(D23="","",VLOOKUP(B23,Data!$B$5:$D$502,3,FALSE))</f>
        <v>C/T</v>
      </c>
      <c r="I23" s="327" t="str">
        <f>IF(D23="","",VLOOKUP(B23,Data!$B$5:$M$502,12,FALSE))</f>
        <v>Indonesia</v>
      </c>
      <c r="J23" s="356" t="s">
        <v>1036</v>
      </c>
      <c r="K23" s="325">
        <f>IF(D23="","",VLOOKUP(B23,Data!$B$5:$E$502,4,FALSE)*D23)</f>
        <v>310</v>
      </c>
      <c r="L23" s="325">
        <f>IF(D23="","",VLOOKUP(B23,Data!$B$5:$F$502,5,FALSE)*D23)</f>
        <v>274</v>
      </c>
      <c r="M23" s="357"/>
      <c r="N23" s="358"/>
      <c r="O23" s="359"/>
      <c r="P23" s="360"/>
      <c r="Q23" s="359"/>
      <c r="R23" s="359"/>
      <c r="S23" s="360"/>
      <c r="T23" s="361"/>
      <c r="U23" s="360"/>
      <c r="V23" s="334">
        <f>IF(D23="","",VLOOKUP(B23,Data!$B$5:$J$502,9,FALSE)*D23)</f>
        <v>1.534</v>
      </c>
      <c r="X23" s="386"/>
      <c r="Y23" s="386"/>
      <c r="Z23" s="386"/>
      <c r="AA23" s="386"/>
      <c r="AB23" s="386"/>
    </row>
    <row r="24" spans="1:28" s="468" customFormat="1" ht="19.25" customHeight="1">
      <c r="A24" s="540">
        <v>5</v>
      </c>
      <c r="B24" s="584" t="s">
        <v>361</v>
      </c>
      <c r="C24" s="324" t="str">
        <f>IF(D24="","",VLOOKUP(B24,Data!$B$5:$L$502,2,FALSE))</f>
        <v>WQ78290</v>
      </c>
      <c r="D24" s="485">
        <v>7</v>
      </c>
      <c r="E24" s="312"/>
      <c r="F24" s="325">
        <f>IF(D24="","",VLOOKUP(B24,Data!$B$5:$L$502,11,FALSE))</f>
        <v>4283.7299999999996</v>
      </c>
      <c r="G24" s="326">
        <f t="shared" ref="G24:G29" si="1">IF(D24&gt;0,D24*F24,"-")</f>
        <v>29986.109999999997</v>
      </c>
      <c r="H24" s="327" t="str">
        <f>IF(D24="","",VLOOKUP(B24,Data!$B$5:$D$502,3,FALSE))</f>
        <v>C/T</v>
      </c>
      <c r="I24" s="327" t="str">
        <f>IF(D24="","",VLOOKUP(B24,Data!$B$5:$M$502,12,FALSE))</f>
        <v>Indonesia</v>
      </c>
      <c r="J24" s="356" t="s">
        <v>1036</v>
      </c>
      <c r="K24" s="325">
        <f>IF(D24="","",VLOOKUP(B24,Data!$B$5:$E$502,4,FALSE)*D24)</f>
        <v>2135</v>
      </c>
      <c r="L24" s="325">
        <f>IF(D24="","",VLOOKUP(B24,Data!$B$5:$F$502,5,FALSE)*D24)</f>
        <v>1883</v>
      </c>
      <c r="M24" s="357"/>
      <c r="N24" s="358"/>
      <c r="O24" s="359"/>
      <c r="P24" s="360"/>
      <c r="Q24" s="359"/>
      <c r="R24" s="359"/>
      <c r="S24" s="360"/>
      <c r="T24" s="361"/>
      <c r="U24" s="360"/>
      <c r="V24" s="334">
        <f>IF(D24="","",VLOOKUP(B24,Data!$B$5:$J$502,9,FALSE)*D24)</f>
        <v>10.738</v>
      </c>
      <c r="X24" s="386"/>
      <c r="Y24" s="386"/>
      <c r="Z24" s="386"/>
      <c r="AA24" s="386"/>
      <c r="AB24" s="386"/>
    </row>
    <row r="25" spans="1:28" s="468" customFormat="1" ht="19.25" customHeight="1">
      <c r="A25" s="540">
        <v>6</v>
      </c>
      <c r="B25" s="584" t="s">
        <v>25</v>
      </c>
      <c r="C25" s="324" t="str">
        <f>IF(D25="","",VLOOKUP(B25,Data!$B$5:$L$502,2,FALSE))</f>
        <v>ZJ73720</v>
      </c>
      <c r="D25" s="485">
        <v>1</v>
      </c>
      <c r="E25" s="312" t="s">
        <v>982</v>
      </c>
      <c r="F25" s="325">
        <f>IF(D25="","",VLOOKUP(B25,Data!$B$5:$L$502,11,FALSE))</f>
        <v>2445.35</v>
      </c>
      <c r="G25" s="326">
        <f t="shared" si="1"/>
        <v>2445.35</v>
      </c>
      <c r="H25" s="327" t="str">
        <f>IF(D25="","",VLOOKUP(B25,Data!$B$5:$D$502,3,FALSE))</f>
        <v>C/T</v>
      </c>
      <c r="I25" s="327" t="str">
        <f>IF(D25="","",VLOOKUP(B25,Data!$B$5:$M$502,12,FALSE))</f>
        <v>Indonesia</v>
      </c>
      <c r="J25" s="356" t="s">
        <v>1036</v>
      </c>
      <c r="K25" s="325">
        <f>IF(D25="","",VLOOKUP(B25,Data!$B$5:$E$502,4,FALSE)*D25)</f>
        <v>220</v>
      </c>
      <c r="L25" s="325">
        <f>IF(D25="","",VLOOKUP(B25,Data!$B$5:$F$502,5,FALSE)*D25)</f>
        <v>199</v>
      </c>
      <c r="M25" s="357"/>
      <c r="N25" s="358"/>
      <c r="O25" s="359"/>
      <c r="P25" s="360"/>
      <c r="Q25" s="359"/>
      <c r="R25" s="359"/>
      <c r="S25" s="360"/>
      <c r="T25" s="361"/>
      <c r="U25" s="360"/>
      <c r="V25" s="334">
        <f>IF(D25="","",VLOOKUP(B25,Data!$B$5:$J$502,9,FALSE)*D25)</f>
        <v>1.1850000000000001</v>
      </c>
      <c r="X25" s="386"/>
      <c r="Y25" s="386"/>
      <c r="Z25" s="386"/>
      <c r="AA25" s="386"/>
      <c r="AB25" s="386"/>
    </row>
    <row r="26" spans="1:28" s="468" customFormat="1" ht="19.25" customHeight="1">
      <c r="A26" s="540">
        <v>7</v>
      </c>
      <c r="B26" s="584" t="s">
        <v>26</v>
      </c>
      <c r="C26" s="324" t="str">
        <f>IF(D26="","",VLOOKUP(B26,Data!$B$5:$L$502,2,FALSE))</f>
        <v>ZJ73730</v>
      </c>
      <c r="D26" s="485">
        <v>1</v>
      </c>
      <c r="E26" s="312"/>
      <c r="F26" s="325">
        <f>IF(D26="","",VLOOKUP(B26,Data!$B$5:$L$502,11,FALSE))</f>
        <v>2456.2800000000002</v>
      </c>
      <c r="G26" s="326">
        <f t="shared" si="1"/>
        <v>2456.2800000000002</v>
      </c>
      <c r="H26" s="327" t="str">
        <f>IF(D26="","",VLOOKUP(B26,Data!$B$5:$D$502,3,FALSE))</f>
        <v>C/T</v>
      </c>
      <c r="I26" s="327" t="str">
        <f>IF(D26="","",VLOOKUP(B26,Data!$B$5:$M$502,12,FALSE))</f>
        <v>Indonesia</v>
      </c>
      <c r="J26" s="356" t="s">
        <v>1036</v>
      </c>
      <c r="K26" s="325">
        <f>IF(D26="","",VLOOKUP(B26,Data!$B$5:$E$502,4,FALSE)*D26)</f>
        <v>220</v>
      </c>
      <c r="L26" s="325">
        <f>IF(D26="","",VLOOKUP(B26,Data!$B$5:$F$502,5,FALSE)*D26)</f>
        <v>199</v>
      </c>
      <c r="M26" s="357"/>
      <c r="N26" s="358"/>
      <c r="O26" s="359"/>
      <c r="P26" s="360"/>
      <c r="Q26" s="359"/>
      <c r="R26" s="359"/>
      <c r="S26" s="360"/>
      <c r="T26" s="361"/>
      <c r="U26" s="360"/>
      <c r="V26" s="334">
        <f>IF(D26="","",VLOOKUP(B26,Data!$B$5:$J$502,9,FALSE)*D26)</f>
        <v>1.1850000000000001</v>
      </c>
      <c r="X26" s="386"/>
      <c r="Y26" s="386"/>
      <c r="Z26" s="386"/>
      <c r="AA26" s="386"/>
      <c r="AB26" s="386"/>
    </row>
    <row r="27" spans="1:28" s="468" customFormat="1" ht="19.25" customHeight="1">
      <c r="A27" s="540">
        <v>8</v>
      </c>
      <c r="B27" s="584" t="s">
        <v>27</v>
      </c>
      <c r="C27" s="324" t="str">
        <f>IF(D27="","",VLOOKUP(B27,Data!$B$5:$L$502,2,FALSE))</f>
        <v>ZJ73750</v>
      </c>
      <c r="D27" s="485">
        <v>1</v>
      </c>
      <c r="E27" s="312"/>
      <c r="F27" s="325">
        <f>IF(D27="","",VLOOKUP(B27,Data!$B$5:$L$502,11,FALSE))</f>
        <v>2662.91</v>
      </c>
      <c r="G27" s="326">
        <f t="shared" si="1"/>
        <v>2662.91</v>
      </c>
      <c r="H27" s="327" t="str">
        <f>IF(D27="","",VLOOKUP(B27,Data!$B$5:$D$502,3,FALSE))</f>
        <v>C/T</v>
      </c>
      <c r="I27" s="327" t="str">
        <f>IF(D27="","",VLOOKUP(B27,Data!$B$5:$M$502,12,FALSE))</f>
        <v>Indonesia</v>
      </c>
      <c r="J27" s="356" t="s">
        <v>1036</v>
      </c>
      <c r="K27" s="325">
        <f>IF(D27="","",VLOOKUP(B27,Data!$B$5:$E$502,4,FALSE)*D27)</f>
        <v>267</v>
      </c>
      <c r="L27" s="325">
        <f>IF(D27="","",VLOOKUP(B27,Data!$B$5:$F$502,5,FALSE)*D27)</f>
        <v>242</v>
      </c>
      <c r="M27" s="357"/>
      <c r="N27" s="358"/>
      <c r="O27" s="359"/>
      <c r="P27" s="360"/>
      <c r="Q27" s="359"/>
      <c r="R27" s="359"/>
      <c r="S27" s="360"/>
      <c r="T27" s="361"/>
      <c r="U27" s="360"/>
      <c r="V27" s="334">
        <f>IF(D27="","",VLOOKUP(B27,Data!$B$5:$J$502,9,FALSE)*D27)</f>
        <v>1.488</v>
      </c>
      <c r="X27" s="386"/>
      <c r="Y27" s="386"/>
      <c r="Z27" s="386"/>
      <c r="AA27" s="386"/>
      <c r="AB27" s="386"/>
    </row>
    <row r="28" spans="1:28" s="468" customFormat="1" ht="19.25" customHeight="1">
      <c r="A28" s="540">
        <v>9</v>
      </c>
      <c r="B28" s="584" t="s">
        <v>892</v>
      </c>
      <c r="C28" s="324" t="str">
        <f>IF(D28="","",VLOOKUP(B28,Data!$B$5:$L$502,2,FALSE))</f>
        <v>VCM7890</v>
      </c>
      <c r="D28" s="485">
        <v>7</v>
      </c>
      <c r="E28" s="312"/>
      <c r="F28" s="325">
        <f>IF(D28="","",VLOOKUP(B28,Data!$B$5:$L$502,11,FALSE))</f>
        <v>2253.08</v>
      </c>
      <c r="G28" s="326">
        <f t="shared" si="1"/>
        <v>15771.56</v>
      </c>
      <c r="H28" s="327" t="str">
        <f>IF(D28="","",VLOOKUP(B28,Data!$B$5:$D$502,3,FALSE))</f>
        <v>C/T</v>
      </c>
      <c r="I28" s="327" t="str">
        <f>IF(D28="","",VLOOKUP(B28,Data!$B$5:$M$502,12,FALSE))</f>
        <v>Indonesia</v>
      </c>
      <c r="J28" s="356" t="s">
        <v>1036</v>
      </c>
      <c r="K28" s="325">
        <f>IF(D28="","",VLOOKUP(B28,Data!$B$5:$E$502,4,FALSE)*D28)</f>
        <v>1820</v>
      </c>
      <c r="L28" s="325">
        <f>IF(D28="","",VLOOKUP(B28,Data!$B$5:$F$502,5,FALSE)*D28)</f>
        <v>1645</v>
      </c>
      <c r="M28" s="357"/>
      <c r="N28" s="358"/>
      <c r="O28" s="359"/>
      <c r="P28" s="360"/>
      <c r="Q28" s="359"/>
      <c r="R28" s="359"/>
      <c r="S28" s="360"/>
      <c r="T28" s="361"/>
      <c r="U28" s="360"/>
      <c r="V28" s="334">
        <f>IF(D28="","",VLOOKUP(B28,Data!$B$5:$J$502,9,FALSE)*D28)</f>
        <v>9.8490000000000002</v>
      </c>
      <c r="X28" s="386"/>
      <c r="Y28" s="386"/>
      <c r="Z28" s="386"/>
      <c r="AA28" s="386"/>
      <c r="AB28" s="386"/>
    </row>
    <row r="29" spans="1:28" s="468" customFormat="1" ht="19.25" customHeight="1">
      <c r="A29" s="540">
        <v>10</v>
      </c>
      <c r="B29" s="584" t="s">
        <v>893</v>
      </c>
      <c r="C29" s="324" t="str">
        <f>IF(D29="","",VLOOKUP(B29,Data!$B$5:$L$502,2,FALSE))</f>
        <v>VCM7900</v>
      </c>
      <c r="D29" s="485">
        <v>1</v>
      </c>
      <c r="E29" s="312"/>
      <c r="F29" s="325">
        <f>IF(D29="","",VLOOKUP(B29,Data!$B$5:$L$502,11,FALSE))</f>
        <v>2696.84</v>
      </c>
      <c r="G29" s="326">
        <f t="shared" si="1"/>
        <v>2696.84</v>
      </c>
      <c r="H29" s="327" t="str">
        <f>IF(D29="","",VLOOKUP(B29,Data!$B$5:$D$502,3,FALSE))</f>
        <v>C/T</v>
      </c>
      <c r="I29" s="327" t="str">
        <f>IF(D29="","",VLOOKUP(B29,Data!$B$5:$M$502,12,FALSE))</f>
        <v>Indonesia</v>
      </c>
      <c r="J29" s="356" t="s">
        <v>1036</v>
      </c>
      <c r="K29" s="325">
        <f>IF(D29="","",VLOOKUP(B29,Data!$B$5:$E$502,4,FALSE)*D29)</f>
        <v>260</v>
      </c>
      <c r="L29" s="325">
        <f>IF(D29="","",VLOOKUP(B29,Data!$B$5:$F$502,5,FALSE)*D29)</f>
        <v>235</v>
      </c>
      <c r="M29" s="357"/>
      <c r="N29" s="358"/>
      <c r="O29" s="359"/>
      <c r="P29" s="360"/>
      <c r="Q29" s="359"/>
      <c r="R29" s="359"/>
      <c r="S29" s="360"/>
      <c r="T29" s="361"/>
      <c r="U29" s="360"/>
      <c r="V29" s="334">
        <f>IF(D29="","",VLOOKUP(B29,Data!$B$5:$J$502,9,FALSE)*D29)</f>
        <v>1.407</v>
      </c>
      <c r="X29" s="386"/>
      <c r="Y29" s="386"/>
      <c r="Z29" s="386"/>
      <c r="AA29" s="386"/>
      <c r="AB29" s="386"/>
    </row>
    <row r="30" spans="1:28" s="468" customFormat="1" ht="19.25" customHeight="1">
      <c r="A30" s="540"/>
      <c r="B30" s="524" t="s">
        <v>1057</v>
      </c>
      <c r="C30" s="324" t="str">
        <f>IF(D30="","",VLOOKUP(B30,Data!$B$5:$L$502,2,FALSE))</f>
        <v/>
      </c>
      <c r="D30" s="474"/>
      <c r="E30" s="312"/>
      <c r="F30" s="325" t="str">
        <f>IF(D30="","",VLOOKUP(B30,Data!$B$5:$L$502,11,FALSE))</f>
        <v/>
      </c>
      <c r="G30" s="326" t="str">
        <f>IF(D30&gt;0,D30*F30,"-")</f>
        <v>-</v>
      </c>
      <c r="H30" s="327" t="str">
        <f>IF(D30="","",VLOOKUP(B30,Data!$B$5:$D$502,3,FALSE))</f>
        <v/>
      </c>
      <c r="I30" s="327" t="str">
        <f>IF(D30="","",VLOOKUP(B30,Data!$B$5:$M$502,12,FALSE))</f>
        <v/>
      </c>
      <c r="J30" s="227"/>
      <c r="K30" s="325" t="str">
        <f>IF(D30="","",VLOOKUP(B30,Data!$B$5:$E$502,4,FALSE)*D30)</f>
        <v/>
      </c>
      <c r="L30" s="325" t="str">
        <f>IF(D30="","",VLOOKUP(B30,Data!$B$5:$F$502,5,FALSE)*D30)</f>
        <v/>
      </c>
      <c r="M30" s="228"/>
      <c r="N30" s="295"/>
      <c r="O30" s="296"/>
      <c r="P30" s="229"/>
      <c r="Q30" s="296"/>
      <c r="R30" s="296"/>
      <c r="S30" s="229"/>
      <c r="T30" s="297"/>
      <c r="U30" s="229"/>
      <c r="V30" s="334" t="str">
        <f>IF(D30="","",VLOOKUP(B30,Data!$B$5:$J$502,9,FALSE)*D30)</f>
        <v/>
      </c>
      <c r="X30" s="386"/>
      <c r="Y30" s="386"/>
      <c r="Z30" s="386"/>
      <c r="AA30" s="386"/>
      <c r="AB30" s="386"/>
    </row>
    <row r="31" spans="1:28" s="468" customFormat="1" ht="19.25" customHeight="1">
      <c r="A31" s="540">
        <v>11</v>
      </c>
      <c r="B31" s="584" t="s">
        <v>361</v>
      </c>
      <c r="C31" s="324" t="str">
        <f>IF(D31="","",VLOOKUP(B31,Data!$B$5:$L$502,2,FALSE))</f>
        <v>WQ78290</v>
      </c>
      <c r="D31" s="470">
        <v>3</v>
      </c>
      <c r="E31" s="525"/>
      <c r="F31" s="325">
        <f>IF(D31="","",VLOOKUP(B31,Data!$B$5:$L$502,11,FALSE))</f>
        <v>4283.7299999999996</v>
      </c>
      <c r="G31" s="326">
        <f t="shared" ref="G31:G41" si="2">IF(D31&gt;0,D31*F31,"-")</f>
        <v>12851.189999999999</v>
      </c>
      <c r="H31" s="327" t="str">
        <f>IF(D31="","",VLOOKUP(B31,Data!$B$5:$D$502,3,FALSE))</f>
        <v>C/T</v>
      </c>
      <c r="I31" s="327" t="str">
        <f>IF(D31="","",VLOOKUP(B31,Data!$B$5:$M$502,12,FALSE))</f>
        <v>Indonesia</v>
      </c>
      <c r="J31" s="356" t="s">
        <v>1056</v>
      </c>
      <c r="K31" s="325">
        <f>IF(D31="","",VLOOKUP(B31,Data!$B$5:$E$502,4,FALSE)*D31)</f>
        <v>915</v>
      </c>
      <c r="L31" s="325">
        <f>IF(D31="","",VLOOKUP(B31,Data!$B$5:$F$502,5,FALSE)*D31)</f>
        <v>807</v>
      </c>
      <c r="M31" s="357"/>
      <c r="N31" s="358"/>
      <c r="O31" s="359"/>
      <c r="P31" s="360"/>
      <c r="Q31" s="359"/>
      <c r="R31" s="359"/>
      <c r="S31" s="360"/>
      <c r="T31" s="361"/>
      <c r="U31" s="360"/>
      <c r="V31" s="334">
        <f>IF(D31="","",VLOOKUP(B31,Data!$B$5:$J$502,9,FALSE)*D31)</f>
        <v>4.6020000000000003</v>
      </c>
      <c r="X31" s="386"/>
      <c r="Y31" s="386"/>
      <c r="Z31" s="386"/>
      <c r="AA31" s="386"/>
      <c r="AB31" s="386"/>
    </row>
    <row r="32" spans="1:28" s="468" customFormat="1" ht="19.25" customHeight="1">
      <c r="A32" s="540">
        <v>12</v>
      </c>
      <c r="B32" s="584" t="s">
        <v>353</v>
      </c>
      <c r="C32" s="324" t="str">
        <f>IF(D32="","",VLOOKUP(B32,Data!$B$5:$L$502,2,FALSE))</f>
        <v>ZF71250</v>
      </c>
      <c r="D32" s="470">
        <v>10</v>
      </c>
      <c r="E32" s="525"/>
      <c r="F32" s="325">
        <f>IF(D32="","",VLOOKUP(B32,Data!$B$5:$L$502,11,FALSE))</f>
        <v>1991.71</v>
      </c>
      <c r="G32" s="326">
        <f t="shared" si="2"/>
        <v>19917.099999999999</v>
      </c>
      <c r="H32" s="327" t="str">
        <f>IF(D32="","",VLOOKUP(B32,Data!$B$5:$D$502,3,FALSE))</f>
        <v>C/T</v>
      </c>
      <c r="I32" s="327" t="str">
        <f>IF(D32="","",VLOOKUP(B32,Data!$B$5:$M$502,12,FALSE))</f>
        <v>Indonesia</v>
      </c>
      <c r="J32" s="356" t="s">
        <v>1056</v>
      </c>
      <c r="K32" s="325">
        <f>IF(D32="","",VLOOKUP(B32,Data!$B$5:$E$502,4,FALSE)*D32)</f>
        <v>2200</v>
      </c>
      <c r="L32" s="325">
        <f>IF(D32="","",VLOOKUP(B32,Data!$B$5:$F$502,5,FALSE)*D32)</f>
        <v>1990</v>
      </c>
      <c r="M32" s="357"/>
      <c r="N32" s="358"/>
      <c r="O32" s="359"/>
      <c r="P32" s="360"/>
      <c r="Q32" s="359"/>
      <c r="R32" s="359"/>
      <c r="S32" s="360"/>
      <c r="T32" s="361"/>
      <c r="U32" s="360"/>
      <c r="V32" s="334">
        <f>IF(D32="","",VLOOKUP(B32,Data!$B$5:$J$502,9,FALSE)*D32)</f>
        <v>11.850000000000001</v>
      </c>
      <c r="X32" s="386"/>
      <c r="Y32" s="386"/>
      <c r="Z32" s="386"/>
      <c r="AA32" s="386"/>
      <c r="AB32" s="386"/>
    </row>
    <row r="33" spans="1:28" s="468" customFormat="1" ht="19.25" customHeight="1">
      <c r="A33" s="540">
        <v>13</v>
      </c>
      <c r="B33" s="584" t="s">
        <v>340</v>
      </c>
      <c r="C33" s="324" t="str">
        <f>IF(D33="","",VLOOKUP(B33,Data!$B$5:$L$502,2,FALSE))</f>
        <v>ZE62400</v>
      </c>
      <c r="D33" s="470">
        <v>2</v>
      </c>
      <c r="E33" s="525"/>
      <c r="F33" s="325">
        <f>IF(D33="","",VLOOKUP(B33,Data!$B$5:$L$502,11,FALSE))</f>
        <v>1704.47</v>
      </c>
      <c r="G33" s="326">
        <f t="shared" si="2"/>
        <v>3408.94</v>
      </c>
      <c r="H33" s="327" t="str">
        <f>IF(D33="","",VLOOKUP(B33,Data!$B$5:$D$502,3,FALSE))</f>
        <v>C/T</v>
      </c>
      <c r="I33" s="327" t="str">
        <f>IF(D33="","",VLOOKUP(B33,Data!$B$5:$M$502,12,FALSE))</f>
        <v>Indonesia</v>
      </c>
      <c r="J33" s="356" t="s">
        <v>1056</v>
      </c>
      <c r="K33" s="325">
        <f>IF(D33="","",VLOOKUP(B33,Data!$B$5:$E$502,4,FALSE)*D33)</f>
        <v>402</v>
      </c>
      <c r="L33" s="325">
        <f>IF(D33="","",VLOOKUP(B33,Data!$B$5:$F$502,5,FALSE)*D33)</f>
        <v>362</v>
      </c>
      <c r="M33" s="357"/>
      <c r="N33" s="358"/>
      <c r="O33" s="359"/>
      <c r="P33" s="360"/>
      <c r="Q33" s="359"/>
      <c r="R33" s="359"/>
      <c r="S33" s="360"/>
      <c r="T33" s="361"/>
      <c r="U33" s="360"/>
      <c r="V33" s="334">
        <f>IF(D33="","",VLOOKUP(B33,Data!$B$5:$J$502,9,FALSE)*D33)</f>
        <v>2.2999999999999998</v>
      </c>
      <c r="X33" s="386"/>
      <c r="Y33" s="386"/>
      <c r="Z33" s="386"/>
      <c r="AA33" s="386"/>
      <c r="AB33" s="386"/>
    </row>
    <row r="34" spans="1:28" s="468" customFormat="1" ht="19.25" customHeight="1">
      <c r="A34" s="540">
        <v>14</v>
      </c>
      <c r="B34" s="584" t="s">
        <v>32</v>
      </c>
      <c r="C34" s="324" t="str">
        <f>IF(D34="","",VLOOKUP(B34,Data!$B$5:$L$502,2,FALSE))</f>
        <v>ZQ21280</v>
      </c>
      <c r="D34" s="470">
        <v>1</v>
      </c>
      <c r="E34" s="525"/>
      <c r="F34" s="325">
        <f>IF(D34="","",VLOOKUP(B34,Data!$B$5:$L$502,11,FALSE))</f>
        <v>1748.05</v>
      </c>
      <c r="G34" s="326">
        <f t="shared" si="2"/>
        <v>1748.05</v>
      </c>
      <c r="H34" s="327" t="str">
        <f>IF(D34="","",VLOOKUP(B34,Data!$B$5:$D$502,3,FALSE))</f>
        <v>C/T</v>
      </c>
      <c r="I34" s="327" t="str">
        <f>IF(D34="","",VLOOKUP(B34,Data!$B$5:$M$502,12,FALSE))</f>
        <v>Indonesia</v>
      </c>
      <c r="J34" s="356" t="s">
        <v>1056</v>
      </c>
      <c r="K34" s="325">
        <f>IF(D34="","",VLOOKUP(B34,Data!$B$5:$E$502,4,FALSE)*D34)</f>
        <v>201</v>
      </c>
      <c r="L34" s="325">
        <f>IF(D34="","",VLOOKUP(B34,Data!$B$5:$F$502,5,FALSE)*D34)</f>
        <v>181</v>
      </c>
      <c r="M34" s="357"/>
      <c r="N34" s="358"/>
      <c r="O34" s="359"/>
      <c r="P34" s="360"/>
      <c r="Q34" s="359"/>
      <c r="R34" s="359"/>
      <c r="S34" s="360"/>
      <c r="T34" s="361"/>
      <c r="U34" s="360"/>
      <c r="V34" s="334">
        <f>IF(D34="","",VLOOKUP(B34,Data!$B$5:$J$502,9,FALSE)*D34)</f>
        <v>1.1499999999999999</v>
      </c>
      <c r="X34" s="386"/>
      <c r="Y34" s="386"/>
      <c r="Z34" s="386"/>
      <c r="AA34" s="386"/>
      <c r="AB34" s="386"/>
    </row>
    <row r="35" spans="1:28" s="468" customFormat="1" ht="19.25" customHeight="1">
      <c r="A35" s="540">
        <v>15</v>
      </c>
      <c r="B35" s="584" t="s">
        <v>394</v>
      </c>
      <c r="C35" s="324" t="str">
        <f>IF(D35="","",VLOOKUP(B35,Data!$B$5:$L$502,2,FALSE))</f>
        <v>ZW44770</v>
      </c>
      <c r="D35" s="470">
        <v>3</v>
      </c>
      <c r="E35" s="525"/>
      <c r="F35" s="325">
        <f>IF(D35="","",VLOOKUP(B35,Data!$B$5:$L$502,11,FALSE))</f>
        <v>1857.02</v>
      </c>
      <c r="G35" s="326">
        <f t="shared" si="2"/>
        <v>5571.0599999999995</v>
      </c>
      <c r="H35" s="327" t="str">
        <f>IF(D35="","",VLOOKUP(B35,Data!$B$5:$D$502,3,FALSE))</f>
        <v>C/T</v>
      </c>
      <c r="I35" s="327" t="str">
        <f>IF(D35="","",VLOOKUP(B35,Data!$B$5:$M$502,12,FALSE))</f>
        <v>Indonesia</v>
      </c>
      <c r="J35" s="356" t="s">
        <v>1056</v>
      </c>
      <c r="K35" s="325">
        <f>IF(D35="","",VLOOKUP(B35,Data!$B$5:$E$502,4,FALSE)*D35)</f>
        <v>603</v>
      </c>
      <c r="L35" s="325">
        <f>IF(D35="","",VLOOKUP(B35,Data!$B$5:$F$502,5,FALSE)*D35)</f>
        <v>543</v>
      </c>
      <c r="M35" s="357"/>
      <c r="N35" s="358"/>
      <c r="O35" s="359"/>
      <c r="P35" s="360"/>
      <c r="Q35" s="359"/>
      <c r="R35" s="359"/>
      <c r="S35" s="360"/>
      <c r="T35" s="361"/>
      <c r="U35" s="360"/>
      <c r="V35" s="334">
        <f>IF(D35="","",VLOOKUP(B35,Data!$B$5:$J$502,9,FALSE)*D35)</f>
        <v>3.4499999999999997</v>
      </c>
      <c r="X35" s="386"/>
      <c r="Y35" s="386"/>
      <c r="Z35" s="386"/>
      <c r="AA35" s="386"/>
      <c r="AB35" s="386"/>
    </row>
    <row r="36" spans="1:28" s="468" customFormat="1" ht="19.25" customHeight="1">
      <c r="A36" s="540">
        <v>16</v>
      </c>
      <c r="B36" s="584" t="s">
        <v>719</v>
      </c>
      <c r="C36" s="324" t="str">
        <f>IF(D36="","",VLOOKUP(B36,Data!$B$5:$L$502,2,FALSE))</f>
        <v>VAC9530</v>
      </c>
      <c r="D36" s="470">
        <v>1</v>
      </c>
      <c r="E36" s="525"/>
      <c r="F36" s="325">
        <f>IF(D36="","",VLOOKUP(B36,Data!$B$5:$L$502,11,FALSE))</f>
        <v>2053.67</v>
      </c>
      <c r="G36" s="326">
        <f t="shared" si="2"/>
        <v>2053.67</v>
      </c>
      <c r="H36" s="327" t="str">
        <f>IF(D36="","",VLOOKUP(B36,Data!$B$5:$D$502,3,FALSE))</f>
        <v>C/T</v>
      </c>
      <c r="I36" s="327" t="str">
        <f>IF(D36="","",VLOOKUP(B36,Data!$B$5:$M$502,12,FALSE))</f>
        <v>Indonesia</v>
      </c>
      <c r="J36" s="356" t="s">
        <v>1056</v>
      </c>
      <c r="K36" s="325">
        <f>IF(D36="","",VLOOKUP(B36,Data!$B$5:$E$502,4,FALSE)*D36)</f>
        <v>204</v>
      </c>
      <c r="L36" s="325">
        <f>IF(D36="","",VLOOKUP(B36,Data!$B$5:$F$502,5,FALSE)*D36)</f>
        <v>184</v>
      </c>
      <c r="M36" s="357"/>
      <c r="N36" s="358"/>
      <c r="O36" s="359"/>
      <c r="P36" s="360"/>
      <c r="Q36" s="359"/>
      <c r="R36" s="359"/>
      <c r="S36" s="360"/>
      <c r="T36" s="361"/>
      <c r="U36" s="360"/>
      <c r="V36" s="334">
        <f>IF(D36="","",VLOOKUP(B36,Data!$B$5:$J$502,9,FALSE)*D36)</f>
        <v>1.129</v>
      </c>
      <c r="X36" s="386"/>
      <c r="Y36" s="386"/>
      <c r="Z36" s="386"/>
      <c r="AA36" s="386"/>
      <c r="AB36" s="386"/>
    </row>
    <row r="37" spans="1:28" s="468" customFormat="1" ht="19.25" customHeight="1">
      <c r="A37" s="540">
        <v>17</v>
      </c>
      <c r="B37" s="584" t="s">
        <v>720</v>
      </c>
      <c r="C37" s="324" t="str">
        <f>IF(D37="","",VLOOKUP(B37,Data!$B$5:$L$502,2,FALSE))</f>
        <v>VAC9540</v>
      </c>
      <c r="D37" s="470">
        <v>7</v>
      </c>
      <c r="E37" s="525"/>
      <c r="F37" s="325">
        <f>IF(D37="","",VLOOKUP(B37,Data!$B$5:$L$502,11,FALSE))</f>
        <v>2343</v>
      </c>
      <c r="G37" s="326">
        <f t="shared" si="2"/>
        <v>16401</v>
      </c>
      <c r="H37" s="327" t="str">
        <f>IF(D37="","",VLOOKUP(B37,Data!$B$5:$D$502,3,FALSE))</f>
        <v>C/T</v>
      </c>
      <c r="I37" s="327" t="str">
        <f>IF(D37="","",VLOOKUP(B37,Data!$B$5:$M$502,12,FALSE))</f>
        <v>Indonesia</v>
      </c>
      <c r="J37" s="356" t="s">
        <v>1056</v>
      </c>
      <c r="K37" s="325">
        <f>IF(D37="","",VLOOKUP(B37,Data!$B$5:$E$502,4,FALSE)*D37)</f>
        <v>1575</v>
      </c>
      <c r="L37" s="325">
        <f>IF(D37="","",VLOOKUP(B37,Data!$B$5:$F$502,5,FALSE)*D37)</f>
        <v>1428</v>
      </c>
      <c r="M37" s="357"/>
      <c r="N37" s="358"/>
      <c r="O37" s="359"/>
      <c r="P37" s="360"/>
      <c r="Q37" s="359"/>
      <c r="R37" s="359"/>
      <c r="S37" s="360"/>
      <c r="T37" s="361"/>
      <c r="U37" s="360"/>
      <c r="V37" s="334">
        <f>IF(D37="","",VLOOKUP(B37,Data!$B$5:$J$502,9,FALSE)*D37)</f>
        <v>8.2949999999999999</v>
      </c>
      <c r="X37" s="386"/>
      <c r="Y37" s="386"/>
      <c r="Z37" s="386"/>
      <c r="AA37" s="386"/>
      <c r="AB37" s="386"/>
    </row>
    <row r="38" spans="1:28" s="468" customFormat="1" ht="19.25" customHeight="1">
      <c r="A38" s="540">
        <v>18</v>
      </c>
      <c r="B38" s="584" t="s">
        <v>355</v>
      </c>
      <c r="C38" s="324" t="str">
        <f>IF(D38="","",VLOOKUP(B38,Data!$B$5:$L$502,2,FALSE))</f>
        <v>ZF42500</v>
      </c>
      <c r="D38" s="470">
        <v>1</v>
      </c>
      <c r="E38" s="525"/>
      <c r="F38" s="325">
        <f>IF(D38="","",VLOOKUP(B38,Data!$B$5:$L$502,11,FALSE))</f>
        <v>2302.7199999999998</v>
      </c>
      <c r="G38" s="326">
        <f t="shared" si="2"/>
        <v>2302.7199999999998</v>
      </c>
      <c r="H38" s="327" t="str">
        <f>IF(D38="","",VLOOKUP(B38,Data!$B$5:$D$502,3,FALSE))</f>
        <v>C/T</v>
      </c>
      <c r="I38" s="327" t="str">
        <f>IF(D38="","",VLOOKUP(B38,Data!$B$5:$M$502,12,FALSE))</f>
        <v>Indonesia</v>
      </c>
      <c r="J38" s="356" t="s">
        <v>1056</v>
      </c>
      <c r="K38" s="325">
        <f>IF(D38="","",VLOOKUP(B38,Data!$B$5:$E$502,4,FALSE)*D38)</f>
        <v>267</v>
      </c>
      <c r="L38" s="325">
        <f>IF(D38="","",VLOOKUP(B38,Data!$B$5:$F$502,5,FALSE)*D38)</f>
        <v>242</v>
      </c>
      <c r="M38" s="357"/>
      <c r="N38" s="358"/>
      <c r="O38" s="359"/>
      <c r="P38" s="360"/>
      <c r="Q38" s="359"/>
      <c r="R38" s="359"/>
      <c r="S38" s="360"/>
      <c r="T38" s="361"/>
      <c r="U38" s="360"/>
      <c r="V38" s="334">
        <f>IF(D38="","",VLOOKUP(B38,Data!$B$5:$J$502,9,FALSE)*D38)</f>
        <v>1.488</v>
      </c>
      <c r="X38" s="386"/>
      <c r="Y38" s="386"/>
      <c r="Z38" s="386"/>
      <c r="AA38" s="386"/>
      <c r="AB38" s="386"/>
    </row>
    <row r="39" spans="1:28" s="468" customFormat="1" ht="19.25" customHeight="1">
      <c r="A39" s="540">
        <v>19</v>
      </c>
      <c r="B39" s="584" t="s">
        <v>890</v>
      </c>
      <c r="C39" s="324" t="str">
        <f>IF(D39="","",VLOOKUP(B39,Data!$B$5:$L$502,2,FALSE))</f>
        <v>VCM7830</v>
      </c>
      <c r="D39" s="470">
        <v>1</v>
      </c>
      <c r="E39" s="525"/>
      <c r="F39" s="325">
        <f>IF(D39="","",VLOOKUP(B39,Data!$B$5:$L$502,11,FALSE))</f>
        <v>3103.93</v>
      </c>
      <c r="G39" s="326">
        <f t="shared" si="2"/>
        <v>3103.93</v>
      </c>
      <c r="H39" s="327" t="str">
        <f>IF(D39="","",VLOOKUP(B39,Data!$B$5:$D$502,3,FALSE))</f>
        <v>C/T</v>
      </c>
      <c r="I39" s="327" t="str">
        <f>IF(D39="","",VLOOKUP(B39,Data!$B$5:$M$502,12,FALSE))</f>
        <v>Indonesia</v>
      </c>
      <c r="J39" s="356" t="s">
        <v>1056</v>
      </c>
      <c r="K39" s="325">
        <f>IF(D39="","",VLOOKUP(B39,Data!$B$5:$E$502,4,FALSE)*D39)</f>
        <v>265</v>
      </c>
      <c r="L39" s="325">
        <f>IF(D39="","",VLOOKUP(B39,Data!$B$5:$F$502,5,FALSE)*D39)</f>
        <v>240</v>
      </c>
      <c r="M39" s="357"/>
      <c r="N39" s="358"/>
      <c r="O39" s="359"/>
      <c r="P39" s="360"/>
      <c r="Q39" s="359"/>
      <c r="R39" s="359"/>
      <c r="S39" s="360"/>
      <c r="T39" s="361"/>
      <c r="U39" s="360"/>
      <c r="V39" s="334">
        <f>IF(D39="","",VLOOKUP(B39,Data!$B$5:$J$502,9,FALSE)*D39)</f>
        <v>1.407</v>
      </c>
      <c r="X39" s="386"/>
      <c r="Y39" s="386"/>
      <c r="Z39" s="386"/>
      <c r="AA39" s="386"/>
      <c r="AB39" s="386"/>
    </row>
    <row r="40" spans="1:28" s="468" customFormat="1" ht="19.25" customHeight="1">
      <c r="A40" s="540">
        <v>20</v>
      </c>
      <c r="B40" s="584" t="s">
        <v>893</v>
      </c>
      <c r="C40" s="324" t="str">
        <f>IF(D40="","",VLOOKUP(B40,Data!$B$5:$L$502,2,FALSE))</f>
        <v>VCM7900</v>
      </c>
      <c r="D40" s="470">
        <v>10</v>
      </c>
      <c r="E40" s="525"/>
      <c r="F40" s="325">
        <f>IF(D40="","",VLOOKUP(B40,Data!$B$5:$L$502,11,FALSE))</f>
        <v>2696.84</v>
      </c>
      <c r="G40" s="326">
        <f>IF(D40&gt;0,D40*F40,"-")</f>
        <v>26968.400000000001</v>
      </c>
      <c r="H40" s="327" t="str">
        <f>IF(D40="","",VLOOKUP(B40,Data!$B$5:$D$502,3,FALSE))</f>
        <v>C/T</v>
      </c>
      <c r="I40" s="327" t="str">
        <f>IF(D40="","",VLOOKUP(B40,Data!$B$5:$M$502,12,FALSE))</f>
        <v>Indonesia</v>
      </c>
      <c r="J40" s="356" t="s">
        <v>1056</v>
      </c>
      <c r="K40" s="325">
        <f>IF(D40="","",VLOOKUP(B40,Data!$B$5:$E$502,4,FALSE)*D40)</f>
        <v>2600</v>
      </c>
      <c r="L40" s="325">
        <f>IF(D40="","",VLOOKUP(B40,Data!$B$5:$F$502,5,FALSE)*D40)</f>
        <v>2350</v>
      </c>
      <c r="M40" s="357"/>
      <c r="N40" s="358"/>
      <c r="O40" s="359"/>
      <c r="P40" s="360"/>
      <c r="Q40" s="359"/>
      <c r="R40" s="359"/>
      <c r="S40" s="360"/>
      <c r="T40" s="361"/>
      <c r="U40" s="360"/>
      <c r="V40" s="334">
        <f>IF(D40="","",VLOOKUP(B40,Data!$B$5:$J$502,9,FALSE)*D40)</f>
        <v>14.07</v>
      </c>
      <c r="X40" s="386"/>
      <c r="Y40" s="386"/>
      <c r="Z40" s="386"/>
      <c r="AA40" s="386"/>
      <c r="AB40" s="386"/>
    </row>
    <row r="41" spans="1:28" s="468" customFormat="1" ht="19.25" customHeight="1">
      <c r="A41" s="540"/>
      <c r="B41" s="584"/>
      <c r="C41" s="324" t="str">
        <f>IF(D41="","",VLOOKUP(B41,Data!$B$5:$L$502,2,FALSE))</f>
        <v/>
      </c>
      <c r="D41" s="470"/>
      <c r="E41" s="525"/>
      <c r="F41" s="325" t="str">
        <f>IF(D41="","",VLOOKUP(B41,Data!$B$5:$L$502,11,FALSE))</f>
        <v/>
      </c>
      <c r="G41" s="326" t="str">
        <f t="shared" si="2"/>
        <v>-</v>
      </c>
      <c r="H41" s="327" t="str">
        <f>IF(D41="","",VLOOKUP(B41,Data!$B$5:$D$502,3,FALSE))</f>
        <v/>
      </c>
      <c r="I41" s="327" t="str">
        <f>IF(D41="","",VLOOKUP(B41,Data!$B$5:$M$502,12,FALSE))</f>
        <v/>
      </c>
      <c r="J41" s="356"/>
      <c r="K41" s="325" t="str">
        <f>IF(D41="","",VLOOKUP(B41,Data!$B$5:$E$502,4,FALSE)*D41)</f>
        <v/>
      </c>
      <c r="L41" s="325" t="str">
        <f>IF(D41="","",VLOOKUP(B41,Data!$B$5:$F$502,5,FALSE)*D41)</f>
        <v/>
      </c>
      <c r="M41" s="357"/>
      <c r="N41" s="358"/>
      <c r="O41" s="359"/>
      <c r="P41" s="360"/>
      <c r="Q41" s="359"/>
      <c r="R41" s="359"/>
      <c r="S41" s="360"/>
      <c r="T41" s="361"/>
      <c r="U41" s="360"/>
      <c r="V41" s="334" t="str">
        <f>IF(D41="","",VLOOKUP(B41,Data!$B$5:$J$502,9,FALSE)*D41)</f>
        <v/>
      </c>
      <c r="X41" s="386"/>
      <c r="Y41" s="386"/>
      <c r="Z41" s="386"/>
      <c r="AA41" s="386"/>
      <c r="AB41" s="386"/>
    </row>
    <row r="42" spans="1:28" s="468" customFormat="1" ht="19.25" customHeight="1">
      <c r="A42" s="540"/>
      <c r="B42" s="499"/>
      <c r="C42" s="324" t="str">
        <f>IF(D42="","",VLOOKUP(B42,Data!$B$5:$L$502,2,FALSE))</f>
        <v/>
      </c>
      <c r="D42" s="485"/>
      <c r="E42" s="312"/>
      <c r="F42" s="325" t="str">
        <f>IF(D42="","",VLOOKUP(B42,Data!$B$5:$L$502,11,FALSE))</f>
        <v/>
      </c>
      <c r="G42" s="326" t="str">
        <f>IF(D42&gt;0,D42*F42,"-")</f>
        <v>-</v>
      </c>
      <c r="H42" s="327" t="str">
        <f>IF(D42="","",VLOOKUP(B42,Data!$B$5:$D$502,3,FALSE))</f>
        <v/>
      </c>
      <c r="I42" s="327" t="str">
        <f>IF(D42="","",VLOOKUP(B42,Data!$B$5:$M$502,12,FALSE))</f>
        <v/>
      </c>
      <c r="J42" s="356"/>
      <c r="K42" s="325" t="str">
        <f>IF(D42="","",VLOOKUP(B42,Data!$B$5:$E$502,4,FALSE)*D42)</f>
        <v/>
      </c>
      <c r="L42" s="325" t="str">
        <f>IF(D42="","",VLOOKUP(B42,Data!$B$5:$F$502,5,FALSE)*D42)</f>
        <v/>
      </c>
      <c r="M42" s="357"/>
      <c r="N42" s="358"/>
      <c r="O42" s="359"/>
      <c r="P42" s="360"/>
      <c r="Q42" s="359"/>
      <c r="R42" s="359"/>
      <c r="S42" s="360"/>
      <c r="T42" s="361"/>
      <c r="U42" s="360"/>
      <c r="V42" s="334" t="str">
        <f>IF(D42="","",VLOOKUP(B42,Data!$B$5:$J$502,9,FALSE)*D42)</f>
        <v/>
      </c>
      <c r="X42" s="386"/>
      <c r="Y42" s="386"/>
      <c r="Z42" s="386"/>
      <c r="AA42" s="386"/>
      <c r="AB42" s="386"/>
    </row>
    <row r="43" spans="1:28" s="440" customFormat="1" ht="17.5">
      <c r="A43" s="540"/>
      <c r="B43" s="784"/>
      <c r="C43" s="785"/>
      <c r="D43" s="510">
        <f>SUM(D17:D42)</f>
        <v>68</v>
      </c>
      <c r="E43" s="463"/>
      <c r="F43" s="351"/>
      <c r="G43" s="351">
        <f>SUM(G17:G42)</f>
        <v>219858.37</v>
      </c>
      <c r="H43" s="462"/>
      <c r="I43" s="462"/>
      <c r="J43" s="462"/>
      <c r="K43" s="351">
        <f>SUM(K17:K42)</f>
        <v>17851</v>
      </c>
      <c r="L43" s="351">
        <f>SUM(L17:L42)</f>
        <v>16009</v>
      </c>
      <c r="M43" s="351">
        <f>SUM(M18:M42)</f>
        <v>0</v>
      </c>
      <c r="N43" s="351" t="e">
        <f>SUM(#REF!)</f>
        <v>#REF!</v>
      </c>
      <c r="O43" s="351">
        <f>SUM(O18:O42)</f>
        <v>0</v>
      </c>
      <c r="P43" s="351">
        <f>SUM(P18:P42)</f>
        <v>0</v>
      </c>
      <c r="Q43" s="351" t="e">
        <f>SUM(#REF!)</f>
        <v>#REF!</v>
      </c>
      <c r="R43" s="351">
        <f>SUM(R18:R42)</f>
        <v>0</v>
      </c>
      <c r="S43" s="351">
        <f>SUM(S18:S42)</f>
        <v>0</v>
      </c>
      <c r="T43" s="351"/>
      <c r="U43" s="351">
        <f>SUM(U18:U42)</f>
        <v>0</v>
      </c>
      <c r="V43" s="354">
        <f>SUM(V17:V42)</f>
        <v>95.187000000000012</v>
      </c>
    </row>
    <row r="44" spans="1:28" ht="16.5">
      <c r="A44" s="540"/>
      <c r="B44" s="786"/>
      <c r="C44" s="787"/>
      <c r="D44" s="511"/>
      <c r="E44" s="412"/>
      <c r="F44" s="183" t="s">
        <v>821</v>
      </c>
      <c r="G44" s="180"/>
      <c r="H44" s="442"/>
      <c r="I44" s="442"/>
      <c r="J44" s="442"/>
      <c r="K44" s="184"/>
      <c r="L44" s="180"/>
      <c r="M44" s="414"/>
      <c r="N44" s="413"/>
      <c r="O44" s="413"/>
      <c r="P44" s="413"/>
      <c r="Q44" s="413"/>
      <c r="R44" s="413"/>
      <c r="S44" s="413"/>
      <c r="T44" s="414"/>
      <c r="U44" s="414"/>
      <c r="V44" s="182"/>
    </row>
    <row r="45" spans="1:28" ht="13">
      <c r="A45" s="393" t="s">
        <v>530</v>
      </c>
      <c r="B45" s="394"/>
      <c r="C45" s="444"/>
      <c r="D45" s="512" t="s">
        <v>538</v>
      </c>
      <c r="E45" s="407"/>
      <c r="F45" s="80" t="s">
        <v>83</v>
      </c>
      <c r="G45" s="84"/>
      <c r="H45" s="423" t="s">
        <v>84</v>
      </c>
      <c r="I45" s="446"/>
      <c r="J45" s="175" t="s">
        <v>85</v>
      </c>
      <c r="K45" s="175"/>
      <c r="L45" s="765" t="s">
        <v>86</v>
      </c>
      <c r="M45" s="766"/>
      <c r="N45" s="766"/>
      <c r="O45" s="766"/>
      <c r="P45" s="766"/>
      <c r="Q45" s="766"/>
      <c r="R45" s="766"/>
      <c r="S45" s="766"/>
      <c r="T45" s="766"/>
      <c r="U45" s="766"/>
      <c r="V45" s="767"/>
    </row>
    <row r="46" spans="1:28" ht="13">
      <c r="A46" s="400" t="s">
        <v>531</v>
      </c>
      <c r="C46" s="409"/>
      <c r="D46" s="501" t="s">
        <v>88</v>
      </c>
      <c r="F46" s="768"/>
      <c r="G46" s="769"/>
      <c r="H46" s="400" t="s">
        <v>89</v>
      </c>
      <c r="I46" s="447"/>
      <c r="J46" s="177" t="s">
        <v>90</v>
      </c>
      <c r="K46" s="177"/>
      <c r="L46" s="173"/>
      <c r="V46" s="178"/>
    </row>
    <row r="47" spans="1:28">
      <c r="A47" s="400" t="s">
        <v>532</v>
      </c>
      <c r="C47" s="401"/>
      <c r="F47" s="768"/>
      <c r="G47" s="769"/>
      <c r="H47" s="400"/>
      <c r="I47" s="447"/>
      <c r="J47" s="177" t="s">
        <v>94</v>
      </c>
      <c r="K47" s="177"/>
      <c r="L47" s="173"/>
      <c r="V47" s="178"/>
    </row>
    <row r="48" spans="1:28" ht="12" customHeight="1">
      <c r="A48" s="412"/>
      <c r="B48" s="413"/>
      <c r="C48" s="448"/>
      <c r="D48" s="501" t="s">
        <v>95</v>
      </c>
      <c r="F48" s="768"/>
      <c r="G48" s="769"/>
      <c r="H48" s="400" t="s">
        <v>96</v>
      </c>
      <c r="I48" s="447"/>
      <c r="J48" s="177"/>
      <c r="K48" s="177"/>
      <c r="L48" s="173"/>
      <c r="V48" s="178"/>
    </row>
    <row r="49" spans="1:22" ht="13">
      <c r="A49" s="393" t="s">
        <v>97</v>
      </c>
      <c r="B49" s="407"/>
      <c r="C49" s="395"/>
      <c r="D49" s="501" t="s">
        <v>98</v>
      </c>
      <c r="F49" s="88" t="s">
        <v>99</v>
      </c>
      <c r="G49" s="85"/>
      <c r="H49" s="400" t="s">
        <v>89</v>
      </c>
      <c r="I49" s="447"/>
      <c r="J49" s="177" t="s">
        <v>100</v>
      </c>
      <c r="K49" s="177"/>
      <c r="L49" s="173"/>
      <c r="V49" s="178"/>
    </row>
    <row r="50" spans="1:22" ht="14.25" customHeight="1">
      <c r="A50" s="400" t="s">
        <v>546</v>
      </c>
      <c r="C50" s="401"/>
      <c r="D50" s="501" t="s">
        <v>101</v>
      </c>
      <c r="F50" s="89"/>
      <c r="G50" s="187"/>
      <c r="H50" s="400" t="s">
        <v>102</v>
      </c>
      <c r="I50" s="447"/>
      <c r="J50" s="177" t="s">
        <v>533</v>
      </c>
      <c r="K50" s="177"/>
      <c r="L50" s="770" t="s">
        <v>104</v>
      </c>
      <c r="M50" s="771"/>
      <c r="N50" s="771"/>
      <c r="O50" s="771"/>
      <c r="P50" s="771"/>
      <c r="Q50" s="771"/>
      <c r="R50" s="771"/>
      <c r="S50" s="771"/>
      <c r="T50" s="771"/>
      <c r="U50" s="771"/>
      <c r="V50" s="772"/>
    </row>
    <row r="51" spans="1:22" ht="16.25" customHeight="1">
      <c r="A51" s="412"/>
      <c r="B51" s="413"/>
      <c r="C51" s="414"/>
      <c r="D51" s="513"/>
      <c r="E51" s="413"/>
      <c r="F51" s="778" t="s">
        <v>1063</v>
      </c>
      <c r="G51" s="782"/>
      <c r="H51" s="778" t="s">
        <v>1062</v>
      </c>
      <c r="I51" s="782"/>
      <c r="J51" s="181" t="s">
        <v>105</v>
      </c>
      <c r="K51" s="181"/>
      <c r="L51" s="762" t="s">
        <v>106</v>
      </c>
      <c r="M51" s="763"/>
      <c r="N51" s="763"/>
      <c r="O51" s="763"/>
      <c r="P51" s="763"/>
      <c r="Q51" s="763"/>
      <c r="R51" s="763"/>
      <c r="S51" s="763"/>
      <c r="T51" s="763"/>
      <c r="U51" s="763"/>
      <c r="V51" s="764"/>
    </row>
    <row r="52" spans="1:22" ht="18" customHeight="1"/>
    <row r="53" spans="1:22" ht="44.5" customHeight="1"/>
    <row r="54" spans="1:22" ht="14.5" customHeight="1"/>
    <row r="55" spans="1:22" s="460" customFormat="1" ht="17.25" customHeight="1">
      <c r="A55" s="203" t="s">
        <v>942</v>
      </c>
      <c r="B55" s="169"/>
      <c r="C55" s="203" t="s">
        <v>597</v>
      </c>
      <c r="D55" s="500"/>
      <c r="E55" s="168"/>
      <c r="F55" s="203" t="s">
        <v>936</v>
      </c>
      <c r="G55" s="169"/>
      <c r="H55" s="203" t="s">
        <v>597</v>
      </c>
      <c r="K55" s="225"/>
      <c r="L55" s="225"/>
      <c r="V55" s="226"/>
    </row>
    <row r="56" spans="1:22" s="460" customFormat="1" ht="17.25" customHeight="1">
      <c r="A56" s="203" t="s">
        <v>943</v>
      </c>
      <c r="B56" s="169"/>
      <c r="C56" s="203" t="s">
        <v>948</v>
      </c>
      <c r="D56" s="500"/>
      <c r="E56" s="168"/>
      <c r="F56" s="203" t="s">
        <v>937</v>
      </c>
      <c r="G56" s="169"/>
      <c r="H56" s="203" t="s">
        <v>947</v>
      </c>
      <c r="K56" s="225"/>
      <c r="L56" s="225"/>
      <c r="V56" s="226"/>
    </row>
    <row r="57" spans="1:22" s="460" customFormat="1" ht="17.25" customHeight="1">
      <c r="A57" s="203" t="s">
        <v>944</v>
      </c>
      <c r="B57" s="169"/>
      <c r="C57" s="203" t="s">
        <v>947</v>
      </c>
      <c r="D57" s="500"/>
      <c r="E57" s="168"/>
      <c r="F57" s="203" t="s">
        <v>938</v>
      </c>
      <c r="G57" s="169"/>
      <c r="H57" s="203" t="s">
        <v>597</v>
      </c>
      <c r="K57" s="225"/>
      <c r="L57" s="225"/>
      <c r="V57" s="226"/>
    </row>
    <row r="58" spans="1:22" s="460" customFormat="1" ht="17.25" customHeight="1">
      <c r="A58" s="203" t="s">
        <v>945</v>
      </c>
      <c r="B58" s="169"/>
      <c r="C58" s="203" t="s">
        <v>597</v>
      </c>
      <c r="D58" s="500"/>
      <c r="E58" s="168"/>
      <c r="F58" s="203" t="s">
        <v>939</v>
      </c>
      <c r="G58" s="169"/>
      <c r="H58" s="203" t="s">
        <v>597</v>
      </c>
      <c r="K58" s="225"/>
      <c r="L58" s="225"/>
      <c r="V58" s="226"/>
    </row>
    <row r="59" spans="1:22" s="460" customFormat="1" ht="17.25" customHeight="1">
      <c r="A59" s="203" t="s">
        <v>946</v>
      </c>
      <c r="B59" s="169"/>
      <c r="C59" s="203" t="s">
        <v>597</v>
      </c>
      <c r="D59" s="500"/>
      <c r="E59" s="168"/>
      <c r="F59" s="203" t="s">
        <v>941</v>
      </c>
      <c r="G59" s="169"/>
      <c r="H59" s="203" t="s">
        <v>597</v>
      </c>
      <c r="K59" s="225"/>
      <c r="L59" s="225"/>
      <c r="V59" s="226"/>
    </row>
    <row r="60" spans="1:22" ht="20">
      <c r="A60" s="168"/>
      <c r="B60" s="168"/>
      <c r="C60" s="168"/>
      <c r="D60" s="500"/>
      <c r="E60" s="168"/>
      <c r="F60" s="203" t="s">
        <v>940</v>
      </c>
      <c r="H60" s="203" t="s">
        <v>597</v>
      </c>
    </row>
    <row r="61" spans="1:22" ht="14">
      <c r="A61" s="459"/>
      <c r="B61" s="435"/>
      <c r="C61" s="167"/>
      <c r="D61" s="514"/>
    </row>
    <row r="62" spans="1:22" ht="14">
      <c r="A62" s="450"/>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35"/>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52"/>
      <c r="B76" s="435"/>
      <c r="C76" s="167"/>
      <c r="D76" s="514"/>
    </row>
    <row r="77" spans="1:4" ht="14">
      <c r="A77" s="452"/>
      <c r="B77" s="435"/>
      <c r="C77" s="167"/>
      <c r="D77" s="514"/>
    </row>
    <row r="78" spans="1:4" ht="14">
      <c r="A78" s="452"/>
      <c r="B78" s="435"/>
      <c r="C78" s="167"/>
      <c r="D78" s="514"/>
    </row>
    <row r="79" spans="1:4" ht="14">
      <c r="A79" s="452"/>
      <c r="B79" s="435"/>
      <c r="C79" s="167"/>
      <c r="D79" s="514"/>
    </row>
    <row r="80" spans="1:4" ht="14">
      <c r="A80" s="452"/>
      <c r="B80" s="435"/>
      <c r="C80" s="167"/>
      <c r="D80" s="514"/>
    </row>
    <row r="81" spans="1:4" ht="14">
      <c r="A81" s="452"/>
      <c r="B81" s="435"/>
      <c r="C81" s="167"/>
      <c r="D81" s="514"/>
    </row>
    <row r="82" spans="1:4" ht="14">
      <c r="A82" s="435"/>
      <c r="B82" s="435"/>
      <c r="C82" s="167"/>
      <c r="D82" s="514"/>
    </row>
    <row r="83" spans="1:4" ht="14">
      <c r="B83" s="435"/>
      <c r="C83" s="167"/>
      <c r="D83" s="514"/>
    </row>
    <row r="84" spans="1:4" ht="14">
      <c r="B84" s="435"/>
      <c r="C84" s="167"/>
      <c r="D84" s="514"/>
    </row>
    <row r="85" spans="1:4" ht="14">
      <c r="B85" s="435"/>
      <c r="C85" s="167"/>
      <c r="D85" s="514"/>
    </row>
    <row r="86" spans="1:4" ht="14">
      <c r="B86" s="435"/>
      <c r="C86" s="167"/>
      <c r="D86" s="514"/>
    </row>
    <row r="87" spans="1:4" ht="14">
      <c r="B87" s="435"/>
      <c r="C87" s="167"/>
      <c r="D87" s="514"/>
    </row>
    <row r="88" spans="1:4" ht="14">
      <c r="B88" s="435"/>
      <c r="C88" s="167"/>
      <c r="D88" s="514"/>
    </row>
    <row r="89" spans="1:4" ht="14">
      <c r="B89" s="435"/>
      <c r="C89" s="167"/>
      <c r="D89" s="514"/>
    </row>
    <row r="90" spans="1:4" ht="14">
      <c r="B90" s="435"/>
      <c r="C90" s="167"/>
      <c r="D90" s="514"/>
    </row>
    <row r="91" spans="1:4" ht="14">
      <c r="B91" s="435"/>
      <c r="C91" s="167"/>
      <c r="D91" s="514"/>
    </row>
    <row r="92" spans="1:4" ht="14">
      <c r="B92" s="435"/>
      <c r="C92" s="167"/>
      <c r="D92" s="514"/>
    </row>
    <row r="93" spans="1:4" ht="14">
      <c r="B93" s="435"/>
      <c r="C93" s="167"/>
      <c r="D93" s="514"/>
    </row>
    <row r="94" spans="1:4" ht="14">
      <c r="B94" s="435"/>
      <c r="C94" s="167"/>
      <c r="D94" s="514"/>
    </row>
  </sheetData>
  <mergeCells count="9">
    <mergeCell ref="F51:G51"/>
    <mergeCell ref="H51:I51"/>
    <mergeCell ref="L51:V51"/>
    <mergeCell ref="B43:C44"/>
    <mergeCell ref="L45:V45"/>
    <mergeCell ref="F46:G46"/>
    <mergeCell ref="F47:G47"/>
    <mergeCell ref="F48:G48"/>
    <mergeCell ref="L50:V50"/>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B92"/>
  <sheetViews>
    <sheetView topLeftCell="A13" zoomScale="70" zoomScaleNormal="70" zoomScaleSheetLayoutView="115" workbookViewId="0">
      <selection activeCell="H42" sqref="H42:I42"/>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3.542968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09"/>
      <c r="I10" s="61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474"/>
      <c r="E18" s="525"/>
      <c r="F18" s="325" t="str">
        <f>IF(D18="","",VLOOKUP(B18,Data!$B$5:$L$502,11,FALSE))</f>
        <v/>
      </c>
      <c r="G18" s="326" t="str">
        <f t="shared" ref="G18:G26"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350</v>
      </c>
      <c r="C19" s="324" t="str">
        <f>IF(D19="","",VLOOKUP(B19,Data!$B$5:$L$502,2,FALSE))</f>
        <v>ZU05460</v>
      </c>
      <c r="D19" s="470">
        <v>2</v>
      </c>
      <c r="E19" s="525" t="s">
        <v>528</v>
      </c>
      <c r="F19" s="325">
        <f>IF(D19="","",VLOOKUP(B19,Data!$B$5:$L$502,11,FALSE))</f>
        <v>5913.05</v>
      </c>
      <c r="G19" s="326">
        <f t="shared" si="0"/>
        <v>11826.1</v>
      </c>
      <c r="H19" s="327" t="str">
        <f>IF(D19="","",VLOOKUP(B19,Data!$B$5:$D$502,3,FALSE))</f>
        <v>C/T</v>
      </c>
      <c r="I19" s="327" t="str">
        <f>IF(D19="","",VLOOKUP(B19,Data!$B$5:$M$502,12,FALSE))</f>
        <v>Indonesia</v>
      </c>
      <c r="J19" s="356" t="s">
        <v>1036</v>
      </c>
      <c r="K19" s="325">
        <f>IF(D19="","",VLOOKUP(B19,Data!$B$5:$E$502,4,FALSE)*D19)</f>
        <v>676</v>
      </c>
      <c r="L19" s="325">
        <f>IF(D19="","",VLOOKUP(B19,Data!$B$5:$F$502,5,FALSE)*D19)</f>
        <v>594</v>
      </c>
      <c r="M19" s="357"/>
      <c r="N19" s="358"/>
      <c r="O19" s="359"/>
      <c r="P19" s="360"/>
      <c r="Q19" s="359"/>
      <c r="R19" s="359"/>
      <c r="S19" s="360"/>
      <c r="T19" s="361"/>
      <c r="U19" s="360"/>
      <c r="V19" s="334">
        <f>IF(D19="","",VLOOKUP(B19,Data!$B$5:$J$502,9,FALSE)*D19)</f>
        <v>3.6120000000000001</v>
      </c>
      <c r="X19" s="386"/>
      <c r="Y19" s="386"/>
      <c r="Z19" s="386"/>
      <c r="AA19" s="386"/>
      <c r="AB19" s="386"/>
    </row>
    <row r="20" spans="1:28" s="468" customFormat="1" ht="19.25" customHeight="1">
      <c r="A20" s="540">
        <v>2</v>
      </c>
      <c r="B20" s="584" t="s">
        <v>378</v>
      </c>
      <c r="C20" s="324" t="str">
        <f>IF(D20="","",VLOOKUP(B20,Data!$B$5:$L$502,2,FALSE))</f>
        <v>WQ78270</v>
      </c>
      <c r="D20" s="470">
        <v>1</v>
      </c>
      <c r="E20" s="525"/>
      <c r="F20" s="325">
        <f>IF(D20="","",VLOOKUP(B20,Data!$B$5:$L$502,11,FALSE))</f>
        <v>5429.44</v>
      </c>
      <c r="G20" s="326">
        <f t="shared" si="0"/>
        <v>5429.44</v>
      </c>
      <c r="H20" s="327" t="str">
        <f>IF(D20="","",VLOOKUP(B20,Data!$B$5:$D$502,3,FALSE))</f>
        <v>C/T</v>
      </c>
      <c r="I20" s="327" t="str">
        <f>IF(D20="","",VLOOKUP(B20,Data!$B$5:$M$502,12,FALSE))</f>
        <v>Indonesia</v>
      </c>
      <c r="J20" s="356" t="s">
        <v>1036</v>
      </c>
      <c r="K20" s="325">
        <f>IF(D20="","",VLOOKUP(B20,Data!$B$5:$E$502,4,FALSE)*D20)</f>
        <v>305</v>
      </c>
      <c r="L20" s="325">
        <f>IF(D20="","",VLOOKUP(B20,Data!$B$5:$F$502,5,FALSE)*D20)</f>
        <v>269</v>
      </c>
      <c r="M20" s="357"/>
      <c r="N20" s="358"/>
      <c r="O20" s="359"/>
      <c r="P20" s="360"/>
      <c r="Q20" s="359"/>
      <c r="R20" s="359"/>
      <c r="S20" s="360"/>
      <c r="T20" s="361"/>
      <c r="U20" s="360"/>
      <c r="V20" s="334">
        <f>IF(D20="","",VLOOKUP(B20,Data!$B$5:$J$502,9,FALSE)*D20)</f>
        <v>1.534</v>
      </c>
      <c r="X20" s="386"/>
      <c r="Y20" s="386"/>
      <c r="Z20" s="386"/>
      <c r="AA20" s="386"/>
      <c r="AB20" s="386"/>
    </row>
    <row r="21" spans="1:28" s="468" customFormat="1" ht="19.25" customHeight="1">
      <c r="A21" s="540">
        <v>3</v>
      </c>
      <c r="B21" s="584" t="s">
        <v>40</v>
      </c>
      <c r="C21" s="324" t="str">
        <f>IF(D21="","",VLOOKUP(B21,Data!$B$5:$L$502,2,FALSE))</f>
        <v>ZJ54410</v>
      </c>
      <c r="D21" s="485">
        <v>2</v>
      </c>
      <c r="E21" s="525" t="s">
        <v>529</v>
      </c>
      <c r="F21" s="325">
        <f>IF(D21="","",VLOOKUP(B21,Data!$B$5:$L$502,11,FALSE))</f>
        <v>4657.7700000000004</v>
      </c>
      <c r="G21" s="326">
        <f t="shared" si="0"/>
        <v>9315.5400000000009</v>
      </c>
      <c r="H21" s="327" t="str">
        <f>IF(D21="","",VLOOKUP(B21,Data!$B$5:$D$502,3,FALSE))</f>
        <v>C/T</v>
      </c>
      <c r="I21" s="327" t="str">
        <f>IF(D21="","",VLOOKUP(B21,Data!$B$5:$M$502,12,FALSE))</f>
        <v>Indonesia</v>
      </c>
      <c r="J21" s="356" t="s">
        <v>1036</v>
      </c>
      <c r="K21" s="325">
        <f>IF(D21="","",VLOOKUP(B21,Data!$B$5:$E$502,4,FALSE)*D21)</f>
        <v>610</v>
      </c>
      <c r="L21" s="325">
        <f>IF(D21="","",VLOOKUP(B21,Data!$B$5:$F$502,5,FALSE)*D21)</f>
        <v>538</v>
      </c>
      <c r="M21" s="357"/>
      <c r="N21" s="358"/>
      <c r="O21" s="359"/>
      <c r="P21" s="360"/>
      <c r="Q21" s="359"/>
      <c r="R21" s="359"/>
      <c r="S21" s="360"/>
      <c r="T21" s="361"/>
      <c r="U21" s="360"/>
      <c r="V21" s="334">
        <f>IF(D21="","",VLOOKUP(B21,Data!$B$5:$J$502,9,FALSE)*D21)</f>
        <v>3.0680000000000001</v>
      </c>
      <c r="X21" s="386"/>
      <c r="Y21" s="386"/>
      <c r="Z21" s="386"/>
      <c r="AA21" s="386"/>
      <c r="AB21" s="386"/>
    </row>
    <row r="22" spans="1:28" s="468" customFormat="1" ht="19.25" customHeight="1">
      <c r="A22" s="540">
        <v>4</v>
      </c>
      <c r="B22" s="584" t="s">
        <v>724</v>
      </c>
      <c r="C22" s="324" t="str">
        <f>IF(D22="","",VLOOKUP(B22,Data!$B$5:$L$502,2,FALSE))</f>
        <v>VAC9590</v>
      </c>
      <c r="D22" s="485">
        <v>3</v>
      </c>
      <c r="E22" s="312"/>
      <c r="F22" s="325">
        <f>IF(D22="","",VLOOKUP(B22,Data!$B$5:$L$502,11,FALSE))</f>
        <v>5076.5600000000004</v>
      </c>
      <c r="G22" s="326">
        <f t="shared" si="0"/>
        <v>15229.68</v>
      </c>
      <c r="H22" s="327" t="str">
        <f>IF(D22="","",VLOOKUP(B22,Data!$B$5:$D$502,3,FALSE))</f>
        <v>C/T</v>
      </c>
      <c r="I22" s="327" t="str">
        <f>IF(D22="","",VLOOKUP(B22,Data!$B$5:$M$502,12,FALSE))</f>
        <v>Indonesia</v>
      </c>
      <c r="J22" s="356" t="s">
        <v>1036</v>
      </c>
      <c r="K22" s="325">
        <f>IF(D22="","",VLOOKUP(B22,Data!$B$5:$E$502,4,FALSE)*D22)</f>
        <v>930</v>
      </c>
      <c r="L22" s="325">
        <f>IF(D22="","",VLOOKUP(B22,Data!$B$5:$F$502,5,FALSE)*D22)</f>
        <v>822</v>
      </c>
      <c r="M22" s="357"/>
      <c r="N22" s="358"/>
      <c r="O22" s="359"/>
      <c r="P22" s="360"/>
      <c r="Q22" s="359"/>
      <c r="R22" s="359"/>
      <c r="S22" s="360"/>
      <c r="T22" s="361"/>
      <c r="U22" s="360"/>
      <c r="V22" s="334">
        <f>IF(D22="","",VLOOKUP(B22,Data!$B$5:$J$502,9,FALSE)*D22)</f>
        <v>4.6020000000000003</v>
      </c>
      <c r="X22" s="386"/>
      <c r="Y22" s="386"/>
      <c r="Z22" s="386"/>
      <c r="AA22" s="386"/>
      <c r="AB22" s="386"/>
    </row>
    <row r="23" spans="1:28" s="468" customFormat="1" ht="19.25" customHeight="1">
      <c r="A23" s="540">
        <v>5</v>
      </c>
      <c r="B23" s="584" t="s">
        <v>861</v>
      </c>
      <c r="C23" s="324" t="str">
        <f>IF(D23="","",VLOOKUP(B23,Data!$B$5:$L$502,2,FALSE))</f>
        <v>VAW6640</v>
      </c>
      <c r="D23" s="485">
        <v>1</v>
      </c>
      <c r="E23" s="312" t="s">
        <v>909</v>
      </c>
      <c r="F23" s="325">
        <f>IF(D23="","",VLOOKUP(B23,Data!$B$5:$L$502,11,FALSE))</f>
        <v>5449.94</v>
      </c>
      <c r="G23" s="326">
        <f t="shared" si="0"/>
        <v>5449.94</v>
      </c>
      <c r="H23" s="327" t="str">
        <f>IF(D23="","",VLOOKUP(B23,Data!$B$5:$D$502,3,FALSE))</f>
        <v>C/T</v>
      </c>
      <c r="I23" s="327" t="str">
        <f>IF(D23="","",VLOOKUP(B23,Data!$B$5:$M$502,12,FALSE))</f>
        <v>Indonesia</v>
      </c>
      <c r="J23" s="356" t="s">
        <v>1036</v>
      </c>
      <c r="K23" s="325">
        <f>IF(D23="","",VLOOKUP(B23,Data!$B$5:$E$502,4,FALSE)*D23)</f>
        <v>310</v>
      </c>
      <c r="L23" s="325">
        <f>IF(D23="","",VLOOKUP(B23,Data!$B$5:$F$502,5,FALSE)*D23)</f>
        <v>274</v>
      </c>
      <c r="M23" s="357"/>
      <c r="N23" s="358"/>
      <c r="O23" s="359"/>
      <c r="P23" s="360"/>
      <c r="Q23" s="359"/>
      <c r="R23" s="359"/>
      <c r="S23" s="360"/>
      <c r="T23" s="361"/>
      <c r="U23" s="360"/>
      <c r="V23" s="334">
        <f>IF(D23="","",VLOOKUP(B23,Data!$B$5:$J$502,9,FALSE)*D23)</f>
        <v>1.534</v>
      </c>
      <c r="X23" s="386"/>
      <c r="Y23" s="386"/>
      <c r="Z23" s="386"/>
      <c r="AA23" s="386"/>
      <c r="AB23" s="386"/>
    </row>
    <row r="24" spans="1:28" s="468" customFormat="1" ht="19.25" customHeight="1">
      <c r="A24" s="540">
        <v>6</v>
      </c>
      <c r="B24" s="584" t="s">
        <v>892</v>
      </c>
      <c r="C24" s="324" t="str">
        <f>IF(D24="","",VLOOKUP(B24,Data!$B$5:$L$502,2,FALSE))</f>
        <v>VCM7890</v>
      </c>
      <c r="D24" s="485">
        <v>3</v>
      </c>
      <c r="E24" s="312"/>
      <c r="F24" s="325">
        <f>IF(D24="","",VLOOKUP(B24,Data!$B$5:$L$502,11,FALSE))</f>
        <v>2253.08</v>
      </c>
      <c r="G24" s="326">
        <f t="shared" si="0"/>
        <v>6759.24</v>
      </c>
      <c r="H24" s="327" t="str">
        <f>IF(D24="","",VLOOKUP(B24,Data!$B$5:$D$502,3,FALSE))</f>
        <v>C/T</v>
      </c>
      <c r="I24" s="327" t="str">
        <f>IF(D24="","",VLOOKUP(B24,Data!$B$5:$M$502,12,FALSE))</f>
        <v>Indonesia</v>
      </c>
      <c r="J24" s="356" t="s">
        <v>1036</v>
      </c>
      <c r="K24" s="325">
        <f>IF(D24="","",VLOOKUP(B24,Data!$B$5:$E$502,4,FALSE)*D24)</f>
        <v>780</v>
      </c>
      <c r="L24" s="325">
        <f>IF(D24="","",VLOOKUP(B24,Data!$B$5:$F$502,5,FALSE)*D24)</f>
        <v>705</v>
      </c>
      <c r="M24" s="357"/>
      <c r="N24" s="358"/>
      <c r="O24" s="359"/>
      <c r="P24" s="360"/>
      <c r="Q24" s="359"/>
      <c r="R24" s="359"/>
      <c r="S24" s="360"/>
      <c r="T24" s="361"/>
      <c r="U24" s="360"/>
      <c r="V24" s="334">
        <f>IF(D24="","",VLOOKUP(B24,Data!$B$5:$J$502,9,FALSE)*D24)</f>
        <v>4.2210000000000001</v>
      </c>
      <c r="X24" s="386"/>
      <c r="Y24" s="386"/>
      <c r="Z24" s="386"/>
      <c r="AA24" s="386"/>
      <c r="AB24" s="386"/>
    </row>
    <row r="25" spans="1:28" s="468" customFormat="1" ht="19.25" customHeight="1">
      <c r="A25" s="540"/>
      <c r="B25" s="524" t="s">
        <v>1057</v>
      </c>
      <c r="C25" s="324" t="str">
        <f>IF(D25="","",VLOOKUP(B25,Data!$B$5:$L$502,2,FALSE))</f>
        <v/>
      </c>
      <c r="D25" s="474"/>
      <c r="E25" s="312"/>
      <c r="F25" s="325" t="str">
        <f>IF(D25="","",VLOOKUP(B25,Data!$B$5:$L$502,11,FALSE))</f>
        <v/>
      </c>
      <c r="G25" s="326" t="str">
        <f t="shared" si="0"/>
        <v>-</v>
      </c>
      <c r="H25" s="327" t="str">
        <f>IF(D25="","",VLOOKUP(B25,Data!$B$5:$D$502,3,FALSE))</f>
        <v/>
      </c>
      <c r="I25" s="327" t="str">
        <f>IF(D25="","",VLOOKUP(B25,Data!$B$5:$M$502,12,FALSE))</f>
        <v/>
      </c>
      <c r="J25" s="227"/>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386"/>
      <c r="Y25" s="386"/>
      <c r="Z25" s="386"/>
      <c r="AA25" s="386"/>
      <c r="AB25" s="386"/>
    </row>
    <row r="26" spans="1:28" s="468" customFormat="1" ht="19.25" customHeight="1">
      <c r="A26" s="540">
        <v>7</v>
      </c>
      <c r="B26" s="584" t="s">
        <v>361</v>
      </c>
      <c r="C26" s="324" t="str">
        <f>IF(D26="","",VLOOKUP(B26,Data!$B$5:$L$502,2,FALSE))</f>
        <v>WQ78290</v>
      </c>
      <c r="D26" s="470">
        <v>27</v>
      </c>
      <c r="E26" s="525"/>
      <c r="F26" s="325">
        <f>IF(D26="","",VLOOKUP(B26,Data!$B$5:$L$502,11,FALSE))</f>
        <v>4283.7299999999996</v>
      </c>
      <c r="G26" s="326">
        <f t="shared" si="0"/>
        <v>115660.70999999999</v>
      </c>
      <c r="H26" s="327" t="str">
        <f>IF(D26="","",VLOOKUP(B26,Data!$B$5:$D$502,3,FALSE))</f>
        <v>C/T</v>
      </c>
      <c r="I26" s="327" t="str">
        <f>IF(D26="","",VLOOKUP(B26,Data!$B$5:$M$502,12,FALSE))</f>
        <v>Indonesia</v>
      </c>
      <c r="J26" s="356" t="s">
        <v>1056</v>
      </c>
      <c r="K26" s="325">
        <f>IF(D26="","",VLOOKUP(B26,Data!$B$5:$E$502,4,FALSE)*D26)</f>
        <v>8235</v>
      </c>
      <c r="L26" s="325">
        <f>IF(D26="","",VLOOKUP(B26,Data!$B$5:$F$502,5,FALSE)*D26)</f>
        <v>7263</v>
      </c>
      <c r="M26" s="357"/>
      <c r="N26" s="358"/>
      <c r="O26" s="359"/>
      <c r="P26" s="360"/>
      <c r="Q26" s="359"/>
      <c r="R26" s="359"/>
      <c r="S26" s="360"/>
      <c r="T26" s="361"/>
      <c r="U26" s="360"/>
      <c r="V26" s="334">
        <f>IF(D26="","",VLOOKUP(B26,Data!$B$5:$J$502,9,FALSE)*D26)</f>
        <v>41.417999999999999</v>
      </c>
      <c r="X26" s="386"/>
      <c r="Y26" s="386"/>
      <c r="Z26" s="386"/>
      <c r="AA26" s="386"/>
      <c r="AB26" s="386"/>
    </row>
    <row r="27" spans="1:28" s="468" customFormat="1" ht="19.25" customHeight="1">
      <c r="A27" s="540">
        <v>8</v>
      </c>
      <c r="B27" s="584" t="s">
        <v>724</v>
      </c>
      <c r="C27" s="324" t="str">
        <f>IF(D27="","",VLOOKUP(B27,Data!$B$5:$L$502,2,FALSE))</f>
        <v>VAC9590</v>
      </c>
      <c r="D27" s="470">
        <v>6</v>
      </c>
      <c r="E27" s="525"/>
      <c r="F27" s="325">
        <f>IF(D27="","",VLOOKUP(B27,Data!$B$5:$L$502,11,FALSE))</f>
        <v>5076.5600000000004</v>
      </c>
      <c r="G27" s="326">
        <f t="shared" ref="G27:G39" si="1">IF(D27&gt;0,D27*F27,"-")</f>
        <v>30459.360000000001</v>
      </c>
      <c r="H27" s="327" t="str">
        <f>IF(D27="","",VLOOKUP(B27,Data!$B$5:$D$502,3,FALSE))</f>
        <v>C/T</v>
      </c>
      <c r="I27" s="327" t="str">
        <f>IF(D27="","",VLOOKUP(B27,Data!$B$5:$M$502,12,FALSE))</f>
        <v>Indonesia</v>
      </c>
      <c r="J27" s="356" t="s">
        <v>1056</v>
      </c>
      <c r="K27" s="325">
        <f>IF(D27="","",VLOOKUP(B27,Data!$B$5:$E$502,4,FALSE)*D27)</f>
        <v>1860</v>
      </c>
      <c r="L27" s="325">
        <f>IF(D27="","",VLOOKUP(B27,Data!$B$5:$F$502,5,FALSE)*D27)</f>
        <v>1644</v>
      </c>
      <c r="M27" s="357"/>
      <c r="N27" s="358"/>
      <c r="O27" s="359"/>
      <c r="P27" s="360"/>
      <c r="Q27" s="359"/>
      <c r="R27" s="359"/>
      <c r="S27" s="360"/>
      <c r="T27" s="361"/>
      <c r="U27" s="360"/>
      <c r="V27" s="334">
        <f>IF(D27="","",VLOOKUP(B27,Data!$B$5:$J$502,9,FALSE)*D27)</f>
        <v>9.2040000000000006</v>
      </c>
      <c r="X27" s="386"/>
      <c r="Y27" s="386"/>
      <c r="Z27" s="386"/>
      <c r="AA27" s="386"/>
      <c r="AB27" s="386"/>
    </row>
    <row r="28" spans="1:28" s="468" customFormat="1" ht="19.25" customHeight="1">
      <c r="A28" s="540">
        <v>9</v>
      </c>
      <c r="B28" s="584" t="s">
        <v>353</v>
      </c>
      <c r="C28" s="324" t="str">
        <f>IF(D28="","",VLOOKUP(B28,Data!$B$5:$L$502,2,FALSE))</f>
        <v>ZF71250</v>
      </c>
      <c r="D28" s="470">
        <v>2</v>
      </c>
      <c r="E28" s="525"/>
      <c r="F28" s="325">
        <f>IF(D28="","",VLOOKUP(B28,Data!$B$5:$L$502,11,FALSE))</f>
        <v>1991.71</v>
      </c>
      <c r="G28" s="326">
        <f t="shared" si="1"/>
        <v>3983.42</v>
      </c>
      <c r="H28" s="327" t="str">
        <f>IF(D28="","",VLOOKUP(B28,Data!$B$5:$D$502,3,FALSE))</f>
        <v>C/T</v>
      </c>
      <c r="I28" s="327" t="str">
        <f>IF(D28="","",VLOOKUP(B28,Data!$B$5:$M$502,12,FALSE))</f>
        <v>Indonesia</v>
      </c>
      <c r="J28" s="356" t="s">
        <v>1056</v>
      </c>
      <c r="K28" s="325">
        <f>IF(D28="","",VLOOKUP(B28,Data!$B$5:$E$502,4,FALSE)*D28)</f>
        <v>440</v>
      </c>
      <c r="L28" s="325">
        <f>IF(D28="","",VLOOKUP(B28,Data!$B$5:$F$502,5,FALSE)*D28)</f>
        <v>398</v>
      </c>
      <c r="M28" s="357"/>
      <c r="N28" s="358"/>
      <c r="O28" s="359"/>
      <c r="P28" s="360"/>
      <c r="Q28" s="359"/>
      <c r="R28" s="359"/>
      <c r="S28" s="360"/>
      <c r="T28" s="361"/>
      <c r="U28" s="360"/>
      <c r="V28" s="334">
        <f>IF(D28="","",VLOOKUP(B28,Data!$B$5:$J$502,9,FALSE)*D28)</f>
        <v>2.37</v>
      </c>
      <c r="X28" s="386"/>
      <c r="Y28" s="386"/>
      <c r="Z28" s="386"/>
      <c r="AA28" s="386"/>
      <c r="AB28" s="386"/>
    </row>
    <row r="29" spans="1:28" s="468" customFormat="1" ht="19.25" customHeight="1">
      <c r="A29" s="540">
        <v>10</v>
      </c>
      <c r="B29" s="584" t="s">
        <v>33</v>
      </c>
      <c r="C29" s="324" t="str">
        <f>IF(D29="","",VLOOKUP(B29,Data!$B$5:$L$502,2,FALSE))</f>
        <v>ZQ21300</v>
      </c>
      <c r="D29" s="470">
        <v>6</v>
      </c>
      <c r="E29" s="525"/>
      <c r="F29" s="325">
        <f>IF(D29="","",VLOOKUP(B29,Data!$B$5:$L$502,11,FALSE))</f>
        <v>2033.63</v>
      </c>
      <c r="G29" s="326">
        <f t="shared" si="1"/>
        <v>12201.78</v>
      </c>
      <c r="H29" s="327" t="str">
        <f>IF(D29="","",VLOOKUP(B29,Data!$B$5:$D$502,3,FALSE))</f>
        <v>C/T</v>
      </c>
      <c r="I29" s="327" t="str">
        <f>IF(D29="","",VLOOKUP(B29,Data!$B$5:$M$502,12,FALSE))</f>
        <v>Indonesia</v>
      </c>
      <c r="J29" s="356" t="s">
        <v>1056</v>
      </c>
      <c r="K29" s="325">
        <f>IF(D29="","",VLOOKUP(B29,Data!$B$5:$E$502,4,FALSE)*D29)</f>
        <v>1320</v>
      </c>
      <c r="L29" s="325">
        <f>IF(D29="","",VLOOKUP(B29,Data!$B$5:$F$502,5,FALSE)*D29)</f>
        <v>1194</v>
      </c>
      <c r="M29" s="357"/>
      <c r="N29" s="358"/>
      <c r="O29" s="359"/>
      <c r="P29" s="360"/>
      <c r="Q29" s="359"/>
      <c r="R29" s="359"/>
      <c r="S29" s="360"/>
      <c r="T29" s="361"/>
      <c r="U29" s="360"/>
      <c r="V29" s="334">
        <f>IF(D29="","",VLOOKUP(B29,Data!$B$5:$J$502,9,FALSE)*D29)</f>
        <v>7.11</v>
      </c>
      <c r="X29" s="386"/>
      <c r="Y29" s="386"/>
      <c r="Z29" s="386"/>
      <c r="AA29" s="386"/>
      <c r="AB29" s="386"/>
    </row>
    <row r="30" spans="1:28" s="468" customFormat="1" ht="19.25" customHeight="1">
      <c r="A30" s="540">
        <v>11</v>
      </c>
      <c r="B30" s="584" t="s">
        <v>25</v>
      </c>
      <c r="C30" s="324" t="str">
        <f>IF(D30="","",VLOOKUP(B30,Data!$B$5:$L$502,2,FALSE))</f>
        <v>ZJ73720</v>
      </c>
      <c r="D30" s="470">
        <v>5</v>
      </c>
      <c r="E30" s="525"/>
      <c r="F30" s="325">
        <f>IF(D30="","",VLOOKUP(B30,Data!$B$5:$L$502,11,FALSE))</f>
        <v>2445.35</v>
      </c>
      <c r="G30" s="326">
        <f t="shared" si="1"/>
        <v>12226.75</v>
      </c>
      <c r="H30" s="327" t="str">
        <f>IF(D30="","",VLOOKUP(B30,Data!$B$5:$D$502,3,FALSE))</f>
        <v>C/T</v>
      </c>
      <c r="I30" s="327" t="str">
        <f>IF(D30="","",VLOOKUP(B30,Data!$B$5:$M$502,12,FALSE))</f>
        <v>Indonesia</v>
      </c>
      <c r="J30" s="356" t="s">
        <v>1056</v>
      </c>
      <c r="K30" s="325">
        <f>IF(D30="","",VLOOKUP(B30,Data!$B$5:$E$502,4,FALSE)*D30)</f>
        <v>1100</v>
      </c>
      <c r="L30" s="325">
        <f>IF(D30="","",VLOOKUP(B30,Data!$B$5:$F$502,5,FALSE)*D30)</f>
        <v>995</v>
      </c>
      <c r="M30" s="357"/>
      <c r="N30" s="358"/>
      <c r="O30" s="359"/>
      <c r="P30" s="360"/>
      <c r="Q30" s="359"/>
      <c r="R30" s="359"/>
      <c r="S30" s="360"/>
      <c r="T30" s="361"/>
      <c r="U30" s="360"/>
      <c r="V30" s="334">
        <f>IF(D30="","",VLOOKUP(B30,Data!$B$5:$J$502,9,FALSE)*D30)</f>
        <v>5.9250000000000007</v>
      </c>
      <c r="X30" s="386"/>
      <c r="Y30" s="386"/>
      <c r="Z30" s="386"/>
      <c r="AA30" s="386"/>
      <c r="AB30" s="386"/>
    </row>
    <row r="31" spans="1:28" s="468" customFormat="1" ht="19.25" customHeight="1">
      <c r="A31" s="540">
        <v>12</v>
      </c>
      <c r="B31" s="584" t="s">
        <v>26</v>
      </c>
      <c r="C31" s="324" t="str">
        <f>IF(D31="","",VLOOKUP(B31,Data!$B$5:$L$502,2,FALSE))</f>
        <v>ZJ73730</v>
      </c>
      <c r="D31" s="470">
        <v>5</v>
      </c>
      <c r="E31" s="525"/>
      <c r="F31" s="325">
        <f>IF(D31="","",VLOOKUP(B31,Data!$B$5:$L$502,11,FALSE))</f>
        <v>2456.2800000000002</v>
      </c>
      <c r="G31" s="326">
        <f t="shared" si="1"/>
        <v>12281.400000000001</v>
      </c>
      <c r="H31" s="327" t="str">
        <f>IF(D31="","",VLOOKUP(B31,Data!$B$5:$D$502,3,FALSE))</f>
        <v>C/T</v>
      </c>
      <c r="I31" s="327" t="str">
        <f>IF(D31="","",VLOOKUP(B31,Data!$B$5:$M$502,12,FALSE))</f>
        <v>Indonesia</v>
      </c>
      <c r="J31" s="356" t="s">
        <v>1056</v>
      </c>
      <c r="K31" s="325">
        <f>IF(D31="","",VLOOKUP(B31,Data!$B$5:$E$502,4,FALSE)*D31)</f>
        <v>1100</v>
      </c>
      <c r="L31" s="325">
        <f>IF(D31="","",VLOOKUP(B31,Data!$B$5:$F$502,5,FALSE)*D31)</f>
        <v>995</v>
      </c>
      <c r="M31" s="357"/>
      <c r="N31" s="358"/>
      <c r="O31" s="359"/>
      <c r="P31" s="360"/>
      <c r="Q31" s="359"/>
      <c r="R31" s="359"/>
      <c r="S31" s="360"/>
      <c r="T31" s="361"/>
      <c r="U31" s="360"/>
      <c r="V31" s="334">
        <f>IF(D31="","",VLOOKUP(B31,Data!$B$5:$J$502,9,FALSE)*D31)</f>
        <v>5.9250000000000007</v>
      </c>
      <c r="X31" s="386"/>
      <c r="Y31" s="386"/>
      <c r="Z31" s="386"/>
      <c r="AA31" s="386"/>
      <c r="AB31" s="386"/>
    </row>
    <row r="32" spans="1:28" s="468" customFormat="1" ht="19.25" customHeight="1">
      <c r="A32" s="540">
        <v>13</v>
      </c>
      <c r="B32" s="584" t="s">
        <v>396</v>
      </c>
      <c r="C32" s="324" t="str">
        <f>IF(D32="","",VLOOKUP(B32,Data!$B$5:$L$502,2,FALSE))</f>
        <v>ZW44780</v>
      </c>
      <c r="D32" s="470">
        <v>5</v>
      </c>
      <c r="E32" s="525"/>
      <c r="F32" s="325">
        <f>IF(D32="","",VLOOKUP(B32,Data!$B$5:$L$502,11,FALSE))</f>
        <v>2167.13</v>
      </c>
      <c r="G32" s="326">
        <f t="shared" si="1"/>
        <v>10835.650000000001</v>
      </c>
      <c r="H32" s="327" t="str">
        <f>IF(D32="","",VLOOKUP(B32,Data!$B$5:$D$502,3,FALSE))</f>
        <v>C/T</v>
      </c>
      <c r="I32" s="327" t="str">
        <f>IF(D32="","",VLOOKUP(B32,Data!$B$5:$M$502,12,FALSE))</f>
        <v>Indonesia</v>
      </c>
      <c r="J32" s="356" t="s">
        <v>1056</v>
      </c>
      <c r="K32" s="325">
        <f>IF(D32="","",VLOOKUP(B32,Data!$B$5:$E$502,4,FALSE)*D32)</f>
        <v>1100</v>
      </c>
      <c r="L32" s="325">
        <f>IF(D32="","",VLOOKUP(B32,Data!$B$5:$F$502,5,FALSE)*D32)</f>
        <v>995</v>
      </c>
      <c r="M32" s="357"/>
      <c r="N32" s="358"/>
      <c r="O32" s="359"/>
      <c r="P32" s="360"/>
      <c r="Q32" s="359"/>
      <c r="R32" s="359"/>
      <c r="S32" s="360"/>
      <c r="T32" s="361"/>
      <c r="U32" s="360"/>
      <c r="V32" s="334">
        <f>IF(D32="","",VLOOKUP(B32,Data!$B$5:$J$502,9,FALSE)*D32)</f>
        <v>5.9250000000000007</v>
      </c>
      <c r="X32" s="386"/>
      <c r="Y32" s="386"/>
      <c r="Z32" s="386"/>
      <c r="AA32" s="386"/>
      <c r="AB32" s="386"/>
    </row>
    <row r="33" spans="1:28" s="468" customFormat="1" ht="19.25" customHeight="1">
      <c r="A33" s="540">
        <v>14</v>
      </c>
      <c r="B33" s="584" t="s">
        <v>34</v>
      </c>
      <c r="C33" s="324" t="str">
        <f>IF(D33="","",VLOOKUP(B33,Data!$B$5:$L$502,2,FALSE))</f>
        <v>ZQ21310</v>
      </c>
      <c r="D33" s="470">
        <v>6</v>
      </c>
      <c r="E33" s="525"/>
      <c r="F33" s="325">
        <f>IF(D33="","",VLOOKUP(B33,Data!$B$5:$L$502,11,FALSE))</f>
        <v>2344.4699999999998</v>
      </c>
      <c r="G33" s="326">
        <f t="shared" si="1"/>
        <v>14066.82</v>
      </c>
      <c r="H33" s="327" t="str">
        <f>IF(D33="","",VLOOKUP(B33,Data!$B$5:$D$502,3,FALSE))</f>
        <v>C/T</v>
      </c>
      <c r="I33" s="327" t="str">
        <f>IF(D33="","",VLOOKUP(B33,Data!$B$5:$M$502,12,FALSE))</f>
        <v>Indonesia</v>
      </c>
      <c r="J33" s="356" t="s">
        <v>1056</v>
      </c>
      <c r="K33" s="325">
        <f>IF(D33="","",VLOOKUP(B33,Data!$B$5:$E$502,4,FALSE)*D33)</f>
        <v>1602</v>
      </c>
      <c r="L33" s="325">
        <f>IF(D33="","",VLOOKUP(B33,Data!$B$5:$F$502,5,FALSE)*D33)</f>
        <v>1452</v>
      </c>
      <c r="M33" s="357"/>
      <c r="N33" s="358"/>
      <c r="O33" s="359"/>
      <c r="P33" s="360"/>
      <c r="Q33" s="359"/>
      <c r="R33" s="359"/>
      <c r="S33" s="360"/>
      <c r="T33" s="361"/>
      <c r="U33" s="360"/>
      <c r="V33" s="334">
        <f>IF(D33="","",VLOOKUP(B33,Data!$B$5:$J$502,9,FALSE)*D33)</f>
        <v>8.9280000000000008</v>
      </c>
      <c r="X33" s="386"/>
      <c r="Y33" s="386"/>
      <c r="Z33" s="386"/>
      <c r="AA33" s="386"/>
      <c r="AB33" s="386"/>
    </row>
    <row r="34" spans="1:28" s="468" customFormat="1" ht="19.25" customHeight="1">
      <c r="A34" s="540">
        <v>15</v>
      </c>
      <c r="B34" s="584" t="s">
        <v>28</v>
      </c>
      <c r="C34" s="324" t="str">
        <f>IF(D34="","",VLOOKUP(B34,Data!$B$5:$L$502,2,FALSE))</f>
        <v>ZJ73760</v>
      </c>
      <c r="D34" s="470">
        <v>3</v>
      </c>
      <c r="E34" s="525"/>
      <c r="F34" s="325">
        <f>IF(D34="","",VLOOKUP(B34,Data!$B$5:$L$502,11,FALSE))</f>
        <v>2671.97</v>
      </c>
      <c r="G34" s="326">
        <f t="shared" si="1"/>
        <v>8015.91</v>
      </c>
      <c r="H34" s="327" t="str">
        <f>IF(D34="","",VLOOKUP(B34,Data!$B$5:$D$502,3,FALSE))</f>
        <v>C/T</v>
      </c>
      <c r="I34" s="327" t="str">
        <f>IF(D34="","",VLOOKUP(B34,Data!$B$5:$M$502,12,FALSE))</f>
        <v>Indonesia</v>
      </c>
      <c r="J34" s="356" t="s">
        <v>1056</v>
      </c>
      <c r="K34" s="325">
        <f>IF(D34="","",VLOOKUP(B34,Data!$B$5:$E$502,4,FALSE)*D34)</f>
        <v>801</v>
      </c>
      <c r="L34" s="325">
        <f>IF(D34="","",VLOOKUP(B34,Data!$B$5:$F$502,5,FALSE)*D34)</f>
        <v>726</v>
      </c>
      <c r="M34" s="357"/>
      <c r="N34" s="358"/>
      <c r="O34" s="359"/>
      <c r="P34" s="360"/>
      <c r="Q34" s="359"/>
      <c r="R34" s="359"/>
      <c r="S34" s="360"/>
      <c r="T34" s="361"/>
      <c r="U34" s="360"/>
      <c r="V34" s="334">
        <f>IF(D34="","",VLOOKUP(B34,Data!$B$5:$J$502,9,FALSE)*D34)</f>
        <v>4.4640000000000004</v>
      </c>
      <c r="X34" s="386"/>
      <c r="Y34" s="386"/>
      <c r="Z34" s="386"/>
      <c r="AA34" s="386"/>
      <c r="AB34" s="386"/>
    </row>
    <row r="35" spans="1:28" s="468" customFormat="1" ht="19.25" customHeight="1">
      <c r="A35" s="540">
        <v>16</v>
      </c>
      <c r="B35" s="584" t="s">
        <v>398</v>
      </c>
      <c r="C35" s="324" t="str">
        <f>IF(D35="","",VLOOKUP(B35,Data!$B$5:$L$502,2,FALSE))</f>
        <v>ZW44790</v>
      </c>
      <c r="D35" s="470">
        <v>2</v>
      </c>
      <c r="E35" s="525"/>
      <c r="F35" s="325">
        <f>IF(D35="","",VLOOKUP(B35,Data!$B$5:$L$502,11,FALSE))</f>
        <v>2531</v>
      </c>
      <c r="G35" s="326">
        <f t="shared" si="1"/>
        <v>5062</v>
      </c>
      <c r="H35" s="327" t="str">
        <f>IF(D35="","",VLOOKUP(B35,Data!$B$5:$D$502,3,FALSE))</f>
        <v>C/T</v>
      </c>
      <c r="I35" s="327" t="str">
        <f>IF(D35="","",VLOOKUP(B35,Data!$B$5:$M$502,12,FALSE))</f>
        <v>Indonesia</v>
      </c>
      <c r="J35" s="356" t="s">
        <v>1056</v>
      </c>
      <c r="K35" s="325">
        <f>IF(D35="","",VLOOKUP(B35,Data!$B$5:$E$502,4,FALSE)*D35)</f>
        <v>534</v>
      </c>
      <c r="L35" s="325">
        <f>IF(D35="","",VLOOKUP(B35,Data!$B$5:$F$502,5,FALSE)*D35)</f>
        <v>484</v>
      </c>
      <c r="M35" s="357"/>
      <c r="N35" s="358"/>
      <c r="O35" s="359"/>
      <c r="P35" s="360"/>
      <c r="Q35" s="359"/>
      <c r="R35" s="359"/>
      <c r="S35" s="360"/>
      <c r="T35" s="361"/>
      <c r="U35" s="360"/>
      <c r="V35" s="334">
        <f>IF(D35="","",VLOOKUP(B35,Data!$B$5:$J$502,9,FALSE)*D35)</f>
        <v>2.976</v>
      </c>
      <c r="X35" s="386"/>
      <c r="Y35" s="386"/>
      <c r="Z35" s="386"/>
      <c r="AA35" s="386"/>
      <c r="AB35" s="386"/>
    </row>
    <row r="36" spans="1:28" s="468" customFormat="1" ht="19.25" customHeight="1">
      <c r="A36" s="540">
        <v>17</v>
      </c>
      <c r="B36" s="584" t="s">
        <v>721</v>
      </c>
      <c r="C36" s="324" t="str">
        <f>IF(D36="","",VLOOKUP(B36,Data!$B$5:$L$502,2,FALSE))</f>
        <v>VAC9550</v>
      </c>
      <c r="D36" s="470">
        <v>4</v>
      </c>
      <c r="E36" s="525"/>
      <c r="F36" s="325">
        <f>IF(D36="","",VLOOKUP(B36,Data!$B$5:$L$502,11,FALSE))</f>
        <v>2673.77</v>
      </c>
      <c r="G36" s="326">
        <f t="shared" si="1"/>
        <v>10695.08</v>
      </c>
      <c r="H36" s="327" t="str">
        <f>IF(D36="","",VLOOKUP(B36,Data!$B$5:$D$502,3,FALSE))</f>
        <v>C/T</v>
      </c>
      <c r="I36" s="327" t="str">
        <f>IF(D36="","",VLOOKUP(B36,Data!$B$5:$M$502,12,FALSE))</f>
        <v>Indonesia</v>
      </c>
      <c r="J36" s="356" t="s">
        <v>1056</v>
      </c>
      <c r="K36" s="325">
        <f>IF(D36="","",VLOOKUP(B36,Data!$B$5:$E$502,4,FALSE)*D36)</f>
        <v>1088</v>
      </c>
      <c r="L36" s="325">
        <f>IF(D36="","",VLOOKUP(B36,Data!$B$5:$F$502,5,FALSE)*D36)</f>
        <v>988</v>
      </c>
      <c r="M36" s="357"/>
      <c r="N36" s="358"/>
      <c r="O36" s="359"/>
      <c r="P36" s="360"/>
      <c r="Q36" s="359"/>
      <c r="R36" s="359"/>
      <c r="S36" s="360"/>
      <c r="T36" s="361"/>
      <c r="U36" s="360"/>
      <c r="V36" s="334">
        <f>IF(D36="","",VLOOKUP(B36,Data!$B$5:$J$502,9,FALSE)*D36)</f>
        <v>5.952</v>
      </c>
      <c r="X36" s="386"/>
      <c r="Y36" s="386"/>
      <c r="Z36" s="386"/>
      <c r="AA36" s="386"/>
      <c r="AB36" s="386"/>
    </row>
    <row r="37" spans="1:28" s="468" customFormat="1" ht="19.25" customHeight="1">
      <c r="A37" s="540">
        <v>18</v>
      </c>
      <c r="B37" s="584" t="s">
        <v>796</v>
      </c>
      <c r="C37" s="324" t="str">
        <f>IF(D37="","",VLOOKUP(B37,Data!$B$5:$L$502,2,FALSE))</f>
        <v>VAW7090</v>
      </c>
      <c r="D37" s="470">
        <v>1</v>
      </c>
      <c r="E37" s="525"/>
      <c r="F37" s="325">
        <f>IF(D37="","",VLOOKUP(B37,Data!$B$5:$L$502,11,FALSE))</f>
        <v>3043.29</v>
      </c>
      <c r="G37" s="326">
        <f t="shared" si="1"/>
        <v>3043.29</v>
      </c>
      <c r="H37" s="327" t="str">
        <f>IF(D37="","",VLOOKUP(B37,Data!$B$5:$D$502,3,FALSE))</f>
        <v>C/T</v>
      </c>
      <c r="I37" s="327" t="str">
        <f>IF(D37="","",VLOOKUP(B37,Data!$B$5:$M$502,12,FALSE))</f>
        <v>Indonesia</v>
      </c>
      <c r="J37" s="356" t="s">
        <v>1056</v>
      </c>
      <c r="K37" s="325">
        <f>IF(D37="","",VLOOKUP(B37,Data!$B$5:$E$502,4,FALSE)*D37)</f>
        <v>272</v>
      </c>
      <c r="L37" s="325">
        <f>IF(D37="","",VLOOKUP(B37,Data!$B$5:$F$502,5,FALSE)*D37)</f>
        <v>247</v>
      </c>
      <c r="M37" s="357"/>
      <c r="N37" s="358"/>
      <c r="O37" s="359"/>
      <c r="P37" s="360"/>
      <c r="Q37" s="359"/>
      <c r="R37" s="359"/>
      <c r="S37" s="360"/>
      <c r="T37" s="361"/>
      <c r="U37" s="360"/>
      <c r="V37" s="334">
        <f>IF(D37="","",VLOOKUP(B37,Data!$B$5:$J$502,9,FALSE)*D37)</f>
        <v>1.488</v>
      </c>
      <c r="X37" s="386"/>
      <c r="Y37" s="386"/>
      <c r="Z37" s="386"/>
      <c r="AA37" s="386"/>
      <c r="AB37" s="386"/>
    </row>
    <row r="38" spans="1:28" s="468" customFormat="1" ht="19.25" customHeight="1">
      <c r="A38" s="540">
        <v>19</v>
      </c>
      <c r="B38" s="584" t="s">
        <v>894</v>
      </c>
      <c r="C38" s="324" t="str">
        <f>IF(D38="","",VLOOKUP(B38,Data!$B$5:$L$502,2,FALSE))</f>
        <v>VCM7910</v>
      </c>
      <c r="D38" s="470">
        <v>5</v>
      </c>
      <c r="E38" s="525"/>
      <c r="F38" s="325">
        <f>IF(D38="","",VLOOKUP(B38,Data!$B$5:$L$502,11,FALSE))</f>
        <v>2518.09</v>
      </c>
      <c r="G38" s="326">
        <f t="shared" si="1"/>
        <v>12590.45</v>
      </c>
      <c r="H38" s="327" t="str">
        <f>IF(D38="","",VLOOKUP(B38,Data!$B$5:$D$502,3,FALSE))</f>
        <v>C/T</v>
      </c>
      <c r="I38" s="327" t="str">
        <f>IF(D38="","",VLOOKUP(B38,Data!$B$5:$M$502,12,FALSE))</f>
        <v>Indonesia</v>
      </c>
      <c r="J38" s="356" t="s">
        <v>1056</v>
      </c>
      <c r="K38" s="325">
        <f>IF(D38="","",VLOOKUP(B38,Data!$B$5:$E$502,4,FALSE)*D38)</f>
        <v>1300</v>
      </c>
      <c r="L38" s="325">
        <f>IF(D38="","",VLOOKUP(B38,Data!$B$5:$F$502,5,FALSE)*D38)</f>
        <v>1175</v>
      </c>
      <c r="M38" s="357"/>
      <c r="N38" s="358"/>
      <c r="O38" s="359"/>
      <c r="P38" s="360"/>
      <c r="Q38" s="359"/>
      <c r="R38" s="359"/>
      <c r="S38" s="360"/>
      <c r="T38" s="361"/>
      <c r="U38" s="360"/>
      <c r="V38" s="334">
        <f>IF(D38="","",VLOOKUP(B38,Data!$B$5:$J$502,9,FALSE)*D38)</f>
        <v>7.0350000000000001</v>
      </c>
      <c r="X38" s="386"/>
      <c r="Y38" s="386"/>
      <c r="Z38" s="386"/>
      <c r="AA38" s="386"/>
      <c r="AB38" s="386"/>
    </row>
    <row r="39" spans="1:28" s="468" customFormat="1" ht="19.25" customHeight="1">
      <c r="A39" s="540">
        <v>20</v>
      </c>
      <c r="B39" s="584" t="s">
        <v>889</v>
      </c>
      <c r="C39" s="324" t="str">
        <f>IF(D39="","",VLOOKUP(B39,Data!$B$5:$L$502,2,FALSE))</f>
        <v>VCM7820</v>
      </c>
      <c r="D39" s="470">
        <v>1</v>
      </c>
      <c r="E39" s="525"/>
      <c r="F39" s="325">
        <f>IF(D39="","",VLOOKUP(B39,Data!$B$5:$L$502,11,FALSE))</f>
        <v>2650.46</v>
      </c>
      <c r="G39" s="326">
        <f t="shared" si="1"/>
        <v>2650.46</v>
      </c>
      <c r="H39" s="327" t="str">
        <f>IF(D39="","",VLOOKUP(B39,Data!$B$5:$D$502,3,FALSE))</f>
        <v>C/T</v>
      </c>
      <c r="I39" s="327" t="str">
        <f>IF(D39="","",VLOOKUP(B39,Data!$B$5:$M$502,12,FALSE))</f>
        <v>Indonesia</v>
      </c>
      <c r="J39" s="356" t="s">
        <v>1056</v>
      </c>
      <c r="K39" s="325">
        <f>IF(D39="","",VLOOKUP(B39,Data!$B$5:$E$502,4,FALSE)*D39)</f>
        <v>270</v>
      </c>
      <c r="L39" s="325">
        <f>IF(D39="","",VLOOKUP(B39,Data!$B$5:$F$502,5,FALSE)*D39)</f>
        <v>230</v>
      </c>
      <c r="M39" s="357"/>
      <c r="N39" s="358"/>
      <c r="O39" s="359"/>
      <c r="P39" s="360"/>
      <c r="Q39" s="359"/>
      <c r="R39" s="359"/>
      <c r="S39" s="360"/>
      <c r="T39" s="361"/>
      <c r="U39" s="360"/>
      <c r="V39" s="334">
        <f>IF(D39="","",VLOOKUP(B39,Data!$B$5:$J$502,9,FALSE)*D39)</f>
        <v>1.4039999999999999</v>
      </c>
      <c r="X39" s="386"/>
      <c r="Y39" s="386"/>
      <c r="Z39" s="386"/>
      <c r="AA39" s="386"/>
      <c r="AB39" s="386"/>
    </row>
    <row r="40" spans="1:28" s="468" customFormat="1" ht="19.25" customHeight="1">
      <c r="A40" s="540"/>
      <c r="B40" s="584"/>
      <c r="C40" s="324" t="str">
        <f>IF(D40="","",VLOOKUP(B40,Data!$B$5:$L$502,2,FALSE))</f>
        <v/>
      </c>
      <c r="D40" s="470"/>
      <c r="E40" s="525"/>
      <c r="F40" s="325" t="str">
        <f>IF(D40="","",VLOOKUP(B40,Data!$B$5:$L$502,11,FALSE))</f>
        <v/>
      </c>
      <c r="G40" s="326" t="str">
        <f>IF(D40&gt;0,D40*F40,"-")</f>
        <v>-</v>
      </c>
      <c r="H40" s="327" t="str">
        <f>IF(D40="","",VLOOKUP(B40,Data!$B$5:$D$502,3,FALSE))</f>
        <v/>
      </c>
      <c r="I40" s="327" t="str">
        <f>IF(D40="","",VLOOKUP(B40,Data!$B$5:$M$502,12,FALSE))</f>
        <v/>
      </c>
      <c r="J40" s="356"/>
      <c r="K40" s="325" t="str">
        <f>IF(D40="","",VLOOKUP(B40,Data!$B$5:$E$502,4,FALSE)*D40)</f>
        <v/>
      </c>
      <c r="L40" s="325" t="str">
        <f>IF(D40="","",VLOOKUP(B40,Data!$B$5:$F$502,5,FALSE)*D40)</f>
        <v/>
      </c>
      <c r="M40" s="357"/>
      <c r="N40" s="358"/>
      <c r="O40" s="359"/>
      <c r="P40" s="360"/>
      <c r="Q40" s="359"/>
      <c r="R40" s="359"/>
      <c r="S40" s="360"/>
      <c r="T40" s="361"/>
      <c r="U40" s="360"/>
      <c r="V40" s="334" t="str">
        <f>IF(D40="","",VLOOKUP(B40,Data!$B$5:$J$502,9,FALSE)*D40)</f>
        <v/>
      </c>
      <c r="X40" s="386"/>
      <c r="Y40" s="386"/>
      <c r="Z40" s="386"/>
      <c r="AA40" s="386"/>
      <c r="AB40" s="386"/>
    </row>
    <row r="41" spans="1:28" s="468" customFormat="1" ht="19.25" customHeight="1">
      <c r="A41" s="540"/>
      <c r="B41" s="499"/>
      <c r="C41" s="324" t="str">
        <f>IF(D41="","",VLOOKUP(B41,Data!$B$5:$L$502,2,FALSE))</f>
        <v/>
      </c>
      <c r="D41" s="485"/>
      <c r="E41" s="312"/>
      <c r="F41" s="325" t="str">
        <f>IF(D41="","",VLOOKUP(B41,Data!$B$5:$L$502,11,FALSE))</f>
        <v/>
      </c>
      <c r="G41" s="326" t="str">
        <f>IF(D41&gt;0,D41*F41,"-")</f>
        <v>-</v>
      </c>
      <c r="H41" s="327" t="str">
        <f>IF(D41="","",VLOOKUP(B41,Data!$B$5:$D$502,3,FALSE))</f>
        <v/>
      </c>
      <c r="I41" s="327" t="str">
        <f>IF(D41="","",VLOOKUP(B41,Data!$B$5:$M$502,12,FALSE))</f>
        <v/>
      </c>
      <c r="J41" s="356"/>
      <c r="K41" s="325" t="str">
        <f>IF(D41="","",VLOOKUP(B41,Data!$B$5:$E$502,4,FALSE)*D41)</f>
        <v/>
      </c>
      <c r="L41" s="325" t="str">
        <f>IF(D41="","",VLOOKUP(B41,Data!$B$5:$F$502,5,FALSE)*D41)</f>
        <v/>
      </c>
      <c r="M41" s="357"/>
      <c r="N41" s="358"/>
      <c r="O41" s="359"/>
      <c r="P41" s="360"/>
      <c r="Q41" s="359"/>
      <c r="R41" s="359"/>
      <c r="S41" s="360"/>
      <c r="T41" s="361"/>
      <c r="U41" s="360"/>
      <c r="V41" s="334" t="str">
        <f>IF(D41="","",VLOOKUP(B41,Data!$B$5:$J$502,9,FALSE)*D41)</f>
        <v/>
      </c>
      <c r="X41" s="386"/>
      <c r="Y41" s="386"/>
      <c r="Z41" s="386"/>
      <c r="AA41" s="386"/>
      <c r="AB41" s="386"/>
    </row>
    <row r="42" spans="1:28" s="440" customFormat="1" ht="17.5">
      <c r="A42" s="540"/>
      <c r="B42" s="784"/>
      <c r="C42" s="785"/>
      <c r="D42" s="510">
        <f>SUM(D17:D41)</f>
        <v>90</v>
      </c>
      <c r="E42" s="463"/>
      <c r="F42" s="351"/>
      <c r="G42" s="351">
        <f>SUM(G17:G41)</f>
        <v>307783.02</v>
      </c>
      <c r="H42" s="462"/>
      <c r="I42" s="462"/>
      <c r="J42" s="462"/>
      <c r="K42" s="351">
        <f>SUM(K17:K41)</f>
        <v>24633</v>
      </c>
      <c r="L42" s="351">
        <f>SUM(L17:L41)</f>
        <v>21988</v>
      </c>
      <c r="M42" s="351">
        <f>SUM(M18:M41)</f>
        <v>0</v>
      </c>
      <c r="N42" s="351" t="e">
        <f>SUM(#REF!)</f>
        <v>#REF!</v>
      </c>
      <c r="O42" s="351">
        <f>SUM(O18:O41)</f>
        <v>0</v>
      </c>
      <c r="P42" s="351">
        <f>SUM(P18:P41)</f>
        <v>0</v>
      </c>
      <c r="Q42" s="351" t="e">
        <f>SUM(#REF!)</f>
        <v>#REF!</v>
      </c>
      <c r="R42" s="351">
        <f>SUM(R18:R41)</f>
        <v>0</v>
      </c>
      <c r="S42" s="351">
        <f>SUM(S18:S41)</f>
        <v>0</v>
      </c>
      <c r="T42" s="351"/>
      <c r="U42" s="351">
        <f>SUM(U18:U41)</f>
        <v>0</v>
      </c>
      <c r="V42" s="354">
        <f>SUM(V17:V41)</f>
        <v>128.69499999999999</v>
      </c>
    </row>
    <row r="43" spans="1:28" ht="16.5">
      <c r="A43" s="540"/>
      <c r="B43" s="786"/>
      <c r="C43" s="787"/>
      <c r="D43" s="511"/>
      <c r="E43" s="412"/>
      <c r="F43" s="183" t="s">
        <v>821</v>
      </c>
      <c r="G43" s="180"/>
      <c r="H43" s="442"/>
      <c r="I43" s="442"/>
      <c r="J43" s="442"/>
      <c r="K43" s="184"/>
      <c r="L43" s="180"/>
      <c r="M43" s="414"/>
      <c r="N43" s="413"/>
      <c r="O43" s="413"/>
      <c r="P43" s="413"/>
      <c r="Q43" s="413"/>
      <c r="R43" s="413"/>
      <c r="S43" s="413"/>
      <c r="T43" s="414"/>
      <c r="U43" s="414"/>
      <c r="V43" s="182"/>
    </row>
    <row r="44" spans="1:28" ht="13">
      <c r="A44" s="393" t="s">
        <v>530</v>
      </c>
      <c r="B44" s="394"/>
      <c r="C44" s="444"/>
      <c r="D44" s="512" t="s">
        <v>538</v>
      </c>
      <c r="E44" s="407"/>
      <c r="F44" s="80" t="s">
        <v>83</v>
      </c>
      <c r="G44" s="84"/>
      <c r="H44" s="423" t="s">
        <v>84</v>
      </c>
      <c r="I44" s="446"/>
      <c r="J44" s="175" t="s">
        <v>85</v>
      </c>
      <c r="K44" s="175"/>
      <c r="L44" s="765" t="s">
        <v>86</v>
      </c>
      <c r="M44" s="766"/>
      <c r="N44" s="766"/>
      <c r="O44" s="766"/>
      <c r="P44" s="766"/>
      <c r="Q44" s="766"/>
      <c r="R44" s="766"/>
      <c r="S44" s="766"/>
      <c r="T44" s="766"/>
      <c r="U44" s="766"/>
      <c r="V44" s="767"/>
    </row>
    <row r="45" spans="1:28" ht="13">
      <c r="A45" s="400" t="s">
        <v>531</v>
      </c>
      <c r="C45" s="409"/>
      <c r="D45" s="501" t="s">
        <v>88</v>
      </c>
      <c r="F45" s="768"/>
      <c r="G45" s="769"/>
      <c r="H45" s="400" t="s">
        <v>89</v>
      </c>
      <c r="I45" s="447"/>
      <c r="J45" s="177" t="s">
        <v>90</v>
      </c>
      <c r="K45" s="177"/>
      <c r="L45" s="173"/>
      <c r="V45" s="178"/>
    </row>
    <row r="46" spans="1:28">
      <c r="A46" s="400" t="s">
        <v>532</v>
      </c>
      <c r="C46" s="401"/>
      <c r="F46" s="768"/>
      <c r="G46" s="769"/>
      <c r="H46" s="400"/>
      <c r="I46" s="447"/>
      <c r="J46" s="177" t="s">
        <v>94</v>
      </c>
      <c r="K46" s="177"/>
      <c r="L46" s="173"/>
      <c r="V46" s="178"/>
    </row>
    <row r="47" spans="1:28" ht="12" customHeight="1">
      <c r="A47" s="412"/>
      <c r="B47" s="413"/>
      <c r="C47" s="448"/>
      <c r="D47" s="501" t="s">
        <v>95</v>
      </c>
      <c r="F47" s="768"/>
      <c r="G47" s="769"/>
      <c r="H47" s="400" t="s">
        <v>96</v>
      </c>
      <c r="I47" s="447"/>
      <c r="J47" s="177"/>
      <c r="K47" s="177"/>
      <c r="L47" s="173"/>
      <c r="V47" s="178"/>
    </row>
    <row r="48" spans="1:28" ht="13">
      <c r="A48" s="393" t="s">
        <v>97</v>
      </c>
      <c r="B48" s="407"/>
      <c r="C48" s="395"/>
      <c r="D48" s="501" t="s">
        <v>98</v>
      </c>
      <c r="F48" s="88" t="s">
        <v>99</v>
      </c>
      <c r="G48" s="85"/>
      <c r="H48" s="400" t="s">
        <v>89</v>
      </c>
      <c r="I48" s="447"/>
      <c r="J48" s="177" t="s">
        <v>100</v>
      </c>
      <c r="K48" s="177"/>
      <c r="L48" s="173"/>
      <c r="V48" s="178"/>
    </row>
    <row r="49" spans="1:22" ht="14.25" customHeight="1">
      <c r="A49" s="400" t="s">
        <v>546</v>
      </c>
      <c r="C49" s="401"/>
      <c r="D49" s="501" t="s">
        <v>101</v>
      </c>
      <c r="F49" s="89"/>
      <c r="G49" s="187"/>
      <c r="H49" s="400" t="s">
        <v>102</v>
      </c>
      <c r="I49" s="447"/>
      <c r="J49" s="177" t="s">
        <v>533</v>
      </c>
      <c r="K49" s="177"/>
      <c r="L49" s="770" t="s">
        <v>104</v>
      </c>
      <c r="M49" s="771"/>
      <c r="N49" s="771"/>
      <c r="O49" s="771"/>
      <c r="P49" s="771"/>
      <c r="Q49" s="771"/>
      <c r="R49" s="771"/>
      <c r="S49" s="771"/>
      <c r="T49" s="771"/>
      <c r="U49" s="771"/>
      <c r="V49" s="772"/>
    </row>
    <row r="50" spans="1:22" ht="16.25" customHeight="1">
      <c r="A50" s="412"/>
      <c r="B50" s="413"/>
      <c r="C50" s="414"/>
      <c r="D50" s="513"/>
      <c r="E50" s="413"/>
      <c r="F50" s="778" t="s">
        <v>1065</v>
      </c>
      <c r="G50" s="782"/>
      <c r="H50" s="778" t="s">
        <v>1064</v>
      </c>
      <c r="I50" s="782"/>
      <c r="J50" s="181" t="s">
        <v>105</v>
      </c>
      <c r="K50" s="181"/>
      <c r="L50" s="762" t="s">
        <v>106</v>
      </c>
      <c r="M50" s="763"/>
      <c r="N50" s="763"/>
      <c r="O50" s="763"/>
      <c r="P50" s="763"/>
      <c r="Q50" s="763"/>
      <c r="R50" s="763"/>
      <c r="S50" s="763"/>
      <c r="T50" s="763"/>
      <c r="U50" s="763"/>
      <c r="V50" s="764"/>
    </row>
    <row r="51" spans="1:22" ht="18" customHeight="1"/>
    <row r="52" spans="1:22" ht="35" customHeight="1"/>
    <row r="53" spans="1:22" s="460" customFormat="1" ht="17.25" customHeight="1">
      <c r="A53" s="203" t="s">
        <v>942</v>
      </c>
      <c r="B53" s="169"/>
      <c r="C53" s="203" t="s">
        <v>597</v>
      </c>
      <c r="D53" s="500"/>
      <c r="E53" s="168"/>
      <c r="F53" s="203" t="s">
        <v>936</v>
      </c>
      <c r="G53" s="169"/>
      <c r="H53" s="203" t="s">
        <v>597</v>
      </c>
      <c r="K53" s="225"/>
      <c r="L53" s="225"/>
      <c r="V53" s="226"/>
    </row>
    <row r="54" spans="1:22" s="460" customFormat="1" ht="17.25" customHeight="1">
      <c r="A54" s="203" t="s">
        <v>943</v>
      </c>
      <c r="B54" s="169"/>
      <c r="C54" s="203" t="s">
        <v>948</v>
      </c>
      <c r="D54" s="500"/>
      <c r="E54" s="168"/>
      <c r="F54" s="203" t="s">
        <v>937</v>
      </c>
      <c r="G54" s="169"/>
      <c r="H54" s="203" t="s">
        <v>947</v>
      </c>
      <c r="K54" s="225"/>
      <c r="L54" s="225"/>
      <c r="V54" s="226"/>
    </row>
    <row r="55" spans="1:22" s="460" customFormat="1" ht="17.25" customHeight="1">
      <c r="A55" s="203" t="s">
        <v>944</v>
      </c>
      <c r="B55" s="169"/>
      <c r="C55" s="203" t="s">
        <v>947</v>
      </c>
      <c r="D55" s="500"/>
      <c r="E55" s="168"/>
      <c r="F55" s="203" t="s">
        <v>938</v>
      </c>
      <c r="G55" s="169"/>
      <c r="H55" s="203" t="s">
        <v>597</v>
      </c>
      <c r="K55" s="225"/>
      <c r="L55" s="225"/>
      <c r="V55" s="226"/>
    </row>
    <row r="56" spans="1:22" s="460" customFormat="1" ht="17.25" customHeight="1">
      <c r="A56" s="203" t="s">
        <v>945</v>
      </c>
      <c r="B56" s="169"/>
      <c r="C56" s="203" t="s">
        <v>597</v>
      </c>
      <c r="D56" s="500"/>
      <c r="E56" s="168"/>
      <c r="F56" s="203" t="s">
        <v>939</v>
      </c>
      <c r="G56" s="169"/>
      <c r="H56" s="203" t="s">
        <v>597</v>
      </c>
      <c r="K56" s="225"/>
      <c r="L56" s="225"/>
      <c r="V56" s="226"/>
    </row>
    <row r="57" spans="1:22" s="460" customFormat="1" ht="17.25" customHeight="1">
      <c r="A57" s="203" t="s">
        <v>946</v>
      </c>
      <c r="B57" s="169"/>
      <c r="C57" s="203" t="s">
        <v>597</v>
      </c>
      <c r="D57" s="500"/>
      <c r="E57" s="168"/>
      <c r="F57" s="203" t="s">
        <v>941</v>
      </c>
      <c r="G57" s="169"/>
      <c r="H57" s="203" t="s">
        <v>597</v>
      </c>
      <c r="K57" s="225"/>
      <c r="L57" s="225"/>
      <c r="V57" s="226"/>
    </row>
    <row r="58" spans="1:22" ht="20">
      <c r="A58" s="168"/>
      <c r="B58" s="168"/>
      <c r="C58" s="168"/>
      <c r="D58" s="500"/>
      <c r="E58" s="168"/>
      <c r="F58" s="203" t="s">
        <v>940</v>
      </c>
      <c r="H58" s="203" t="s">
        <v>597</v>
      </c>
    </row>
    <row r="59" spans="1:22" ht="14">
      <c r="A59" s="459"/>
      <c r="B59" s="435"/>
      <c r="C59" s="167"/>
      <c r="D59" s="514"/>
    </row>
    <row r="60" spans="1:22" ht="14">
      <c r="A60" s="450"/>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35"/>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52"/>
      <c r="B76" s="435"/>
      <c r="C76" s="167"/>
      <c r="D76" s="514"/>
    </row>
    <row r="77" spans="1:4" ht="14">
      <c r="A77" s="452"/>
      <c r="B77" s="435"/>
      <c r="C77" s="167"/>
      <c r="D77" s="514"/>
    </row>
    <row r="78" spans="1:4" ht="14">
      <c r="A78" s="452"/>
      <c r="B78" s="435"/>
      <c r="C78" s="167"/>
      <c r="D78" s="514"/>
    </row>
    <row r="79" spans="1:4" ht="14">
      <c r="A79" s="452"/>
      <c r="B79" s="435"/>
      <c r="C79" s="167"/>
      <c r="D79" s="514"/>
    </row>
    <row r="80" spans="1:4" ht="14">
      <c r="A80" s="435"/>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row r="88" spans="2:4" ht="14">
      <c r="B88" s="435"/>
      <c r="C88" s="167"/>
      <c r="D88" s="514"/>
    </row>
    <row r="89" spans="2:4" ht="14">
      <c r="B89" s="435"/>
      <c r="C89" s="167"/>
      <c r="D89" s="514"/>
    </row>
    <row r="90" spans="2:4" ht="14">
      <c r="B90" s="435"/>
      <c r="C90" s="167"/>
      <c r="D90" s="514"/>
    </row>
    <row r="91" spans="2:4" ht="14">
      <c r="B91" s="435"/>
      <c r="C91" s="167"/>
      <c r="D91" s="514"/>
    </row>
    <row r="92" spans="2:4" ht="14">
      <c r="B92" s="435"/>
      <c r="C92" s="167"/>
      <c r="D92" s="514"/>
    </row>
  </sheetData>
  <mergeCells count="9">
    <mergeCell ref="F50:G50"/>
    <mergeCell ref="H50:I50"/>
    <mergeCell ref="L50:V50"/>
    <mergeCell ref="B42:C43"/>
    <mergeCell ref="L44:V44"/>
    <mergeCell ref="F45:G45"/>
    <mergeCell ref="F46:G46"/>
    <mergeCell ref="F47:G47"/>
    <mergeCell ref="L49:V49"/>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B88"/>
  <sheetViews>
    <sheetView zoomScale="70" zoomScaleNormal="70" zoomScaleSheetLayoutView="115" workbookViewId="0">
      <selection activeCell="V31" sqref="V31"/>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3.542968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11"/>
      <c r="I10" s="61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474"/>
      <c r="E18" s="525"/>
      <c r="F18" s="325" t="str">
        <f>IF(D18="","",VLOOKUP(B18,Data!$B$5:$L$502,11,FALSE))</f>
        <v/>
      </c>
      <c r="G18" s="326" t="str">
        <f t="shared" ref="G18:G37"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350</v>
      </c>
      <c r="C19" s="324" t="str">
        <f>IF(D19="","",VLOOKUP(B19,Data!$B$5:$L$502,2,FALSE))</f>
        <v>ZU05460</v>
      </c>
      <c r="D19" s="470">
        <v>3</v>
      </c>
      <c r="E19" s="525" t="s">
        <v>528</v>
      </c>
      <c r="F19" s="325">
        <f>IF(D19="","",VLOOKUP(B19,Data!$B$5:$L$502,11,FALSE))</f>
        <v>5913.05</v>
      </c>
      <c r="G19" s="326">
        <f t="shared" si="0"/>
        <v>17739.150000000001</v>
      </c>
      <c r="H19" s="327" t="str">
        <f>IF(D19="","",VLOOKUP(B19,Data!$B$5:$D$502,3,FALSE))</f>
        <v>C/T</v>
      </c>
      <c r="I19" s="327" t="str">
        <f>IF(D19="","",VLOOKUP(B19,Data!$B$5:$M$502,12,FALSE))</f>
        <v>Indonesia</v>
      </c>
      <c r="J19" s="356" t="s">
        <v>1036</v>
      </c>
      <c r="K19" s="325">
        <f>IF(D19="","",VLOOKUP(B19,Data!$B$5:$E$502,4,FALSE)*D19)</f>
        <v>1014</v>
      </c>
      <c r="L19" s="325">
        <f>IF(D19="","",VLOOKUP(B19,Data!$B$5:$F$502,5,FALSE)*D19)</f>
        <v>891</v>
      </c>
      <c r="M19" s="357"/>
      <c r="N19" s="358"/>
      <c r="O19" s="359"/>
      <c r="P19" s="360"/>
      <c r="Q19" s="359"/>
      <c r="R19" s="359"/>
      <c r="S19" s="360"/>
      <c r="T19" s="361"/>
      <c r="U19" s="360"/>
      <c r="V19" s="334">
        <f>IF(D19="","",VLOOKUP(B19,Data!$B$5:$J$502,9,FALSE)*D19)</f>
        <v>5.4180000000000001</v>
      </c>
      <c r="X19" s="386"/>
      <c r="Y19" s="386"/>
      <c r="Z19" s="386"/>
      <c r="AA19" s="386"/>
      <c r="AB19" s="386"/>
    </row>
    <row r="20" spans="1:28" s="468" customFormat="1" ht="19.25" customHeight="1">
      <c r="A20" s="540">
        <v>2</v>
      </c>
      <c r="B20" s="584" t="s">
        <v>409</v>
      </c>
      <c r="C20" s="324" t="str">
        <f>IF(D20="","",VLOOKUP(B20,Data!$B$5:$L$502,2,FALSE))</f>
        <v>ZU62650</v>
      </c>
      <c r="D20" s="485">
        <v>14</v>
      </c>
      <c r="E20" s="525"/>
      <c r="F20" s="325">
        <f>IF(D20="","",VLOOKUP(B20,Data!$B$5:$L$502,11,FALSE))</f>
        <v>6876.72</v>
      </c>
      <c r="G20" s="326">
        <f t="shared" si="0"/>
        <v>96274.08</v>
      </c>
      <c r="H20" s="327" t="str">
        <f>IF(D20="","",VLOOKUP(B20,Data!$B$5:$D$502,3,FALSE))</f>
        <v>C/T</v>
      </c>
      <c r="I20" s="327" t="str">
        <f>IF(D20="","",VLOOKUP(B20,Data!$B$5:$M$502,12,FALSE))</f>
        <v>Indonesia</v>
      </c>
      <c r="J20" s="356" t="s">
        <v>1036</v>
      </c>
      <c r="K20" s="325">
        <f>IF(D20="","",VLOOKUP(B20,Data!$B$5:$E$502,4,FALSE)*D20)</f>
        <v>4732</v>
      </c>
      <c r="L20" s="325">
        <f>IF(D20="","",VLOOKUP(B20,Data!$B$5:$F$502,5,FALSE)*D20)</f>
        <v>4256</v>
      </c>
      <c r="M20" s="357"/>
      <c r="N20" s="358"/>
      <c r="O20" s="359"/>
      <c r="P20" s="360"/>
      <c r="Q20" s="359"/>
      <c r="R20" s="359"/>
      <c r="S20" s="360"/>
      <c r="T20" s="361"/>
      <c r="U20" s="360"/>
      <c r="V20" s="334">
        <f>IF(D20="","",VLOOKUP(B20,Data!$B$5:$J$502,9,FALSE)*D20)</f>
        <v>25.283999999999999</v>
      </c>
      <c r="X20" s="386"/>
      <c r="Y20" s="386"/>
      <c r="Z20" s="386"/>
      <c r="AA20" s="386"/>
      <c r="AB20" s="386"/>
    </row>
    <row r="21" spans="1:28" s="468" customFormat="1" ht="19.25" customHeight="1">
      <c r="A21" s="540">
        <v>3</v>
      </c>
      <c r="B21" s="584" t="s">
        <v>313</v>
      </c>
      <c r="C21" s="324" t="str">
        <f>IF(D21="","",VLOOKUP(B21,Data!$B$5:$L$502,2,FALSE))</f>
        <v>ZV78220</v>
      </c>
      <c r="D21" s="485">
        <v>1</v>
      </c>
      <c r="E21" s="525" t="s">
        <v>529</v>
      </c>
      <c r="F21" s="325">
        <f>IF(D21="","",VLOOKUP(B21,Data!$B$5:$L$502,11,FALSE))</f>
        <v>7364.57</v>
      </c>
      <c r="G21" s="326">
        <f t="shared" si="0"/>
        <v>7364.57</v>
      </c>
      <c r="H21" s="327" t="str">
        <f>IF(D21="","",VLOOKUP(B21,Data!$B$5:$D$502,3,FALSE))</f>
        <v>C/T</v>
      </c>
      <c r="I21" s="327" t="str">
        <f>IF(D21="","",VLOOKUP(B21,Data!$B$5:$M$502,12,FALSE))</f>
        <v>Indonesia</v>
      </c>
      <c r="J21" s="356" t="s">
        <v>1036</v>
      </c>
      <c r="K21" s="325">
        <f>IF(D21="","",VLOOKUP(B21,Data!$B$5:$E$502,4,FALSE)*D21)</f>
        <v>345</v>
      </c>
      <c r="L21" s="325">
        <f>IF(D21="","",VLOOKUP(B21,Data!$B$5:$F$502,5,FALSE)*D21)</f>
        <v>304</v>
      </c>
      <c r="M21" s="357"/>
      <c r="N21" s="358"/>
      <c r="O21" s="359"/>
      <c r="P21" s="360"/>
      <c r="Q21" s="359"/>
      <c r="R21" s="359"/>
      <c r="S21" s="360"/>
      <c r="T21" s="361"/>
      <c r="U21" s="360"/>
      <c r="V21" s="334">
        <f>IF(D21="","",VLOOKUP(B21,Data!$B$5:$J$502,9,FALSE)*D21)</f>
        <v>1.806</v>
      </c>
      <c r="X21" s="386"/>
      <c r="Y21" s="386"/>
      <c r="Z21" s="386"/>
      <c r="AA21" s="386"/>
      <c r="AB21" s="386"/>
    </row>
    <row r="22" spans="1:28" s="468" customFormat="1" ht="19.25" customHeight="1">
      <c r="A22" s="540">
        <v>4</v>
      </c>
      <c r="B22" s="584" t="s">
        <v>378</v>
      </c>
      <c r="C22" s="324" t="str">
        <f>IF(D22="","",VLOOKUP(B22,Data!$B$5:$L$502,2,FALSE))</f>
        <v>WQ78270</v>
      </c>
      <c r="D22" s="485">
        <v>2</v>
      </c>
      <c r="E22" s="312"/>
      <c r="F22" s="325">
        <f>IF(D22="","",VLOOKUP(B22,Data!$B$5:$L$502,11,FALSE))</f>
        <v>5429.44</v>
      </c>
      <c r="G22" s="326">
        <f t="shared" si="0"/>
        <v>10858.88</v>
      </c>
      <c r="H22" s="327" t="str">
        <f>IF(D22="","",VLOOKUP(B22,Data!$B$5:$D$502,3,FALSE))</f>
        <v>C/T</v>
      </c>
      <c r="I22" s="327" t="str">
        <f>IF(D22="","",VLOOKUP(B22,Data!$B$5:$M$502,12,FALSE))</f>
        <v>Indonesia</v>
      </c>
      <c r="J22" s="356" t="s">
        <v>1036</v>
      </c>
      <c r="K22" s="325">
        <f>IF(D22="","",VLOOKUP(B22,Data!$B$5:$E$502,4,FALSE)*D22)</f>
        <v>610</v>
      </c>
      <c r="L22" s="325">
        <f>IF(D22="","",VLOOKUP(B22,Data!$B$5:$F$502,5,FALSE)*D22)</f>
        <v>538</v>
      </c>
      <c r="M22" s="357"/>
      <c r="N22" s="358"/>
      <c r="O22" s="359"/>
      <c r="P22" s="360"/>
      <c r="Q22" s="359"/>
      <c r="R22" s="359"/>
      <c r="S22" s="360"/>
      <c r="T22" s="361"/>
      <c r="U22" s="360"/>
      <c r="V22" s="334">
        <f>IF(D22="","",VLOOKUP(B22,Data!$B$5:$J$502,9,FALSE)*D22)</f>
        <v>3.0680000000000001</v>
      </c>
      <c r="X22" s="386"/>
      <c r="Y22" s="386"/>
      <c r="Z22" s="386"/>
      <c r="AA22" s="386"/>
      <c r="AB22" s="386"/>
    </row>
    <row r="23" spans="1:28" s="468" customFormat="1" ht="19.25" customHeight="1">
      <c r="A23" s="540"/>
      <c r="B23" s="524" t="s">
        <v>1057</v>
      </c>
      <c r="C23" s="324" t="str">
        <f>IF(D23="","",VLOOKUP(B23,Data!$B$5:$L$502,2,FALSE))</f>
        <v/>
      </c>
      <c r="D23" s="381"/>
      <c r="E23" s="312" t="s">
        <v>909</v>
      </c>
      <c r="F23" s="325" t="str">
        <f>IF(D23="","",VLOOKUP(B23,Data!$B$5:$L$502,11,FALSE))</f>
        <v/>
      </c>
      <c r="G23" s="326" t="str">
        <f t="shared" si="0"/>
        <v>-</v>
      </c>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386"/>
      <c r="Y23" s="386"/>
      <c r="Z23" s="386"/>
      <c r="AA23" s="386"/>
      <c r="AB23" s="386"/>
    </row>
    <row r="24" spans="1:28" s="468" customFormat="1" ht="19.25" customHeight="1">
      <c r="A24" s="540">
        <v>5</v>
      </c>
      <c r="B24" s="584" t="s">
        <v>350</v>
      </c>
      <c r="C24" s="324" t="str">
        <f>IF(D24="","",VLOOKUP(B24,Data!$B$5:$L$502,2,FALSE))</f>
        <v>ZU05460</v>
      </c>
      <c r="D24" s="485">
        <v>6</v>
      </c>
      <c r="E24" s="525"/>
      <c r="F24" s="325">
        <f>IF(D24="","",VLOOKUP(B24,Data!$B$5:$L$502,11,FALSE))</f>
        <v>5913.05</v>
      </c>
      <c r="G24" s="326">
        <f t="shared" si="0"/>
        <v>35478.300000000003</v>
      </c>
      <c r="H24" s="327" t="str">
        <f>IF(D24="","",VLOOKUP(B24,Data!$B$5:$D$502,3,FALSE))</f>
        <v>C/T</v>
      </c>
      <c r="I24" s="327" t="str">
        <f>IF(D24="","",VLOOKUP(B24,Data!$B$5:$M$502,12,FALSE))</f>
        <v>Indonesia</v>
      </c>
      <c r="J24" s="356" t="s">
        <v>1056</v>
      </c>
      <c r="K24" s="325">
        <f>IF(D24="","",VLOOKUP(B24,Data!$B$5:$E$502,4,FALSE)*D24)</f>
        <v>2028</v>
      </c>
      <c r="L24" s="325">
        <f>IF(D24="","",VLOOKUP(B24,Data!$B$5:$F$502,5,FALSE)*D24)</f>
        <v>1782</v>
      </c>
      <c r="M24" s="357"/>
      <c r="N24" s="358"/>
      <c r="O24" s="359"/>
      <c r="P24" s="360"/>
      <c r="Q24" s="359"/>
      <c r="R24" s="359"/>
      <c r="S24" s="360"/>
      <c r="T24" s="361"/>
      <c r="U24" s="360"/>
      <c r="V24" s="334">
        <f>IF(D24="","",VLOOKUP(B24,Data!$B$5:$J$502,9,FALSE)*D24)</f>
        <v>10.836</v>
      </c>
      <c r="X24" s="386"/>
      <c r="Y24" s="386"/>
      <c r="Z24" s="386"/>
      <c r="AA24" s="386"/>
      <c r="AB24" s="386"/>
    </row>
    <row r="25" spans="1:28" s="468" customFormat="1" ht="19.25" customHeight="1">
      <c r="A25" s="540">
        <v>6</v>
      </c>
      <c r="B25" s="584" t="s">
        <v>361</v>
      </c>
      <c r="C25" s="324" t="str">
        <f>IF(D25="","",VLOOKUP(B25,Data!$B$5:$L$502,2,FALSE))</f>
        <v>WQ78290</v>
      </c>
      <c r="D25" s="485">
        <v>9</v>
      </c>
      <c r="E25" s="525"/>
      <c r="F25" s="325">
        <f>IF(D25="","",VLOOKUP(B25,Data!$B$5:$L$502,11,FALSE))</f>
        <v>4283.7299999999996</v>
      </c>
      <c r="G25" s="326">
        <f t="shared" si="0"/>
        <v>38553.569999999992</v>
      </c>
      <c r="H25" s="327" t="str">
        <f>IF(D25="","",VLOOKUP(B25,Data!$B$5:$D$502,3,FALSE))</f>
        <v>C/T</v>
      </c>
      <c r="I25" s="327" t="str">
        <f>IF(D25="","",VLOOKUP(B25,Data!$B$5:$M$502,12,FALSE))</f>
        <v>Indonesia</v>
      </c>
      <c r="J25" s="356" t="s">
        <v>1056</v>
      </c>
      <c r="K25" s="325">
        <f>IF(D25="","",VLOOKUP(B25,Data!$B$5:$E$502,4,FALSE)*D25)</f>
        <v>2745</v>
      </c>
      <c r="L25" s="325">
        <f>IF(D25="","",VLOOKUP(B25,Data!$B$5:$F$502,5,FALSE)*D25)</f>
        <v>2421</v>
      </c>
      <c r="M25" s="357"/>
      <c r="N25" s="358"/>
      <c r="O25" s="359"/>
      <c r="P25" s="360"/>
      <c r="Q25" s="359"/>
      <c r="R25" s="359"/>
      <c r="S25" s="360"/>
      <c r="T25" s="361"/>
      <c r="U25" s="360"/>
      <c r="V25" s="334">
        <f>IF(D25="","",VLOOKUP(B25,Data!$B$5:$J$502,9,FALSE)*D25)</f>
        <v>13.806000000000001</v>
      </c>
      <c r="X25" s="386"/>
      <c r="Y25" s="386"/>
      <c r="Z25" s="386"/>
      <c r="AA25" s="386"/>
      <c r="AB25" s="386"/>
    </row>
    <row r="26" spans="1:28" s="468" customFormat="1" ht="19.25" customHeight="1">
      <c r="A26" s="540">
        <v>7</v>
      </c>
      <c r="B26" s="584" t="s">
        <v>372</v>
      </c>
      <c r="C26" s="324" t="str">
        <f>IF(D26="","",VLOOKUP(B26,Data!$B$5:$L$502,2,FALSE))</f>
        <v>WQ78280</v>
      </c>
      <c r="D26" s="485">
        <v>1</v>
      </c>
      <c r="E26" s="525"/>
      <c r="F26" s="325">
        <f>IF(D26="","",VLOOKUP(B26,Data!$B$5:$L$502,11,FALSE))</f>
        <v>5431.9</v>
      </c>
      <c r="G26" s="326">
        <f t="shared" si="0"/>
        <v>5431.9</v>
      </c>
      <c r="H26" s="327" t="str">
        <f>IF(D26="","",VLOOKUP(B26,Data!$B$5:$D$502,3,FALSE))</f>
        <v>C/T</v>
      </c>
      <c r="I26" s="327" t="str">
        <f>IF(D26="","",VLOOKUP(B26,Data!$B$5:$M$502,12,FALSE))</f>
        <v>Indonesia</v>
      </c>
      <c r="J26" s="356" t="s">
        <v>1056</v>
      </c>
      <c r="K26" s="325">
        <f>IF(D26="","",VLOOKUP(B26,Data!$B$5:$E$502,4,FALSE)*D26)</f>
        <v>305</v>
      </c>
      <c r="L26" s="325">
        <f>IF(D26="","",VLOOKUP(B26,Data!$B$5:$F$502,5,FALSE)*D26)</f>
        <v>269</v>
      </c>
      <c r="M26" s="357"/>
      <c r="N26" s="358"/>
      <c r="O26" s="359"/>
      <c r="P26" s="360"/>
      <c r="Q26" s="359"/>
      <c r="R26" s="359"/>
      <c r="S26" s="360"/>
      <c r="T26" s="361"/>
      <c r="U26" s="360"/>
      <c r="V26" s="334">
        <f>IF(D26="","",VLOOKUP(B26,Data!$B$5:$J$502,9,FALSE)*D26)</f>
        <v>1.534</v>
      </c>
      <c r="X26" s="386"/>
      <c r="Y26" s="386"/>
      <c r="Z26" s="386"/>
      <c r="AA26" s="386"/>
      <c r="AB26" s="386"/>
    </row>
    <row r="27" spans="1:28" s="468" customFormat="1" ht="19.25" customHeight="1">
      <c r="A27" s="540">
        <v>8</v>
      </c>
      <c r="B27" s="584" t="s">
        <v>724</v>
      </c>
      <c r="C27" s="324" t="str">
        <f>IF(D27="","",VLOOKUP(B27,Data!$B$5:$L$502,2,FALSE))</f>
        <v>VAC9590</v>
      </c>
      <c r="D27" s="485">
        <v>4</v>
      </c>
      <c r="E27" s="525"/>
      <c r="F27" s="325">
        <f>IF(D27="","",VLOOKUP(B27,Data!$B$5:$L$502,11,FALSE))</f>
        <v>5076.5600000000004</v>
      </c>
      <c r="G27" s="326">
        <f t="shared" si="0"/>
        <v>20306.240000000002</v>
      </c>
      <c r="H27" s="327" t="str">
        <f>IF(D27="","",VLOOKUP(B27,Data!$B$5:$D$502,3,FALSE))</f>
        <v>C/T</v>
      </c>
      <c r="I27" s="327" t="str">
        <f>IF(D27="","",VLOOKUP(B27,Data!$B$5:$M$502,12,FALSE))</f>
        <v>Indonesia</v>
      </c>
      <c r="J27" s="356" t="s">
        <v>1056</v>
      </c>
      <c r="K27" s="325">
        <f>IF(D27="","",VLOOKUP(B27,Data!$B$5:$E$502,4,FALSE)*D27)</f>
        <v>1240</v>
      </c>
      <c r="L27" s="325">
        <f>IF(D27="","",VLOOKUP(B27,Data!$B$5:$F$502,5,FALSE)*D27)</f>
        <v>1096</v>
      </c>
      <c r="M27" s="357"/>
      <c r="N27" s="358"/>
      <c r="O27" s="359"/>
      <c r="P27" s="360"/>
      <c r="Q27" s="359"/>
      <c r="R27" s="359"/>
      <c r="S27" s="360"/>
      <c r="T27" s="361"/>
      <c r="U27" s="360"/>
      <c r="V27" s="334">
        <f>IF(D27="","",VLOOKUP(B27,Data!$B$5:$J$502,9,FALSE)*D27)</f>
        <v>6.1360000000000001</v>
      </c>
      <c r="X27" s="386"/>
      <c r="Y27" s="386"/>
      <c r="Z27" s="386"/>
      <c r="AA27" s="386"/>
      <c r="AB27" s="386"/>
    </row>
    <row r="28" spans="1:28" s="468" customFormat="1" ht="19.25" customHeight="1">
      <c r="A28" s="540">
        <v>9</v>
      </c>
      <c r="B28" s="584" t="s">
        <v>353</v>
      </c>
      <c r="C28" s="324" t="str">
        <f>IF(D28="","",VLOOKUP(B28,Data!$B$5:$L$502,2,FALSE))</f>
        <v>ZF71250</v>
      </c>
      <c r="D28" s="485">
        <v>5</v>
      </c>
      <c r="E28" s="525"/>
      <c r="F28" s="325">
        <f>IF(D28="","",VLOOKUP(B28,Data!$B$5:$L$502,11,FALSE))</f>
        <v>1991.71</v>
      </c>
      <c r="G28" s="326">
        <f t="shared" si="0"/>
        <v>9958.5499999999993</v>
      </c>
      <c r="H28" s="327" t="str">
        <f>IF(D28="","",VLOOKUP(B28,Data!$B$5:$D$502,3,FALSE))</f>
        <v>C/T</v>
      </c>
      <c r="I28" s="327" t="str">
        <f>IF(D28="","",VLOOKUP(B28,Data!$B$5:$M$502,12,FALSE))</f>
        <v>Indonesia</v>
      </c>
      <c r="J28" s="356" t="s">
        <v>1056</v>
      </c>
      <c r="K28" s="325">
        <f>IF(D28="","",VLOOKUP(B28,Data!$B$5:$E$502,4,FALSE)*D28)</f>
        <v>1100</v>
      </c>
      <c r="L28" s="325">
        <f>IF(D28="","",VLOOKUP(B28,Data!$B$5:$F$502,5,FALSE)*D28)</f>
        <v>995</v>
      </c>
      <c r="M28" s="357"/>
      <c r="N28" s="358"/>
      <c r="O28" s="359"/>
      <c r="P28" s="360"/>
      <c r="Q28" s="359"/>
      <c r="R28" s="359"/>
      <c r="S28" s="360"/>
      <c r="T28" s="361"/>
      <c r="U28" s="360"/>
      <c r="V28" s="334">
        <f>IF(D28="","",VLOOKUP(B28,Data!$B$5:$J$502,9,FALSE)*D28)</f>
        <v>5.9250000000000007</v>
      </c>
      <c r="X28" s="386"/>
      <c r="Y28" s="386"/>
      <c r="Z28" s="386"/>
      <c r="AA28" s="386"/>
      <c r="AB28" s="386"/>
    </row>
    <row r="29" spans="1:28" s="468" customFormat="1" ht="19.25" customHeight="1">
      <c r="A29" s="540">
        <v>10</v>
      </c>
      <c r="B29" s="584" t="s">
        <v>26</v>
      </c>
      <c r="C29" s="324" t="str">
        <f>IF(D29="","",VLOOKUP(B29,Data!$B$5:$L$502,2,FALSE))</f>
        <v>ZJ73730</v>
      </c>
      <c r="D29" s="485">
        <v>1</v>
      </c>
      <c r="E29" s="525"/>
      <c r="F29" s="325">
        <f>IF(D29="","",VLOOKUP(B29,Data!$B$5:$L$502,11,FALSE))</f>
        <v>2456.2800000000002</v>
      </c>
      <c r="G29" s="326">
        <f t="shared" si="0"/>
        <v>2456.2800000000002</v>
      </c>
      <c r="H29" s="327" t="str">
        <f>IF(D29="","",VLOOKUP(B29,Data!$B$5:$D$502,3,FALSE))</f>
        <v>C/T</v>
      </c>
      <c r="I29" s="327" t="str">
        <f>IF(D29="","",VLOOKUP(B29,Data!$B$5:$M$502,12,FALSE))</f>
        <v>Indonesia</v>
      </c>
      <c r="J29" s="356" t="s">
        <v>1056</v>
      </c>
      <c r="K29" s="325">
        <f>IF(D29="","",VLOOKUP(B29,Data!$B$5:$E$502,4,FALSE)*D29)</f>
        <v>220</v>
      </c>
      <c r="L29" s="325">
        <f>IF(D29="","",VLOOKUP(B29,Data!$B$5:$F$502,5,FALSE)*D29)</f>
        <v>199</v>
      </c>
      <c r="M29" s="357"/>
      <c r="N29" s="358"/>
      <c r="O29" s="359"/>
      <c r="P29" s="360"/>
      <c r="Q29" s="359"/>
      <c r="R29" s="359"/>
      <c r="S29" s="360"/>
      <c r="T29" s="361"/>
      <c r="U29" s="360"/>
      <c r="V29" s="334">
        <f>IF(D29="","",VLOOKUP(B29,Data!$B$5:$J$502,9,FALSE)*D29)</f>
        <v>1.1850000000000001</v>
      </c>
      <c r="X29" s="386"/>
      <c r="Y29" s="386"/>
      <c r="Z29" s="386"/>
      <c r="AA29" s="386"/>
      <c r="AB29" s="386"/>
    </row>
    <row r="30" spans="1:28" s="468" customFormat="1" ht="19.25" customHeight="1">
      <c r="A30" s="540">
        <v>11</v>
      </c>
      <c r="B30" s="584" t="s">
        <v>720</v>
      </c>
      <c r="C30" s="324" t="str">
        <f>IF(D30="","",VLOOKUP(B30,Data!$B$5:$L$502,2,FALSE))</f>
        <v>VAC9540</v>
      </c>
      <c r="D30" s="485">
        <v>3</v>
      </c>
      <c r="E30" s="525"/>
      <c r="F30" s="325">
        <f>IF(D30="","",VLOOKUP(B30,Data!$B$5:$L$502,11,FALSE))</f>
        <v>2343</v>
      </c>
      <c r="G30" s="326">
        <f t="shared" si="0"/>
        <v>7029</v>
      </c>
      <c r="H30" s="327" t="str">
        <f>IF(D30="","",VLOOKUP(B30,Data!$B$5:$D$502,3,FALSE))</f>
        <v>C/T</v>
      </c>
      <c r="I30" s="327" t="str">
        <f>IF(D30="","",VLOOKUP(B30,Data!$B$5:$M$502,12,FALSE))</f>
        <v>Indonesia</v>
      </c>
      <c r="J30" s="356" t="s">
        <v>1056</v>
      </c>
      <c r="K30" s="325">
        <f>IF(D30="","",VLOOKUP(B30,Data!$B$5:$E$502,4,FALSE)*D30)</f>
        <v>675</v>
      </c>
      <c r="L30" s="325">
        <f>IF(D30="","",VLOOKUP(B30,Data!$B$5:$F$502,5,FALSE)*D30)</f>
        <v>612</v>
      </c>
      <c r="M30" s="357"/>
      <c r="N30" s="358"/>
      <c r="O30" s="359"/>
      <c r="P30" s="360"/>
      <c r="Q30" s="359"/>
      <c r="R30" s="359"/>
      <c r="S30" s="360"/>
      <c r="T30" s="361"/>
      <c r="U30" s="360"/>
      <c r="V30" s="334">
        <f>IF(D30="","",VLOOKUP(B30,Data!$B$5:$J$502,9,FALSE)*D30)</f>
        <v>3.5550000000000002</v>
      </c>
      <c r="X30" s="386"/>
      <c r="Y30" s="386"/>
      <c r="Z30" s="386"/>
      <c r="AA30" s="386"/>
      <c r="AB30" s="386"/>
    </row>
    <row r="31" spans="1:28" s="468" customFormat="1" ht="19.25" customHeight="1">
      <c r="A31" s="540">
        <v>12</v>
      </c>
      <c r="B31" s="584" t="s">
        <v>398</v>
      </c>
      <c r="C31" s="324" t="str">
        <f>IF(D31="","",VLOOKUP(B31,Data!$B$5:$L$502,2,FALSE))</f>
        <v>ZW44790</v>
      </c>
      <c r="D31" s="485">
        <v>1</v>
      </c>
      <c r="E31" s="525"/>
      <c r="F31" s="325">
        <f>IF(D31="","",VLOOKUP(B31,Data!$B$5:$L$502,11,FALSE))</f>
        <v>2531</v>
      </c>
      <c r="G31" s="326">
        <f t="shared" si="0"/>
        <v>2531</v>
      </c>
      <c r="H31" s="327" t="str">
        <f>IF(D31="","",VLOOKUP(B31,Data!$B$5:$D$502,3,FALSE))</f>
        <v>C/T</v>
      </c>
      <c r="I31" s="327" t="str">
        <f>IF(D31="","",VLOOKUP(B31,Data!$B$5:$M$502,12,FALSE))</f>
        <v>Indonesia</v>
      </c>
      <c r="J31" s="356" t="s">
        <v>1056</v>
      </c>
      <c r="K31" s="325">
        <f>IF(D31="","",VLOOKUP(B31,Data!$B$5:$E$502,4,FALSE)*D31)</f>
        <v>267</v>
      </c>
      <c r="L31" s="325">
        <f>IF(D31="","",VLOOKUP(B31,Data!$B$5:$F$502,5,FALSE)*D31)</f>
        <v>242</v>
      </c>
      <c r="M31" s="357"/>
      <c r="N31" s="358"/>
      <c r="O31" s="359"/>
      <c r="P31" s="360"/>
      <c r="Q31" s="359"/>
      <c r="R31" s="359"/>
      <c r="S31" s="360"/>
      <c r="T31" s="361"/>
      <c r="U31" s="360"/>
      <c r="V31" s="334">
        <f>IF(D31="","",VLOOKUP(B31,Data!$B$5:$J$502,9,FALSE)*D31)</f>
        <v>1.488</v>
      </c>
      <c r="X31" s="386"/>
      <c r="Y31" s="386"/>
      <c r="Z31" s="386"/>
      <c r="AA31" s="386"/>
      <c r="AB31" s="386"/>
    </row>
    <row r="32" spans="1:28" s="468" customFormat="1" ht="19.25" customHeight="1">
      <c r="A32" s="540">
        <v>13</v>
      </c>
      <c r="B32" s="584" t="s">
        <v>721</v>
      </c>
      <c r="C32" s="324" t="str">
        <f>IF(D32="","",VLOOKUP(B32,Data!$B$5:$L$502,2,FALSE))</f>
        <v>VAC9550</v>
      </c>
      <c r="D32" s="485">
        <v>2</v>
      </c>
      <c r="E32" s="525"/>
      <c r="F32" s="325">
        <f>IF(D32="","",VLOOKUP(B32,Data!$B$5:$L$502,11,FALSE))</f>
        <v>2673.77</v>
      </c>
      <c r="G32" s="326">
        <f t="shared" si="0"/>
        <v>5347.54</v>
      </c>
      <c r="H32" s="327" t="str">
        <f>IF(D32="","",VLOOKUP(B32,Data!$B$5:$D$502,3,FALSE))</f>
        <v>C/T</v>
      </c>
      <c r="I32" s="327" t="str">
        <f>IF(D32="","",VLOOKUP(B32,Data!$B$5:$M$502,12,FALSE))</f>
        <v>Indonesia</v>
      </c>
      <c r="J32" s="356" t="s">
        <v>1056</v>
      </c>
      <c r="K32" s="325">
        <f>IF(D32="","",VLOOKUP(B32,Data!$B$5:$E$502,4,FALSE)*D32)</f>
        <v>544</v>
      </c>
      <c r="L32" s="325">
        <f>IF(D32="","",VLOOKUP(B32,Data!$B$5:$F$502,5,FALSE)*D32)</f>
        <v>494</v>
      </c>
      <c r="M32" s="357"/>
      <c r="N32" s="358"/>
      <c r="O32" s="359"/>
      <c r="P32" s="360"/>
      <c r="Q32" s="359"/>
      <c r="R32" s="359"/>
      <c r="S32" s="360"/>
      <c r="T32" s="361"/>
      <c r="U32" s="360"/>
      <c r="V32" s="334">
        <f>IF(D32="","",VLOOKUP(B32,Data!$B$5:$J$502,9,FALSE)*D32)</f>
        <v>2.976</v>
      </c>
      <c r="X32" s="386"/>
      <c r="Y32" s="386"/>
      <c r="Z32" s="386"/>
      <c r="AA32" s="386"/>
      <c r="AB32" s="386"/>
    </row>
    <row r="33" spans="1:28" s="468" customFormat="1" ht="19.25" customHeight="1">
      <c r="A33" s="540">
        <v>14</v>
      </c>
      <c r="B33" s="584" t="s">
        <v>894</v>
      </c>
      <c r="C33" s="324" t="str">
        <f>IF(D33="","",VLOOKUP(B33,Data!$B$5:$L$502,2,FALSE))</f>
        <v>VCM7910</v>
      </c>
      <c r="D33" s="485">
        <v>1</v>
      </c>
      <c r="E33" s="525"/>
      <c r="F33" s="325">
        <f>IF(D33="","",VLOOKUP(B33,Data!$B$5:$L$502,11,FALSE))</f>
        <v>2518.09</v>
      </c>
      <c r="G33" s="326">
        <f t="shared" si="0"/>
        <v>2518.09</v>
      </c>
      <c r="H33" s="327" t="str">
        <f>IF(D33="","",VLOOKUP(B33,Data!$B$5:$D$502,3,FALSE))</f>
        <v>C/T</v>
      </c>
      <c r="I33" s="327" t="str">
        <f>IF(D33="","",VLOOKUP(B33,Data!$B$5:$M$502,12,FALSE))</f>
        <v>Indonesia</v>
      </c>
      <c r="J33" s="356" t="s">
        <v>1056</v>
      </c>
      <c r="K33" s="325">
        <f>IF(D33="","",VLOOKUP(B33,Data!$B$5:$E$502,4,FALSE)*D33)</f>
        <v>260</v>
      </c>
      <c r="L33" s="325">
        <f>IF(D33="","",VLOOKUP(B33,Data!$B$5:$F$502,5,FALSE)*D33)</f>
        <v>235</v>
      </c>
      <c r="M33" s="357"/>
      <c r="N33" s="358"/>
      <c r="O33" s="359"/>
      <c r="P33" s="360"/>
      <c r="Q33" s="359"/>
      <c r="R33" s="359"/>
      <c r="S33" s="360"/>
      <c r="T33" s="361"/>
      <c r="U33" s="360"/>
      <c r="V33" s="334">
        <f>IF(D33="","",VLOOKUP(B33,Data!$B$5:$J$502,9,FALSE)*D33)</f>
        <v>1.407</v>
      </c>
      <c r="X33" s="386"/>
      <c r="Y33" s="386"/>
      <c r="Z33" s="386"/>
      <c r="AA33" s="386"/>
      <c r="AB33" s="386"/>
    </row>
    <row r="34" spans="1:28" s="468" customFormat="1" ht="19.25" customHeight="1">
      <c r="A34" s="540">
        <v>15</v>
      </c>
      <c r="B34" s="584" t="s">
        <v>892</v>
      </c>
      <c r="C34" s="324" t="str">
        <f>IF(D34="","",VLOOKUP(B34,Data!$B$5:$L$502,2,FALSE))</f>
        <v>VCM7890</v>
      </c>
      <c r="D34" s="485">
        <v>4</v>
      </c>
      <c r="E34" s="525"/>
      <c r="F34" s="325">
        <f>IF(D34="","",VLOOKUP(B34,Data!$B$5:$L$502,11,FALSE))</f>
        <v>2253.08</v>
      </c>
      <c r="G34" s="326">
        <f t="shared" si="0"/>
        <v>9012.32</v>
      </c>
      <c r="H34" s="327" t="str">
        <f>IF(D34="","",VLOOKUP(B34,Data!$B$5:$D$502,3,FALSE))</f>
        <v>C/T</v>
      </c>
      <c r="I34" s="327" t="str">
        <f>IF(D34="","",VLOOKUP(B34,Data!$B$5:$M$502,12,FALSE))</f>
        <v>Indonesia</v>
      </c>
      <c r="J34" s="356" t="s">
        <v>1056</v>
      </c>
      <c r="K34" s="325">
        <f>IF(D34="","",VLOOKUP(B34,Data!$B$5:$E$502,4,FALSE)*D34)</f>
        <v>1040</v>
      </c>
      <c r="L34" s="325">
        <f>IF(D34="","",VLOOKUP(B34,Data!$B$5:$F$502,5,FALSE)*D34)</f>
        <v>940</v>
      </c>
      <c r="M34" s="357"/>
      <c r="N34" s="358"/>
      <c r="O34" s="359"/>
      <c r="P34" s="360"/>
      <c r="Q34" s="359"/>
      <c r="R34" s="359"/>
      <c r="S34" s="360"/>
      <c r="T34" s="361"/>
      <c r="U34" s="360"/>
      <c r="V34" s="334">
        <f>IF(D34="","",VLOOKUP(B34,Data!$B$5:$J$502,9,FALSE)*D34)</f>
        <v>5.6280000000000001</v>
      </c>
      <c r="X34" s="386"/>
      <c r="Y34" s="386"/>
      <c r="Z34" s="386"/>
      <c r="AA34" s="386"/>
      <c r="AB34" s="386"/>
    </row>
    <row r="35" spans="1:28" s="468" customFormat="1" ht="19.25" customHeight="1">
      <c r="A35" s="540">
        <v>16</v>
      </c>
      <c r="B35" s="584" t="s">
        <v>893</v>
      </c>
      <c r="C35" s="324" t="str">
        <f>IF(D35="","",VLOOKUP(B35,Data!$B$5:$L$502,2,FALSE))</f>
        <v>VCM7900</v>
      </c>
      <c r="D35" s="485">
        <v>8</v>
      </c>
      <c r="E35" s="525"/>
      <c r="F35" s="325">
        <f>IF(D35="","",VLOOKUP(B35,Data!$B$5:$L$502,11,FALSE))</f>
        <v>2696.84</v>
      </c>
      <c r="G35" s="326">
        <f t="shared" si="0"/>
        <v>21574.720000000001</v>
      </c>
      <c r="H35" s="327" t="str">
        <f>IF(D35="","",VLOOKUP(B35,Data!$B$5:$D$502,3,FALSE))</f>
        <v>C/T</v>
      </c>
      <c r="I35" s="327" t="str">
        <f>IF(D35="","",VLOOKUP(B35,Data!$B$5:$M$502,12,FALSE))</f>
        <v>Indonesia</v>
      </c>
      <c r="J35" s="356" t="s">
        <v>1056</v>
      </c>
      <c r="K35" s="325">
        <f>IF(D35="","",VLOOKUP(B35,Data!$B$5:$E$502,4,FALSE)*D35)</f>
        <v>2080</v>
      </c>
      <c r="L35" s="325">
        <f>IF(D35="","",VLOOKUP(B35,Data!$B$5:$F$502,5,FALSE)*D35)</f>
        <v>1880</v>
      </c>
      <c r="M35" s="357"/>
      <c r="N35" s="358"/>
      <c r="O35" s="359"/>
      <c r="P35" s="360"/>
      <c r="Q35" s="359"/>
      <c r="R35" s="359"/>
      <c r="S35" s="360"/>
      <c r="T35" s="361"/>
      <c r="U35" s="360"/>
      <c r="V35" s="334">
        <f>IF(D35="","",VLOOKUP(B35,Data!$B$5:$J$502,9,FALSE)*D35)</f>
        <v>11.256</v>
      </c>
      <c r="X35" s="386"/>
      <c r="Y35" s="386"/>
      <c r="Z35" s="386"/>
      <c r="AA35" s="386"/>
      <c r="AB35" s="386"/>
    </row>
    <row r="36" spans="1:28" s="468" customFormat="1" ht="19.25" customHeight="1">
      <c r="A36" s="540"/>
      <c r="B36" s="584"/>
      <c r="C36" s="324" t="str">
        <f>IF(D36="","",VLOOKUP(B36,Data!$B$5:$L$502,2,FALSE))</f>
        <v/>
      </c>
      <c r="D36" s="470"/>
      <c r="E36" s="525"/>
      <c r="F36" s="325" t="str">
        <f>IF(D36="","",VLOOKUP(B36,Data!$B$5:$L$502,11,FALSE))</f>
        <v/>
      </c>
      <c r="G36" s="326" t="str">
        <f t="shared" si="0"/>
        <v>-</v>
      </c>
      <c r="H36" s="327" t="str">
        <f>IF(D36="","",VLOOKUP(B36,Data!$B$5:$D$502,3,FALSE))</f>
        <v/>
      </c>
      <c r="I36" s="327" t="str">
        <f>IF(D36="","",VLOOKUP(B36,Data!$B$5:$M$502,12,FALSE))</f>
        <v/>
      </c>
      <c r="J36" s="356"/>
      <c r="K36" s="325" t="str">
        <f>IF(D36="","",VLOOKUP(B36,Data!$B$5:$E$502,4,FALSE)*D36)</f>
        <v/>
      </c>
      <c r="L36" s="325" t="str">
        <f>IF(D36="","",VLOOKUP(B36,Data!$B$5:$F$502,5,FALSE)*D36)</f>
        <v/>
      </c>
      <c r="M36" s="357"/>
      <c r="N36" s="358"/>
      <c r="O36" s="359"/>
      <c r="P36" s="360"/>
      <c r="Q36" s="359"/>
      <c r="R36" s="359"/>
      <c r="S36" s="360"/>
      <c r="T36" s="361"/>
      <c r="U36" s="360"/>
      <c r="V36" s="334" t="str">
        <f>IF(D36="","",VLOOKUP(B36,Data!$B$5:$J$502,9,FALSE)*D36)</f>
        <v/>
      </c>
      <c r="X36" s="386"/>
      <c r="Y36" s="386"/>
      <c r="Z36" s="386"/>
      <c r="AA36" s="386"/>
      <c r="AB36" s="386"/>
    </row>
    <row r="37" spans="1:28" s="468" customFormat="1" ht="19.25" customHeight="1">
      <c r="A37" s="540"/>
      <c r="B37" s="499"/>
      <c r="C37" s="324" t="str">
        <f>IF(D37="","",VLOOKUP(B37,Data!$B$5:$L$502,2,FALSE))</f>
        <v/>
      </c>
      <c r="D37" s="485"/>
      <c r="E37" s="312"/>
      <c r="F37" s="325" t="str">
        <f>IF(D37="","",VLOOKUP(B37,Data!$B$5:$L$502,11,FALSE))</f>
        <v/>
      </c>
      <c r="G37" s="326" t="str">
        <f t="shared" si="0"/>
        <v>-</v>
      </c>
      <c r="H37" s="327" t="str">
        <f>IF(D37="","",VLOOKUP(B37,Data!$B$5:$D$502,3,FALSE))</f>
        <v/>
      </c>
      <c r="I37" s="327" t="str">
        <f>IF(D37="","",VLOOKUP(B37,Data!$B$5:$M$502,12,FALSE))</f>
        <v/>
      </c>
      <c r="J37" s="356"/>
      <c r="K37" s="325" t="str">
        <f>IF(D37="","",VLOOKUP(B37,Data!$B$5:$E$502,4,FALSE)*D37)</f>
        <v/>
      </c>
      <c r="L37" s="325" t="str">
        <f>IF(D37="","",VLOOKUP(B37,Data!$B$5:$F$502,5,FALSE)*D37)</f>
        <v/>
      </c>
      <c r="M37" s="357"/>
      <c r="N37" s="358"/>
      <c r="O37" s="359"/>
      <c r="P37" s="360"/>
      <c r="Q37" s="359"/>
      <c r="R37" s="359"/>
      <c r="S37" s="360"/>
      <c r="T37" s="361"/>
      <c r="U37" s="360"/>
      <c r="V37" s="334" t="str">
        <f>IF(D37="","",VLOOKUP(B37,Data!$B$5:$J$502,9,FALSE)*D37)</f>
        <v/>
      </c>
      <c r="X37" s="386"/>
      <c r="Y37" s="386"/>
      <c r="Z37" s="386"/>
      <c r="AA37" s="386"/>
      <c r="AB37" s="386"/>
    </row>
    <row r="38" spans="1:28" s="440" customFormat="1" ht="17.5">
      <c r="A38" s="540"/>
      <c r="B38" s="784"/>
      <c r="C38" s="785"/>
      <c r="D38" s="510">
        <f>SUM(D17:D37)</f>
        <v>65</v>
      </c>
      <c r="E38" s="463"/>
      <c r="F38" s="351"/>
      <c r="G38" s="351">
        <f>SUM(G17:G37)</f>
        <v>292434.19000000006</v>
      </c>
      <c r="H38" s="462"/>
      <c r="I38" s="462"/>
      <c r="J38" s="462"/>
      <c r="K38" s="351">
        <f>SUM(K17:K37)</f>
        <v>19205</v>
      </c>
      <c r="L38" s="351">
        <f>SUM(L17:L37)</f>
        <v>17154</v>
      </c>
      <c r="M38" s="351">
        <f>SUM(M18:M37)</f>
        <v>0</v>
      </c>
      <c r="N38" s="351" t="e">
        <f>SUM(#REF!)</f>
        <v>#REF!</v>
      </c>
      <c r="O38" s="351">
        <f>SUM(O18:O37)</f>
        <v>0</v>
      </c>
      <c r="P38" s="351">
        <f>SUM(P18:P37)</f>
        <v>0</v>
      </c>
      <c r="Q38" s="351" t="e">
        <f>SUM(#REF!)</f>
        <v>#REF!</v>
      </c>
      <c r="R38" s="351">
        <f>SUM(R18:R37)</f>
        <v>0</v>
      </c>
      <c r="S38" s="351">
        <f>SUM(S18:S37)</f>
        <v>0</v>
      </c>
      <c r="T38" s="351"/>
      <c r="U38" s="351">
        <f>SUM(U18:U37)</f>
        <v>0</v>
      </c>
      <c r="V38" s="354">
        <f>SUM(V17:V37)</f>
        <v>101.30799999999999</v>
      </c>
    </row>
    <row r="39" spans="1:28" ht="16.5">
      <c r="A39" s="540"/>
      <c r="B39" s="786"/>
      <c r="C39" s="787"/>
      <c r="D39" s="511"/>
      <c r="E39" s="412"/>
      <c r="F39" s="183" t="s">
        <v>821</v>
      </c>
      <c r="G39" s="180"/>
      <c r="H39" s="442"/>
      <c r="I39" s="442"/>
      <c r="J39" s="442"/>
      <c r="K39" s="184"/>
      <c r="L39" s="180"/>
      <c r="M39" s="414"/>
      <c r="N39" s="413"/>
      <c r="O39" s="413"/>
      <c r="P39" s="413"/>
      <c r="Q39" s="413"/>
      <c r="R39" s="413"/>
      <c r="S39" s="413"/>
      <c r="T39" s="414"/>
      <c r="U39" s="414"/>
      <c r="V39" s="182"/>
    </row>
    <row r="40" spans="1:28" ht="13">
      <c r="A40" s="393" t="s">
        <v>530</v>
      </c>
      <c r="B40" s="394"/>
      <c r="C40" s="444"/>
      <c r="D40" s="512" t="s">
        <v>538</v>
      </c>
      <c r="E40" s="407"/>
      <c r="F40" s="80" t="s">
        <v>83</v>
      </c>
      <c r="G40" s="84"/>
      <c r="H40" s="423" t="s">
        <v>84</v>
      </c>
      <c r="I40" s="446"/>
      <c r="J40" s="175" t="s">
        <v>85</v>
      </c>
      <c r="K40" s="175"/>
      <c r="L40" s="765" t="s">
        <v>86</v>
      </c>
      <c r="M40" s="766"/>
      <c r="N40" s="766"/>
      <c r="O40" s="766"/>
      <c r="P40" s="766"/>
      <c r="Q40" s="766"/>
      <c r="R40" s="766"/>
      <c r="S40" s="766"/>
      <c r="T40" s="766"/>
      <c r="U40" s="766"/>
      <c r="V40" s="767"/>
    </row>
    <row r="41" spans="1:28" ht="13">
      <c r="A41" s="400" t="s">
        <v>531</v>
      </c>
      <c r="C41" s="409"/>
      <c r="D41" s="501" t="s">
        <v>88</v>
      </c>
      <c r="F41" s="768"/>
      <c r="G41" s="769"/>
      <c r="H41" s="400" t="s">
        <v>89</v>
      </c>
      <c r="I41" s="447"/>
      <c r="J41" s="177" t="s">
        <v>90</v>
      </c>
      <c r="K41" s="177"/>
      <c r="L41" s="173"/>
      <c r="V41" s="178"/>
    </row>
    <row r="42" spans="1:28">
      <c r="A42" s="400" t="s">
        <v>532</v>
      </c>
      <c r="C42" s="401"/>
      <c r="F42" s="768"/>
      <c r="G42" s="769"/>
      <c r="H42" s="400"/>
      <c r="I42" s="447"/>
      <c r="J42" s="177" t="s">
        <v>94</v>
      </c>
      <c r="K42" s="177"/>
      <c r="L42" s="173"/>
      <c r="V42" s="178"/>
    </row>
    <row r="43" spans="1:28" ht="12" customHeight="1">
      <c r="A43" s="412"/>
      <c r="B43" s="413"/>
      <c r="C43" s="448"/>
      <c r="D43" s="501" t="s">
        <v>95</v>
      </c>
      <c r="F43" s="768"/>
      <c r="G43" s="769"/>
      <c r="H43" s="400" t="s">
        <v>96</v>
      </c>
      <c r="I43" s="447"/>
      <c r="J43" s="177"/>
      <c r="K43" s="177"/>
      <c r="L43" s="173"/>
      <c r="V43" s="178"/>
    </row>
    <row r="44" spans="1:28" ht="13">
      <c r="A44" s="393" t="s">
        <v>97</v>
      </c>
      <c r="B44" s="407"/>
      <c r="C44" s="395"/>
      <c r="D44" s="501" t="s">
        <v>98</v>
      </c>
      <c r="F44" s="88" t="s">
        <v>99</v>
      </c>
      <c r="G44" s="85"/>
      <c r="H44" s="400" t="s">
        <v>89</v>
      </c>
      <c r="I44" s="447"/>
      <c r="J44" s="177" t="s">
        <v>100</v>
      </c>
      <c r="K44" s="177"/>
      <c r="L44" s="173"/>
      <c r="V44" s="178"/>
    </row>
    <row r="45" spans="1:28" ht="14.25" customHeight="1">
      <c r="A45" s="400" t="s">
        <v>546</v>
      </c>
      <c r="C45" s="401"/>
      <c r="D45" s="501" t="s">
        <v>101</v>
      </c>
      <c r="F45" s="89"/>
      <c r="G45" s="187"/>
      <c r="H45" s="400" t="s">
        <v>102</v>
      </c>
      <c r="I45" s="447"/>
      <c r="J45" s="177" t="s">
        <v>533</v>
      </c>
      <c r="K45" s="177"/>
      <c r="L45" s="770" t="s">
        <v>104</v>
      </c>
      <c r="M45" s="771"/>
      <c r="N45" s="771"/>
      <c r="O45" s="771"/>
      <c r="P45" s="771"/>
      <c r="Q45" s="771"/>
      <c r="R45" s="771"/>
      <c r="S45" s="771"/>
      <c r="T45" s="771"/>
      <c r="U45" s="771"/>
      <c r="V45" s="772"/>
    </row>
    <row r="46" spans="1:28" ht="16.25" customHeight="1">
      <c r="A46" s="412"/>
      <c r="B46" s="413"/>
      <c r="C46" s="414"/>
      <c r="D46" s="513"/>
      <c r="E46" s="413"/>
      <c r="F46" s="778" t="s">
        <v>1066</v>
      </c>
      <c r="G46" s="782"/>
      <c r="H46" s="778" t="s">
        <v>1065</v>
      </c>
      <c r="I46" s="782"/>
      <c r="J46" s="181" t="s">
        <v>105</v>
      </c>
      <c r="K46" s="181"/>
      <c r="L46" s="762" t="s">
        <v>106</v>
      </c>
      <c r="M46" s="763"/>
      <c r="N46" s="763"/>
      <c r="O46" s="763"/>
      <c r="P46" s="763"/>
      <c r="Q46" s="763"/>
      <c r="R46" s="763"/>
      <c r="S46" s="763"/>
      <c r="T46" s="763"/>
      <c r="U46" s="763"/>
      <c r="V46" s="764"/>
    </row>
    <row r="47" spans="1:28" ht="18" customHeight="1"/>
    <row r="48" spans="1:28" ht="35" customHeight="1"/>
    <row r="49" spans="1:22" s="460" customFormat="1" ht="17.25" customHeight="1">
      <c r="A49" s="203" t="s">
        <v>942</v>
      </c>
      <c r="B49" s="169"/>
      <c r="C49" s="203" t="s">
        <v>597</v>
      </c>
      <c r="D49" s="500"/>
      <c r="E49" s="168"/>
      <c r="F49" s="203" t="s">
        <v>936</v>
      </c>
      <c r="G49" s="169"/>
      <c r="H49" s="203" t="s">
        <v>597</v>
      </c>
      <c r="K49" s="225"/>
      <c r="L49" s="225"/>
      <c r="V49" s="226"/>
    </row>
    <row r="50" spans="1:22" s="460" customFormat="1" ht="17.25" customHeight="1">
      <c r="A50" s="203" t="s">
        <v>943</v>
      </c>
      <c r="B50" s="169"/>
      <c r="C50" s="203" t="s">
        <v>948</v>
      </c>
      <c r="D50" s="500"/>
      <c r="E50" s="168"/>
      <c r="F50" s="203" t="s">
        <v>937</v>
      </c>
      <c r="G50" s="169"/>
      <c r="H50" s="203" t="s">
        <v>947</v>
      </c>
      <c r="K50" s="225"/>
      <c r="L50" s="225"/>
      <c r="V50" s="226"/>
    </row>
    <row r="51" spans="1:22" s="460" customFormat="1" ht="17.25" customHeight="1">
      <c r="A51" s="203" t="s">
        <v>944</v>
      </c>
      <c r="B51" s="169"/>
      <c r="C51" s="203" t="s">
        <v>947</v>
      </c>
      <c r="D51" s="500"/>
      <c r="E51" s="168"/>
      <c r="F51" s="203" t="s">
        <v>938</v>
      </c>
      <c r="G51" s="169"/>
      <c r="H51" s="203" t="s">
        <v>597</v>
      </c>
      <c r="K51" s="225"/>
      <c r="L51" s="225"/>
      <c r="V51" s="226"/>
    </row>
    <row r="52" spans="1:22" s="460" customFormat="1" ht="17.25" customHeight="1">
      <c r="A52" s="203" t="s">
        <v>945</v>
      </c>
      <c r="B52" s="169"/>
      <c r="C52" s="203" t="s">
        <v>597</v>
      </c>
      <c r="D52" s="500"/>
      <c r="E52" s="168"/>
      <c r="F52" s="203" t="s">
        <v>939</v>
      </c>
      <c r="G52" s="169"/>
      <c r="H52" s="203" t="s">
        <v>597</v>
      </c>
      <c r="K52" s="225"/>
      <c r="L52" s="225"/>
      <c r="V52" s="226"/>
    </row>
    <row r="53" spans="1:22" s="460" customFormat="1" ht="17.25" customHeight="1">
      <c r="A53" s="203" t="s">
        <v>946</v>
      </c>
      <c r="B53" s="169"/>
      <c r="C53" s="203" t="s">
        <v>597</v>
      </c>
      <c r="D53" s="500"/>
      <c r="E53" s="168"/>
      <c r="F53" s="203" t="s">
        <v>941</v>
      </c>
      <c r="G53" s="169"/>
      <c r="H53" s="203" t="s">
        <v>597</v>
      </c>
      <c r="K53" s="225"/>
      <c r="L53" s="225"/>
      <c r="V53" s="226"/>
    </row>
    <row r="54" spans="1:22" ht="20">
      <c r="A54" s="168"/>
      <c r="B54" s="168"/>
      <c r="C54" s="168"/>
      <c r="D54" s="500"/>
      <c r="E54" s="168"/>
      <c r="F54" s="203" t="s">
        <v>940</v>
      </c>
      <c r="H54" s="203" t="s">
        <v>597</v>
      </c>
    </row>
    <row r="55" spans="1:22" ht="14">
      <c r="A55" s="459"/>
      <c r="B55" s="435"/>
      <c r="C55" s="167"/>
      <c r="D55" s="514"/>
    </row>
    <row r="56" spans="1:22" ht="14">
      <c r="A56" s="450"/>
      <c r="B56" s="435"/>
      <c r="C56" s="167"/>
      <c r="D56" s="514"/>
    </row>
    <row r="57" spans="1:22" ht="14">
      <c r="A57" s="452"/>
      <c r="B57" s="435"/>
      <c r="C57" s="167"/>
      <c r="D57" s="514"/>
    </row>
    <row r="58" spans="1:22" ht="14">
      <c r="A58" s="452"/>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35"/>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35"/>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row r="88" spans="2:4" ht="14">
      <c r="B88" s="435"/>
      <c r="C88" s="167"/>
      <c r="D88" s="514"/>
    </row>
  </sheetData>
  <mergeCells count="9">
    <mergeCell ref="F46:G46"/>
    <mergeCell ref="H46:I46"/>
    <mergeCell ref="L46:V46"/>
    <mergeCell ref="B38:C39"/>
    <mergeCell ref="L40:V40"/>
    <mergeCell ref="F41:G41"/>
    <mergeCell ref="F42:G42"/>
    <mergeCell ref="F43:G43"/>
    <mergeCell ref="L45:V45"/>
  </mergeCells>
  <printOptions horizontalCentered="1"/>
  <pageMargins left="0.19685039370078741" right="0" top="0.15748031496062992" bottom="0.15748031496062992" header="0.11811023622047245" footer="0.15748031496062992"/>
  <pageSetup paperSize="9" scale="70" firstPageNumber="4294963191" fitToHeight="2" orientation="landscape" r:id="rId1"/>
  <headerFooter alignWithMargins="0">
    <oddHeader>&amp;R&amp;"Calibri"&amp;10&amp;K000000 Confidential&amp;1#_x000D_</oddHead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B84"/>
  <sheetViews>
    <sheetView topLeftCell="A13" zoomScale="70" zoomScaleNormal="70"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20.7265625" style="386" bestFit="1"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15"/>
      <c r="I10" s="61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474"/>
      <c r="E18" s="525"/>
      <c r="F18" s="325" t="str">
        <f>IF(D18="","",VLOOKUP(B18,Data!$B$5:$L$502,11,FALSE))</f>
        <v/>
      </c>
      <c r="G18" s="326" t="str">
        <f t="shared" ref="G18:G33"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409</v>
      </c>
      <c r="C19" s="324" t="str">
        <f>IF(D19="","",VLOOKUP(B19,Data!$B$5:$L$502,2,FALSE))</f>
        <v>ZU62650</v>
      </c>
      <c r="D19" s="470">
        <v>5</v>
      </c>
      <c r="E19" s="525" t="s">
        <v>528</v>
      </c>
      <c r="F19" s="325">
        <f>IF(D19="","",VLOOKUP(B19,Data!$B$5:$L$502,11,FALSE))</f>
        <v>6876.72</v>
      </c>
      <c r="G19" s="326">
        <f t="shared" si="0"/>
        <v>34383.599999999999</v>
      </c>
      <c r="H19" s="327" t="str">
        <f>IF(D19="","",VLOOKUP(B19,Data!$B$5:$D$502,3,FALSE))</f>
        <v>C/T</v>
      </c>
      <c r="I19" s="327" t="str">
        <f>IF(D19="","",VLOOKUP(B19,Data!$B$5:$M$502,12,FALSE))</f>
        <v>Indonesia</v>
      </c>
      <c r="J19" s="356" t="s">
        <v>1036</v>
      </c>
      <c r="K19" s="325">
        <f>IF(D19="","",VLOOKUP(B19,Data!$B$5:$E$502,4,FALSE)*D19)</f>
        <v>1690</v>
      </c>
      <c r="L19" s="325">
        <f>IF(D19="","",VLOOKUP(B19,Data!$B$5:$F$502,5,FALSE)*D19)</f>
        <v>1520</v>
      </c>
      <c r="M19" s="357"/>
      <c r="N19" s="358"/>
      <c r="O19" s="359"/>
      <c r="P19" s="360"/>
      <c r="Q19" s="359"/>
      <c r="R19" s="359"/>
      <c r="S19" s="360"/>
      <c r="T19" s="361"/>
      <c r="U19" s="360"/>
      <c r="V19" s="334">
        <f>IF(D19="","",VLOOKUP(B19,Data!$B$5:$J$502,9,FALSE)*D19)</f>
        <v>9.0300000000000011</v>
      </c>
      <c r="X19" s="386"/>
      <c r="Y19" s="386"/>
      <c r="Z19" s="386"/>
      <c r="AA19" s="386"/>
      <c r="AB19" s="386"/>
    </row>
    <row r="20" spans="1:28" s="468" customFormat="1" ht="19.25" customHeight="1">
      <c r="A20" s="540">
        <v>2</v>
      </c>
      <c r="B20" s="584" t="s">
        <v>330</v>
      </c>
      <c r="C20" s="324" t="str">
        <f>IF(D20="","",VLOOKUP(B20,Data!$B$5:$L$502,2,FALSE))</f>
        <v>ZV78120</v>
      </c>
      <c r="D20" s="485">
        <v>1</v>
      </c>
      <c r="E20" s="525"/>
      <c r="F20" s="325">
        <f>IF(D20="","",VLOOKUP(B20,Data!$B$5:$L$502,11,FALSE))</f>
        <v>8032.52</v>
      </c>
      <c r="G20" s="326">
        <f t="shared" si="0"/>
        <v>8032.52</v>
      </c>
      <c r="H20" s="327" t="str">
        <f>IF(D20="","",VLOOKUP(B20,Data!$B$5:$D$502,3,FALSE))</f>
        <v>C/T</v>
      </c>
      <c r="I20" s="327" t="str">
        <f>IF(D20="","",VLOOKUP(B20,Data!$B$5:$M$502,12,FALSE))</f>
        <v>Indonesia</v>
      </c>
      <c r="J20" s="356" t="s">
        <v>1036</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386"/>
      <c r="Y20" s="386"/>
      <c r="Z20" s="386"/>
      <c r="AA20" s="386"/>
      <c r="AB20" s="386"/>
    </row>
    <row r="21" spans="1:28" s="468" customFormat="1" ht="19.25" customHeight="1">
      <c r="A21" s="540">
        <v>3</v>
      </c>
      <c r="B21" s="584" t="s">
        <v>378</v>
      </c>
      <c r="C21" s="324" t="str">
        <f>IF(D21="","",VLOOKUP(B21,Data!$B$5:$L$502,2,FALSE))</f>
        <v>WQ78270</v>
      </c>
      <c r="D21" s="485">
        <v>1</v>
      </c>
      <c r="E21" s="525" t="s">
        <v>529</v>
      </c>
      <c r="F21" s="325">
        <f>IF(D21="","",VLOOKUP(B21,Data!$B$5:$L$502,11,FALSE))</f>
        <v>5429.44</v>
      </c>
      <c r="G21" s="326">
        <f t="shared" si="0"/>
        <v>5429.44</v>
      </c>
      <c r="H21" s="327" t="str">
        <f>IF(D21="","",VLOOKUP(B21,Data!$B$5:$D$502,3,FALSE))</f>
        <v>C/T</v>
      </c>
      <c r="I21" s="327" t="str">
        <f>IF(D21="","",VLOOKUP(B21,Data!$B$5:$M$502,12,FALSE))</f>
        <v>Indonesia</v>
      </c>
      <c r="J21" s="356" t="s">
        <v>1036</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386"/>
      <c r="Y21" s="386"/>
      <c r="Z21" s="386"/>
      <c r="AA21" s="386"/>
      <c r="AB21" s="386"/>
    </row>
    <row r="22" spans="1:28" s="468" customFormat="1" ht="19.25" customHeight="1">
      <c r="A22" s="540">
        <v>4</v>
      </c>
      <c r="B22" s="584" t="s">
        <v>40</v>
      </c>
      <c r="C22" s="324" t="str">
        <f>IF(D22="","",VLOOKUP(B22,Data!$B$5:$L$502,2,FALSE))</f>
        <v>ZJ54410</v>
      </c>
      <c r="D22" s="485">
        <v>1</v>
      </c>
      <c r="E22" s="312"/>
      <c r="F22" s="325">
        <f>IF(D22="","",VLOOKUP(B22,Data!$B$5:$L$502,11,FALSE))</f>
        <v>4657.7700000000004</v>
      </c>
      <c r="G22" s="326">
        <f t="shared" si="0"/>
        <v>4657.7700000000004</v>
      </c>
      <c r="H22" s="327" t="str">
        <f>IF(D22="","",VLOOKUP(B22,Data!$B$5:$D$502,3,FALSE))</f>
        <v>C/T</v>
      </c>
      <c r="I22" s="327" t="str">
        <f>IF(D22="","",VLOOKUP(B22,Data!$B$5:$M$502,12,FALSE))</f>
        <v>Indonesia</v>
      </c>
      <c r="J22" s="356" t="s">
        <v>1036</v>
      </c>
      <c r="K22" s="325">
        <f>IF(D22="","",VLOOKUP(B22,Data!$B$5:$E$502,4,FALSE)*D22)</f>
        <v>305</v>
      </c>
      <c r="L22" s="325">
        <f>IF(D22="","",VLOOKUP(B22,Data!$B$5:$F$502,5,FALSE)*D22)</f>
        <v>269</v>
      </c>
      <c r="M22" s="357"/>
      <c r="N22" s="358"/>
      <c r="O22" s="359"/>
      <c r="P22" s="360"/>
      <c r="Q22" s="359"/>
      <c r="R22" s="359"/>
      <c r="S22" s="360"/>
      <c r="T22" s="361"/>
      <c r="U22" s="360"/>
      <c r="V22" s="334">
        <f>IF(D22="","",VLOOKUP(B22,Data!$B$5:$J$502,9,FALSE)*D22)</f>
        <v>1.534</v>
      </c>
      <c r="X22" s="386"/>
      <c r="Y22" s="386"/>
      <c r="Z22" s="386"/>
      <c r="AA22" s="386"/>
      <c r="AB22" s="386"/>
    </row>
    <row r="23" spans="1:28" s="468" customFormat="1" ht="19.25" customHeight="1">
      <c r="A23" s="540">
        <v>5</v>
      </c>
      <c r="B23" s="584" t="s">
        <v>382</v>
      </c>
      <c r="C23" s="324" t="str">
        <f>IF(D23="","",VLOOKUP(B23,Data!$B$5:$L$502,2,FALSE))</f>
        <v>WQ78310</v>
      </c>
      <c r="D23" s="485">
        <v>1</v>
      </c>
      <c r="E23" s="312"/>
      <c r="F23" s="325">
        <f>IF(D23="","",VLOOKUP(B23,Data!$B$5:$L$502,11,FALSE))</f>
        <v>6409.6</v>
      </c>
      <c r="G23" s="326">
        <f t="shared" si="0"/>
        <v>6409.6</v>
      </c>
      <c r="H23" s="327" t="str">
        <f>IF(D23="","",VLOOKUP(B23,Data!$B$5:$D$502,3,FALSE))</f>
        <v>C/T</v>
      </c>
      <c r="I23" s="327" t="str">
        <f>IF(D23="","",VLOOKUP(B23,Data!$B$5:$M$502,12,FALSE))</f>
        <v>Indonesia</v>
      </c>
      <c r="J23" s="356" t="s">
        <v>1036</v>
      </c>
      <c r="K23" s="325">
        <f>IF(D23="","",VLOOKUP(B23,Data!$B$5:$E$502,4,FALSE)*D23)</f>
        <v>317</v>
      </c>
      <c r="L23" s="325">
        <f>IF(D23="","",VLOOKUP(B23,Data!$B$5:$F$502,5,FALSE)*D23)</f>
        <v>279</v>
      </c>
      <c r="M23" s="357"/>
      <c r="N23" s="358"/>
      <c r="O23" s="359"/>
      <c r="P23" s="360"/>
      <c r="Q23" s="359"/>
      <c r="R23" s="359"/>
      <c r="S23" s="360"/>
      <c r="T23" s="361"/>
      <c r="U23" s="360"/>
      <c r="V23" s="334">
        <f>IF(D23="","",VLOOKUP(B23,Data!$B$5:$J$502,9,FALSE)*D23)</f>
        <v>1.806</v>
      </c>
      <c r="X23" s="386"/>
      <c r="Y23" s="386"/>
      <c r="Z23" s="386"/>
      <c r="AA23" s="386"/>
      <c r="AB23" s="386"/>
    </row>
    <row r="24" spans="1:28" s="468" customFormat="1" ht="19.25" customHeight="1">
      <c r="A24" s="540"/>
      <c r="B24" s="524" t="s">
        <v>1057</v>
      </c>
      <c r="C24" s="324" t="str">
        <f>IF(D24="","",VLOOKUP(B24,Data!$B$5:$L$502,2,FALSE))</f>
        <v/>
      </c>
      <c r="D24" s="381"/>
      <c r="E24" s="312" t="s">
        <v>971</v>
      </c>
      <c r="F24" s="325" t="str">
        <f>IF(D24="","",VLOOKUP(B24,Data!$B$5:$L$502,11,FALSE))</f>
        <v/>
      </c>
      <c r="G24" s="326" t="str">
        <f t="shared" si="0"/>
        <v>-</v>
      </c>
      <c r="H24" s="327" t="str">
        <f>IF(D24="","",VLOOKUP(B24,Data!$B$5:$D$502,3,FALSE))</f>
        <v/>
      </c>
      <c r="I24" s="327" t="str">
        <f>IF(D24="","",VLOOKUP(B24,Data!$B$5:$M$502,12,FALSE))</f>
        <v/>
      </c>
      <c r="J24" s="227"/>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386"/>
      <c r="Y24" s="386"/>
      <c r="Z24" s="386"/>
      <c r="AA24" s="386"/>
      <c r="AB24" s="386"/>
    </row>
    <row r="25" spans="1:28" s="468" customFormat="1" ht="19.25" customHeight="1">
      <c r="A25" s="540">
        <v>6</v>
      </c>
      <c r="B25" s="584" t="s">
        <v>353</v>
      </c>
      <c r="C25" s="324" t="str">
        <f>IF(D25="","",VLOOKUP(B25,Data!$B$5:$L$502,2,FALSE))</f>
        <v>ZF71250</v>
      </c>
      <c r="D25" s="485">
        <v>3</v>
      </c>
      <c r="E25" s="525"/>
      <c r="F25" s="325">
        <f>IF(D25="","",VLOOKUP(B25,Data!$B$5:$L$502,11,FALSE))</f>
        <v>1991.71</v>
      </c>
      <c r="G25" s="326">
        <f t="shared" si="0"/>
        <v>5975.13</v>
      </c>
      <c r="H25" s="327" t="str">
        <f>IF(D25="","",VLOOKUP(B25,Data!$B$5:$D$502,3,FALSE))</f>
        <v>C/T</v>
      </c>
      <c r="I25" s="327" t="str">
        <f>IF(D25="","",VLOOKUP(B25,Data!$B$5:$M$502,12,FALSE))</f>
        <v>Indonesia</v>
      </c>
      <c r="J25" s="356" t="s">
        <v>1056</v>
      </c>
      <c r="K25" s="325">
        <f>IF(D25="","",VLOOKUP(B25,Data!$B$5:$E$502,4,FALSE)*D25)</f>
        <v>660</v>
      </c>
      <c r="L25" s="325">
        <f>IF(D25="","",VLOOKUP(B25,Data!$B$5:$F$502,5,FALSE)*D25)</f>
        <v>597</v>
      </c>
      <c r="M25" s="357"/>
      <c r="N25" s="358"/>
      <c r="O25" s="359"/>
      <c r="P25" s="360"/>
      <c r="Q25" s="359"/>
      <c r="R25" s="359"/>
      <c r="S25" s="360"/>
      <c r="T25" s="361"/>
      <c r="U25" s="360"/>
      <c r="V25" s="334">
        <f>IF(D25="","",VLOOKUP(B25,Data!$B$5:$J$502,9,FALSE)*D25)</f>
        <v>3.5550000000000002</v>
      </c>
      <c r="X25" s="386"/>
      <c r="Y25" s="386"/>
      <c r="Z25" s="386"/>
      <c r="AA25" s="386"/>
      <c r="AB25" s="386"/>
    </row>
    <row r="26" spans="1:28" s="468" customFormat="1" ht="19.25" customHeight="1">
      <c r="A26" s="540">
        <v>7</v>
      </c>
      <c r="B26" s="584" t="s">
        <v>33</v>
      </c>
      <c r="C26" s="324" t="str">
        <f>IF(D26="","",VLOOKUP(B26,Data!$B$5:$L$502,2,FALSE))</f>
        <v>ZQ21300</v>
      </c>
      <c r="D26" s="485">
        <v>1</v>
      </c>
      <c r="E26" s="525"/>
      <c r="F26" s="325">
        <f>IF(D26="","",VLOOKUP(B26,Data!$B$5:$L$502,11,FALSE))</f>
        <v>2033.63</v>
      </c>
      <c r="G26" s="326">
        <f t="shared" si="0"/>
        <v>2033.63</v>
      </c>
      <c r="H26" s="327" t="str">
        <f>IF(D26="","",VLOOKUP(B26,Data!$B$5:$D$502,3,FALSE))</f>
        <v>C/T</v>
      </c>
      <c r="I26" s="327" t="str">
        <f>IF(D26="","",VLOOKUP(B26,Data!$B$5:$M$502,12,FALSE))</f>
        <v>Indonesia</v>
      </c>
      <c r="J26" s="356" t="s">
        <v>1056</v>
      </c>
      <c r="K26" s="325">
        <f>IF(D26="","",VLOOKUP(B26,Data!$B$5:$E$502,4,FALSE)*D26)</f>
        <v>220</v>
      </c>
      <c r="L26" s="325">
        <f>IF(D26="","",VLOOKUP(B26,Data!$B$5:$F$502,5,FALSE)*D26)</f>
        <v>199</v>
      </c>
      <c r="M26" s="357"/>
      <c r="N26" s="358"/>
      <c r="O26" s="359"/>
      <c r="P26" s="360"/>
      <c r="Q26" s="359"/>
      <c r="R26" s="359"/>
      <c r="S26" s="360"/>
      <c r="T26" s="361"/>
      <c r="U26" s="360"/>
      <c r="V26" s="334">
        <f>IF(D26="","",VLOOKUP(B26,Data!$B$5:$J$502,9,FALSE)*D26)</f>
        <v>1.1850000000000001</v>
      </c>
      <c r="X26" s="386"/>
      <c r="Y26" s="386"/>
      <c r="Z26" s="386"/>
      <c r="AA26" s="386"/>
      <c r="AB26" s="386"/>
    </row>
    <row r="27" spans="1:28" s="468" customFormat="1" ht="19.25" customHeight="1">
      <c r="A27" s="540">
        <v>8</v>
      </c>
      <c r="B27" s="584" t="s">
        <v>26</v>
      </c>
      <c r="C27" s="324" t="str">
        <f>IF(D27="","",VLOOKUP(B27,Data!$B$5:$L$502,2,FALSE))</f>
        <v>ZJ73730</v>
      </c>
      <c r="D27" s="485">
        <v>2</v>
      </c>
      <c r="E27" s="525"/>
      <c r="F27" s="325">
        <f>IF(D27="","",VLOOKUP(B27,Data!$B$5:$L$502,11,FALSE))</f>
        <v>2456.2800000000002</v>
      </c>
      <c r="G27" s="326">
        <f t="shared" si="0"/>
        <v>4912.5600000000004</v>
      </c>
      <c r="H27" s="327" t="str">
        <f>IF(D27="","",VLOOKUP(B27,Data!$B$5:$D$502,3,FALSE))</f>
        <v>C/T</v>
      </c>
      <c r="I27" s="327" t="str">
        <f>IF(D27="","",VLOOKUP(B27,Data!$B$5:$M$502,12,FALSE))</f>
        <v>Indonesia</v>
      </c>
      <c r="J27" s="356" t="s">
        <v>1056</v>
      </c>
      <c r="K27" s="325">
        <f>IF(D27="","",VLOOKUP(B27,Data!$B$5:$E$502,4,FALSE)*D27)</f>
        <v>440</v>
      </c>
      <c r="L27" s="325">
        <f>IF(D27="","",VLOOKUP(B27,Data!$B$5:$F$502,5,FALSE)*D27)</f>
        <v>398</v>
      </c>
      <c r="M27" s="357"/>
      <c r="N27" s="358"/>
      <c r="O27" s="359"/>
      <c r="P27" s="360"/>
      <c r="Q27" s="359"/>
      <c r="R27" s="359"/>
      <c r="S27" s="360"/>
      <c r="T27" s="361"/>
      <c r="U27" s="360"/>
      <c r="V27" s="334">
        <f>IF(D27="","",VLOOKUP(B27,Data!$B$5:$J$502,9,FALSE)*D27)</f>
        <v>2.37</v>
      </c>
      <c r="X27" s="386"/>
      <c r="Y27" s="386"/>
      <c r="Z27" s="386"/>
      <c r="AA27" s="386"/>
      <c r="AB27" s="386"/>
    </row>
    <row r="28" spans="1:28" s="468" customFormat="1" ht="19.25" customHeight="1">
      <c r="A28" s="540">
        <v>9</v>
      </c>
      <c r="B28" s="584" t="s">
        <v>396</v>
      </c>
      <c r="C28" s="324" t="str">
        <f>IF(D28="","",VLOOKUP(B28,Data!$B$5:$L$502,2,FALSE))</f>
        <v>ZW44780</v>
      </c>
      <c r="D28" s="485">
        <v>1</v>
      </c>
      <c r="E28" s="525"/>
      <c r="F28" s="325">
        <f>IF(D28="","",VLOOKUP(B28,Data!$B$5:$L$502,11,FALSE))</f>
        <v>2167.13</v>
      </c>
      <c r="G28" s="326">
        <f t="shared" si="0"/>
        <v>2167.13</v>
      </c>
      <c r="H28" s="327" t="str">
        <f>IF(D28="","",VLOOKUP(B28,Data!$B$5:$D$502,3,FALSE))</f>
        <v>C/T</v>
      </c>
      <c r="I28" s="327" t="str">
        <f>IF(D28="","",VLOOKUP(B28,Data!$B$5:$M$502,12,FALSE))</f>
        <v>Indonesia</v>
      </c>
      <c r="J28" s="356" t="s">
        <v>1056</v>
      </c>
      <c r="K28" s="325">
        <f>IF(D28="","",VLOOKUP(B28,Data!$B$5:$E$502,4,FALSE)*D28)</f>
        <v>220</v>
      </c>
      <c r="L28" s="325">
        <f>IF(D28="","",VLOOKUP(B28,Data!$B$5:$F$502,5,FALSE)*D28)</f>
        <v>199</v>
      </c>
      <c r="M28" s="357"/>
      <c r="N28" s="358"/>
      <c r="O28" s="359"/>
      <c r="P28" s="360"/>
      <c r="Q28" s="359"/>
      <c r="R28" s="359"/>
      <c r="S28" s="360"/>
      <c r="T28" s="361"/>
      <c r="U28" s="360"/>
      <c r="V28" s="334">
        <f>IF(D28="","",VLOOKUP(B28,Data!$B$5:$J$502,9,FALSE)*D28)</f>
        <v>1.1850000000000001</v>
      </c>
      <c r="X28" s="386"/>
      <c r="Y28" s="386"/>
      <c r="Z28" s="386"/>
      <c r="AA28" s="386"/>
      <c r="AB28" s="386"/>
    </row>
    <row r="29" spans="1:28" s="468" customFormat="1" ht="19.25" customHeight="1">
      <c r="A29" s="540">
        <v>10</v>
      </c>
      <c r="B29" s="584" t="s">
        <v>27</v>
      </c>
      <c r="C29" s="324" t="str">
        <f>IF(D29="","",VLOOKUP(B29,Data!$B$5:$L$502,2,FALSE))</f>
        <v>ZJ73750</v>
      </c>
      <c r="D29" s="485">
        <v>1</v>
      </c>
      <c r="E29" s="525"/>
      <c r="F29" s="325">
        <f>IF(D29="","",VLOOKUP(B29,Data!$B$5:$L$502,11,FALSE))</f>
        <v>2662.91</v>
      </c>
      <c r="G29" s="326">
        <f t="shared" si="0"/>
        <v>2662.91</v>
      </c>
      <c r="H29" s="327" t="str">
        <f>IF(D29="","",VLOOKUP(B29,Data!$B$5:$D$502,3,FALSE))</f>
        <v>C/T</v>
      </c>
      <c r="I29" s="327" t="str">
        <f>IF(D29="","",VLOOKUP(B29,Data!$B$5:$M$502,12,FALSE))</f>
        <v>Indonesia</v>
      </c>
      <c r="J29" s="356" t="s">
        <v>1056</v>
      </c>
      <c r="K29" s="325">
        <f>IF(D29="","",VLOOKUP(B29,Data!$B$5:$E$502,4,FALSE)*D29)</f>
        <v>267</v>
      </c>
      <c r="L29" s="325">
        <f>IF(D29="","",VLOOKUP(B29,Data!$B$5:$F$502,5,FALSE)*D29)</f>
        <v>242</v>
      </c>
      <c r="M29" s="357"/>
      <c r="N29" s="358"/>
      <c r="O29" s="359"/>
      <c r="P29" s="360"/>
      <c r="Q29" s="359"/>
      <c r="R29" s="359"/>
      <c r="S29" s="360"/>
      <c r="T29" s="361"/>
      <c r="U29" s="360"/>
      <c r="V29" s="334">
        <f>IF(D29="","",VLOOKUP(B29,Data!$B$5:$J$502,9,FALSE)*D29)</f>
        <v>1.488</v>
      </c>
      <c r="X29" s="386"/>
      <c r="Y29" s="386"/>
      <c r="Z29" s="386"/>
      <c r="AA29" s="386"/>
      <c r="AB29" s="386"/>
    </row>
    <row r="30" spans="1:28" s="468" customFormat="1" ht="19.25" customHeight="1">
      <c r="A30" s="540">
        <v>11</v>
      </c>
      <c r="B30" s="584" t="s">
        <v>28</v>
      </c>
      <c r="C30" s="324" t="str">
        <f>IF(D30="","",VLOOKUP(B30,Data!$B$5:$L$502,2,FALSE))</f>
        <v>ZJ73760</v>
      </c>
      <c r="D30" s="485">
        <v>2</v>
      </c>
      <c r="E30" s="525"/>
      <c r="F30" s="325">
        <f>IF(D30="","",VLOOKUP(B30,Data!$B$5:$L$502,11,FALSE))</f>
        <v>2671.97</v>
      </c>
      <c r="G30" s="326">
        <f t="shared" si="0"/>
        <v>5343.94</v>
      </c>
      <c r="H30" s="327" t="str">
        <f>IF(D30="","",VLOOKUP(B30,Data!$B$5:$D$502,3,FALSE))</f>
        <v>C/T</v>
      </c>
      <c r="I30" s="327" t="str">
        <f>IF(D30="","",VLOOKUP(B30,Data!$B$5:$M$502,12,FALSE))</f>
        <v>Indonesia</v>
      </c>
      <c r="J30" s="356" t="s">
        <v>1056</v>
      </c>
      <c r="K30" s="325">
        <f>IF(D30="","",VLOOKUP(B30,Data!$B$5:$E$502,4,FALSE)*D30)</f>
        <v>534</v>
      </c>
      <c r="L30" s="325">
        <f>IF(D30="","",VLOOKUP(B30,Data!$B$5:$F$502,5,FALSE)*D30)</f>
        <v>484</v>
      </c>
      <c r="M30" s="357"/>
      <c r="N30" s="358"/>
      <c r="O30" s="359"/>
      <c r="P30" s="360"/>
      <c r="Q30" s="359"/>
      <c r="R30" s="359"/>
      <c r="S30" s="360"/>
      <c r="T30" s="361"/>
      <c r="U30" s="360"/>
      <c r="V30" s="334">
        <f>IF(D30="","",VLOOKUP(B30,Data!$B$5:$J$502,9,FALSE)*D30)</f>
        <v>2.976</v>
      </c>
      <c r="X30" s="386"/>
      <c r="Y30" s="386"/>
      <c r="Z30" s="386"/>
      <c r="AA30" s="386"/>
      <c r="AB30" s="386"/>
    </row>
    <row r="31" spans="1:28" s="468" customFormat="1" ht="19.25" customHeight="1">
      <c r="A31" s="540">
        <v>12</v>
      </c>
      <c r="B31" s="584" t="s">
        <v>894</v>
      </c>
      <c r="C31" s="324" t="str">
        <f>IF(D31="","",VLOOKUP(B31,Data!$B$5:$L$502,2,FALSE))</f>
        <v>VCM7910</v>
      </c>
      <c r="D31" s="485">
        <v>1</v>
      </c>
      <c r="E31" s="525"/>
      <c r="F31" s="325">
        <f>IF(D31="","",VLOOKUP(B31,Data!$B$5:$L$502,11,FALSE))</f>
        <v>2518.09</v>
      </c>
      <c r="G31" s="326">
        <f t="shared" si="0"/>
        <v>2518.09</v>
      </c>
      <c r="H31" s="327" t="str">
        <f>IF(D31="","",VLOOKUP(B31,Data!$B$5:$D$502,3,FALSE))</f>
        <v>C/T</v>
      </c>
      <c r="I31" s="327" t="str">
        <f>IF(D31="","",VLOOKUP(B31,Data!$B$5:$M$502,12,FALSE))</f>
        <v>Indonesia</v>
      </c>
      <c r="J31" s="356" t="s">
        <v>1056</v>
      </c>
      <c r="K31" s="325">
        <f>IF(D31="","",VLOOKUP(B31,Data!$B$5:$E$502,4,FALSE)*D31)</f>
        <v>260</v>
      </c>
      <c r="L31" s="325">
        <f>IF(D31="","",VLOOKUP(B31,Data!$B$5:$F$502,5,FALSE)*D31)</f>
        <v>235</v>
      </c>
      <c r="M31" s="357"/>
      <c r="N31" s="358"/>
      <c r="O31" s="359"/>
      <c r="P31" s="360"/>
      <c r="Q31" s="359"/>
      <c r="R31" s="359"/>
      <c r="S31" s="360"/>
      <c r="T31" s="361"/>
      <c r="U31" s="360"/>
      <c r="V31" s="334">
        <f>IF(D31="","",VLOOKUP(B31,Data!$B$5:$J$502,9,FALSE)*D31)</f>
        <v>1.407</v>
      </c>
      <c r="X31" s="386"/>
      <c r="Y31" s="386"/>
      <c r="Z31" s="386"/>
      <c r="AA31" s="386"/>
      <c r="AB31" s="386"/>
    </row>
    <row r="32" spans="1:28" s="468" customFormat="1" ht="19.25" customHeight="1">
      <c r="A32" s="540">
        <v>13</v>
      </c>
      <c r="B32" s="584" t="s">
        <v>892</v>
      </c>
      <c r="C32" s="324" t="str">
        <f>IF(D32="","",VLOOKUP(B32,Data!$B$5:$L$502,2,FALSE))</f>
        <v>VCM7890</v>
      </c>
      <c r="D32" s="485">
        <v>7</v>
      </c>
      <c r="E32" s="525"/>
      <c r="F32" s="325">
        <f>IF(D32="","",VLOOKUP(B32,Data!$B$5:$L$502,11,FALSE))</f>
        <v>2253.08</v>
      </c>
      <c r="G32" s="326">
        <f>IF(D32&gt;0,D32*F32,"-")</f>
        <v>15771.56</v>
      </c>
      <c r="H32" s="327" t="str">
        <f>IF(D32="","",VLOOKUP(B32,Data!$B$5:$D$502,3,FALSE))</f>
        <v>C/T</v>
      </c>
      <c r="I32" s="327" t="str">
        <f>IF(D32="","",VLOOKUP(B32,Data!$B$5:$M$502,12,FALSE))</f>
        <v>Indonesia</v>
      </c>
      <c r="J32" s="356" t="s">
        <v>1056</v>
      </c>
      <c r="K32" s="325">
        <f>IF(D32="","",VLOOKUP(B32,Data!$B$5:$E$502,4,FALSE)*D32)</f>
        <v>1820</v>
      </c>
      <c r="L32" s="325">
        <f>IF(D32="","",VLOOKUP(B32,Data!$B$5:$F$502,5,FALSE)*D32)</f>
        <v>1645</v>
      </c>
      <c r="M32" s="357"/>
      <c r="N32" s="358"/>
      <c r="O32" s="359"/>
      <c r="P32" s="360"/>
      <c r="Q32" s="359"/>
      <c r="R32" s="359"/>
      <c r="S32" s="360"/>
      <c r="T32" s="361"/>
      <c r="U32" s="360"/>
      <c r="V32" s="334">
        <f>IF(D32="","",VLOOKUP(B32,Data!$B$5:$J$502,9,FALSE)*D32)</f>
        <v>9.8490000000000002</v>
      </c>
      <c r="X32" s="386"/>
      <c r="Y32" s="386"/>
      <c r="Z32" s="386"/>
      <c r="AA32" s="386"/>
      <c r="AB32" s="386"/>
    </row>
    <row r="33" spans="1:28" s="468" customFormat="1" ht="19.25" customHeight="1">
      <c r="A33" s="540"/>
      <c r="B33" s="499"/>
      <c r="C33" s="324" t="str">
        <f>IF(D33="","",VLOOKUP(B33,Data!$B$5:$L$502,2,FALSE))</f>
        <v/>
      </c>
      <c r="D33" s="485"/>
      <c r="E33" s="312"/>
      <c r="F33" s="325" t="str">
        <f>IF(D33="","",VLOOKUP(B33,Data!$B$5:$L$502,11,FALSE))</f>
        <v/>
      </c>
      <c r="G33" s="326" t="str">
        <f t="shared" si="0"/>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386"/>
      <c r="Y33" s="386"/>
      <c r="Z33" s="386"/>
      <c r="AA33" s="386"/>
      <c r="AB33" s="386"/>
    </row>
    <row r="34" spans="1:28" s="440" customFormat="1" ht="17.5">
      <c r="A34" s="540"/>
      <c r="B34" s="784" t="s">
        <v>1071</v>
      </c>
      <c r="C34" s="785"/>
      <c r="D34" s="510">
        <f>SUM(D17:D33)</f>
        <v>27</v>
      </c>
      <c r="E34" s="463"/>
      <c r="F34" s="351"/>
      <c r="G34" s="351">
        <f>SUM(G17:G33)</f>
        <v>100297.88</v>
      </c>
      <c r="H34" s="462"/>
      <c r="I34" s="462"/>
      <c r="J34" s="462"/>
      <c r="K34" s="351">
        <f>SUM(K17:K33)</f>
        <v>7383</v>
      </c>
      <c r="L34" s="351">
        <f>SUM(L17:L33)</f>
        <v>6640</v>
      </c>
      <c r="M34" s="351">
        <f>SUM(M18:M33)</f>
        <v>0</v>
      </c>
      <c r="N34" s="351" t="e">
        <f>SUM(#REF!)</f>
        <v>#REF!</v>
      </c>
      <c r="O34" s="351">
        <f>SUM(O18:O33)</f>
        <v>0</v>
      </c>
      <c r="P34" s="351">
        <f>SUM(P18:P33)</f>
        <v>0</v>
      </c>
      <c r="Q34" s="351" t="e">
        <f>SUM(#REF!)</f>
        <v>#REF!</v>
      </c>
      <c r="R34" s="351">
        <f>SUM(R18:R33)</f>
        <v>0</v>
      </c>
      <c r="S34" s="351">
        <f>SUM(S18:S33)</f>
        <v>0</v>
      </c>
      <c r="T34" s="351"/>
      <c r="U34" s="351">
        <f>SUM(U18:U33)</f>
        <v>0</v>
      </c>
      <c r="V34" s="354">
        <f>SUM(V17:V33)</f>
        <v>39.725000000000001</v>
      </c>
    </row>
    <row r="35" spans="1:28" ht="16.5">
      <c r="A35" s="540"/>
      <c r="B35" s="786"/>
      <c r="C35" s="787"/>
      <c r="D35" s="511"/>
      <c r="E35" s="412"/>
      <c r="F35" s="183" t="s">
        <v>821</v>
      </c>
      <c r="G35" s="180"/>
      <c r="H35" s="442"/>
      <c r="I35" s="442"/>
      <c r="J35" s="442"/>
      <c r="K35" s="184"/>
      <c r="L35" s="180"/>
      <c r="M35" s="414"/>
      <c r="N35" s="413"/>
      <c r="O35" s="413"/>
      <c r="P35" s="413"/>
      <c r="Q35" s="413"/>
      <c r="R35" s="413"/>
      <c r="S35" s="413"/>
      <c r="T35" s="414"/>
      <c r="U35" s="414"/>
      <c r="V35" s="182"/>
    </row>
    <row r="36" spans="1:28" ht="13">
      <c r="A36" s="393" t="s">
        <v>530</v>
      </c>
      <c r="B36" s="394"/>
      <c r="C36" s="444"/>
      <c r="D36" s="512" t="s">
        <v>538</v>
      </c>
      <c r="E36" s="407"/>
      <c r="F36" s="80" t="s">
        <v>83</v>
      </c>
      <c r="G36" s="84"/>
      <c r="H36" s="423" t="s">
        <v>84</v>
      </c>
      <c r="I36" s="446"/>
      <c r="J36" s="175" t="s">
        <v>85</v>
      </c>
      <c r="K36" s="175"/>
      <c r="L36" s="765" t="s">
        <v>86</v>
      </c>
      <c r="M36" s="766"/>
      <c r="N36" s="766"/>
      <c r="O36" s="766"/>
      <c r="P36" s="766"/>
      <c r="Q36" s="766"/>
      <c r="R36" s="766"/>
      <c r="S36" s="766"/>
      <c r="T36" s="766"/>
      <c r="U36" s="766"/>
      <c r="V36" s="767"/>
    </row>
    <row r="37" spans="1:28" ht="13">
      <c r="A37" s="400" t="s">
        <v>531</v>
      </c>
      <c r="C37" s="409"/>
      <c r="D37" s="501" t="s">
        <v>88</v>
      </c>
      <c r="F37" s="768"/>
      <c r="G37" s="769"/>
      <c r="H37" s="400" t="s">
        <v>89</v>
      </c>
      <c r="I37" s="447"/>
      <c r="J37" s="177" t="s">
        <v>90</v>
      </c>
      <c r="K37" s="177"/>
      <c r="L37" s="173"/>
      <c r="V37" s="178"/>
    </row>
    <row r="38" spans="1:28">
      <c r="A38" s="400" t="s">
        <v>532</v>
      </c>
      <c r="C38" s="401"/>
      <c r="F38" s="768"/>
      <c r="G38" s="769"/>
      <c r="H38" s="400"/>
      <c r="I38" s="447"/>
      <c r="J38" s="177" t="s">
        <v>94</v>
      </c>
      <c r="K38" s="177"/>
      <c r="L38" s="173"/>
      <c r="V38" s="178"/>
    </row>
    <row r="39" spans="1:28" ht="12" customHeight="1">
      <c r="A39" s="412"/>
      <c r="B39" s="413"/>
      <c r="C39" s="448"/>
      <c r="D39" s="501" t="s">
        <v>95</v>
      </c>
      <c r="F39" s="768"/>
      <c r="G39" s="769"/>
      <c r="H39" s="400" t="s">
        <v>96</v>
      </c>
      <c r="I39" s="447"/>
      <c r="J39" s="177"/>
      <c r="K39" s="177"/>
      <c r="L39" s="173"/>
      <c r="V39" s="178"/>
    </row>
    <row r="40" spans="1:28" ht="13">
      <c r="A40" s="393" t="s">
        <v>97</v>
      </c>
      <c r="B40" s="407"/>
      <c r="C40" s="395"/>
      <c r="D40" s="501" t="s">
        <v>98</v>
      </c>
      <c r="F40" s="88" t="s">
        <v>99</v>
      </c>
      <c r="G40" s="85"/>
      <c r="H40" s="400" t="s">
        <v>89</v>
      </c>
      <c r="I40" s="447"/>
      <c r="J40" s="177" t="s">
        <v>100</v>
      </c>
      <c r="K40" s="177"/>
      <c r="L40" s="173"/>
      <c r="V40" s="178"/>
    </row>
    <row r="41" spans="1:28" ht="14.25" customHeight="1">
      <c r="A41" s="400" t="s">
        <v>546</v>
      </c>
      <c r="C41" s="401"/>
      <c r="D41" s="501" t="s">
        <v>101</v>
      </c>
      <c r="F41" s="89"/>
      <c r="G41" s="187"/>
      <c r="H41" s="400" t="s">
        <v>102</v>
      </c>
      <c r="I41" s="447"/>
      <c r="J41" s="177" t="s">
        <v>533</v>
      </c>
      <c r="K41" s="177"/>
      <c r="L41" s="770" t="s">
        <v>104</v>
      </c>
      <c r="M41" s="771"/>
      <c r="N41" s="771"/>
      <c r="O41" s="771"/>
      <c r="P41" s="771"/>
      <c r="Q41" s="771"/>
      <c r="R41" s="771"/>
      <c r="S41" s="771"/>
      <c r="T41" s="771"/>
      <c r="U41" s="771"/>
      <c r="V41" s="772"/>
    </row>
    <row r="42" spans="1:28" ht="16.25" customHeight="1">
      <c r="A42" s="412"/>
      <c r="B42" s="413"/>
      <c r="C42" s="414"/>
      <c r="D42" s="513"/>
      <c r="E42" s="413"/>
      <c r="F42" s="778" t="s">
        <v>1068</v>
      </c>
      <c r="G42" s="782"/>
      <c r="H42" s="778" t="s">
        <v>1067</v>
      </c>
      <c r="I42" s="782"/>
      <c r="J42" s="181" t="s">
        <v>105</v>
      </c>
      <c r="K42" s="181"/>
      <c r="L42" s="762" t="s">
        <v>106</v>
      </c>
      <c r="M42" s="763"/>
      <c r="N42" s="763"/>
      <c r="O42" s="763"/>
      <c r="P42" s="763"/>
      <c r="Q42" s="763"/>
      <c r="R42" s="763"/>
      <c r="S42" s="763"/>
      <c r="T42" s="763"/>
      <c r="U42" s="763"/>
      <c r="V42" s="764"/>
    </row>
    <row r="43" spans="1:28" ht="18" customHeight="1"/>
    <row r="44" spans="1:28" ht="35" customHeight="1"/>
    <row r="45" spans="1:28" s="460" customFormat="1" ht="17.25" customHeight="1">
      <c r="A45" s="203" t="s">
        <v>942</v>
      </c>
      <c r="B45" s="169"/>
      <c r="C45" s="203" t="s">
        <v>597</v>
      </c>
      <c r="D45" s="500"/>
      <c r="E45" s="168"/>
      <c r="F45" s="203" t="s">
        <v>936</v>
      </c>
      <c r="G45" s="169"/>
      <c r="H45" s="203" t="s">
        <v>597</v>
      </c>
      <c r="K45" s="225"/>
      <c r="L45" s="225"/>
      <c r="V45" s="226"/>
    </row>
    <row r="46" spans="1:28" s="460" customFormat="1" ht="17.25" customHeight="1">
      <c r="A46" s="203" t="s">
        <v>943</v>
      </c>
      <c r="B46" s="169"/>
      <c r="C46" s="203" t="s">
        <v>948</v>
      </c>
      <c r="D46" s="500"/>
      <c r="E46" s="168"/>
      <c r="F46" s="203" t="s">
        <v>937</v>
      </c>
      <c r="G46" s="169"/>
      <c r="H46" s="203" t="s">
        <v>947</v>
      </c>
      <c r="K46" s="225"/>
      <c r="L46" s="225"/>
      <c r="V46" s="226"/>
    </row>
    <row r="47" spans="1:28" s="460" customFormat="1" ht="17.25" customHeight="1">
      <c r="A47" s="203" t="s">
        <v>944</v>
      </c>
      <c r="B47" s="169"/>
      <c r="C47" s="203" t="s">
        <v>947</v>
      </c>
      <c r="D47" s="500"/>
      <c r="E47" s="168"/>
      <c r="F47" s="203" t="s">
        <v>938</v>
      </c>
      <c r="G47" s="169"/>
      <c r="H47" s="203" t="s">
        <v>597</v>
      </c>
      <c r="K47" s="225"/>
      <c r="L47" s="225"/>
      <c r="V47" s="226"/>
    </row>
    <row r="48" spans="1:28" s="460" customFormat="1" ht="17.25" customHeight="1">
      <c r="A48" s="203" t="s">
        <v>945</v>
      </c>
      <c r="B48" s="169"/>
      <c r="C48" s="203" t="s">
        <v>597</v>
      </c>
      <c r="D48" s="500"/>
      <c r="E48" s="168"/>
      <c r="F48" s="203" t="s">
        <v>939</v>
      </c>
      <c r="G48" s="169"/>
      <c r="H48" s="203" t="s">
        <v>597</v>
      </c>
      <c r="K48" s="225"/>
      <c r="L48" s="225"/>
      <c r="V48" s="226"/>
    </row>
    <row r="49" spans="1:22" s="460" customFormat="1" ht="17.25" customHeight="1">
      <c r="A49" s="203" t="s">
        <v>946</v>
      </c>
      <c r="B49" s="169"/>
      <c r="C49" s="203" t="s">
        <v>597</v>
      </c>
      <c r="D49" s="500"/>
      <c r="E49" s="168"/>
      <c r="F49" s="203" t="s">
        <v>941</v>
      </c>
      <c r="G49" s="169"/>
      <c r="H49" s="203" t="s">
        <v>597</v>
      </c>
      <c r="K49" s="225"/>
      <c r="L49" s="225"/>
      <c r="V49" s="226"/>
    </row>
    <row r="50" spans="1:22" ht="20">
      <c r="A50" s="168"/>
      <c r="B50" s="168"/>
      <c r="C50" s="168"/>
      <c r="D50" s="500"/>
      <c r="E50" s="168"/>
      <c r="F50" s="203" t="s">
        <v>940</v>
      </c>
      <c r="H50" s="203" t="s">
        <v>597</v>
      </c>
    </row>
    <row r="51" spans="1:22" ht="14">
      <c r="A51" s="459"/>
      <c r="B51" s="435"/>
      <c r="C51" s="167"/>
      <c r="D51" s="514"/>
    </row>
    <row r="52" spans="1:22" ht="14">
      <c r="A52" s="450"/>
      <c r="B52" s="435"/>
      <c r="C52" s="167"/>
      <c r="D52" s="514"/>
    </row>
    <row r="53" spans="1:22" ht="14">
      <c r="A53" s="452"/>
      <c r="B53" s="435"/>
      <c r="C53" s="167"/>
      <c r="D53" s="514"/>
    </row>
    <row r="54" spans="1:22" ht="14">
      <c r="A54" s="452"/>
      <c r="B54" s="435"/>
      <c r="C54" s="167"/>
      <c r="D54" s="514"/>
    </row>
    <row r="55" spans="1:22" ht="14">
      <c r="A55" s="452"/>
      <c r="B55" s="435"/>
      <c r="C55" s="167"/>
      <c r="D55" s="514"/>
    </row>
    <row r="56" spans="1:22" ht="14">
      <c r="A56" s="452"/>
      <c r="B56" s="435"/>
      <c r="C56" s="167"/>
      <c r="D56" s="514"/>
    </row>
    <row r="57" spans="1:22" ht="14">
      <c r="A57" s="452"/>
      <c r="B57" s="435"/>
      <c r="C57" s="167"/>
      <c r="D57" s="514"/>
    </row>
    <row r="58" spans="1:22" ht="14">
      <c r="A58" s="435"/>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52"/>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35"/>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row r="78" spans="1:4" ht="14">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sheetData>
  <mergeCells count="9">
    <mergeCell ref="F42:G42"/>
    <mergeCell ref="H42:I42"/>
    <mergeCell ref="L42:V42"/>
    <mergeCell ref="B34:C35"/>
    <mergeCell ref="L36:V36"/>
    <mergeCell ref="F37:G37"/>
    <mergeCell ref="F38:G38"/>
    <mergeCell ref="F39:G39"/>
    <mergeCell ref="L41:V41"/>
  </mergeCells>
  <printOptions horizontalCentered="1"/>
  <pageMargins left="0.19685039370078741" right="0" top="0.15748031496062992" bottom="0.15748031496062992" header="0.11811023622047245" footer="0.15748031496062992"/>
  <pageSetup paperSize="9" scale="68" firstPageNumber="4294963191" fitToHeight="2" orientation="landscape" r:id="rId1"/>
  <headerFooter alignWithMargins="0">
    <oddHeader>&amp;R&amp;"Calibri"&amp;10&amp;K000000 Confidential&amp;1#_x000D_</oddHead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AB76"/>
  <sheetViews>
    <sheetView zoomScale="70" zoomScaleNormal="70"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20.7265625" style="386" bestFit="1"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13"/>
      <c r="I10" s="61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1057</v>
      </c>
      <c r="C18" s="324" t="str">
        <f>IF(D18="","",VLOOKUP(B18,Data!$B$5:$L$502,2,FALSE))</f>
        <v/>
      </c>
      <c r="D18" s="381"/>
      <c r="E18" s="312"/>
      <c r="F18" s="325" t="str">
        <f>IF(D18="","",VLOOKUP(B18,Data!$B$5:$L$502,11,FALSE))</f>
        <v/>
      </c>
      <c r="G18" s="326" t="str">
        <f t="shared" ref="G18:G25"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893</v>
      </c>
      <c r="C19" s="324" t="str">
        <f>IF(D19="","",VLOOKUP(B19,Data!$B$5:$L$502,2,FALSE))</f>
        <v>VCM7900</v>
      </c>
      <c r="D19" s="485">
        <v>11</v>
      </c>
      <c r="E19" s="525" t="s">
        <v>528</v>
      </c>
      <c r="F19" s="325">
        <f>IF(D19="","",VLOOKUP(B19,Data!$B$5:$L$502,11,FALSE))</f>
        <v>2696.84</v>
      </c>
      <c r="G19" s="326">
        <f t="shared" si="0"/>
        <v>29665.24</v>
      </c>
      <c r="H19" s="327" t="str">
        <f>IF(D19="","",VLOOKUP(B19,Data!$B$5:$D$502,3,FALSE))</f>
        <v>C/T</v>
      </c>
      <c r="I19" s="327" t="str">
        <f>IF(D19="","",VLOOKUP(B19,Data!$B$5:$M$502,12,FALSE))</f>
        <v>Indonesia</v>
      </c>
      <c r="J19" s="356" t="s">
        <v>1056</v>
      </c>
      <c r="K19" s="325">
        <f>IF(D19="","",VLOOKUP(B19,Data!$B$5:$E$502,4,FALSE)*D19)</f>
        <v>2860</v>
      </c>
      <c r="L19" s="325">
        <f>IF(D19="","",VLOOKUP(B19,Data!$B$5:$F$502,5,FALSE)*D19)</f>
        <v>2585</v>
      </c>
      <c r="M19" s="357"/>
      <c r="N19" s="358"/>
      <c r="O19" s="359"/>
      <c r="P19" s="360"/>
      <c r="Q19" s="359"/>
      <c r="R19" s="359"/>
      <c r="S19" s="360"/>
      <c r="T19" s="361"/>
      <c r="U19" s="360"/>
      <c r="V19" s="334">
        <f>IF(D19="","",VLOOKUP(B19,Data!$B$5:$J$502,9,FALSE)*D19)</f>
        <v>15.477</v>
      </c>
      <c r="X19" s="386"/>
      <c r="Y19" s="386"/>
      <c r="Z19" s="386"/>
      <c r="AA19" s="386"/>
      <c r="AB19" s="386"/>
    </row>
    <row r="20" spans="1:28" s="468" customFormat="1" ht="19.25" customHeight="1">
      <c r="A20" s="540">
        <v>2</v>
      </c>
      <c r="B20" s="584" t="s">
        <v>350</v>
      </c>
      <c r="C20" s="324" t="str">
        <f>IF(D20="","",VLOOKUP(B20,Data!$B$5:$L$502,2,FALSE))</f>
        <v>ZU05460</v>
      </c>
      <c r="D20" s="485">
        <v>14</v>
      </c>
      <c r="E20" s="525"/>
      <c r="F20" s="325">
        <f>IF(D20="","",VLOOKUP(B20,Data!$B$5:$L$502,11,FALSE))</f>
        <v>5913.05</v>
      </c>
      <c r="G20" s="326">
        <f t="shared" si="0"/>
        <v>82782.7</v>
      </c>
      <c r="H20" s="327" t="str">
        <f>IF(D20="","",VLOOKUP(B20,Data!$B$5:$D$502,3,FALSE))</f>
        <v>C/T</v>
      </c>
      <c r="I20" s="327" t="str">
        <f>IF(D20="","",VLOOKUP(B20,Data!$B$5:$M$502,12,FALSE))</f>
        <v>Indonesia</v>
      </c>
      <c r="J20" s="356" t="s">
        <v>1056</v>
      </c>
      <c r="K20" s="325">
        <f>IF(D20="","",VLOOKUP(B20,Data!$B$5:$E$502,4,FALSE)*D20)</f>
        <v>4732</v>
      </c>
      <c r="L20" s="325">
        <f>IF(D20="","",VLOOKUP(B20,Data!$B$5:$F$502,5,FALSE)*D20)</f>
        <v>4158</v>
      </c>
      <c r="M20" s="357"/>
      <c r="N20" s="358"/>
      <c r="O20" s="359"/>
      <c r="P20" s="360"/>
      <c r="Q20" s="359"/>
      <c r="R20" s="359"/>
      <c r="S20" s="360"/>
      <c r="T20" s="361"/>
      <c r="U20" s="360"/>
      <c r="V20" s="334">
        <f>IF(D20="","",VLOOKUP(B20,Data!$B$5:$J$502,9,FALSE)*D20)</f>
        <v>25.283999999999999</v>
      </c>
      <c r="X20" s="386"/>
      <c r="Y20" s="386"/>
      <c r="Z20" s="386"/>
      <c r="AA20" s="386"/>
      <c r="AB20" s="386"/>
    </row>
    <row r="21" spans="1:28" s="468" customFormat="1" ht="19.25" customHeight="1">
      <c r="A21" s="540"/>
      <c r="B21" s="499"/>
      <c r="C21" s="324" t="str">
        <f>IF(D21="","",VLOOKUP(B21,Data!$B$5:$L$502,2,FALSE))</f>
        <v/>
      </c>
      <c r="D21" s="485"/>
      <c r="E21" s="525" t="s">
        <v>529</v>
      </c>
      <c r="F21" s="325" t="str">
        <f>IF(D21="","",VLOOKUP(B21,Data!$B$5:$L$502,11,FALSE))</f>
        <v/>
      </c>
      <c r="G21" s="326" t="str">
        <f>IF(D21&gt;0,D21*F21,"-")</f>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386"/>
      <c r="Y21" s="386"/>
      <c r="Z21" s="386"/>
      <c r="AA21" s="386"/>
      <c r="AB21" s="386"/>
    </row>
    <row r="22" spans="1:28" s="468" customFormat="1" ht="19.25" customHeight="1">
      <c r="A22" s="540"/>
      <c r="B22" s="499"/>
      <c r="C22" s="324" t="str">
        <f>IF(D22="","",VLOOKUP(B22,Data!$B$5:$L$502,2,FALSE))</f>
        <v/>
      </c>
      <c r="D22" s="485"/>
      <c r="E22" s="312"/>
      <c r="F22" s="325" t="str">
        <f>IF(D22="","",VLOOKUP(B22,Data!$B$5:$L$502,11,FALSE))</f>
        <v/>
      </c>
      <c r="G22" s="326" t="str">
        <f>IF(D22&gt;0,D22*F22,"-")</f>
        <v>-</v>
      </c>
      <c r="H22" s="327" t="str">
        <f>IF(D22="","",VLOOKUP(B22,Data!$B$5:$D$502,3,FALSE))</f>
        <v/>
      </c>
      <c r="I22" s="327" t="str">
        <f>IF(D22="","",VLOOKUP(B22,Data!$B$5:$M$502,12,FALSE))</f>
        <v/>
      </c>
      <c r="J22" s="356"/>
      <c r="K22" s="325" t="str">
        <f>IF(D22="","",VLOOKUP(B22,Data!$B$5:$E$502,4,FALSE)*D22)</f>
        <v/>
      </c>
      <c r="L22" s="325" t="str">
        <f>IF(D22="","",VLOOKUP(B22,Data!$B$5:$F$502,5,FALSE)*D22)</f>
        <v/>
      </c>
      <c r="M22" s="357"/>
      <c r="N22" s="358"/>
      <c r="O22" s="359"/>
      <c r="P22" s="360"/>
      <c r="Q22" s="359"/>
      <c r="R22" s="359"/>
      <c r="S22" s="360"/>
      <c r="T22" s="361"/>
      <c r="U22" s="360"/>
      <c r="V22" s="334" t="str">
        <f>IF(D22="","",VLOOKUP(B22,Data!$B$5:$J$502,9,FALSE)*D22)</f>
        <v/>
      </c>
      <c r="X22" s="386"/>
      <c r="Y22" s="386"/>
      <c r="Z22" s="386"/>
      <c r="AA22" s="386"/>
      <c r="AB22" s="386"/>
    </row>
    <row r="23" spans="1:28" s="468" customFormat="1" ht="19.25" customHeight="1">
      <c r="A23" s="540"/>
      <c r="B23" s="499"/>
      <c r="C23" s="324" t="str">
        <f>IF(D23="","",VLOOKUP(B23,Data!$B$5:$L$502,2,FALSE))</f>
        <v/>
      </c>
      <c r="D23" s="485"/>
      <c r="E23" s="312" t="s">
        <v>971</v>
      </c>
      <c r="F23" s="325" t="str">
        <f>IF(D23="","",VLOOKUP(B23,Data!$B$5:$L$502,11,FALSE))</f>
        <v/>
      </c>
      <c r="G23" s="326" t="str">
        <f>IF(D23&gt;0,D23*F23,"-")</f>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386"/>
      <c r="Y23" s="386"/>
      <c r="Z23" s="386"/>
      <c r="AA23" s="386"/>
      <c r="AB23" s="386"/>
    </row>
    <row r="24" spans="1:28" s="468" customFormat="1" ht="19.25" customHeight="1">
      <c r="A24" s="540"/>
      <c r="B24" s="499"/>
      <c r="C24" s="324" t="str">
        <f>IF(D24="","",VLOOKUP(B24,Data!$B$5:$L$502,2,FALSE))</f>
        <v/>
      </c>
      <c r="D24" s="485"/>
      <c r="E24" s="312"/>
      <c r="F24" s="325" t="str">
        <f>IF(D24="","",VLOOKUP(B24,Data!$B$5:$L$502,11,FALSE))</f>
        <v/>
      </c>
      <c r="G24" s="326" t="str">
        <f>IF(D24&gt;0,D24*F24,"-")</f>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386"/>
      <c r="Y24" s="386"/>
      <c r="Z24" s="386"/>
      <c r="AA24" s="386"/>
      <c r="AB24" s="386"/>
    </row>
    <row r="25" spans="1:28" s="468" customFormat="1" ht="19.25" customHeight="1">
      <c r="A25" s="540"/>
      <c r="B25" s="499"/>
      <c r="C25" s="324" t="str">
        <f>IF(D25="","",VLOOKUP(B25,Data!$B$5:$L$502,2,FALSE))</f>
        <v/>
      </c>
      <c r="D25" s="485"/>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386"/>
      <c r="Y25" s="386"/>
      <c r="Z25" s="386"/>
      <c r="AA25" s="386"/>
      <c r="AB25" s="386"/>
    </row>
    <row r="26" spans="1:28" s="440" customFormat="1" ht="17.5">
      <c r="A26" s="540"/>
      <c r="B26" s="784" t="s">
        <v>1072</v>
      </c>
      <c r="C26" s="785"/>
      <c r="D26" s="510">
        <f>SUM(D17:D25)</f>
        <v>25</v>
      </c>
      <c r="E26" s="463"/>
      <c r="F26" s="351"/>
      <c r="G26" s="351">
        <f>SUM(G17:G25)</f>
        <v>112447.94</v>
      </c>
      <c r="H26" s="462"/>
      <c r="I26" s="462"/>
      <c r="J26" s="462"/>
      <c r="K26" s="351">
        <f>SUM(K17:K25)</f>
        <v>7592</v>
      </c>
      <c r="L26" s="351">
        <f>SUM(L17:L25)</f>
        <v>6743</v>
      </c>
      <c r="M26" s="351">
        <f>SUM(M18:M25)</f>
        <v>0</v>
      </c>
      <c r="N26" s="351" t="e">
        <f>SUM(#REF!)</f>
        <v>#REF!</v>
      </c>
      <c r="O26" s="351">
        <f>SUM(O18:O25)</f>
        <v>0</v>
      </c>
      <c r="P26" s="351">
        <f>SUM(P18:P25)</f>
        <v>0</v>
      </c>
      <c r="Q26" s="351" t="e">
        <f>SUM(#REF!)</f>
        <v>#REF!</v>
      </c>
      <c r="R26" s="351">
        <f>SUM(R18:R25)</f>
        <v>0</v>
      </c>
      <c r="S26" s="351">
        <f>SUM(S18:S25)</f>
        <v>0</v>
      </c>
      <c r="T26" s="351"/>
      <c r="U26" s="351">
        <f>SUM(U18:U25)</f>
        <v>0</v>
      </c>
      <c r="V26" s="354">
        <f>SUM(V17:V25)</f>
        <v>40.760999999999996</v>
      </c>
    </row>
    <row r="27" spans="1:28" ht="16.5">
      <c r="A27" s="540"/>
      <c r="B27" s="786"/>
      <c r="C27" s="787"/>
      <c r="D27" s="511"/>
      <c r="E27" s="412"/>
      <c r="F27" s="183" t="s">
        <v>821</v>
      </c>
      <c r="G27" s="180"/>
      <c r="H27" s="442"/>
      <c r="I27" s="442"/>
      <c r="J27" s="442"/>
      <c r="K27" s="184"/>
      <c r="L27" s="180"/>
      <c r="M27" s="414"/>
      <c r="N27" s="413"/>
      <c r="O27" s="413"/>
      <c r="P27" s="413"/>
      <c r="Q27" s="413"/>
      <c r="R27" s="413"/>
      <c r="S27" s="413"/>
      <c r="T27" s="414"/>
      <c r="U27" s="414"/>
      <c r="V27" s="182"/>
    </row>
    <row r="28" spans="1:28" ht="13">
      <c r="A28" s="393" t="s">
        <v>530</v>
      </c>
      <c r="B28" s="394"/>
      <c r="C28" s="444"/>
      <c r="D28" s="512" t="s">
        <v>538</v>
      </c>
      <c r="E28" s="407"/>
      <c r="F28" s="80" t="s">
        <v>83</v>
      </c>
      <c r="G28" s="84"/>
      <c r="H28" s="423" t="s">
        <v>84</v>
      </c>
      <c r="I28" s="446"/>
      <c r="J28" s="175" t="s">
        <v>85</v>
      </c>
      <c r="K28" s="175"/>
      <c r="L28" s="765" t="s">
        <v>86</v>
      </c>
      <c r="M28" s="766"/>
      <c r="N28" s="766"/>
      <c r="O28" s="766"/>
      <c r="P28" s="766"/>
      <c r="Q28" s="766"/>
      <c r="R28" s="766"/>
      <c r="S28" s="766"/>
      <c r="T28" s="766"/>
      <c r="U28" s="766"/>
      <c r="V28" s="767"/>
    </row>
    <row r="29" spans="1:28" ht="13">
      <c r="A29" s="400" t="s">
        <v>531</v>
      </c>
      <c r="C29" s="409"/>
      <c r="D29" s="501" t="s">
        <v>88</v>
      </c>
      <c r="F29" s="768"/>
      <c r="G29" s="769"/>
      <c r="H29" s="400" t="s">
        <v>89</v>
      </c>
      <c r="I29" s="447"/>
      <c r="J29" s="177" t="s">
        <v>90</v>
      </c>
      <c r="K29" s="177"/>
      <c r="L29" s="173"/>
      <c r="V29" s="178"/>
    </row>
    <row r="30" spans="1:28">
      <c r="A30" s="400" t="s">
        <v>532</v>
      </c>
      <c r="C30" s="401"/>
      <c r="F30" s="768"/>
      <c r="G30" s="769"/>
      <c r="H30" s="400"/>
      <c r="I30" s="447"/>
      <c r="J30" s="177" t="s">
        <v>94</v>
      </c>
      <c r="K30" s="177"/>
      <c r="L30" s="173"/>
      <c r="V30" s="178"/>
    </row>
    <row r="31" spans="1:28" ht="12" customHeight="1">
      <c r="A31" s="412"/>
      <c r="B31" s="413"/>
      <c r="C31" s="448"/>
      <c r="D31" s="501" t="s">
        <v>95</v>
      </c>
      <c r="F31" s="768"/>
      <c r="G31" s="769"/>
      <c r="H31" s="400" t="s">
        <v>96</v>
      </c>
      <c r="I31" s="447"/>
      <c r="J31" s="177"/>
      <c r="K31" s="177"/>
      <c r="L31" s="173"/>
      <c r="V31" s="178"/>
    </row>
    <row r="32" spans="1:28" ht="13">
      <c r="A32" s="393" t="s">
        <v>97</v>
      </c>
      <c r="B32" s="407"/>
      <c r="C32" s="395"/>
      <c r="D32" s="501" t="s">
        <v>98</v>
      </c>
      <c r="F32" s="88" t="s">
        <v>99</v>
      </c>
      <c r="G32" s="85"/>
      <c r="H32" s="400" t="s">
        <v>89</v>
      </c>
      <c r="I32" s="447"/>
      <c r="J32" s="177" t="s">
        <v>100</v>
      </c>
      <c r="K32" s="177"/>
      <c r="L32" s="173"/>
      <c r="V32" s="178"/>
    </row>
    <row r="33" spans="1:22" ht="14.25" customHeight="1">
      <c r="A33" s="400" t="s">
        <v>546</v>
      </c>
      <c r="C33" s="401"/>
      <c r="D33" s="501" t="s">
        <v>101</v>
      </c>
      <c r="F33" s="89"/>
      <c r="G33" s="187"/>
      <c r="H33" s="400" t="s">
        <v>102</v>
      </c>
      <c r="I33" s="447"/>
      <c r="J33" s="177" t="s">
        <v>533</v>
      </c>
      <c r="K33" s="177"/>
      <c r="L33" s="770" t="s">
        <v>104</v>
      </c>
      <c r="M33" s="771"/>
      <c r="N33" s="771"/>
      <c r="O33" s="771"/>
      <c r="P33" s="771"/>
      <c r="Q33" s="771"/>
      <c r="R33" s="771"/>
      <c r="S33" s="771"/>
      <c r="T33" s="771"/>
      <c r="U33" s="771"/>
      <c r="V33" s="772"/>
    </row>
    <row r="34" spans="1:22" ht="16.25" customHeight="1">
      <c r="A34" s="412"/>
      <c r="B34" s="413"/>
      <c r="C34" s="414"/>
      <c r="D34" s="513"/>
      <c r="E34" s="413"/>
      <c r="F34" s="778" t="s">
        <v>1068</v>
      </c>
      <c r="G34" s="782"/>
      <c r="H34" s="778" t="s">
        <v>1067</v>
      </c>
      <c r="I34" s="782"/>
      <c r="J34" s="181" t="s">
        <v>105</v>
      </c>
      <c r="K34" s="181"/>
      <c r="L34" s="762" t="s">
        <v>106</v>
      </c>
      <c r="M34" s="763"/>
      <c r="N34" s="763"/>
      <c r="O34" s="763"/>
      <c r="P34" s="763"/>
      <c r="Q34" s="763"/>
      <c r="R34" s="763"/>
      <c r="S34" s="763"/>
      <c r="T34" s="763"/>
      <c r="U34" s="763"/>
      <c r="V34" s="764"/>
    </row>
    <row r="35" spans="1:22" ht="18" customHeight="1"/>
    <row r="36" spans="1:22" ht="35" customHeight="1"/>
    <row r="37" spans="1:22" s="460" customFormat="1" ht="17.25" customHeight="1">
      <c r="A37" s="203" t="s">
        <v>942</v>
      </c>
      <c r="B37" s="169"/>
      <c r="C37" s="203" t="s">
        <v>597</v>
      </c>
      <c r="D37" s="500"/>
      <c r="E37" s="168"/>
      <c r="F37" s="203" t="s">
        <v>936</v>
      </c>
      <c r="G37" s="169"/>
      <c r="H37" s="203" t="s">
        <v>597</v>
      </c>
      <c r="K37" s="225"/>
      <c r="L37" s="225"/>
      <c r="V37" s="226"/>
    </row>
    <row r="38" spans="1:22" s="460" customFormat="1" ht="17.25" customHeight="1">
      <c r="A38" s="203" t="s">
        <v>943</v>
      </c>
      <c r="B38" s="169"/>
      <c r="C38" s="203" t="s">
        <v>948</v>
      </c>
      <c r="D38" s="500"/>
      <c r="E38" s="168"/>
      <c r="F38" s="203" t="s">
        <v>937</v>
      </c>
      <c r="G38" s="169"/>
      <c r="H38" s="203" t="s">
        <v>947</v>
      </c>
      <c r="K38" s="225"/>
      <c r="L38" s="225"/>
      <c r="V38" s="226"/>
    </row>
    <row r="39" spans="1:22" s="460" customFormat="1" ht="17.25" customHeight="1">
      <c r="A39" s="203" t="s">
        <v>944</v>
      </c>
      <c r="B39" s="169"/>
      <c r="C39" s="203" t="s">
        <v>947</v>
      </c>
      <c r="D39" s="500"/>
      <c r="E39" s="168"/>
      <c r="F39" s="203" t="s">
        <v>938</v>
      </c>
      <c r="G39" s="169"/>
      <c r="H39" s="203" t="s">
        <v>597</v>
      </c>
      <c r="K39" s="225"/>
      <c r="L39" s="225"/>
      <c r="V39" s="226"/>
    </row>
    <row r="40" spans="1:22" s="460" customFormat="1" ht="17.25" customHeight="1">
      <c r="A40" s="203" t="s">
        <v>945</v>
      </c>
      <c r="B40" s="169"/>
      <c r="C40" s="203" t="s">
        <v>597</v>
      </c>
      <c r="D40" s="500"/>
      <c r="E40" s="168"/>
      <c r="F40" s="203" t="s">
        <v>939</v>
      </c>
      <c r="G40" s="169"/>
      <c r="H40" s="203" t="s">
        <v>597</v>
      </c>
      <c r="K40" s="225"/>
      <c r="L40" s="225"/>
      <c r="V40" s="226"/>
    </row>
    <row r="41" spans="1:22" s="460" customFormat="1" ht="17.25" customHeight="1">
      <c r="A41" s="203" t="s">
        <v>946</v>
      </c>
      <c r="B41" s="169"/>
      <c r="C41" s="203" t="s">
        <v>597</v>
      </c>
      <c r="D41" s="500"/>
      <c r="E41" s="168"/>
      <c r="F41" s="203" t="s">
        <v>941</v>
      </c>
      <c r="G41" s="169"/>
      <c r="H41" s="203" t="s">
        <v>597</v>
      </c>
      <c r="K41" s="225"/>
      <c r="L41" s="225"/>
      <c r="V41" s="226"/>
    </row>
    <row r="42" spans="1:22" ht="20">
      <c r="A42" s="168"/>
      <c r="B42" s="168"/>
      <c r="C42" s="168"/>
      <c r="D42" s="500"/>
      <c r="E42" s="168"/>
      <c r="F42" s="203" t="s">
        <v>940</v>
      </c>
      <c r="H42" s="203" t="s">
        <v>597</v>
      </c>
    </row>
    <row r="43" spans="1:22" ht="14">
      <c r="A43" s="459"/>
      <c r="B43" s="435"/>
      <c r="C43" s="167"/>
      <c r="D43" s="514"/>
    </row>
    <row r="44" spans="1:22" ht="14">
      <c r="A44" s="450"/>
      <c r="B44" s="435"/>
      <c r="C44" s="167"/>
      <c r="D44" s="514"/>
    </row>
    <row r="45" spans="1:22" ht="14">
      <c r="A45" s="452"/>
      <c r="B45" s="435"/>
      <c r="C45" s="167"/>
      <c r="D45" s="514"/>
    </row>
    <row r="46" spans="1:22" ht="14">
      <c r="A46" s="452"/>
      <c r="B46" s="435"/>
      <c r="C46" s="167"/>
      <c r="D46" s="514"/>
    </row>
    <row r="47" spans="1:22" ht="14">
      <c r="A47" s="452"/>
      <c r="B47" s="435"/>
      <c r="C47" s="167"/>
      <c r="D47" s="514"/>
    </row>
    <row r="48" spans="1:22" ht="14">
      <c r="A48" s="452"/>
      <c r="B48" s="435"/>
      <c r="C48" s="167"/>
      <c r="D48" s="514"/>
    </row>
    <row r="49" spans="1:4" ht="14">
      <c r="A49" s="452"/>
      <c r="B49" s="435"/>
      <c r="C49" s="167"/>
      <c r="D49" s="514"/>
    </row>
    <row r="50" spans="1:4" ht="14">
      <c r="A50" s="435"/>
      <c r="B50" s="435"/>
      <c r="C50" s="167"/>
      <c r="D50" s="514"/>
    </row>
    <row r="51" spans="1:4" ht="14">
      <c r="A51" s="452"/>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35"/>
      <c r="B64" s="435"/>
      <c r="C64" s="167"/>
      <c r="D64" s="514"/>
    </row>
    <row r="65" spans="2:4" ht="14">
      <c r="B65" s="435"/>
      <c r="C65" s="167"/>
      <c r="D65" s="514"/>
    </row>
    <row r="66" spans="2:4" ht="14">
      <c r="B66" s="435"/>
      <c r="C66" s="167"/>
      <c r="D66" s="514"/>
    </row>
    <row r="67" spans="2:4" ht="14">
      <c r="B67" s="435"/>
      <c r="C67" s="167"/>
      <c r="D67" s="514"/>
    </row>
    <row r="68" spans="2:4" ht="14">
      <c r="B68" s="435"/>
      <c r="C68" s="167"/>
      <c r="D68" s="514"/>
    </row>
    <row r="69" spans="2:4" ht="14">
      <c r="B69" s="435"/>
      <c r="C69" s="167"/>
      <c r="D69" s="514"/>
    </row>
    <row r="70" spans="2:4" ht="14">
      <c r="B70" s="435"/>
      <c r="C70" s="167"/>
      <c r="D70" s="514"/>
    </row>
    <row r="71" spans="2:4" ht="14">
      <c r="B71" s="435"/>
      <c r="C71" s="167"/>
      <c r="D71" s="514"/>
    </row>
    <row r="72" spans="2:4" ht="14">
      <c r="B72" s="435"/>
      <c r="C72" s="167"/>
      <c r="D72" s="514"/>
    </row>
    <row r="73" spans="2:4" ht="14">
      <c r="B73" s="435"/>
      <c r="C73" s="167"/>
      <c r="D73" s="514"/>
    </row>
    <row r="74" spans="2:4" ht="14">
      <c r="B74" s="435"/>
      <c r="C74" s="167"/>
      <c r="D74" s="514"/>
    </row>
    <row r="75" spans="2:4" ht="14">
      <c r="B75" s="435"/>
      <c r="C75" s="167"/>
      <c r="D75" s="514"/>
    </row>
    <row r="76" spans="2:4" ht="14">
      <c r="B76" s="435"/>
      <c r="C76" s="167"/>
      <c r="D76" s="514"/>
    </row>
  </sheetData>
  <mergeCells count="9">
    <mergeCell ref="F34:G34"/>
    <mergeCell ref="H34:I34"/>
    <mergeCell ref="L34:V34"/>
    <mergeCell ref="B26:C27"/>
    <mergeCell ref="L28:V28"/>
    <mergeCell ref="F29:G29"/>
    <mergeCell ref="F30:G30"/>
    <mergeCell ref="F31:G31"/>
    <mergeCell ref="L33:V33"/>
  </mergeCells>
  <printOptions horizontalCentered="1"/>
  <pageMargins left="0.19685039370078741" right="0" top="0.15748031496062992" bottom="0.15748031496062992" header="0.11811023622047245" footer="0.15748031496062992"/>
  <pageSetup paperSize="9" scale="68" firstPageNumber="4294963191" fitToHeight="2" orientation="landscape" r:id="rId1"/>
  <headerFooter alignWithMargins="0">
    <oddHeader>&amp;R&amp;"Calibri"&amp;10&amp;K000000 Confidential&amp;1#_x000D_</oddHead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AB77"/>
  <sheetViews>
    <sheetView zoomScale="70" zoomScaleNormal="70"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20.7265625" style="386" bestFit="1"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15"/>
      <c r="I10" s="61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40</v>
      </c>
      <c r="C19" s="324" t="str">
        <f>IF(D19="","",VLOOKUP(B19,Data!$B$5:$L$502,2,FALSE))</f>
        <v>ZJ54410</v>
      </c>
      <c r="D19" s="485">
        <v>1</v>
      </c>
      <c r="E19" s="525"/>
      <c r="F19" s="325">
        <f>IF(D19="","",VLOOKUP(B19,Data!$B$5:$L$502,11,FALSE))</f>
        <v>4657.7700000000004</v>
      </c>
      <c r="G19" s="326">
        <f>IF(D19&gt;0,D19*F19,"-")</f>
        <v>4657.7700000000004</v>
      </c>
      <c r="H19" s="327" t="str">
        <f>IF(D19="","",VLOOKUP(B19,Data!$B$5:$D$502,3,FALSE))</f>
        <v>C/T</v>
      </c>
      <c r="I19" s="327" t="str">
        <f>IF(D19="","",VLOOKUP(B19,Data!$B$5:$M$502,12,FALSE))</f>
        <v>Indonesia</v>
      </c>
      <c r="J19" s="356" t="s">
        <v>1056</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386"/>
      <c r="Y19" s="386"/>
      <c r="Z19" s="386"/>
      <c r="AA19" s="386"/>
      <c r="AB19" s="386"/>
    </row>
    <row r="20" spans="1:28" s="468" customFormat="1" ht="19.25" customHeight="1">
      <c r="A20" s="540"/>
      <c r="B20" s="524" t="s">
        <v>1057</v>
      </c>
      <c r="C20" s="324" t="str">
        <f>IF(D20="","",VLOOKUP(B20,Data!$B$5:$L$502,2,FALSE))</f>
        <v/>
      </c>
      <c r="D20" s="381"/>
      <c r="E20" s="312"/>
      <c r="F20" s="325" t="str">
        <f>IF(D20="","",VLOOKUP(B20,Data!$B$5:$L$502,11,FALSE))</f>
        <v/>
      </c>
      <c r="G20" s="326"/>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386"/>
      <c r="Y20" s="386"/>
      <c r="Z20" s="386"/>
      <c r="AA20" s="386"/>
      <c r="AB20" s="386"/>
    </row>
    <row r="21" spans="1:28" s="468" customFormat="1" ht="19.25" customHeight="1">
      <c r="A21" s="540">
        <v>2</v>
      </c>
      <c r="B21" s="584" t="s">
        <v>372</v>
      </c>
      <c r="C21" s="324" t="str">
        <f>IF(D21="","",VLOOKUP(B21,Data!$B$5:$L$502,2,FALSE))</f>
        <v>WQ78280</v>
      </c>
      <c r="D21" s="485">
        <v>2</v>
      </c>
      <c r="E21" s="525" t="s">
        <v>528</v>
      </c>
      <c r="F21" s="325">
        <f>IF(D21="","",VLOOKUP(B21,Data!$B$5:$L$502,11,FALSE))</f>
        <v>5431.9</v>
      </c>
      <c r="G21" s="326">
        <f t="shared" ref="G21:G26" si="0">IF(D21&gt;0,D21*F21,"-")</f>
        <v>10863.8</v>
      </c>
      <c r="H21" s="327" t="str">
        <f>IF(D21="","",VLOOKUP(B21,Data!$B$5:$D$502,3,FALSE))</f>
        <v>C/T</v>
      </c>
      <c r="I21" s="327" t="str">
        <f>IF(D21="","",VLOOKUP(B21,Data!$B$5:$M$502,12,FALSE))</f>
        <v>Indonesia</v>
      </c>
      <c r="J21" s="356" t="s">
        <v>1056</v>
      </c>
      <c r="K21" s="325">
        <f>IF(D21="","",VLOOKUP(B21,Data!$B$5:$E$502,4,FALSE)*D21)</f>
        <v>610</v>
      </c>
      <c r="L21" s="325">
        <f>IF(D21="","",VLOOKUP(B21,Data!$B$5:$F$502,5,FALSE)*D21)</f>
        <v>538</v>
      </c>
      <c r="M21" s="357"/>
      <c r="N21" s="358"/>
      <c r="O21" s="359"/>
      <c r="P21" s="360"/>
      <c r="Q21" s="359"/>
      <c r="R21" s="359"/>
      <c r="S21" s="360"/>
      <c r="T21" s="361"/>
      <c r="U21" s="360"/>
      <c r="V21" s="334">
        <f>IF(D21="","",VLOOKUP(B21,Data!$B$5:$J$502,9,FALSE)*D21)</f>
        <v>3.0680000000000001</v>
      </c>
      <c r="X21" s="386"/>
      <c r="Y21" s="386"/>
      <c r="Z21" s="386"/>
      <c r="AA21" s="386"/>
      <c r="AB21" s="386"/>
    </row>
    <row r="22" spans="1:28" s="468" customFormat="1" ht="19.25" customHeight="1">
      <c r="A22" s="540">
        <v>3</v>
      </c>
      <c r="B22" s="584" t="s">
        <v>724</v>
      </c>
      <c r="C22" s="324" t="str">
        <f>IF(D22="","",VLOOKUP(B22,Data!$B$5:$L$502,2,FALSE))</f>
        <v>VAC9590</v>
      </c>
      <c r="D22" s="470">
        <v>5</v>
      </c>
      <c r="E22" s="525" t="s">
        <v>529</v>
      </c>
      <c r="F22" s="325">
        <f>IF(D22="","",VLOOKUP(B22,Data!$B$5:$L$502,11,FALSE))</f>
        <v>5076.5600000000004</v>
      </c>
      <c r="G22" s="326">
        <f t="shared" si="0"/>
        <v>25382.800000000003</v>
      </c>
      <c r="H22" s="327" t="str">
        <f>IF(D22="","",VLOOKUP(B22,Data!$B$5:$D$502,3,FALSE))</f>
        <v>C/T</v>
      </c>
      <c r="I22" s="327" t="str">
        <f>IF(D22="","",VLOOKUP(B22,Data!$B$5:$M$502,12,FALSE))</f>
        <v>Indonesia</v>
      </c>
      <c r="J22" s="356" t="s">
        <v>1056</v>
      </c>
      <c r="K22" s="325">
        <f>IF(D22="","",VLOOKUP(B22,Data!$B$5:$E$502,4,FALSE)*D22)</f>
        <v>1550</v>
      </c>
      <c r="L22" s="325">
        <f>IF(D22="","",VLOOKUP(B22,Data!$B$5:$F$502,5,FALSE)*D22)</f>
        <v>1370</v>
      </c>
      <c r="M22" s="357"/>
      <c r="N22" s="358"/>
      <c r="O22" s="359"/>
      <c r="P22" s="360"/>
      <c r="Q22" s="359"/>
      <c r="R22" s="359"/>
      <c r="S22" s="360"/>
      <c r="T22" s="361"/>
      <c r="U22" s="360"/>
      <c r="V22" s="334">
        <f>IF(D22="","",VLOOKUP(B22,Data!$B$5:$J$502,9,FALSE)*D22)</f>
        <v>7.67</v>
      </c>
      <c r="X22" s="386"/>
      <c r="Y22" s="386"/>
      <c r="Z22" s="386"/>
      <c r="AA22" s="386"/>
      <c r="AB22" s="386"/>
    </row>
    <row r="23" spans="1:28" s="468" customFormat="1" ht="19.25" customHeight="1">
      <c r="A23" s="540"/>
      <c r="B23" s="524" t="s">
        <v>1069</v>
      </c>
      <c r="C23" s="324" t="str">
        <f>IF(D23="","",VLOOKUP(B23,Data!$B$5:$L$502,2,FALSE))</f>
        <v/>
      </c>
      <c r="D23" s="381"/>
      <c r="E23" s="312"/>
      <c r="F23" s="325" t="str">
        <f>IF(D23="","",VLOOKUP(B23,Data!$B$5:$L$502,11,FALSE))</f>
        <v/>
      </c>
      <c r="G23" s="326" t="str">
        <f t="shared" si="0"/>
        <v>-</v>
      </c>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386"/>
      <c r="Y23" s="386"/>
      <c r="Z23" s="386"/>
      <c r="AA23" s="386"/>
      <c r="AB23" s="386"/>
    </row>
    <row r="24" spans="1:28" s="468" customFormat="1" ht="19.25" customHeight="1">
      <c r="A24" s="540">
        <v>4</v>
      </c>
      <c r="B24" s="584" t="s">
        <v>340</v>
      </c>
      <c r="C24" s="324" t="str">
        <f>IF(D24="","",VLOOKUP(B24,Data!$B$5:$L$502,2,FALSE))</f>
        <v>ZE62400</v>
      </c>
      <c r="D24" s="485">
        <v>19</v>
      </c>
      <c r="E24" s="312"/>
      <c r="F24" s="325">
        <f>IF(D24="","",VLOOKUP(B24,Data!$B$5:$L$502,11,FALSE))</f>
        <v>1704.47</v>
      </c>
      <c r="G24" s="326">
        <f t="shared" si="0"/>
        <v>32384.93</v>
      </c>
      <c r="H24" s="327" t="str">
        <f>IF(D24="","",VLOOKUP(B24,Data!$B$5:$D$502,3,FALSE))</f>
        <v>C/T</v>
      </c>
      <c r="I24" s="327" t="str">
        <f>IF(D24="","",VLOOKUP(B24,Data!$B$5:$M$502,12,FALSE))</f>
        <v>Indonesia</v>
      </c>
      <c r="J24" s="356" t="s">
        <v>1070</v>
      </c>
      <c r="K24" s="325">
        <f>IF(D24="","",VLOOKUP(B24,Data!$B$5:$E$502,4,FALSE)*D24)</f>
        <v>3819</v>
      </c>
      <c r="L24" s="325">
        <f>IF(D24="","",VLOOKUP(B24,Data!$B$5:$F$502,5,FALSE)*D24)</f>
        <v>3439</v>
      </c>
      <c r="M24" s="357"/>
      <c r="N24" s="358"/>
      <c r="O24" s="359"/>
      <c r="P24" s="360"/>
      <c r="Q24" s="359"/>
      <c r="R24" s="359"/>
      <c r="S24" s="360"/>
      <c r="T24" s="361"/>
      <c r="U24" s="360"/>
      <c r="V24" s="334">
        <f>IF(D24="","",VLOOKUP(B24,Data!$B$5:$J$502,9,FALSE)*D24)</f>
        <v>21.849999999999998</v>
      </c>
      <c r="X24" s="386"/>
      <c r="Y24" s="386"/>
      <c r="Z24" s="386"/>
      <c r="AA24" s="386"/>
      <c r="AB24" s="386"/>
    </row>
    <row r="25" spans="1:28" s="468" customFormat="1" ht="19.25" customHeight="1">
      <c r="A25" s="540">
        <v>5</v>
      </c>
      <c r="B25" s="584" t="s">
        <v>353</v>
      </c>
      <c r="C25" s="324" t="str">
        <f>IF(D25="","",VLOOKUP(B25,Data!$B$5:$L$502,2,FALSE))</f>
        <v>ZF71250</v>
      </c>
      <c r="D25" s="485">
        <v>5</v>
      </c>
      <c r="E25" s="312" t="s">
        <v>971</v>
      </c>
      <c r="F25" s="325">
        <f>IF(D25="","",VLOOKUP(B25,Data!$B$5:$L$502,11,FALSE))</f>
        <v>1991.71</v>
      </c>
      <c r="G25" s="326">
        <f t="shared" si="0"/>
        <v>9958.5499999999993</v>
      </c>
      <c r="H25" s="327" t="str">
        <f>IF(D25="","",VLOOKUP(B25,Data!$B$5:$D$502,3,FALSE))</f>
        <v>C/T</v>
      </c>
      <c r="I25" s="327" t="str">
        <f>IF(D25="","",VLOOKUP(B25,Data!$B$5:$M$502,12,FALSE))</f>
        <v>Indonesia</v>
      </c>
      <c r="J25" s="356" t="s">
        <v>1070</v>
      </c>
      <c r="K25" s="325">
        <f>IF(D25="","",VLOOKUP(B25,Data!$B$5:$E$502,4,FALSE)*D25)</f>
        <v>1100</v>
      </c>
      <c r="L25" s="325">
        <f>IF(D25="","",VLOOKUP(B25,Data!$B$5:$F$502,5,FALSE)*D25)</f>
        <v>995</v>
      </c>
      <c r="M25" s="357"/>
      <c r="N25" s="358"/>
      <c r="O25" s="359"/>
      <c r="P25" s="360"/>
      <c r="Q25" s="359"/>
      <c r="R25" s="359"/>
      <c r="S25" s="360"/>
      <c r="T25" s="361"/>
      <c r="U25" s="360"/>
      <c r="V25" s="334">
        <f>IF(D25="","",VLOOKUP(B25,Data!$B$5:$J$502,9,FALSE)*D25)</f>
        <v>5.9250000000000007</v>
      </c>
      <c r="X25" s="386"/>
      <c r="Y25" s="386"/>
      <c r="Z25" s="386"/>
      <c r="AA25" s="386"/>
      <c r="AB25" s="386"/>
    </row>
    <row r="26" spans="1:28" s="468" customFormat="1" ht="19.25" customHeight="1">
      <c r="A26" s="540"/>
      <c r="B26" s="499"/>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386"/>
      <c r="Y26" s="386"/>
      <c r="Z26" s="386"/>
      <c r="AA26" s="386"/>
      <c r="AB26" s="386"/>
    </row>
    <row r="27" spans="1:28" s="440" customFormat="1" ht="17.5">
      <c r="A27" s="540"/>
      <c r="B27" s="784" t="s">
        <v>1073</v>
      </c>
      <c r="C27" s="785"/>
      <c r="D27" s="510">
        <f>SUM(D17:D26)</f>
        <v>32</v>
      </c>
      <c r="E27" s="463"/>
      <c r="F27" s="351"/>
      <c r="G27" s="351">
        <f>SUM(G17:G26)</f>
        <v>83247.850000000006</v>
      </c>
      <c r="H27" s="462"/>
      <c r="I27" s="462"/>
      <c r="J27" s="462"/>
      <c r="K27" s="351">
        <f>SUM(K17:K26)</f>
        <v>7384</v>
      </c>
      <c r="L27" s="351">
        <f>SUM(L17:L26)</f>
        <v>6611</v>
      </c>
      <c r="M27" s="351">
        <f>SUM(M20:M26)</f>
        <v>0</v>
      </c>
      <c r="N27" s="351" t="e">
        <f>SUM(#REF!)</f>
        <v>#REF!</v>
      </c>
      <c r="O27" s="351">
        <f>SUM(O20:O26)</f>
        <v>0</v>
      </c>
      <c r="P27" s="351">
        <f>SUM(P20:P26)</f>
        <v>0</v>
      </c>
      <c r="Q27" s="351" t="e">
        <f>SUM(#REF!)</f>
        <v>#REF!</v>
      </c>
      <c r="R27" s="351">
        <f>SUM(R20:R26)</f>
        <v>0</v>
      </c>
      <c r="S27" s="351">
        <f>SUM(S20:S26)</f>
        <v>0</v>
      </c>
      <c r="T27" s="351"/>
      <c r="U27" s="351">
        <f>SUM(U20:U26)</f>
        <v>0</v>
      </c>
      <c r="V27" s="354">
        <f>SUM(V17:V26)</f>
        <v>40.046999999999997</v>
      </c>
    </row>
    <row r="28" spans="1:28" ht="16.5">
      <c r="A28" s="540"/>
      <c r="B28" s="786"/>
      <c r="C28" s="787"/>
      <c r="D28" s="511"/>
      <c r="E28" s="412"/>
      <c r="F28" s="183" t="s">
        <v>821</v>
      </c>
      <c r="G28" s="180"/>
      <c r="H28" s="442"/>
      <c r="I28" s="442"/>
      <c r="J28" s="442"/>
      <c r="K28" s="184"/>
      <c r="L28" s="180"/>
      <c r="M28" s="414"/>
      <c r="N28" s="413"/>
      <c r="O28" s="413"/>
      <c r="P28" s="413"/>
      <c r="Q28" s="413"/>
      <c r="R28" s="413"/>
      <c r="S28" s="413"/>
      <c r="T28" s="414"/>
      <c r="U28" s="414"/>
      <c r="V28" s="182"/>
    </row>
    <row r="29" spans="1:28" ht="13">
      <c r="A29" s="393" t="s">
        <v>530</v>
      </c>
      <c r="B29" s="394"/>
      <c r="C29" s="444"/>
      <c r="D29" s="512" t="s">
        <v>538</v>
      </c>
      <c r="E29" s="407"/>
      <c r="F29" s="80" t="s">
        <v>83</v>
      </c>
      <c r="G29" s="84"/>
      <c r="H29" s="423" t="s">
        <v>84</v>
      </c>
      <c r="I29" s="446"/>
      <c r="J29" s="175" t="s">
        <v>85</v>
      </c>
      <c r="K29" s="175"/>
      <c r="L29" s="765" t="s">
        <v>86</v>
      </c>
      <c r="M29" s="766"/>
      <c r="N29" s="766"/>
      <c r="O29" s="766"/>
      <c r="P29" s="766"/>
      <c r="Q29" s="766"/>
      <c r="R29" s="766"/>
      <c r="S29" s="766"/>
      <c r="T29" s="766"/>
      <c r="U29" s="766"/>
      <c r="V29" s="767"/>
    </row>
    <row r="30" spans="1:28" ht="13">
      <c r="A30" s="400" t="s">
        <v>531</v>
      </c>
      <c r="C30" s="409"/>
      <c r="D30" s="501" t="s">
        <v>88</v>
      </c>
      <c r="F30" s="768"/>
      <c r="G30" s="769"/>
      <c r="H30" s="400" t="s">
        <v>89</v>
      </c>
      <c r="I30" s="447"/>
      <c r="J30" s="177" t="s">
        <v>90</v>
      </c>
      <c r="K30" s="177"/>
      <c r="L30" s="173"/>
      <c r="V30" s="178"/>
    </row>
    <row r="31" spans="1:28">
      <c r="A31" s="400" t="s">
        <v>532</v>
      </c>
      <c r="C31" s="401"/>
      <c r="F31" s="768"/>
      <c r="G31" s="769"/>
      <c r="H31" s="400"/>
      <c r="I31" s="447"/>
      <c r="J31" s="177" t="s">
        <v>94</v>
      </c>
      <c r="K31" s="177"/>
      <c r="L31" s="173"/>
      <c r="V31" s="178"/>
    </row>
    <row r="32" spans="1:28" ht="12" customHeight="1">
      <c r="A32" s="412"/>
      <c r="B32" s="413"/>
      <c r="C32" s="448"/>
      <c r="D32" s="501" t="s">
        <v>95</v>
      </c>
      <c r="F32" s="768"/>
      <c r="G32" s="769"/>
      <c r="H32" s="400" t="s">
        <v>96</v>
      </c>
      <c r="I32" s="447"/>
      <c r="J32" s="177"/>
      <c r="K32" s="177"/>
      <c r="L32" s="173"/>
      <c r="V32" s="178"/>
    </row>
    <row r="33" spans="1:22" ht="13">
      <c r="A33" s="393" t="s">
        <v>97</v>
      </c>
      <c r="B33" s="407"/>
      <c r="C33" s="395"/>
      <c r="D33" s="501" t="s">
        <v>98</v>
      </c>
      <c r="F33" s="88" t="s">
        <v>99</v>
      </c>
      <c r="G33" s="85"/>
      <c r="H33" s="400" t="s">
        <v>89</v>
      </c>
      <c r="I33" s="447"/>
      <c r="J33" s="177" t="s">
        <v>100</v>
      </c>
      <c r="K33" s="177"/>
      <c r="L33" s="173"/>
      <c r="V33" s="178"/>
    </row>
    <row r="34" spans="1:22" ht="14.25" customHeight="1">
      <c r="A34" s="400" t="s">
        <v>546</v>
      </c>
      <c r="C34" s="401"/>
      <c r="D34" s="501" t="s">
        <v>101</v>
      </c>
      <c r="F34" s="89"/>
      <c r="G34" s="187"/>
      <c r="H34" s="400" t="s">
        <v>102</v>
      </c>
      <c r="I34" s="447"/>
      <c r="J34" s="177" t="s">
        <v>533</v>
      </c>
      <c r="K34" s="177"/>
      <c r="L34" s="770" t="s">
        <v>104</v>
      </c>
      <c r="M34" s="771"/>
      <c r="N34" s="771"/>
      <c r="O34" s="771"/>
      <c r="P34" s="771"/>
      <c r="Q34" s="771"/>
      <c r="R34" s="771"/>
      <c r="S34" s="771"/>
      <c r="T34" s="771"/>
      <c r="U34" s="771"/>
      <c r="V34" s="772"/>
    </row>
    <row r="35" spans="1:22" ht="16.25" customHeight="1">
      <c r="A35" s="412"/>
      <c r="B35" s="413"/>
      <c r="C35" s="414"/>
      <c r="D35" s="513"/>
      <c r="E35" s="413"/>
      <c r="F35" s="778" t="s">
        <v>1068</v>
      </c>
      <c r="G35" s="782"/>
      <c r="H35" s="778" t="s">
        <v>1067</v>
      </c>
      <c r="I35" s="782"/>
      <c r="J35" s="181" t="s">
        <v>105</v>
      </c>
      <c r="K35" s="181"/>
      <c r="L35" s="762" t="s">
        <v>106</v>
      </c>
      <c r="M35" s="763"/>
      <c r="N35" s="763"/>
      <c r="O35" s="763"/>
      <c r="P35" s="763"/>
      <c r="Q35" s="763"/>
      <c r="R35" s="763"/>
      <c r="S35" s="763"/>
      <c r="T35" s="763"/>
      <c r="U35" s="763"/>
      <c r="V35" s="764"/>
    </row>
    <row r="36" spans="1:22" ht="18" customHeight="1"/>
    <row r="37" spans="1:22" ht="35" customHeight="1"/>
    <row r="38" spans="1:22" s="460" customFormat="1" ht="17.25" customHeight="1">
      <c r="A38" s="203" t="s">
        <v>942</v>
      </c>
      <c r="B38" s="169"/>
      <c r="C38" s="203" t="s">
        <v>597</v>
      </c>
      <c r="D38" s="500"/>
      <c r="E38" s="168"/>
      <c r="F38" s="203" t="s">
        <v>936</v>
      </c>
      <c r="G38" s="169"/>
      <c r="H38" s="203" t="s">
        <v>597</v>
      </c>
      <c r="K38" s="225"/>
      <c r="L38" s="225"/>
      <c r="V38" s="226"/>
    </row>
    <row r="39" spans="1:22" s="460" customFormat="1" ht="17.25" customHeight="1">
      <c r="A39" s="203" t="s">
        <v>943</v>
      </c>
      <c r="B39" s="169"/>
      <c r="C39" s="203" t="s">
        <v>948</v>
      </c>
      <c r="D39" s="500"/>
      <c r="E39" s="168"/>
      <c r="F39" s="203" t="s">
        <v>937</v>
      </c>
      <c r="G39" s="169"/>
      <c r="H39" s="203" t="s">
        <v>947</v>
      </c>
      <c r="K39" s="225"/>
      <c r="L39" s="225"/>
      <c r="V39" s="226"/>
    </row>
    <row r="40" spans="1:22" s="460" customFormat="1" ht="17.25" customHeight="1">
      <c r="A40" s="203" t="s">
        <v>944</v>
      </c>
      <c r="B40" s="169"/>
      <c r="C40" s="203" t="s">
        <v>947</v>
      </c>
      <c r="D40" s="500"/>
      <c r="E40" s="168"/>
      <c r="F40" s="203" t="s">
        <v>938</v>
      </c>
      <c r="G40" s="169"/>
      <c r="H40" s="203" t="s">
        <v>597</v>
      </c>
      <c r="K40" s="225"/>
      <c r="L40" s="225"/>
      <c r="V40" s="226"/>
    </row>
    <row r="41" spans="1:22" s="460" customFormat="1" ht="17.25" customHeight="1">
      <c r="A41" s="203" t="s">
        <v>945</v>
      </c>
      <c r="B41" s="169"/>
      <c r="C41" s="203" t="s">
        <v>597</v>
      </c>
      <c r="D41" s="500"/>
      <c r="E41" s="168"/>
      <c r="F41" s="203" t="s">
        <v>939</v>
      </c>
      <c r="G41" s="169"/>
      <c r="H41" s="203" t="s">
        <v>597</v>
      </c>
      <c r="K41" s="225"/>
      <c r="L41" s="225"/>
      <c r="V41" s="226"/>
    </row>
    <row r="42" spans="1:22" s="460" customFormat="1" ht="17.25" customHeight="1">
      <c r="A42" s="203" t="s">
        <v>946</v>
      </c>
      <c r="B42" s="169"/>
      <c r="C42" s="203" t="s">
        <v>597</v>
      </c>
      <c r="D42" s="500"/>
      <c r="E42" s="168"/>
      <c r="F42" s="203" t="s">
        <v>941</v>
      </c>
      <c r="G42" s="169"/>
      <c r="H42" s="203" t="s">
        <v>597</v>
      </c>
      <c r="K42" s="225"/>
      <c r="L42" s="225"/>
      <c r="V42" s="226"/>
    </row>
    <row r="43" spans="1:22" ht="20">
      <c r="A43" s="168"/>
      <c r="B43" s="168"/>
      <c r="C43" s="168"/>
      <c r="D43" s="500"/>
      <c r="E43" s="168"/>
      <c r="F43" s="203" t="s">
        <v>940</v>
      </c>
      <c r="H43" s="203" t="s">
        <v>597</v>
      </c>
    </row>
    <row r="44" spans="1:22" ht="14">
      <c r="A44" s="459"/>
      <c r="B44" s="435"/>
      <c r="C44" s="167"/>
      <c r="D44" s="514"/>
    </row>
    <row r="45" spans="1:22" ht="14">
      <c r="A45" s="450"/>
      <c r="B45" s="435"/>
      <c r="C45" s="167"/>
      <c r="D45" s="514"/>
    </row>
    <row r="46" spans="1:22" ht="14">
      <c r="A46" s="452"/>
      <c r="B46" s="435"/>
      <c r="C46" s="167"/>
      <c r="D46" s="514"/>
    </row>
    <row r="47" spans="1:22" ht="14">
      <c r="A47" s="452"/>
      <c r="B47" s="435"/>
      <c r="C47" s="167"/>
      <c r="D47" s="514"/>
    </row>
    <row r="48" spans="1:22" ht="14">
      <c r="A48" s="452"/>
      <c r="B48" s="435"/>
      <c r="C48" s="167"/>
      <c r="D48" s="514"/>
    </row>
    <row r="49" spans="1:4" ht="14">
      <c r="A49" s="452"/>
      <c r="B49" s="435"/>
      <c r="C49" s="167"/>
      <c r="D49" s="514"/>
    </row>
    <row r="50" spans="1:4" ht="14">
      <c r="A50" s="452"/>
      <c r="B50" s="435"/>
      <c r="C50" s="167"/>
      <c r="D50" s="514"/>
    </row>
    <row r="51" spans="1:4" ht="14">
      <c r="A51" s="435"/>
      <c r="B51" s="435"/>
      <c r="C51" s="167"/>
      <c r="D51" s="514"/>
    </row>
    <row r="52" spans="1:4" ht="14">
      <c r="A52" s="452"/>
      <c r="B52" s="435"/>
      <c r="C52" s="167"/>
      <c r="D52" s="514"/>
    </row>
    <row r="53" spans="1:4" ht="14">
      <c r="A53" s="452"/>
      <c r="B53" s="435"/>
      <c r="C53" s="167"/>
      <c r="D53" s="514"/>
    </row>
    <row r="54" spans="1:4" ht="14">
      <c r="A54" s="452"/>
      <c r="B54" s="435"/>
      <c r="C54" s="167"/>
      <c r="D54" s="514"/>
    </row>
    <row r="55" spans="1:4" ht="14">
      <c r="A55" s="452"/>
      <c r="B55" s="435"/>
      <c r="C55" s="167"/>
      <c r="D55" s="514"/>
    </row>
    <row r="56" spans="1:4" ht="14">
      <c r="A56" s="452"/>
      <c r="B56" s="435"/>
      <c r="C56" s="167"/>
      <c r="D56" s="514"/>
    </row>
    <row r="57" spans="1:4" ht="14">
      <c r="A57" s="452"/>
      <c r="B57" s="435"/>
      <c r="C57" s="167"/>
      <c r="D57" s="514"/>
    </row>
    <row r="58" spans="1:4" ht="14">
      <c r="A58" s="452"/>
      <c r="B58" s="435"/>
      <c r="C58" s="167"/>
      <c r="D58" s="514"/>
    </row>
    <row r="59" spans="1:4" ht="14">
      <c r="A59" s="452"/>
      <c r="B59" s="435"/>
      <c r="C59" s="167"/>
      <c r="D59" s="514"/>
    </row>
    <row r="60" spans="1:4" ht="14">
      <c r="A60" s="452"/>
      <c r="B60" s="435"/>
      <c r="C60" s="167"/>
      <c r="D60" s="514"/>
    </row>
    <row r="61" spans="1:4" ht="14">
      <c r="A61" s="452"/>
      <c r="B61" s="435"/>
      <c r="C61" s="167"/>
      <c r="D61" s="514"/>
    </row>
    <row r="62" spans="1:4" ht="14">
      <c r="A62" s="452"/>
      <c r="B62" s="435"/>
      <c r="C62" s="167"/>
      <c r="D62" s="514"/>
    </row>
    <row r="63" spans="1:4" ht="14">
      <c r="A63" s="452"/>
      <c r="B63" s="435"/>
      <c r="C63" s="167"/>
      <c r="D63" s="514"/>
    </row>
    <row r="64" spans="1:4" ht="14">
      <c r="A64" s="452"/>
      <c r="B64" s="435"/>
      <c r="C64" s="167"/>
      <c r="D64" s="514"/>
    </row>
    <row r="65" spans="1:4" ht="14">
      <c r="A65" s="435"/>
      <c r="B65" s="435"/>
      <c r="C65" s="167"/>
      <c r="D65" s="514"/>
    </row>
    <row r="66" spans="1:4" ht="14">
      <c r="B66" s="435"/>
      <c r="C66" s="167"/>
      <c r="D66" s="514"/>
    </row>
    <row r="67" spans="1:4" ht="14">
      <c r="B67" s="435"/>
      <c r="C67" s="167"/>
      <c r="D67" s="514"/>
    </row>
    <row r="68" spans="1:4" ht="14">
      <c r="B68" s="435"/>
      <c r="C68" s="167"/>
      <c r="D68" s="514"/>
    </row>
    <row r="69" spans="1:4" ht="14">
      <c r="B69" s="435"/>
      <c r="C69" s="167"/>
      <c r="D69" s="514"/>
    </row>
    <row r="70" spans="1:4" ht="14">
      <c r="B70" s="435"/>
      <c r="C70" s="167"/>
      <c r="D70" s="514"/>
    </row>
    <row r="71" spans="1:4" ht="14">
      <c r="B71" s="435"/>
      <c r="C71" s="167"/>
      <c r="D71" s="514"/>
    </row>
    <row r="72" spans="1:4" ht="14">
      <c r="B72" s="435"/>
      <c r="C72" s="167"/>
      <c r="D72" s="514"/>
    </row>
    <row r="73" spans="1:4" ht="14">
      <c r="B73" s="435"/>
      <c r="C73" s="167"/>
      <c r="D73" s="514"/>
    </row>
    <row r="74" spans="1:4" ht="14">
      <c r="B74" s="435"/>
      <c r="C74" s="167"/>
      <c r="D74" s="514"/>
    </row>
    <row r="75" spans="1:4" ht="14">
      <c r="B75" s="435"/>
      <c r="C75" s="167"/>
      <c r="D75" s="514"/>
    </row>
    <row r="76" spans="1:4" ht="14">
      <c r="B76" s="435"/>
      <c r="C76" s="167"/>
      <c r="D76" s="514"/>
    </row>
    <row r="77" spans="1:4" ht="14">
      <c r="B77" s="435"/>
      <c r="C77" s="167"/>
      <c r="D77" s="514"/>
    </row>
  </sheetData>
  <mergeCells count="9">
    <mergeCell ref="F35:G35"/>
    <mergeCell ref="H35:I35"/>
    <mergeCell ref="L35:V35"/>
    <mergeCell ref="B27:C28"/>
    <mergeCell ref="L29:V29"/>
    <mergeCell ref="F30:G30"/>
    <mergeCell ref="F31:G31"/>
    <mergeCell ref="F32:G32"/>
    <mergeCell ref="L34:V34"/>
  </mergeCells>
  <printOptions horizontalCentered="1"/>
  <pageMargins left="0.19685039370078741" right="0" top="0.15748031496062992" bottom="0.15748031496062992" header="0.11811023622047245" footer="0.15748031496062992"/>
  <pageSetup paperSize="9" scale="68" firstPageNumber="4294963191" fitToHeight="2" orientation="landscape" r:id="rId1"/>
  <headerFooter alignWithMargins="0">
    <oddHeader>&amp;R&amp;"Calibri"&amp;10&amp;K000000 Confidential&amp;1#_x000D_</oddHead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F813E-6227-48B8-ABCD-0DBFA0D9B7A3}">
  <sheetPr>
    <pageSetUpPr fitToPage="1"/>
  </sheetPr>
  <dimension ref="A1:AB90"/>
  <sheetViews>
    <sheetView topLeftCell="A16" zoomScale="70" zoomScaleNormal="70"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20.7265625" style="386" bestFit="1"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31.7265625" style="386" bestFit="1" customWidth="1"/>
    <col min="25" max="25" width="9.1796875" style="386"/>
    <col min="26" max="26" width="19.1796875" style="386"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17"/>
      <c r="I10" s="61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386"/>
      <c r="Y18" s="386"/>
      <c r="Z18" s="386"/>
      <c r="AA18" s="386"/>
      <c r="AB18" s="386"/>
    </row>
    <row r="19" spans="1:28" s="468" customFormat="1" ht="19.25" customHeight="1">
      <c r="A19" s="540">
        <v>1</v>
      </c>
      <c r="B19" s="584" t="s">
        <v>409</v>
      </c>
      <c r="C19" s="324" t="str">
        <f>IF(D19="","",VLOOKUP(B19,Data!$B$5:$L$502,2,FALSE))</f>
        <v>ZU62650</v>
      </c>
      <c r="D19" s="485">
        <v>3</v>
      </c>
      <c r="E19" s="525" t="s">
        <v>528</v>
      </c>
      <c r="F19" s="325">
        <f>IF(D19="","",VLOOKUP(B19,Data!$B$5:$L$502,11,FALSE))</f>
        <v>6876.72</v>
      </c>
      <c r="G19" s="326">
        <f>IF(D19&gt;0,D19*F19,"-")</f>
        <v>20630.16</v>
      </c>
      <c r="H19" s="327" t="str">
        <f>IF(D19="","",VLOOKUP(B19,Data!$B$5:$D$502,3,FALSE))</f>
        <v>C/T</v>
      </c>
      <c r="I19" s="327" t="str">
        <f>IF(D19="","",VLOOKUP(B19,Data!$B$5:$M$502,12,FALSE))</f>
        <v>Indonesia</v>
      </c>
      <c r="J19" s="356" t="s">
        <v>1056</v>
      </c>
      <c r="K19" s="325">
        <f>IF(D19="","",VLOOKUP(B19,Data!$B$5:$E$502,4,FALSE)*D19)</f>
        <v>1014</v>
      </c>
      <c r="L19" s="325">
        <f>IF(D19="","",VLOOKUP(B19,Data!$B$5:$F$502,5,FALSE)*D19)</f>
        <v>912</v>
      </c>
      <c r="M19" s="357"/>
      <c r="N19" s="358"/>
      <c r="O19" s="359"/>
      <c r="P19" s="360"/>
      <c r="Q19" s="359"/>
      <c r="R19" s="359"/>
      <c r="S19" s="360"/>
      <c r="T19" s="361"/>
      <c r="U19" s="360"/>
      <c r="V19" s="334">
        <f>IF(D19="","",VLOOKUP(B19,Data!$B$5:$J$502,9,FALSE)*D19)</f>
        <v>5.4180000000000001</v>
      </c>
      <c r="X19" s="386"/>
      <c r="Y19" s="386"/>
      <c r="Z19" s="386"/>
      <c r="AA19" s="386"/>
      <c r="AB19" s="386"/>
    </row>
    <row r="20" spans="1:28" s="468" customFormat="1" ht="19.25" customHeight="1">
      <c r="A20" s="540">
        <v>2</v>
      </c>
      <c r="B20" s="584" t="s">
        <v>330</v>
      </c>
      <c r="C20" s="324" t="str">
        <f>IF(D20="","",VLOOKUP(B20,Data!$B$5:$L$502,2,FALSE))</f>
        <v>ZV78120</v>
      </c>
      <c r="D20" s="485">
        <v>1</v>
      </c>
      <c r="E20" s="525"/>
      <c r="F20" s="325">
        <f>IF(D20="","",VLOOKUP(B20,Data!$B$5:$L$502,11,FALSE))</f>
        <v>8032.52</v>
      </c>
      <c r="G20" s="326">
        <f>IF(D20&gt;0,D20*F20,"-")</f>
        <v>8032.52</v>
      </c>
      <c r="H20" s="327" t="str">
        <f>IF(D20="","",VLOOKUP(B20,Data!$B$5:$D$502,3,FALSE))</f>
        <v>C/T</v>
      </c>
      <c r="I20" s="327" t="str">
        <f>IF(D20="","",VLOOKUP(B20,Data!$B$5:$M$502,12,FALSE))</f>
        <v>Indonesia</v>
      </c>
      <c r="J20" s="356" t="s">
        <v>1056</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386"/>
      <c r="Y20" s="386"/>
      <c r="Z20" s="386"/>
      <c r="AA20" s="386"/>
      <c r="AB20" s="386"/>
    </row>
    <row r="21" spans="1:28" s="468" customFormat="1" ht="19.25" customHeight="1">
      <c r="A21" s="540">
        <v>3</v>
      </c>
      <c r="B21" s="584" t="s">
        <v>382</v>
      </c>
      <c r="C21" s="324" t="str">
        <f>IF(D21="","",VLOOKUP(B21,Data!$B$5:$L$502,2,FALSE))</f>
        <v>WQ78310</v>
      </c>
      <c r="D21" s="485">
        <v>1</v>
      </c>
      <c r="E21" s="525" t="s">
        <v>529</v>
      </c>
      <c r="F21" s="325">
        <f>IF(D21="","",VLOOKUP(B21,Data!$B$5:$L$502,11,FALSE))</f>
        <v>6409.6</v>
      </c>
      <c r="G21" s="326">
        <f>IF(D21&gt;0,D21*F21,"-")</f>
        <v>6409.6</v>
      </c>
      <c r="H21" s="327" t="str">
        <f>IF(D21="","",VLOOKUP(B21,Data!$B$5:$D$502,3,FALSE))</f>
        <v>C/T</v>
      </c>
      <c r="I21" s="327" t="str">
        <f>IF(D21="","",VLOOKUP(B21,Data!$B$5:$M$502,12,FALSE))</f>
        <v>Indonesia</v>
      </c>
      <c r="J21" s="356" t="s">
        <v>1056</v>
      </c>
      <c r="K21" s="325">
        <f>IF(D21="","",VLOOKUP(B21,Data!$B$5:$E$502,4,FALSE)*D21)</f>
        <v>317</v>
      </c>
      <c r="L21" s="325">
        <f>IF(D21="","",VLOOKUP(B21,Data!$B$5:$F$502,5,FALSE)*D21)</f>
        <v>279</v>
      </c>
      <c r="M21" s="357"/>
      <c r="N21" s="358"/>
      <c r="O21" s="359"/>
      <c r="P21" s="360"/>
      <c r="Q21" s="359"/>
      <c r="R21" s="359"/>
      <c r="S21" s="360"/>
      <c r="T21" s="361"/>
      <c r="U21" s="360"/>
      <c r="V21" s="334">
        <f>IF(D21="","",VLOOKUP(B21,Data!$B$5:$J$502,9,FALSE)*D21)</f>
        <v>1.806</v>
      </c>
      <c r="X21" s="386"/>
      <c r="Y21" s="386"/>
      <c r="Z21" s="386"/>
      <c r="AA21" s="386"/>
      <c r="AB21" s="386"/>
    </row>
    <row r="22" spans="1:28" s="468" customFormat="1" ht="19.25" customHeight="1">
      <c r="A22" s="540"/>
      <c r="B22" s="524" t="s">
        <v>1057</v>
      </c>
      <c r="C22" s="324" t="str">
        <f>IF(D22="","",VLOOKUP(B22,Data!$B$5:$L$502,2,FALSE))</f>
        <v/>
      </c>
      <c r="D22" s="381"/>
      <c r="E22" s="312"/>
      <c r="F22" s="325" t="str">
        <f>IF(D22="","",VLOOKUP(B22,Data!$B$5:$L$502,11,FALSE))</f>
        <v/>
      </c>
      <c r="G22" s="326"/>
      <c r="H22" s="327" t="str">
        <f>IF(D22="","",VLOOKUP(B22,Data!$B$5:$D$502,3,FALSE))</f>
        <v/>
      </c>
      <c r="I22" s="327" t="str">
        <f>IF(D22="","",VLOOKUP(B22,Data!$B$5:$M$502,12,FALSE))</f>
        <v/>
      </c>
      <c r="J22" s="227"/>
      <c r="K22" s="325" t="str">
        <f>IF(D22="","",VLOOKUP(B22,Data!$B$5:$E$502,4,FALSE)*D22)</f>
        <v/>
      </c>
      <c r="L22" s="325" t="str">
        <f>IF(D22="","",VLOOKUP(B22,Data!$B$5:$F$502,5,FALSE)*D22)</f>
        <v/>
      </c>
      <c r="M22" s="228"/>
      <c r="N22" s="295"/>
      <c r="O22" s="296"/>
      <c r="P22" s="229"/>
      <c r="Q22" s="296"/>
      <c r="R22" s="296"/>
      <c r="S22" s="229"/>
      <c r="T22" s="297"/>
      <c r="U22" s="229"/>
      <c r="V22" s="334" t="str">
        <f>IF(D22="","",VLOOKUP(B22,Data!$B$5:$J$502,9,FALSE)*D22)</f>
        <v/>
      </c>
      <c r="X22" s="386"/>
      <c r="Y22" s="386"/>
      <c r="Z22" s="386"/>
      <c r="AA22" s="386"/>
      <c r="AB22" s="386"/>
    </row>
    <row r="23" spans="1:28" s="468" customFormat="1" ht="19.25" customHeight="1">
      <c r="A23" s="540">
        <v>4</v>
      </c>
      <c r="B23" s="584" t="s">
        <v>396</v>
      </c>
      <c r="C23" s="324" t="str">
        <f>IF(D23="","",VLOOKUP(B23,Data!$B$5:$L$502,2,FALSE))</f>
        <v>ZW44780</v>
      </c>
      <c r="D23" s="485">
        <v>1</v>
      </c>
      <c r="E23" s="312" t="s">
        <v>982</v>
      </c>
      <c r="F23" s="325">
        <f>IF(D23="","",VLOOKUP(B23,Data!$B$5:$L$502,11,FALSE))</f>
        <v>2167.13</v>
      </c>
      <c r="G23" s="326">
        <f t="shared" ref="G23:G28" si="0">IF(D23&gt;0,D23*F23,"-")</f>
        <v>2167.13</v>
      </c>
      <c r="H23" s="327" t="str">
        <f>IF(D23="","",VLOOKUP(B23,Data!$B$5:$D$502,3,FALSE))</f>
        <v>C/T</v>
      </c>
      <c r="I23" s="327" t="str">
        <f>IF(D23="","",VLOOKUP(B23,Data!$B$5:$M$502,12,FALSE))</f>
        <v>Indonesia</v>
      </c>
      <c r="J23" s="356" t="s">
        <v>1056</v>
      </c>
      <c r="K23" s="325">
        <f>IF(D23="","",VLOOKUP(B23,Data!$B$5:$E$502,4,FALSE)*D23)</f>
        <v>220</v>
      </c>
      <c r="L23" s="325">
        <f>IF(D23="","",VLOOKUP(B23,Data!$B$5:$F$502,5,FALSE)*D23)</f>
        <v>199</v>
      </c>
      <c r="M23" s="357"/>
      <c r="N23" s="358"/>
      <c r="O23" s="359"/>
      <c r="P23" s="360"/>
      <c r="Q23" s="359"/>
      <c r="R23" s="359"/>
      <c r="S23" s="360"/>
      <c r="T23" s="361"/>
      <c r="U23" s="360"/>
      <c r="V23" s="334">
        <f>IF(D23="","",VLOOKUP(B23,Data!$B$5:$J$502,9,FALSE)*D23)</f>
        <v>1.1850000000000001</v>
      </c>
      <c r="X23" s="386"/>
      <c r="Y23" s="386"/>
      <c r="Z23" s="386"/>
      <c r="AA23" s="386"/>
      <c r="AB23" s="386"/>
    </row>
    <row r="24" spans="1:28" s="468" customFormat="1" ht="19.25" customHeight="1">
      <c r="A24" s="540">
        <v>5</v>
      </c>
      <c r="B24" s="584" t="s">
        <v>27</v>
      </c>
      <c r="C24" s="324" t="str">
        <f>IF(D24="","",VLOOKUP(B24,Data!$B$5:$L$502,2,FALSE))</f>
        <v>ZJ73750</v>
      </c>
      <c r="D24" s="485">
        <v>2</v>
      </c>
      <c r="E24" s="312"/>
      <c r="F24" s="325">
        <f>IF(D24="","",VLOOKUP(B24,Data!$B$5:$L$502,11,FALSE))</f>
        <v>2662.91</v>
      </c>
      <c r="G24" s="326">
        <f t="shared" si="0"/>
        <v>5325.82</v>
      </c>
      <c r="H24" s="327" t="str">
        <f>IF(D24="","",VLOOKUP(B24,Data!$B$5:$D$502,3,FALSE))</f>
        <v>C/T</v>
      </c>
      <c r="I24" s="327" t="str">
        <f>IF(D24="","",VLOOKUP(B24,Data!$B$5:$M$502,12,FALSE))</f>
        <v>Indonesia</v>
      </c>
      <c r="J24" s="356" t="s">
        <v>1056</v>
      </c>
      <c r="K24" s="325">
        <f>IF(D24="","",VLOOKUP(B24,Data!$B$5:$E$502,4,FALSE)*D24)</f>
        <v>534</v>
      </c>
      <c r="L24" s="325">
        <f>IF(D24="","",VLOOKUP(B24,Data!$B$5:$F$502,5,FALSE)*D24)</f>
        <v>484</v>
      </c>
      <c r="M24" s="357"/>
      <c r="N24" s="358"/>
      <c r="O24" s="359"/>
      <c r="P24" s="360"/>
      <c r="Q24" s="359"/>
      <c r="R24" s="359"/>
      <c r="S24" s="360"/>
      <c r="T24" s="361"/>
      <c r="U24" s="360"/>
      <c r="V24" s="334">
        <f>IF(D24="","",VLOOKUP(B24,Data!$B$5:$J$502,9,FALSE)*D24)</f>
        <v>2.976</v>
      </c>
      <c r="X24" s="386"/>
      <c r="Y24" s="386"/>
      <c r="Z24" s="386"/>
      <c r="AA24" s="386"/>
      <c r="AB24" s="386"/>
    </row>
    <row r="25" spans="1:28" s="468" customFormat="1" ht="19.25" customHeight="1">
      <c r="A25" s="540">
        <v>6</v>
      </c>
      <c r="B25" s="584" t="s">
        <v>889</v>
      </c>
      <c r="C25" s="324" t="str">
        <f>IF(D25="","",VLOOKUP(B25,Data!$B$5:$L$502,2,FALSE))</f>
        <v>VCM7820</v>
      </c>
      <c r="D25" s="485">
        <v>1</v>
      </c>
      <c r="E25" s="525"/>
      <c r="F25" s="325">
        <f>IF(D25="","",VLOOKUP(B25,Data!$B$5:$L$502,11,FALSE))</f>
        <v>2650.46</v>
      </c>
      <c r="G25" s="326">
        <f t="shared" si="0"/>
        <v>2650.46</v>
      </c>
      <c r="H25" s="327" t="str">
        <f>IF(D25="","",VLOOKUP(B25,Data!$B$5:$D$502,3,FALSE))</f>
        <v>C/T</v>
      </c>
      <c r="I25" s="327" t="str">
        <f>IF(D25="","",VLOOKUP(B25,Data!$B$5:$M$502,12,FALSE))</f>
        <v>Indonesia</v>
      </c>
      <c r="J25" s="356" t="s">
        <v>1056</v>
      </c>
      <c r="K25" s="325">
        <f>IF(D25="","",VLOOKUP(B25,Data!$B$5:$E$502,4,FALSE)*D25)</f>
        <v>270</v>
      </c>
      <c r="L25" s="325">
        <f>IF(D25="","",VLOOKUP(B25,Data!$B$5:$F$502,5,FALSE)*D25)</f>
        <v>230</v>
      </c>
      <c r="M25" s="357"/>
      <c r="N25" s="358"/>
      <c r="O25" s="359"/>
      <c r="P25" s="360"/>
      <c r="Q25" s="359"/>
      <c r="R25" s="359"/>
      <c r="S25" s="360"/>
      <c r="T25" s="361"/>
      <c r="U25" s="360"/>
      <c r="V25" s="334">
        <f>IF(D25="","",VLOOKUP(B25,Data!$B$5:$J$502,9,FALSE)*D25)</f>
        <v>1.4039999999999999</v>
      </c>
      <c r="X25" s="386"/>
      <c r="Y25" s="386"/>
      <c r="Z25" s="386"/>
      <c r="AA25" s="386"/>
      <c r="AB25" s="386"/>
    </row>
    <row r="26" spans="1:28" s="468" customFormat="1" ht="19.25" customHeight="1">
      <c r="A26" s="540">
        <v>7</v>
      </c>
      <c r="B26" s="584" t="s">
        <v>892</v>
      </c>
      <c r="C26" s="324" t="str">
        <f>IF(D26="","",VLOOKUP(B26,Data!$B$5:$L$502,2,FALSE))</f>
        <v>VCM7890</v>
      </c>
      <c r="D26" s="485">
        <v>9</v>
      </c>
      <c r="E26" s="312"/>
      <c r="F26" s="325">
        <f>IF(D26="","",VLOOKUP(B26,Data!$B$5:$L$502,11,FALSE))</f>
        <v>2253.08</v>
      </c>
      <c r="G26" s="326">
        <f t="shared" si="0"/>
        <v>20277.72</v>
      </c>
      <c r="H26" s="327" t="str">
        <f>IF(D26="","",VLOOKUP(B26,Data!$B$5:$D$502,3,FALSE))</f>
        <v>C/T</v>
      </c>
      <c r="I26" s="327" t="str">
        <f>IF(D26="","",VLOOKUP(B26,Data!$B$5:$M$502,12,FALSE))</f>
        <v>Indonesia</v>
      </c>
      <c r="J26" s="356" t="s">
        <v>1056</v>
      </c>
      <c r="K26" s="325">
        <f>IF(D26="","",VLOOKUP(B26,Data!$B$5:$E$502,4,FALSE)*D26)</f>
        <v>2340</v>
      </c>
      <c r="L26" s="325">
        <f>IF(D26="","",VLOOKUP(B26,Data!$B$5:$F$502,5,FALSE)*D26)</f>
        <v>2115</v>
      </c>
      <c r="M26" s="357"/>
      <c r="N26" s="358"/>
      <c r="O26" s="359"/>
      <c r="P26" s="360"/>
      <c r="Q26" s="359"/>
      <c r="R26" s="359"/>
      <c r="S26" s="360"/>
      <c r="T26" s="361"/>
      <c r="U26" s="360"/>
      <c r="V26" s="334">
        <f>IF(D26="","",VLOOKUP(B26,Data!$B$5:$J$502,9,FALSE)*D26)</f>
        <v>12.663</v>
      </c>
      <c r="X26" s="386"/>
      <c r="Y26" s="386"/>
      <c r="Z26" s="386"/>
      <c r="AA26" s="386"/>
      <c r="AB26" s="386"/>
    </row>
    <row r="27" spans="1:28" s="468" customFormat="1" ht="19.25" customHeight="1">
      <c r="A27" s="540">
        <v>8</v>
      </c>
      <c r="B27" s="584" t="s">
        <v>893</v>
      </c>
      <c r="C27" s="324" t="str">
        <f>IF(D27="","",VLOOKUP(B27,Data!$B$5:$L$502,2,FALSE))</f>
        <v>VCM7900</v>
      </c>
      <c r="D27" s="485">
        <v>7</v>
      </c>
      <c r="E27" s="312"/>
      <c r="F27" s="325">
        <f>IF(D27="","",VLOOKUP(B27,Data!$B$5:$L$502,11,FALSE))</f>
        <v>2696.84</v>
      </c>
      <c r="G27" s="326">
        <f t="shared" si="0"/>
        <v>18877.88</v>
      </c>
      <c r="H27" s="327" t="str">
        <f>IF(D27="","",VLOOKUP(B27,Data!$B$5:$D$502,3,FALSE))</f>
        <v>C/T</v>
      </c>
      <c r="I27" s="327" t="str">
        <f>IF(D27="","",VLOOKUP(B27,Data!$B$5:$M$502,12,FALSE))</f>
        <v>Indonesia</v>
      </c>
      <c r="J27" s="356" t="s">
        <v>1056</v>
      </c>
      <c r="K27" s="325">
        <f>IF(D27="","",VLOOKUP(B27,Data!$B$5:$E$502,4,FALSE)*D27)</f>
        <v>1820</v>
      </c>
      <c r="L27" s="325">
        <f>IF(D27="","",VLOOKUP(B27,Data!$B$5:$F$502,5,FALSE)*D27)</f>
        <v>1645</v>
      </c>
      <c r="M27" s="357"/>
      <c r="N27" s="358"/>
      <c r="O27" s="359"/>
      <c r="P27" s="360"/>
      <c r="Q27" s="359"/>
      <c r="R27" s="359"/>
      <c r="S27" s="360"/>
      <c r="T27" s="361"/>
      <c r="U27" s="360"/>
      <c r="V27" s="334">
        <f>IF(D27="","",VLOOKUP(B27,Data!$B$5:$J$502,9,FALSE)*D27)</f>
        <v>9.8490000000000002</v>
      </c>
      <c r="X27" s="386"/>
      <c r="Y27" s="386"/>
      <c r="Z27" s="386"/>
      <c r="AA27" s="386"/>
      <c r="AB27" s="386"/>
    </row>
    <row r="28" spans="1:28" s="468" customFormat="1" ht="19.25" customHeight="1">
      <c r="A28" s="540">
        <v>9</v>
      </c>
      <c r="B28" s="584" t="s">
        <v>350</v>
      </c>
      <c r="C28" s="324" t="str">
        <f>IF(D28="","",VLOOKUP(B28,Data!$B$5:$L$502,2,FALSE))</f>
        <v>ZU05460</v>
      </c>
      <c r="D28" s="485">
        <v>2</v>
      </c>
      <c r="E28" s="312"/>
      <c r="F28" s="325">
        <f>IF(D28="","",VLOOKUP(B28,Data!$B$5:$L$502,11,FALSE))</f>
        <v>5913.05</v>
      </c>
      <c r="G28" s="326">
        <f t="shared" si="0"/>
        <v>11826.1</v>
      </c>
      <c r="H28" s="327" t="str">
        <f>IF(D28="","",VLOOKUP(B28,Data!$B$5:$D$502,3,FALSE))</f>
        <v>C/T</v>
      </c>
      <c r="I28" s="327" t="str">
        <f>IF(D28="","",VLOOKUP(B28,Data!$B$5:$M$502,12,FALSE))</f>
        <v>Indonesia</v>
      </c>
      <c r="J28" s="356" t="s">
        <v>1056</v>
      </c>
      <c r="K28" s="325">
        <f>IF(D28="","",VLOOKUP(B28,Data!$B$5:$E$502,4,FALSE)*D28)</f>
        <v>676</v>
      </c>
      <c r="L28" s="325">
        <f>IF(D28="","",VLOOKUP(B28,Data!$B$5:$F$502,5,FALSE)*D28)</f>
        <v>594</v>
      </c>
      <c r="M28" s="357"/>
      <c r="N28" s="358"/>
      <c r="O28" s="359"/>
      <c r="P28" s="360"/>
      <c r="Q28" s="359"/>
      <c r="R28" s="359"/>
      <c r="S28" s="360"/>
      <c r="T28" s="361"/>
      <c r="U28" s="360"/>
      <c r="V28" s="334">
        <f>IF(D28="","",VLOOKUP(B28,Data!$B$5:$J$502,9,FALSE)*D28)</f>
        <v>3.6120000000000001</v>
      </c>
      <c r="X28" s="386"/>
      <c r="Y28" s="386"/>
      <c r="Z28" s="386"/>
      <c r="AA28" s="386"/>
      <c r="AB28" s="386"/>
    </row>
    <row r="29" spans="1:28" s="468" customFormat="1" ht="19.25" customHeight="1">
      <c r="A29" s="540">
        <v>10</v>
      </c>
      <c r="B29" s="584" t="s">
        <v>409</v>
      </c>
      <c r="C29" s="324" t="str">
        <f>IF(D29="","",VLOOKUP(B29,Data!$B$5:$L$502,2,FALSE))</f>
        <v>ZU62650</v>
      </c>
      <c r="D29" s="485">
        <v>2</v>
      </c>
      <c r="E29" s="312"/>
      <c r="F29" s="325">
        <f>IF(D29="","",VLOOKUP(B29,Data!$B$5:$L$502,11,FALSE))</f>
        <v>6876.72</v>
      </c>
      <c r="G29" s="326">
        <f>IF(D29&gt;0,D29*F29,"-")</f>
        <v>13753.44</v>
      </c>
      <c r="H29" s="327" t="str">
        <f>IF(D29="","",VLOOKUP(B29,Data!$B$5:$D$502,3,FALSE))</f>
        <v>C/T</v>
      </c>
      <c r="I29" s="327" t="str">
        <f>IF(D29="","",VLOOKUP(B29,Data!$B$5:$M$502,12,FALSE))</f>
        <v>Indonesia</v>
      </c>
      <c r="J29" s="356" t="s">
        <v>1056</v>
      </c>
      <c r="K29" s="325">
        <f>IF(D29="","",VLOOKUP(B29,Data!$B$5:$E$502,4,FALSE)*D29)</f>
        <v>676</v>
      </c>
      <c r="L29" s="325">
        <f>IF(D29="","",VLOOKUP(B29,Data!$B$5:$F$502,5,FALSE)*D29)</f>
        <v>608</v>
      </c>
      <c r="M29" s="357"/>
      <c r="N29" s="358"/>
      <c r="O29" s="359"/>
      <c r="P29" s="360"/>
      <c r="Q29" s="359"/>
      <c r="R29" s="359"/>
      <c r="S29" s="360"/>
      <c r="T29" s="361"/>
      <c r="U29" s="360"/>
      <c r="V29" s="334">
        <f>IF(D29="","",VLOOKUP(B29,Data!$B$5:$J$502,9,FALSE)*D29)</f>
        <v>3.6120000000000001</v>
      </c>
      <c r="X29" s="386"/>
      <c r="Y29" s="386"/>
      <c r="Z29" s="386"/>
      <c r="AA29" s="386"/>
      <c r="AB29" s="386"/>
    </row>
    <row r="30" spans="1:28" s="468" customFormat="1" ht="19.25" customHeight="1">
      <c r="A30" s="540"/>
      <c r="B30" s="524" t="s">
        <v>1069</v>
      </c>
      <c r="C30" s="324" t="str">
        <f>IF(D30="","",VLOOKUP(B30,Data!$B$5:$L$502,2,FALSE))</f>
        <v/>
      </c>
      <c r="D30" s="381"/>
      <c r="E30" s="312"/>
      <c r="F30" s="325" t="str">
        <f>IF(D30="","",VLOOKUP(B30,Data!$B$5:$L$502,11,FALSE))</f>
        <v/>
      </c>
      <c r="G30" s="326" t="str">
        <f>IF(D30&gt;0,D30*F30,"-")</f>
        <v>-</v>
      </c>
      <c r="H30" s="327" t="str">
        <f>IF(D30="","",VLOOKUP(B30,Data!$B$5:$D$502,3,FALSE))</f>
        <v/>
      </c>
      <c r="I30" s="327" t="str">
        <f>IF(D30="","",VLOOKUP(B30,Data!$B$5:$M$502,12,FALSE))</f>
        <v/>
      </c>
      <c r="J30" s="227"/>
      <c r="K30" s="325" t="str">
        <f>IF(D30="","",VLOOKUP(B30,Data!$B$5:$E$502,4,FALSE)*D30)</f>
        <v/>
      </c>
      <c r="L30" s="325" t="str">
        <f>IF(D30="","",VLOOKUP(B30,Data!$B$5:$F$502,5,FALSE)*D30)</f>
        <v/>
      </c>
      <c r="M30" s="228"/>
      <c r="N30" s="295"/>
      <c r="O30" s="296"/>
      <c r="P30" s="229"/>
      <c r="Q30" s="296"/>
      <c r="R30" s="296"/>
      <c r="S30" s="229"/>
      <c r="T30" s="297"/>
      <c r="U30" s="229"/>
      <c r="V30" s="334" t="str">
        <f>IF(D30="","",VLOOKUP(B30,Data!$B$5:$J$502,9,FALSE)*D30)</f>
        <v/>
      </c>
      <c r="X30" s="386"/>
      <c r="Y30" s="386"/>
      <c r="Z30" s="386"/>
      <c r="AA30" s="386"/>
      <c r="AB30" s="386"/>
    </row>
    <row r="31" spans="1:28" s="468" customFormat="1" ht="19" customHeight="1">
      <c r="A31" s="540">
        <v>11</v>
      </c>
      <c r="B31" s="584" t="s">
        <v>340</v>
      </c>
      <c r="C31" s="324" t="str">
        <f>IF(D31="","",VLOOKUP(B31,Data!$B$5:$L$502,2,FALSE))</f>
        <v>ZE62400</v>
      </c>
      <c r="D31" s="485">
        <v>15</v>
      </c>
      <c r="E31" s="312"/>
      <c r="F31" s="325">
        <f>IF(D31="","",VLOOKUP(B31,Data!$B$5:$L$502,11,FALSE))</f>
        <v>1704.47</v>
      </c>
      <c r="G31" s="326">
        <f t="shared" ref="G31:G36" si="1">IF(D31&gt;0,D31*F31,"-")</f>
        <v>25567.05</v>
      </c>
      <c r="H31" s="327" t="str">
        <f>IF(D31="","",VLOOKUP(B31,Data!$B$5:$D$502,3,FALSE))</f>
        <v>C/T</v>
      </c>
      <c r="I31" s="327" t="str">
        <f>IF(D31="","",VLOOKUP(B31,Data!$B$5:$M$502,12,FALSE))</f>
        <v>Indonesia</v>
      </c>
      <c r="J31" s="356" t="s">
        <v>1070</v>
      </c>
      <c r="K31" s="325">
        <f>IF(D31="","",VLOOKUP(B31,Data!$B$5:$E$502,4,FALSE)*D31)</f>
        <v>3015</v>
      </c>
      <c r="L31" s="325">
        <f>IF(D31="","",VLOOKUP(B31,Data!$B$5:$F$502,5,FALSE)*D31)</f>
        <v>2715</v>
      </c>
      <c r="M31" s="357"/>
      <c r="N31" s="358"/>
      <c r="O31" s="359"/>
      <c r="P31" s="360"/>
      <c r="Q31" s="359"/>
      <c r="R31" s="359"/>
      <c r="S31" s="360"/>
      <c r="T31" s="361"/>
      <c r="U31" s="360"/>
      <c r="V31" s="334">
        <f>IF(D31="","",VLOOKUP(B31,Data!$B$5:$J$502,9,FALSE)*D31)</f>
        <v>17.25</v>
      </c>
      <c r="X31" s="386"/>
      <c r="Y31" s="386"/>
      <c r="Z31" s="386"/>
      <c r="AA31" s="386"/>
      <c r="AB31" s="386"/>
    </row>
    <row r="32" spans="1:28" s="468" customFormat="1" ht="19" customHeight="1">
      <c r="A32" s="540">
        <v>12</v>
      </c>
      <c r="B32" s="584" t="s">
        <v>32</v>
      </c>
      <c r="C32" s="324" t="str">
        <f>IF(D32="","",VLOOKUP(B32,Data!$B$5:$L$502,2,FALSE))</f>
        <v>ZQ21280</v>
      </c>
      <c r="D32" s="485">
        <v>2</v>
      </c>
      <c r="E32" s="312"/>
      <c r="F32" s="325">
        <f>IF(D32="","",VLOOKUP(B32,Data!$B$5:$L$502,11,FALSE))</f>
        <v>1748.05</v>
      </c>
      <c r="G32" s="326">
        <f t="shared" si="1"/>
        <v>3496.1</v>
      </c>
      <c r="H32" s="327" t="str">
        <f>IF(D32="","",VLOOKUP(B32,Data!$B$5:$D$502,3,FALSE))</f>
        <v>C/T</v>
      </c>
      <c r="I32" s="327" t="str">
        <f>IF(D32="","",VLOOKUP(B32,Data!$B$5:$M$502,12,FALSE))</f>
        <v>Indonesia</v>
      </c>
      <c r="J32" s="356" t="s">
        <v>1070</v>
      </c>
      <c r="K32" s="325">
        <f>IF(D32="","",VLOOKUP(B32,Data!$B$5:$E$502,4,FALSE)*D32)</f>
        <v>402</v>
      </c>
      <c r="L32" s="325">
        <f>IF(D32="","",VLOOKUP(B32,Data!$B$5:$F$502,5,FALSE)*D32)</f>
        <v>362</v>
      </c>
      <c r="M32" s="357"/>
      <c r="N32" s="358"/>
      <c r="O32" s="359"/>
      <c r="P32" s="360"/>
      <c r="Q32" s="359"/>
      <c r="R32" s="359"/>
      <c r="S32" s="360"/>
      <c r="T32" s="361"/>
      <c r="U32" s="360"/>
      <c r="V32" s="334">
        <f>IF(D32="","",VLOOKUP(B32,Data!$B$5:$J$502,9,FALSE)*D32)</f>
        <v>2.2999999999999998</v>
      </c>
      <c r="X32" s="386"/>
      <c r="Y32" s="386"/>
      <c r="Z32" s="386"/>
      <c r="AA32" s="386"/>
      <c r="AB32" s="386"/>
    </row>
    <row r="33" spans="1:28" s="468" customFormat="1" ht="19" customHeight="1">
      <c r="A33" s="540">
        <v>13</v>
      </c>
      <c r="B33" s="584" t="s">
        <v>394</v>
      </c>
      <c r="C33" s="324" t="str">
        <f>IF(D33="","",VLOOKUP(B33,Data!$B$5:$L$502,2,FALSE))</f>
        <v>ZW44770</v>
      </c>
      <c r="D33" s="485">
        <v>3</v>
      </c>
      <c r="E33" s="312"/>
      <c r="F33" s="325">
        <f>IF(D33="","",VLOOKUP(B33,Data!$B$5:$L$502,11,FALSE))</f>
        <v>1857.02</v>
      </c>
      <c r="G33" s="326">
        <f t="shared" si="1"/>
        <v>5571.0599999999995</v>
      </c>
      <c r="H33" s="327" t="str">
        <f>IF(D33="","",VLOOKUP(B33,Data!$B$5:$D$502,3,FALSE))</f>
        <v>C/T</v>
      </c>
      <c r="I33" s="327" t="str">
        <f>IF(D33="","",VLOOKUP(B33,Data!$B$5:$M$502,12,FALSE))</f>
        <v>Indonesia</v>
      </c>
      <c r="J33" s="356" t="s">
        <v>1070</v>
      </c>
      <c r="K33" s="325">
        <f>IF(D33="","",VLOOKUP(B33,Data!$B$5:$E$502,4,FALSE)*D33)</f>
        <v>603</v>
      </c>
      <c r="L33" s="325">
        <f>IF(D33="","",VLOOKUP(B33,Data!$B$5:$F$502,5,FALSE)*D33)</f>
        <v>543</v>
      </c>
      <c r="M33" s="357"/>
      <c r="N33" s="358"/>
      <c r="O33" s="359"/>
      <c r="P33" s="360"/>
      <c r="Q33" s="359"/>
      <c r="R33" s="359"/>
      <c r="S33" s="360"/>
      <c r="T33" s="361"/>
      <c r="U33" s="360"/>
      <c r="V33" s="334">
        <f>IF(D33="","",VLOOKUP(B33,Data!$B$5:$J$502,9,FALSE)*D33)</f>
        <v>3.4499999999999997</v>
      </c>
      <c r="X33" s="386"/>
      <c r="Y33" s="386"/>
      <c r="Z33" s="386"/>
      <c r="AA33" s="386"/>
      <c r="AB33" s="386"/>
    </row>
    <row r="34" spans="1:28" s="468" customFormat="1" ht="19" customHeight="1">
      <c r="A34" s="540">
        <v>14</v>
      </c>
      <c r="B34" s="584" t="s">
        <v>353</v>
      </c>
      <c r="C34" s="324" t="str">
        <f>IF(D34="","",VLOOKUP(B34,Data!$B$5:$L$502,2,FALSE))</f>
        <v>ZF71250</v>
      </c>
      <c r="D34" s="485">
        <v>15</v>
      </c>
      <c r="E34" s="312"/>
      <c r="F34" s="325">
        <f>IF(D34="","",VLOOKUP(B34,Data!$B$5:$L$502,11,FALSE))</f>
        <v>1991.71</v>
      </c>
      <c r="G34" s="326">
        <f t="shared" si="1"/>
        <v>29875.65</v>
      </c>
      <c r="H34" s="327" t="str">
        <f>IF(D34="","",VLOOKUP(B34,Data!$B$5:$D$502,3,FALSE))</f>
        <v>C/T</v>
      </c>
      <c r="I34" s="327" t="str">
        <f>IF(D34="","",VLOOKUP(B34,Data!$B$5:$M$502,12,FALSE))</f>
        <v>Indonesia</v>
      </c>
      <c r="J34" s="356" t="s">
        <v>1070</v>
      </c>
      <c r="K34" s="325">
        <f>IF(D34="","",VLOOKUP(B34,Data!$B$5:$E$502,4,FALSE)*D34)</f>
        <v>3300</v>
      </c>
      <c r="L34" s="325">
        <f>IF(D34="","",VLOOKUP(B34,Data!$B$5:$F$502,5,FALSE)*D34)</f>
        <v>2985</v>
      </c>
      <c r="M34" s="357"/>
      <c r="N34" s="358"/>
      <c r="O34" s="359"/>
      <c r="P34" s="360"/>
      <c r="Q34" s="359"/>
      <c r="R34" s="359"/>
      <c r="S34" s="360"/>
      <c r="T34" s="361"/>
      <c r="U34" s="360"/>
      <c r="V34" s="334">
        <f>IF(D34="","",VLOOKUP(B34,Data!$B$5:$J$502,9,FALSE)*D34)</f>
        <v>17.775000000000002</v>
      </c>
      <c r="X34" s="386"/>
      <c r="Y34" s="386"/>
      <c r="Z34" s="386"/>
      <c r="AA34" s="386"/>
      <c r="AB34" s="386"/>
    </row>
    <row r="35" spans="1:28" s="468" customFormat="1" ht="19" customHeight="1">
      <c r="A35" s="540">
        <v>15</v>
      </c>
      <c r="B35" s="584" t="s">
        <v>33</v>
      </c>
      <c r="C35" s="324" t="str">
        <f>IF(D35="","",VLOOKUP(B35,Data!$B$5:$L$502,2,FALSE))</f>
        <v>ZQ21300</v>
      </c>
      <c r="D35" s="485">
        <v>1</v>
      </c>
      <c r="E35" s="312"/>
      <c r="F35" s="325">
        <f>IF(D35="","",VLOOKUP(B35,Data!$B$5:$L$502,11,FALSE))</f>
        <v>2033.63</v>
      </c>
      <c r="G35" s="326">
        <f t="shared" si="1"/>
        <v>2033.63</v>
      </c>
      <c r="H35" s="327" t="str">
        <f>IF(D35="","",VLOOKUP(B35,Data!$B$5:$D$502,3,FALSE))</f>
        <v>C/T</v>
      </c>
      <c r="I35" s="327" t="str">
        <f>IF(D35="","",VLOOKUP(B35,Data!$B$5:$M$502,12,FALSE))</f>
        <v>Indonesia</v>
      </c>
      <c r="J35" s="356" t="s">
        <v>1070</v>
      </c>
      <c r="K35" s="325">
        <f>IF(D35="","",VLOOKUP(B35,Data!$B$5:$E$502,4,FALSE)*D35)</f>
        <v>220</v>
      </c>
      <c r="L35" s="325">
        <f>IF(D35="","",VLOOKUP(B35,Data!$B$5:$F$502,5,FALSE)*D35)</f>
        <v>199</v>
      </c>
      <c r="M35" s="357"/>
      <c r="N35" s="358"/>
      <c r="O35" s="359"/>
      <c r="P35" s="360"/>
      <c r="Q35" s="359"/>
      <c r="R35" s="359"/>
      <c r="S35" s="360"/>
      <c r="T35" s="361"/>
      <c r="U35" s="360"/>
      <c r="V35" s="334">
        <f>IF(D35="","",VLOOKUP(B35,Data!$B$5:$J$502,9,FALSE)*D35)</f>
        <v>1.1850000000000001</v>
      </c>
      <c r="X35" s="386"/>
      <c r="Y35" s="386"/>
      <c r="Z35" s="386"/>
      <c r="AA35" s="386"/>
      <c r="AB35" s="386"/>
    </row>
    <row r="36" spans="1:28" s="468" customFormat="1" ht="19" customHeight="1">
      <c r="A36" s="540">
        <v>16</v>
      </c>
      <c r="B36" s="584" t="s">
        <v>720</v>
      </c>
      <c r="C36" s="324" t="str">
        <f>IF(D36="","",VLOOKUP(B36,Data!$B$5:$L$502,2,FALSE))</f>
        <v>VAC9540</v>
      </c>
      <c r="D36" s="485">
        <v>2</v>
      </c>
      <c r="E36" s="312"/>
      <c r="F36" s="325">
        <f>IF(D36="","",VLOOKUP(B36,Data!$B$5:$L$502,11,FALSE))</f>
        <v>2343</v>
      </c>
      <c r="G36" s="326">
        <f t="shared" si="1"/>
        <v>4686</v>
      </c>
      <c r="H36" s="327" t="str">
        <f>IF(D36="","",VLOOKUP(B36,Data!$B$5:$D$502,3,FALSE))</f>
        <v>C/T</v>
      </c>
      <c r="I36" s="327" t="str">
        <f>IF(D36="","",VLOOKUP(B36,Data!$B$5:$M$502,12,FALSE))</f>
        <v>Indonesia</v>
      </c>
      <c r="J36" s="356" t="s">
        <v>1070</v>
      </c>
      <c r="K36" s="325">
        <f>IF(D36="","",VLOOKUP(B36,Data!$B$5:$E$502,4,FALSE)*D36)</f>
        <v>450</v>
      </c>
      <c r="L36" s="325">
        <f>IF(D36="","",VLOOKUP(B36,Data!$B$5:$F$502,5,FALSE)*D36)</f>
        <v>408</v>
      </c>
      <c r="M36" s="357"/>
      <c r="N36" s="358"/>
      <c r="O36" s="359"/>
      <c r="P36" s="360"/>
      <c r="Q36" s="359"/>
      <c r="R36" s="359"/>
      <c r="S36" s="360"/>
      <c r="T36" s="361"/>
      <c r="U36" s="360"/>
      <c r="V36" s="334">
        <f>IF(D36="","",VLOOKUP(B36,Data!$B$5:$J$502,9,FALSE)*D36)</f>
        <v>2.37</v>
      </c>
      <c r="X36" s="386"/>
      <c r="Y36" s="386"/>
      <c r="Z36" s="386"/>
      <c r="AA36" s="386"/>
      <c r="AB36" s="386"/>
    </row>
    <row r="37" spans="1:28" s="468" customFormat="1" ht="19" customHeight="1">
      <c r="A37" s="540">
        <v>17</v>
      </c>
      <c r="B37" s="584" t="s">
        <v>355</v>
      </c>
      <c r="C37" s="324" t="str">
        <f>IF(D37="","",VLOOKUP(B37,Data!$B$5:$L$502,2,FALSE))</f>
        <v>ZF42500</v>
      </c>
      <c r="D37" s="485">
        <v>10</v>
      </c>
      <c r="E37" s="312"/>
      <c r="F37" s="325">
        <f>IF(D37="","",VLOOKUP(B37,Data!$B$5:$L$502,11,FALSE))</f>
        <v>2302.7199999999998</v>
      </c>
      <c r="G37" s="326">
        <f>IF(D37&gt;0,D37*F37,"-")</f>
        <v>23027.199999999997</v>
      </c>
      <c r="H37" s="327" t="str">
        <f>IF(D37="","",VLOOKUP(B37,Data!$B$5:$D$502,3,FALSE))</f>
        <v>C/T</v>
      </c>
      <c r="I37" s="327" t="str">
        <f>IF(D37="","",VLOOKUP(B37,Data!$B$5:$M$502,12,FALSE))</f>
        <v>Indonesia</v>
      </c>
      <c r="J37" s="356" t="s">
        <v>1070</v>
      </c>
      <c r="K37" s="325">
        <f>IF(D37="","",VLOOKUP(B37,Data!$B$5:$E$502,4,FALSE)*D37)</f>
        <v>2670</v>
      </c>
      <c r="L37" s="325">
        <f>IF(D37="","",VLOOKUP(B37,Data!$B$5:$F$502,5,FALSE)*D37)</f>
        <v>2420</v>
      </c>
      <c r="M37" s="357"/>
      <c r="N37" s="358"/>
      <c r="O37" s="359"/>
      <c r="P37" s="360"/>
      <c r="Q37" s="359"/>
      <c r="R37" s="359"/>
      <c r="S37" s="360"/>
      <c r="T37" s="361"/>
      <c r="U37" s="360"/>
      <c r="V37" s="334">
        <f>IF(D37="","",VLOOKUP(B37,Data!$B$5:$J$502,9,FALSE)*D37)</f>
        <v>14.879999999999999</v>
      </c>
      <c r="X37" s="386"/>
      <c r="Y37" s="386"/>
      <c r="Z37" s="386"/>
      <c r="AA37" s="386"/>
      <c r="AB37" s="386"/>
    </row>
    <row r="38" spans="1:28" s="468" customFormat="1" ht="19.25" customHeight="1">
      <c r="A38" s="540"/>
      <c r="B38" s="499"/>
      <c r="C38" s="324" t="str">
        <f>IF(D38="","",VLOOKUP(B38,Data!$B$5:$L$502,2,FALSE))</f>
        <v/>
      </c>
      <c r="D38" s="485"/>
      <c r="E38" s="312"/>
      <c r="F38" s="325" t="str">
        <f>IF(D38="","",VLOOKUP(B38,Data!$B$5:$L$502,11,FALSE))</f>
        <v/>
      </c>
      <c r="G38" s="326" t="str">
        <f>IF(D38&gt;0,D38*F38,"-")</f>
        <v>-</v>
      </c>
      <c r="H38" s="327" t="str">
        <f>IF(D38="","",VLOOKUP(B38,Data!$B$5:$D$502,3,FALSE))</f>
        <v/>
      </c>
      <c r="I38" s="327" t="str">
        <f>IF(D38="","",VLOOKUP(B38,Data!$B$5:$M$502,12,FALSE))</f>
        <v/>
      </c>
      <c r="J38" s="356"/>
      <c r="K38" s="325" t="str">
        <f>IF(D38="","",VLOOKUP(B38,Data!$B$5:$E$502,4,FALSE)*D38)</f>
        <v/>
      </c>
      <c r="L38" s="325" t="str">
        <f>IF(D38="","",VLOOKUP(B38,Data!$B$5:$F$502,5,FALSE)*D38)</f>
        <v/>
      </c>
      <c r="M38" s="357"/>
      <c r="N38" s="358"/>
      <c r="O38" s="359"/>
      <c r="P38" s="360"/>
      <c r="Q38" s="359"/>
      <c r="R38" s="359"/>
      <c r="S38" s="360"/>
      <c r="T38" s="361"/>
      <c r="U38" s="360"/>
      <c r="V38" s="334" t="str">
        <f>IF(D38="","",VLOOKUP(B38,Data!$B$5:$J$502,9,FALSE)*D38)</f>
        <v/>
      </c>
      <c r="X38" s="386"/>
      <c r="Y38" s="386"/>
      <c r="Z38" s="386"/>
      <c r="AA38" s="386"/>
      <c r="AB38" s="386"/>
    </row>
    <row r="39" spans="1:28" s="440" customFormat="1" ht="17.5">
      <c r="A39" s="540"/>
      <c r="B39" s="784"/>
      <c r="C39" s="785"/>
      <c r="D39" s="510">
        <f>SUM(D17:D38)</f>
        <v>77</v>
      </c>
      <c r="E39" s="463"/>
      <c r="F39" s="351"/>
      <c r="G39" s="351">
        <f>SUM(G17:G38)</f>
        <v>204207.52000000002</v>
      </c>
      <c r="H39" s="462"/>
      <c r="I39" s="462"/>
      <c r="J39" s="462"/>
      <c r="K39" s="351">
        <f>SUM(K17:K38)</f>
        <v>18872</v>
      </c>
      <c r="L39" s="351">
        <f>SUM(L17:L38)</f>
        <v>17002</v>
      </c>
      <c r="M39" s="351">
        <f>SUM(M22:M38)</f>
        <v>0</v>
      </c>
      <c r="N39" s="351" t="e">
        <f>SUM(#REF!)</f>
        <v>#REF!</v>
      </c>
      <c r="O39" s="351">
        <f>SUM(O22:O38)</f>
        <v>0</v>
      </c>
      <c r="P39" s="351">
        <f>SUM(P22:P38)</f>
        <v>0</v>
      </c>
      <c r="Q39" s="351" t="e">
        <f>SUM(#REF!)</f>
        <v>#REF!</v>
      </c>
      <c r="R39" s="351">
        <f>SUM(R22:R38)</f>
        <v>0</v>
      </c>
      <c r="S39" s="351">
        <f>SUM(S22:S38)</f>
        <v>0</v>
      </c>
      <c r="T39" s="351"/>
      <c r="U39" s="351">
        <f>SUM(U22:U38)</f>
        <v>0</v>
      </c>
      <c r="V39" s="354">
        <f>SUM(V17:V38)</f>
        <v>103.54100000000001</v>
      </c>
    </row>
    <row r="40" spans="1:28" ht="16.5">
      <c r="A40" s="540"/>
      <c r="B40" s="786"/>
      <c r="C40" s="787"/>
      <c r="D40" s="511"/>
      <c r="E40" s="412"/>
      <c r="F40" s="183" t="s">
        <v>821</v>
      </c>
      <c r="G40" s="180"/>
      <c r="H40" s="442"/>
      <c r="I40" s="442"/>
      <c r="J40" s="442"/>
      <c r="K40" s="184"/>
      <c r="L40" s="180"/>
      <c r="M40" s="414"/>
      <c r="N40" s="413"/>
      <c r="O40" s="413"/>
      <c r="P40" s="413"/>
      <c r="Q40" s="413"/>
      <c r="R40" s="413"/>
      <c r="S40" s="413"/>
      <c r="T40" s="414"/>
      <c r="U40" s="414"/>
      <c r="V40" s="182"/>
    </row>
    <row r="41" spans="1:28" ht="13">
      <c r="A41" s="393" t="s">
        <v>530</v>
      </c>
      <c r="B41" s="394"/>
      <c r="C41" s="444"/>
      <c r="D41" s="512" t="s">
        <v>538</v>
      </c>
      <c r="E41" s="407"/>
      <c r="F41" s="80" t="s">
        <v>83</v>
      </c>
      <c r="G41" s="84"/>
      <c r="H41" s="423" t="s">
        <v>84</v>
      </c>
      <c r="I41" s="446"/>
      <c r="J41" s="175" t="s">
        <v>85</v>
      </c>
      <c r="K41" s="175"/>
      <c r="L41" s="765" t="s">
        <v>86</v>
      </c>
      <c r="M41" s="766"/>
      <c r="N41" s="766"/>
      <c r="O41" s="766"/>
      <c r="P41" s="766"/>
      <c r="Q41" s="766"/>
      <c r="R41" s="766"/>
      <c r="S41" s="766"/>
      <c r="T41" s="766"/>
      <c r="U41" s="766"/>
      <c r="V41" s="767"/>
    </row>
    <row r="42" spans="1:28" ht="13">
      <c r="A42" s="400" t="s">
        <v>531</v>
      </c>
      <c r="C42" s="409"/>
      <c r="D42" s="501" t="s">
        <v>88</v>
      </c>
      <c r="F42" s="768"/>
      <c r="G42" s="769"/>
      <c r="H42" s="400" t="s">
        <v>89</v>
      </c>
      <c r="I42" s="447"/>
      <c r="J42" s="177" t="s">
        <v>90</v>
      </c>
      <c r="K42" s="177"/>
      <c r="L42" s="173"/>
      <c r="V42" s="178"/>
    </row>
    <row r="43" spans="1:28">
      <c r="A43" s="400" t="s">
        <v>532</v>
      </c>
      <c r="C43" s="401"/>
      <c r="F43" s="768"/>
      <c r="G43" s="769"/>
      <c r="H43" s="400"/>
      <c r="I43" s="447"/>
      <c r="J43" s="177" t="s">
        <v>94</v>
      </c>
      <c r="K43" s="177"/>
      <c r="L43" s="173"/>
      <c r="V43" s="178"/>
    </row>
    <row r="44" spans="1:28" ht="12" customHeight="1">
      <c r="A44" s="412"/>
      <c r="B44" s="413"/>
      <c r="C44" s="448"/>
      <c r="D44" s="501" t="s">
        <v>95</v>
      </c>
      <c r="F44" s="768"/>
      <c r="G44" s="769"/>
      <c r="H44" s="400" t="s">
        <v>96</v>
      </c>
      <c r="I44" s="447"/>
      <c r="J44" s="177"/>
      <c r="K44" s="177"/>
      <c r="L44" s="173"/>
      <c r="V44" s="178"/>
    </row>
    <row r="45" spans="1:28" ht="13">
      <c r="A45" s="393" t="s">
        <v>97</v>
      </c>
      <c r="B45" s="407"/>
      <c r="C45" s="395"/>
      <c r="D45" s="501" t="s">
        <v>98</v>
      </c>
      <c r="F45" s="88" t="s">
        <v>99</v>
      </c>
      <c r="G45" s="85"/>
      <c r="H45" s="400" t="s">
        <v>89</v>
      </c>
      <c r="I45" s="447"/>
      <c r="J45" s="177" t="s">
        <v>100</v>
      </c>
      <c r="K45" s="177"/>
      <c r="L45" s="173"/>
      <c r="V45" s="178"/>
    </row>
    <row r="46" spans="1:28" ht="14.25" customHeight="1">
      <c r="A46" s="400" t="s">
        <v>546</v>
      </c>
      <c r="C46" s="401"/>
      <c r="D46" s="501" t="s">
        <v>101</v>
      </c>
      <c r="F46" s="89"/>
      <c r="G46" s="187"/>
      <c r="H46" s="400" t="s">
        <v>102</v>
      </c>
      <c r="I46" s="447"/>
      <c r="J46" s="177" t="s">
        <v>533</v>
      </c>
      <c r="K46" s="177"/>
      <c r="L46" s="770" t="s">
        <v>104</v>
      </c>
      <c r="M46" s="771"/>
      <c r="N46" s="771"/>
      <c r="O46" s="771"/>
      <c r="P46" s="771"/>
      <c r="Q46" s="771"/>
      <c r="R46" s="771"/>
      <c r="S46" s="771"/>
      <c r="T46" s="771"/>
      <c r="U46" s="771"/>
      <c r="V46" s="772"/>
    </row>
    <row r="47" spans="1:28" ht="16.25" customHeight="1">
      <c r="A47" s="412"/>
      <c r="B47" s="413"/>
      <c r="C47" s="414"/>
      <c r="D47" s="513"/>
      <c r="E47" s="413"/>
      <c r="F47" s="778" t="s">
        <v>1075</v>
      </c>
      <c r="G47" s="782"/>
      <c r="H47" s="778" t="s">
        <v>1074</v>
      </c>
      <c r="I47" s="782"/>
      <c r="J47" s="181" t="s">
        <v>105</v>
      </c>
      <c r="K47" s="181"/>
      <c r="L47" s="762" t="s">
        <v>106</v>
      </c>
      <c r="M47" s="763"/>
      <c r="N47" s="763"/>
      <c r="O47" s="763"/>
      <c r="P47" s="763"/>
      <c r="Q47" s="763"/>
      <c r="R47" s="763"/>
      <c r="S47" s="763"/>
      <c r="T47" s="763"/>
      <c r="U47" s="763"/>
      <c r="V47" s="764"/>
    </row>
    <row r="48" spans="1:28" ht="18" customHeight="1"/>
    <row r="49" spans="1:22" ht="18" customHeight="1"/>
    <row r="50" spans="1:22" ht="35" customHeight="1"/>
    <row r="51" spans="1:22" s="460" customFormat="1" ht="17.25" customHeight="1">
      <c r="A51" s="203" t="s">
        <v>942</v>
      </c>
      <c r="B51" s="169"/>
      <c r="C51" s="203" t="s">
        <v>597</v>
      </c>
      <c r="D51" s="500"/>
      <c r="E51" s="168"/>
      <c r="F51" s="203" t="s">
        <v>936</v>
      </c>
      <c r="G51" s="169"/>
      <c r="H51" s="203" t="s">
        <v>597</v>
      </c>
      <c r="K51" s="225"/>
      <c r="L51" s="225"/>
      <c r="V51" s="226"/>
    </row>
    <row r="52" spans="1:22" s="460" customFormat="1" ht="17.25" customHeight="1">
      <c r="A52" s="203" t="s">
        <v>943</v>
      </c>
      <c r="B52" s="169"/>
      <c r="C52" s="203" t="s">
        <v>948</v>
      </c>
      <c r="D52" s="500"/>
      <c r="E52" s="168"/>
      <c r="F52" s="203" t="s">
        <v>937</v>
      </c>
      <c r="G52" s="169"/>
      <c r="H52" s="203" t="s">
        <v>947</v>
      </c>
      <c r="K52" s="225"/>
      <c r="L52" s="225"/>
      <c r="V52" s="226"/>
    </row>
    <row r="53" spans="1:22" s="460" customFormat="1" ht="17.25" customHeight="1">
      <c r="A53" s="203" t="s">
        <v>944</v>
      </c>
      <c r="B53" s="169"/>
      <c r="C53" s="203" t="s">
        <v>947</v>
      </c>
      <c r="D53" s="500"/>
      <c r="E53" s="168"/>
      <c r="F53" s="203" t="s">
        <v>938</v>
      </c>
      <c r="G53" s="169"/>
      <c r="H53" s="203" t="s">
        <v>597</v>
      </c>
      <c r="K53" s="225"/>
      <c r="L53" s="225"/>
      <c r="V53" s="226"/>
    </row>
    <row r="54" spans="1:22" s="460" customFormat="1" ht="17.25" customHeight="1">
      <c r="A54" s="203" t="s">
        <v>945</v>
      </c>
      <c r="B54" s="169"/>
      <c r="C54" s="203" t="s">
        <v>597</v>
      </c>
      <c r="D54" s="500"/>
      <c r="E54" s="168"/>
      <c r="F54" s="203" t="s">
        <v>939</v>
      </c>
      <c r="G54" s="169"/>
      <c r="H54" s="203" t="s">
        <v>597</v>
      </c>
      <c r="K54" s="225"/>
      <c r="L54" s="225"/>
      <c r="V54" s="226"/>
    </row>
    <row r="55" spans="1:22" s="460" customFormat="1" ht="17.25" customHeight="1">
      <c r="A55" s="203" t="s">
        <v>946</v>
      </c>
      <c r="B55" s="169"/>
      <c r="C55" s="203" t="s">
        <v>597</v>
      </c>
      <c r="D55" s="500"/>
      <c r="E55" s="168"/>
      <c r="F55" s="203" t="s">
        <v>941</v>
      </c>
      <c r="G55" s="169"/>
      <c r="H55" s="203" t="s">
        <v>597</v>
      </c>
      <c r="K55" s="225"/>
      <c r="L55" s="225"/>
      <c r="V55" s="226"/>
    </row>
    <row r="56" spans="1:22" ht="20">
      <c r="A56" s="168"/>
      <c r="B56" s="168"/>
      <c r="C56" s="168"/>
      <c r="D56" s="500"/>
      <c r="E56" s="168"/>
      <c r="F56" s="203" t="s">
        <v>940</v>
      </c>
      <c r="H56" s="203" t="s">
        <v>597</v>
      </c>
    </row>
    <row r="57" spans="1:22" ht="14">
      <c r="A57" s="459"/>
      <c r="B57" s="435"/>
      <c r="C57" s="167"/>
      <c r="D57" s="514"/>
    </row>
    <row r="58" spans="1:22" ht="14">
      <c r="A58" s="450"/>
      <c r="B58" s="435"/>
      <c r="C58" s="167"/>
      <c r="D58" s="514"/>
    </row>
    <row r="59" spans="1:22" ht="14">
      <c r="A59" s="452"/>
      <c r="B59" s="435"/>
      <c r="C59" s="167"/>
      <c r="D59" s="514"/>
    </row>
    <row r="60" spans="1:22" ht="14">
      <c r="A60" s="452"/>
      <c r="B60" s="435"/>
      <c r="C60" s="167"/>
      <c r="D60" s="514"/>
    </row>
    <row r="61" spans="1:22" ht="14">
      <c r="A61" s="452"/>
      <c r="B61" s="435"/>
      <c r="C61" s="167"/>
      <c r="D61" s="514"/>
    </row>
    <row r="62" spans="1:22" ht="14">
      <c r="A62" s="452"/>
      <c r="B62" s="435"/>
      <c r="C62" s="167"/>
      <c r="D62" s="514"/>
    </row>
    <row r="63" spans="1:22" ht="14">
      <c r="A63" s="452"/>
      <c r="B63" s="435"/>
      <c r="C63" s="167"/>
      <c r="D63" s="514"/>
    </row>
    <row r="64" spans="1:22" ht="14">
      <c r="A64" s="435"/>
      <c r="B64" s="435"/>
      <c r="C64" s="167"/>
      <c r="D64" s="514"/>
    </row>
    <row r="65" spans="1:4" ht="14">
      <c r="A65" s="452"/>
      <c r="B65" s="435"/>
      <c r="C65" s="167"/>
      <c r="D65" s="514"/>
    </row>
    <row r="66" spans="1:4" ht="14">
      <c r="A66" s="452"/>
      <c r="B66" s="435"/>
      <c r="C66" s="167"/>
      <c r="D66" s="514"/>
    </row>
    <row r="67" spans="1:4" ht="14">
      <c r="A67" s="452"/>
      <c r="B67" s="435"/>
      <c r="C67" s="167"/>
      <c r="D67" s="514"/>
    </row>
    <row r="68" spans="1:4" ht="14">
      <c r="A68" s="452"/>
      <c r="B68" s="435"/>
      <c r="C68" s="167"/>
      <c r="D68" s="514"/>
    </row>
    <row r="69" spans="1:4" ht="14">
      <c r="A69" s="452"/>
      <c r="B69" s="435"/>
      <c r="C69" s="167"/>
      <c r="D69" s="514"/>
    </row>
    <row r="70" spans="1:4" ht="14">
      <c r="A70" s="452"/>
      <c r="B70" s="435"/>
      <c r="C70" s="167"/>
      <c r="D70" s="514"/>
    </row>
    <row r="71" spans="1:4" ht="14">
      <c r="A71" s="452"/>
      <c r="B71" s="435"/>
      <c r="C71" s="167"/>
      <c r="D71" s="514"/>
    </row>
    <row r="72" spans="1:4" ht="14">
      <c r="A72" s="452"/>
      <c r="B72" s="435"/>
      <c r="C72" s="167"/>
      <c r="D72" s="514"/>
    </row>
    <row r="73" spans="1:4" ht="14">
      <c r="A73" s="452"/>
      <c r="B73" s="435"/>
      <c r="C73" s="167"/>
      <c r="D73" s="514"/>
    </row>
    <row r="74" spans="1:4" ht="14">
      <c r="A74" s="452"/>
      <c r="B74" s="435"/>
      <c r="C74" s="167"/>
      <c r="D74" s="514"/>
    </row>
    <row r="75" spans="1:4" ht="14">
      <c r="A75" s="452"/>
      <c r="B75" s="435"/>
      <c r="C75" s="167"/>
      <c r="D75" s="514"/>
    </row>
    <row r="76" spans="1:4" ht="14">
      <c r="A76" s="452"/>
      <c r="B76" s="435"/>
      <c r="C76" s="167"/>
      <c r="D76" s="514"/>
    </row>
    <row r="77" spans="1:4" ht="14">
      <c r="A77" s="452"/>
      <c r="B77" s="435"/>
      <c r="C77" s="167"/>
      <c r="D77" s="514"/>
    </row>
    <row r="78" spans="1:4" ht="14">
      <c r="A78" s="435"/>
      <c r="B78" s="435"/>
      <c r="C78" s="167"/>
      <c r="D78" s="514"/>
    </row>
    <row r="79" spans="1:4" ht="14">
      <c r="B79" s="435"/>
      <c r="C79" s="167"/>
      <c r="D79" s="514"/>
    </row>
    <row r="80" spans="1:4"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row r="88" spans="2:4" ht="14">
      <c r="B88" s="435"/>
      <c r="C88" s="167"/>
      <c r="D88" s="514"/>
    </row>
    <row r="89" spans="2:4" ht="14">
      <c r="B89" s="435"/>
      <c r="C89" s="167"/>
      <c r="D89" s="514"/>
    </row>
    <row r="90" spans="2:4" ht="14">
      <c r="B90" s="435"/>
      <c r="C90" s="167"/>
      <c r="D90" s="514"/>
    </row>
  </sheetData>
  <mergeCells count="9">
    <mergeCell ref="F47:G47"/>
    <mergeCell ref="H47:I47"/>
    <mergeCell ref="L47:V47"/>
    <mergeCell ref="B39:C40"/>
    <mergeCell ref="L41:V41"/>
    <mergeCell ref="F42:G42"/>
    <mergeCell ref="F43:G43"/>
    <mergeCell ref="F44:G44"/>
    <mergeCell ref="L46:V46"/>
  </mergeCells>
  <printOptions horizontalCentered="1"/>
  <pageMargins left="0.19685039370078741" right="0" top="0.15748031496062992" bottom="0.15748031496062992" header="0.11811023622047245" footer="0.15748031496062992"/>
  <pageSetup paperSize="9" scale="68" firstPageNumber="4294963191" fitToHeight="2" orientation="landscape" r:id="rId1"/>
  <headerFooter alignWithMargins="0">
    <oddHeader>&amp;R&amp;"Calibri"&amp;10&amp;K000000 Confidential&amp;1#_x000D_</oddHead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4B918-CE2B-4927-B57E-0A9436B6CDBE}">
  <sheetPr>
    <pageSetUpPr fitToPage="1"/>
  </sheetPr>
  <dimension ref="A1:AB79"/>
  <sheetViews>
    <sheetView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20.7265625" style="386" bestFit="1"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20"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19"/>
      <c r="I10" s="62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1057</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20"/>
      <c r="Y18" s="386"/>
      <c r="Z18" s="386"/>
      <c r="AA18" s="386"/>
      <c r="AB18" s="386"/>
    </row>
    <row r="19" spans="1:28" s="468" customFormat="1" ht="19.25" customHeight="1">
      <c r="A19" s="540"/>
      <c r="B19" s="584" t="s">
        <v>350</v>
      </c>
      <c r="C19" s="324" t="str">
        <f>IF(D19="","",VLOOKUP(B19,Data!$B$5:$L$502,2,FALSE))</f>
        <v>ZU05460</v>
      </c>
      <c r="D19" s="485">
        <v>8</v>
      </c>
      <c r="E19" s="525" t="s">
        <v>528</v>
      </c>
      <c r="F19" s="325">
        <f>IF(D19="","",VLOOKUP(B19,Data!$B$5:$L$502,11,FALSE))</f>
        <v>5913.05</v>
      </c>
      <c r="G19" s="326">
        <f t="shared" ref="G19:G27" si="0">IF(D19&gt;0,D19*F19,"-")</f>
        <v>47304.4</v>
      </c>
      <c r="H19" s="327" t="str">
        <f>IF(D19="","",VLOOKUP(B19,Data!$B$5:$D$502,3,FALSE))</f>
        <v>C/T</v>
      </c>
      <c r="I19" s="327" t="str">
        <f>IF(D19="","",VLOOKUP(B19,Data!$B$5:$M$502,12,FALSE))</f>
        <v>Indonesia</v>
      </c>
      <c r="J19" s="356" t="s">
        <v>1056</v>
      </c>
      <c r="K19" s="325">
        <f>IF(D19="","",VLOOKUP(B19,Data!$B$5:$E$502,4,FALSE)*D19)</f>
        <v>2704</v>
      </c>
      <c r="L19" s="325">
        <f>IF(D19="","",VLOOKUP(B19,Data!$B$5:$F$502,5,FALSE)*D19)</f>
        <v>2376</v>
      </c>
      <c r="M19" s="357"/>
      <c r="N19" s="358"/>
      <c r="O19" s="359"/>
      <c r="P19" s="360"/>
      <c r="Q19" s="359"/>
      <c r="R19" s="359"/>
      <c r="S19" s="360"/>
      <c r="T19" s="361"/>
      <c r="U19" s="360"/>
      <c r="V19" s="334">
        <f>IF(D19="","",VLOOKUP(B19,Data!$B$5:$J$502,9,FALSE)*D19)</f>
        <v>14.448</v>
      </c>
      <c r="X19" s="620"/>
      <c r="Y19" s="386"/>
      <c r="Z19" s="386"/>
      <c r="AA19" s="386"/>
      <c r="AB19" s="386"/>
    </row>
    <row r="20" spans="1:28" s="468" customFormat="1" ht="19.25" customHeight="1">
      <c r="A20" s="540"/>
      <c r="B20" s="584" t="s">
        <v>409</v>
      </c>
      <c r="C20" s="324" t="str">
        <f>IF(D20="","",VLOOKUP(B20,Data!$B$5:$L$502,2,FALSE))</f>
        <v>ZU62650</v>
      </c>
      <c r="D20" s="485">
        <v>6</v>
      </c>
      <c r="E20" s="525"/>
      <c r="F20" s="325">
        <f>IF(D20="","",VLOOKUP(B20,Data!$B$5:$L$502,11,FALSE))</f>
        <v>6876.72</v>
      </c>
      <c r="G20" s="326">
        <f t="shared" si="0"/>
        <v>41260.32</v>
      </c>
      <c r="H20" s="327" t="str">
        <f>IF(D20="","",VLOOKUP(B20,Data!$B$5:$D$502,3,FALSE))</f>
        <v>C/T</v>
      </c>
      <c r="I20" s="327" t="str">
        <f>IF(D20="","",VLOOKUP(B20,Data!$B$5:$M$502,12,FALSE))</f>
        <v>Indonesia</v>
      </c>
      <c r="J20" s="356" t="s">
        <v>1056</v>
      </c>
      <c r="K20" s="325">
        <f>IF(D20="","",VLOOKUP(B20,Data!$B$5:$E$502,4,FALSE)*D20)</f>
        <v>2028</v>
      </c>
      <c r="L20" s="325">
        <f>IF(D20="","",VLOOKUP(B20,Data!$B$5:$F$502,5,FALSE)*D20)</f>
        <v>1824</v>
      </c>
      <c r="M20" s="357"/>
      <c r="N20" s="358"/>
      <c r="O20" s="359"/>
      <c r="P20" s="360"/>
      <c r="Q20" s="359"/>
      <c r="R20" s="359"/>
      <c r="S20" s="360"/>
      <c r="T20" s="361"/>
      <c r="U20" s="360"/>
      <c r="V20" s="334">
        <f>IF(D20="","",VLOOKUP(B20,Data!$B$5:$J$502,9,FALSE)*D20)</f>
        <v>10.836</v>
      </c>
      <c r="X20" s="620"/>
      <c r="Y20" s="386"/>
      <c r="Z20" s="386"/>
      <c r="AA20" s="386"/>
      <c r="AB20" s="386"/>
    </row>
    <row r="21" spans="1:28" s="468" customFormat="1" ht="19.25" customHeight="1">
      <c r="A21" s="540"/>
      <c r="B21" s="584" t="s">
        <v>313</v>
      </c>
      <c r="C21" s="324" t="str">
        <f>IF(D21="","",VLOOKUP(B21,Data!$B$5:$L$502,2,FALSE))</f>
        <v>ZV78220</v>
      </c>
      <c r="D21" s="485">
        <v>1</v>
      </c>
      <c r="E21" s="525" t="s">
        <v>529</v>
      </c>
      <c r="F21" s="325">
        <f>IF(D21="","",VLOOKUP(B21,Data!$B$5:$L$502,11,FALSE))</f>
        <v>7364.57</v>
      </c>
      <c r="G21" s="326">
        <f t="shared" si="0"/>
        <v>7364.57</v>
      </c>
      <c r="H21" s="327" t="str">
        <f>IF(D21="","",VLOOKUP(B21,Data!$B$5:$D$502,3,FALSE))</f>
        <v>C/T</v>
      </c>
      <c r="I21" s="327" t="str">
        <f>IF(D21="","",VLOOKUP(B21,Data!$B$5:$M$502,12,FALSE))</f>
        <v>Indonesia</v>
      </c>
      <c r="J21" s="356" t="s">
        <v>1056</v>
      </c>
      <c r="K21" s="325">
        <f>IF(D21="","",VLOOKUP(B21,Data!$B$5:$E$502,4,FALSE)*D21)</f>
        <v>345</v>
      </c>
      <c r="L21" s="325">
        <f>IF(D21="","",VLOOKUP(B21,Data!$B$5:$F$502,5,FALSE)*D21)</f>
        <v>304</v>
      </c>
      <c r="M21" s="357"/>
      <c r="N21" s="358"/>
      <c r="O21" s="359"/>
      <c r="P21" s="360"/>
      <c r="Q21" s="359"/>
      <c r="R21" s="359"/>
      <c r="S21" s="360"/>
      <c r="T21" s="361"/>
      <c r="U21" s="360"/>
      <c r="V21" s="334">
        <f>IF(D21="","",VLOOKUP(B21,Data!$B$5:$J$502,9,FALSE)*D21)</f>
        <v>1.806</v>
      </c>
      <c r="X21" s="620"/>
      <c r="Y21" s="386"/>
      <c r="Z21" s="386"/>
      <c r="AA21" s="386"/>
      <c r="AB21" s="386"/>
    </row>
    <row r="22" spans="1:28" s="468" customFormat="1" ht="19" customHeight="1">
      <c r="A22" s="540"/>
      <c r="B22" s="584" t="s">
        <v>372</v>
      </c>
      <c r="C22" s="324" t="str">
        <f>IF(D22="","",VLOOKUP(B22,Data!$B$5:$L$502,2,FALSE))</f>
        <v>WQ78280</v>
      </c>
      <c r="D22" s="485">
        <v>1</v>
      </c>
      <c r="E22" s="312"/>
      <c r="F22" s="325">
        <f>IF(D22="","",VLOOKUP(B22,Data!$B$5:$L$502,11,FALSE))</f>
        <v>5431.9</v>
      </c>
      <c r="G22" s="326">
        <f t="shared" si="0"/>
        <v>5431.9</v>
      </c>
      <c r="H22" s="327" t="str">
        <f>IF(D22="","",VLOOKUP(B22,Data!$B$5:$D$502,3,FALSE))</f>
        <v>C/T</v>
      </c>
      <c r="I22" s="327" t="str">
        <f>IF(D22="","",VLOOKUP(B22,Data!$B$5:$M$502,12,FALSE))</f>
        <v>Indonesia</v>
      </c>
      <c r="J22" s="356" t="s">
        <v>1056</v>
      </c>
      <c r="K22" s="325">
        <f>IF(D22="","",VLOOKUP(B22,Data!$B$5:$E$502,4,FALSE)*D22)</f>
        <v>305</v>
      </c>
      <c r="L22" s="325">
        <f>IF(D22="","",VLOOKUP(B22,Data!$B$5:$F$502,5,FALSE)*D22)</f>
        <v>269</v>
      </c>
      <c r="M22" s="357"/>
      <c r="N22" s="358"/>
      <c r="O22" s="359"/>
      <c r="P22" s="360"/>
      <c r="Q22" s="359"/>
      <c r="R22" s="359"/>
      <c r="S22" s="360"/>
      <c r="T22" s="361"/>
      <c r="U22" s="360"/>
      <c r="V22" s="334">
        <f>IF(D22="","",VLOOKUP(B22,Data!$B$5:$J$502,9,FALSE)*D22)</f>
        <v>1.534</v>
      </c>
      <c r="X22" s="620"/>
      <c r="Y22" s="386"/>
      <c r="Z22" s="386"/>
      <c r="AA22" s="386"/>
      <c r="AB22" s="386"/>
    </row>
    <row r="23" spans="1:28" s="468" customFormat="1" ht="19" customHeight="1">
      <c r="A23" s="540"/>
      <c r="B23" s="584"/>
      <c r="C23" s="324" t="str">
        <f>IF(D23="","",VLOOKUP(B23,Data!$B$5:$L$502,2,FALSE))</f>
        <v/>
      </c>
      <c r="D23" s="485"/>
      <c r="E23" s="312" t="s">
        <v>971</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620"/>
      <c r="Y23" s="386"/>
      <c r="Z23" s="386"/>
      <c r="AA23" s="386"/>
      <c r="AB23" s="386"/>
    </row>
    <row r="24" spans="1:28" s="468" customFormat="1" ht="19" customHeight="1">
      <c r="A24" s="540"/>
      <c r="B24" s="584"/>
      <c r="C24" s="324" t="str">
        <f>IF(D24="","",VLOOKUP(B24,Data!$B$5:$L$502,2,FALSE))</f>
        <v/>
      </c>
      <c r="D24" s="485"/>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620"/>
      <c r="Y24" s="386"/>
      <c r="Z24" s="386"/>
      <c r="AA24" s="386"/>
      <c r="AB24" s="386"/>
    </row>
    <row r="25" spans="1:28" s="468" customFormat="1" ht="19" customHeight="1">
      <c r="A25" s="540"/>
      <c r="B25" s="584"/>
      <c r="C25" s="324" t="str">
        <f>IF(D25="","",VLOOKUP(B25,Data!$B$5:$L$502,2,FALSE))</f>
        <v/>
      </c>
      <c r="D25" s="485"/>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620"/>
      <c r="Y25" s="386"/>
      <c r="Z25" s="386"/>
      <c r="AA25" s="386"/>
      <c r="AB25" s="386"/>
    </row>
    <row r="26" spans="1:28" s="468" customFormat="1" ht="19" customHeight="1">
      <c r="A26" s="540"/>
      <c r="B26" s="584"/>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620"/>
      <c r="Y26" s="386"/>
      <c r="Z26" s="386"/>
      <c r="AA26" s="386"/>
      <c r="AB26" s="386"/>
    </row>
    <row r="27" spans="1:28" s="468" customFormat="1" ht="19.25" customHeight="1">
      <c r="A27" s="540"/>
      <c r="B27" s="499"/>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20"/>
      <c r="Y27" s="386"/>
      <c r="Z27" s="386"/>
      <c r="AA27" s="386"/>
      <c r="AB27" s="386"/>
    </row>
    <row r="28" spans="1:28" s="440" customFormat="1" ht="17.5">
      <c r="A28" s="540"/>
      <c r="B28" s="784"/>
      <c r="C28" s="785"/>
      <c r="D28" s="510">
        <f>SUM(D17:D27)</f>
        <v>16</v>
      </c>
      <c r="E28" s="463"/>
      <c r="F28" s="351"/>
      <c r="G28" s="351">
        <f>SUM(G17:G27)</f>
        <v>101361.19</v>
      </c>
      <c r="H28" s="462"/>
      <c r="I28" s="462"/>
      <c r="J28" s="462"/>
      <c r="K28" s="351">
        <f>SUM(K17:K27)</f>
        <v>5382</v>
      </c>
      <c r="L28" s="351">
        <f>SUM(L17:L27)</f>
        <v>4773</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28.623999999999999</v>
      </c>
      <c r="X28" s="623"/>
    </row>
    <row r="29" spans="1:28" ht="16.5">
      <c r="A29" s="540"/>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6" ht="12" customHeight="1">
      <c r="A33" s="412"/>
      <c r="B33" s="413"/>
      <c r="C33" s="448"/>
      <c r="D33" s="501" t="s">
        <v>95</v>
      </c>
      <c r="F33" s="768"/>
      <c r="G33" s="769"/>
      <c r="H33" s="400" t="s">
        <v>96</v>
      </c>
      <c r="I33" s="447"/>
      <c r="J33" s="177"/>
      <c r="K33" s="177"/>
      <c r="L33" s="173"/>
      <c r="V33" s="178"/>
    </row>
    <row r="34" spans="1:26" ht="13">
      <c r="A34" s="393" t="s">
        <v>97</v>
      </c>
      <c r="B34" s="407"/>
      <c r="C34" s="395"/>
      <c r="D34" s="501" t="s">
        <v>98</v>
      </c>
      <c r="F34" s="88" t="s">
        <v>99</v>
      </c>
      <c r="G34" s="85"/>
      <c r="H34" s="400" t="s">
        <v>89</v>
      </c>
      <c r="I34" s="447"/>
      <c r="J34" s="177" t="s">
        <v>100</v>
      </c>
      <c r="K34" s="177"/>
      <c r="L34" s="173"/>
      <c r="V34" s="178"/>
    </row>
    <row r="35" spans="1:26"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6" ht="16.25" customHeight="1">
      <c r="A36" s="412"/>
      <c r="B36" s="413"/>
      <c r="C36" s="414"/>
      <c r="D36" s="513"/>
      <c r="E36" s="413"/>
      <c r="F36" s="778" t="s">
        <v>1098</v>
      </c>
      <c r="G36" s="782"/>
      <c r="H36" s="778" t="s">
        <v>1097</v>
      </c>
      <c r="I36" s="782"/>
      <c r="J36" s="181" t="s">
        <v>105</v>
      </c>
      <c r="K36" s="181"/>
      <c r="L36" s="762" t="s">
        <v>106</v>
      </c>
      <c r="M36" s="763"/>
      <c r="N36" s="763"/>
      <c r="O36" s="763"/>
      <c r="P36" s="763"/>
      <c r="Q36" s="763"/>
      <c r="R36" s="763"/>
      <c r="S36" s="763"/>
      <c r="T36" s="763"/>
      <c r="U36" s="763"/>
      <c r="V36" s="764"/>
    </row>
    <row r="37" spans="1:26" ht="18" customHeight="1"/>
    <row r="38" spans="1:26" ht="18" customHeight="1"/>
    <row r="39" spans="1:26" ht="35" customHeight="1"/>
    <row r="40" spans="1:26" s="460" customFormat="1" ht="17.25" customHeight="1">
      <c r="A40" s="203" t="s">
        <v>942</v>
      </c>
      <c r="B40" s="169"/>
      <c r="C40" s="203" t="s">
        <v>597</v>
      </c>
      <c r="D40" s="500"/>
      <c r="E40" s="168"/>
      <c r="F40" s="203" t="s">
        <v>936</v>
      </c>
      <c r="G40" s="169"/>
      <c r="H40" s="203" t="s">
        <v>597</v>
      </c>
      <c r="K40" s="225"/>
      <c r="L40" s="225"/>
      <c r="V40" s="226"/>
      <c r="X40" s="624"/>
    </row>
    <row r="41" spans="1:26" s="460" customFormat="1" ht="17.25" customHeight="1">
      <c r="A41" s="203" t="s">
        <v>943</v>
      </c>
      <c r="B41" s="169"/>
      <c r="C41" s="203" t="s">
        <v>948</v>
      </c>
      <c r="D41" s="500"/>
      <c r="E41" s="168"/>
      <c r="F41" s="203" t="s">
        <v>937</v>
      </c>
      <c r="G41" s="169"/>
      <c r="H41" s="203" t="s">
        <v>947</v>
      </c>
      <c r="K41" s="225"/>
      <c r="L41" s="225"/>
      <c r="V41" s="226"/>
      <c r="X41" s="624"/>
    </row>
    <row r="42" spans="1:26" s="460" customFormat="1" ht="17.25" customHeight="1">
      <c r="A42" s="203" t="s">
        <v>944</v>
      </c>
      <c r="B42" s="169"/>
      <c r="C42" s="203" t="s">
        <v>947</v>
      </c>
      <c r="D42" s="500"/>
      <c r="E42" s="168"/>
      <c r="F42" s="203" t="s">
        <v>938</v>
      </c>
      <c r="G42" s="169"/>
      <c r="H42" s="203" t="s">
        <v>597</v>
      </c>
      <c r="K42" s="225"/>
      <c r="L42" s="225"/>
      <c r="V42" s="226"/>
      <c r="X42" s="624"/>
    </row>
    <row r="43" spans="1:26" s="460" customFormat="1" ht="17.25" customHeight="1">
      <c r="A43" s="203" t="s">
        <v>945</v>
      </c>
      <c r="B43" s="169"/>
      <c r="C43" s="203" t="s">
        <v>597</v>
      </c>
      <c r="D43" s="500"/>
      <c r="E43" s="168"/>
      <c r="F43" s="203" t="s">
        <v>939</v>
      </c>
      <c r="G43" s="169"/>
      <c r="H43" s="203" t="s">
        <v>597</v>
      </c>
      <c r="K43" s="225"/>
      <c r="L43" s="225"/>
      <c r="V43" s="226"/>
      <c r="X43" s="624"/>
    </row>
    <row r="44" spans="1:26" s="460" customFormat="1" ht="17.25" customHeight="1">
      <c r="A44" s="203" t="s">
        <v>946</v>
      </c>
      <c r="B44" s="169"/>
      <c r="C44" s="203" t="s">
        <v>597</v>
      </c>
      <c r="D44" s="500"/>
      <c r="E44" s="168"/>
      <c r="F44" s="203" t="s">
        <v>941</v>
      </c>
      <c r="G44" s="169"/>
      <c r="H44" s="203" t="s">
        <v>597</v>
      </c>
      <c r="K44" s="225"/>
      <c r="L44" s="225"/>
      <c r="V44" s="226"/>
      <c r="X44" s="624"/>
    </row>
    <row r="45" spans="1:26" ht="20">
      <c r="A45" s="168"/>
      <c r="B45" s="168"/>
      <c r="C45" s="168"/>
      <c r="D45" s="500"/>
      <c r="E45" s="168"/>
      <c r="F45" s="203" t="s">
        <v>940</v>
      </c>
      <c r="H45" s="203" t="s">
        <v>597</v>
      </c>
    </row>
    <row r="46" spans="1:26" ht="14">
      <c r="A46" s="459"/>
      <c r="B46" s="435"/>
      <c r="C46" s="167"/>
      <c r="D46" s="514"/>
      <c r="X46" s="620">
        <v>209862</v>
      </c>
      <c r="Y46" s="386" t="s">
        <v>1078</v>
      </c>
      <c r="Z46" s="386">
        <v>1</v>
      </c>
    </row>
    <row r="47" spans="1:26" ht="14">
      <c r="A47" s="450"/>
      <c r="B47" s="435"/>
      <c r="C47" s="167"/>
      <c r="D47" s="514"/>
      <c r="X47" s="620">
        <v>209862</v>
      </c>
      <c r="Y47" s="386" t="s">
        <v>1079</v>
      </c>
      <c r="Z47" s="386">
        <v>8</v>
      </c>
    </row>
    <row r="48" spans="1:26" ht="14">
      <c r="A48" s="452"/>
      <c r="B48" s="435"/>
      <c r="C48" s="167"/>
      <c r="D48" s="514"/>
      <c r="X48" s="620">
        <v>209862</v>
      </c>
      <c r="Y48" s="386" t="s">
        <v>1080</v>
      </c>
      <c r="Z48" s="386">
        <v>6</v>
      </c>
    </row>
    <row r="49" spans="1:26" ht="14">
      <c r="A49" s="452"/>
      <c r="B49" s="435"/>
      <c r="C49" s="167"/>
      <c r="D49" s="514"/>
      <c r="X49" s="620">
        <v>209862</v>
      </c>
      <c r="Y49" s="386" t="s">
        <v>1081</v>
      </c>
      <c r="Z49" s="386">
        <v>1</v>
      </c>
    </row>
    <row r="50" spans="1:26" ht="14">
      <c r="A50" s="452"/>
      <c r="B50" s="435"/>
      <c r="C50" s="167"/>
      <c r="D50" s="514"/>
      <c r="X50" s="620">
        <v>209862</v>
      </c>
      <c r="Y50" s="386" t="s">
        <v>1082</v>
      </c>
      <c r="Z50" s="386">
        <v>1</v>
      </c>
    </row>
    <row r="51" spans="1:26" ht="14">
      <c r="A51" s="452"/>
      <c r="B51" s="435"/>
      <c r="C51" s="167"/>
      <c r="D51" s="514"/>
    </row>
    <row r="52" spans="1:26" ht="14">
      <c r="A52" s="452"/>
      <c r="B52" s="435"/>
      <c r="C52" s="167"/>
      <c r="D52" s="514"/>
      <c r="X52" s="620">
        <v>210714</v>
      </c>
      <c r="Y52" s="386" t="s">
        <v>1083</v>
      </c>
      <c r="Z52" s="625">
        <v>17</v>
      </c>
    </row>
    <row r="53" spans="1:26" ht="14">
      <c r="A53" s="435"/>
      <c r="B53" s="435"/>
      <c r="C53" s="167"/>
      <c r="D53" s="514"/>
      <c r="X53" s="620">
        <v>210714</v>
      </c>
      <c r="Y53" s="386" t="s">
        <v>1084</v>
      </c>
      <c r="Z53" s="625">
        <v>1</v>
      </c>
    </row>
    <row r="54" spans="1:26" ht="14">
      <c r="A54" s="452"/>
      <c r="B54" s="435"/>
      <c r="C54" s="167"/>
      <c r="D54" s="514"/>
      <c r="X54" s="620">
        <v>210714</v>
      </c>
      <c r="Y54" s="386" t="s">
        <v>1085</v>
      </c>
      <c r="Z54" s="625">
        <v>3</v>
      </c>
    </row>
    <row r="55" spans="1:26" ht="14">
      <c r="A55" s="452"/>
      <c r="B55" s="435"/>
      <c r="C55" s="167"/>
      <c r="D55" s="514"/>
      <c r="X55" s="620">
        <v>210714</v>
      </c>
      <c r="Y55" s="386" t="s">
        <v>1086</v>
      </c>
      <c r="Z55" s="625">
        <v>1</v>
      </c>
    </row>
    <row r="56" spans="1:26" ht="14">
      <c r="A56" s="452"/>
      <c r="B56" s="435"/>
      <c r="C56" s="167"/>
      <c r="D56" s="514"/>
      <c r="X56" s="620">
        <v>210714</v>
      </c>
      <c r="Y56" s="386" t="s">
        <v>1087</v>
      </c>
      <c r="Z56" s="625">
        <v>17</v>
      </c>
    </row>
    <row r="57" spans="1:26" ht="14">
      <c r="A57" s="452"/>
      <c r="B57" s="435"/>
      <c r="C57" s="167"/>
      <c r="D57" s="514"/>
      <c r="X57" s="620">
        <v>210714</v>
      </c>
      <c r="Y57" s="386" t="s">
        <v>1088</v>
      </c>
      <c r="Z57" s="625">
        <v>5</v>
      </c>
    </row>
    <row r="58" spans="1:26" ht="14">
      <c r="A58" s="452"/>
      <c r="B58" s="435"/>
      <c r="C58" s="167"/>
      <c r="D58" s="514"/>
      <c r="X58" s="620">
        <v>210714</v>
      </c>
      <c r="Y58" s="386" t="s">
        <v>1089</v>
      </c>
      <c r="Z58" s="625">
        <v>1</v>
      </c>
    </row>
    <row r="59" spans="1:26" ht="14">
      <c r="A59" s="452"/>
      <c r="B59" s="435"/>
      <c r="C59" s="167"/>
      <c r="D59" s="514"/>
      <c r="X59" s="620">
        <v>210714</v>
      </c>
      <c r="Y59" s="386" t="s">
        <v>1090</v>
      </c>
      <c r="Z59" s="625">
        <v>7</v>
      </c>
    </row>
    <row r="60" spans="1:26" ht="14">
      <c r="A60" s="452"/>
      <c r="B60" s="435"/>
      <c r="C60" s="167"/>
      <c r="D60" s="514"/>
      <c r="X60" s="620">
        <v>210714</v>
      </c>
      <c r="Y60" s="386" t="s">
        <v>1091</v>
      </c>
      <c r="Z60" s="625">
        <v>1</v>
      </c>
    </row>
    <row r="61" spans="1:26" ht="14">
      <c r="A61" s="452"/>
      <c r="B61" s="435"/>
      <c r="C61" s="167"/>
      <c r="D61" s="514"/>
      <c r="X61" s="620">
        <v>210714</v>
      </c>
      <c r="Y61" s="386" t="s">
        <v>1092</v>
      </c>
      <c r="Z61" s="625">
        <v>11</v>
      </c>
    </row>
    <row r="62" spans="1:26" ht="14">
      <c r="A62" s="452"/>
      <c r="B62" s="435"/>
      <c r="C62" s="167"/>
      <c r="D62" s="514"/>
      <c r="X62" s="620">
        <v>210714</v>
      </c>
      <c r="Y62" s="386" t="s">
        <v>1093</v>
      </c>
      <c r="Z62" s="625">
        <v>4</v>
      </c>
    </row>
    <row r="63" spans="1:26" ht="14">
      <c r="A63" s="452"/>
      <c r="B63" s="435"/>
      <c r="C63" s="167"/>
      <c r="D63" s="514"/>
      <c r="X63" s="620">
        <v>210714</v>
      </c>
      <c r="Y63" s="386" t="s">
        <v>1094</v>
      </c>
      <c r="Z63" s="625">
        <v>1</v>
      </c>
    </row>
    <row r="64" spans="1:26" ht="14">
      <c r="A64" s="452"/>
      <c r="B64" s="435"/>
      <c r="C64" s="167"/>
      <c r="D64" s="514"/>
      <c r="X64" s="620">
        <v>210714</v>
      </c>
      <c r="Y64" s="386" t="s">
        <v>1095</v>
      </c>
      <c r="Z64" s="625">
        <v>1</v>
      </c>
    </row>
    <row r="65" spans="1:26" ht="14">
      <c r="A65" s="452"/>
      <c r="B65" s="435"/>
      <c r="C65" s="167"/>
      <c r="D65" s="514"/>
      <c r="X65" s="620">
        <v>210714</v>
      </c>
      <c r="Y65" s="386" t="s">
        <v>1077</v>
      </c>
      <c r="Z65" s="625">
        <v>7</v>
      </c>
    </row>
    <row r="66" spans="1:26" ht="14">
      <c r="A66" s="452"/>
      <c r="B66" s="435"/>
      <c r="C66" s="167"/>
      <c r="D66" s="514"/>
      <c r="X66" s="620">
        <v>210714</v>
      </c>
      <c r="Y66" s="386" t="s">
        <v>1076</v>
      </c>
      <c r="Z66" s="386">
        <v>12</v>
      </c>
    </row>
    <row r="67" spans="1:26" ht="14">
      <c r="A67" s="435"/>
      <c r="B67" s="435"/>
      <c r="C67" s="167"/>
      <c r="D67" s="514"/>
      <c r="X67" s="620">
        <v>210714</v>
      </c>
      <c r="Y67" s="386" t="s">
        <v>1096</v>
      </c>
      <c r="Z67" s="386">
        <v>6</v>
      </c>
    </row>
    <row r="68" spans="1:26" ht="14">
      <c r="B68" s="435"/>
      <c r="C68" s="167"/>
      <c r="D68" s="514"/>
    </row>
    <row r="69" spans="1:26" ht="14">
      <c r="B69" s="435"/>
      <c r="C69" s="167"/>
      <c r="D69" s="514"/>
    </row>
    <row r="70" spans="1:26" ht="14">
      <c r="B70" s="435"/>
      <c r="C70" s="167"/>
      <c r="D70" s="514"/>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68" firstPageNumber="4294963191" fitToHeight="2" orientation="landscape" r:id="rId1"/>
  <headerFooter alignWithMargins="0">
    <oddHeader>&amp;R&amp;"Calibri"&amp;10&amp;K000000 Confidential&amp;1#_x000D_</oddHead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77C15-3CB2-48B0-8AAC-9994167C4A7C}">
  <sheetPr>
    <pageSetUpPr fitToPage="1"/>
  </sheetPr>
  <dimension ref="A1:AB91"/>
  <sheetViews>
    <sheetView topLeftCell="A10"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20.7265625" style="386" bestFit="1"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20"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19"/>
      <c r="I10" s="62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1057</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20"/>
      <c r="Y18" s="386"/>
      <c r="Z18" s="386"/>
      <c r="AA18" s="386"/>
      <c r="AB18" s="386"/>
    </row>
    <row r="19" spans="1:28" s="468" customFormat="1" ht="19.25" customHeight="1">
      <c r="A19" s="540">
        <v>1</v>
      </c>
      <c r="B19" s="584" t="s">
        <v>27</v>
      </c>
      <c r="C19" s="324" t="str">
        <f>IF(D19="","",VLOOKUP(B19,Data!$B$5:$L$502,2,FALSE))</f>
        <v>ZJ73750</v>
      </c>
      <c r="D19" s="485">
        <v>1</v>
      </c>
      <c r="E19" s="525" t="s">
        <v>528</v>
      </c>
      <c r="F19" s="325">
        <f>IF(D19="","",VLOOKUP(B19,Data!$B$5:$L$502,11,FALSE))</f>
        <v>2662.91</v>
      </c>
      <c r="G19" s="326">
        <f>IF(D19&gt;0,D19*F19,"-")</f>
        <v>2662.91</v>
      </c>
      <c r="H19" s="327" t="str">
        <f>IF(D19="","",VLOOKUP(B19,Data!$B$5:$D$502,3,FALSE))</f>
        <v>C/T</v>
      </c>
      <c r="I19" s="327" t="str">
        <f>IF(D19="","",VLOOKUP(B19,Data!$B$5:$M$502,12,FALSE))</f>
        <v>Indonesia</v>
      </c>
      <c r="J19" s="356" t="s">
        <v>1056</v>
      </c>
      <c r="K19" s="325">
        <f>IF(D19="","",VLOOKUP(B19,Data!$B$5:$E$502,4,FALSE)*D19)</f>
        <v>267</v>
      </c>
      <c r="L19" s="325">
        <f>IF(D19="","",VLOOKUP(B19,Data!$B$5:$F$502,5,FALSE)*D19)</f>
        <v>242</v>
      </c>
      <c r="M19" s="357"/>
      <c r="N19" s="358"/>
      <c r="O19" s="359"/>
      <c r="P19" s="360"/>
      <c r="Q19" s="359"/>
      <c r="R19" s="359"/>
      <c r="S19" s="360"/>
      <c r="T19" s="361"/>
      <c r="U19" s="360"/>
      <c r="V19" s="334">
        <f>IF(D19="","",VLOOKUP(B19,Data!$B$5:$J$502,9,FALSE)*D19)</f>
        <v>1.488</v>
      </c>
      <c r="X19" s="620"/>
      <c r="Y19" s="386"/>
      <c r="Z19" s="386"/>
      <c r="AA19" s="386"/>
      <c r="AB19" s="386"/>
    </row>
    <row r="20" spans="1:28" s="468" customFormat="1" ht="19.25" customHeight="1">
      <c r="A20" s="540">
        <v>2</v>
      </c>
      <c r="B20" s="584" t="s">
        <v>28</v>
      </c>
      <c r="C20" s="324" t="str">
        <f>IF(D20="","",VLOOKUP(B20,Data!$B$5:$L$502,2,FALSE))</f>
        <v>ZJ73760</v>
      </c>
      <c r="D20" s="485">
        <v>1</v>
      </c>
      <c r="E20" s="525"/>
      <c r="F20" s="325">
        <f>IF(D20="","",VLOOKUP(B20,Data!$B$5:$L$502,11,FALSE))</f>
        <v>2671.97</v>
      </c>
      <c r="G20" s="326">
        <f>IF(D20&gt;0,D20*F20,"-")</f>
        <v>2671.97</v>
      </c>
      <c r="H20" s="327" t="str">
        <f>IF(D20="","",VLOOKUP(B20,Data!$B$5:$D$502,3,FALSE))</f>
        <v>C/T</v>
      </c>
      <c r="I20" s="327" t="str">
        <f>IF(D20="","",VLOOKUP(B20,Data!$B$5:$M$502,12,FALSE))</f>
        <v>Indonesia</v>
      </c>
      <c r="J20" s="356" t="s">
        <v>1056</v>
      </c>
      <c r="K20" s="325">
        <f>IF(D20="","",VLOOKUP(B20,Data!$B$5:$E$502,4,FALSE)*D20)</f>
        <v>267</v>
      </c>
      <c r="L20" s="325">
        <f>IF(D20="","",VLOOKUP(B20,Data!$B$5:$F$502,5,FALSE)*D20)</f>
        <v>242</v>
      </c>
      <c r="M20" s="357"/>
      <c r="N20" s="358"/>
      <c r="O20" s="359"/>
      <c r="P20" s="360"/>
      <c r="Q20" s="359"/>
      <c r="R20" s="359"/>
      <c r="S20" s="360"/>
      <c r="T20" s="361"/>
      <c r="U20" s="360"/>
      <c r="V20" s="334">
        <f>IF(D20="","",VLOOKUP(B20,Data!$B$5:$J$502,9,FALSE)*D20)</f>
        <v>1.488</v>
      </c>
      <c r="X20" s="620"/>
      <c r="Y20" s="386"/>
      <c r="Z20" s="386"/>
      <c r="AA20" s="386"/>
      <c r="AB20" s="386"/>
    </row>
    <row r="21" spans="1:28" s="468" customFormat="1" ht="19.25" customHeight="1">
      <c r="A21" s="540"/>
      <c r="B21" s="524" t="s">
        <v>1069</v>
      </c>
      <c r="C21" s="324" t="str">
        <f>IF(D21="","",VLOOKUP(B21,Data!$B$5:$L$502,2,FALSE))</f>
        <v/>
      </c>
      <c r="D21" s="381"/>
      <c r="E21" s="525" t="s">
        <v>529</v>
      </c>
      <c r="F21" s="325" t="str">
        <f>IF(D21="","",VLOOKUP(B21,Data!$B$5:$L$502,11,FALSE))</f>
        <v/>
      </c>
      <c r="G21" s="326" t="str">
        <f>IF(D21&gt;0,D21*F21,"-")</f>
        <v>-</v>
      </c>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620"/>
      <c r="Y21" s="386"/>
      <c r="Z21" s="386"/>
      <c r="AA21" s="386"/>
      <c r="AB21" s="386"/>
    </row>
    <row r="22" spans="1:28" s="468" customFormat="1" ht="19" customHeight="1">
      <c r="A22" s="540">
        <v>3</v>
      </c>
      <c r="B22" s="584" t="s">
        <v>340</v>
      </c>
      <c r="C22" s="324" t="str">
        <f>IF(D22="","",VLOOKUP(B22,Data!$B$5:$L$502,2,FALSE))</f>
        <v>ZE62400</v>
      </c>
      <c r="D22" s="485">
        <v>7</v>
      </c>
      <c r="E22" s="312"/>
      <c r="F22" s="325">
        <f>IF(D22="","",VLOOKUP(B22,Data!$B$5:$L$502,11,FALSE))</f>
        <v>1704.47</v>
      </c>
      <c r="G22" s="326">
        <f>IF(D22&gt;0,D22*F22,"-")</f>
        <v>11931.29</v>
      </c>
      <c r="H22" s="327" t="str">
        <f>IF(D22="","",VLOOKUP(B22,Data!$B$5:$D$502,3,FALSE))</f>
        <v>C/T</v>
      </c>
      <c r="I22" s="327" t="str">
        <f>IF(D22="","",VLOOKUP(B22,Data!$B$5:$M$502,12,FALSE))</f>
        <v>Indonesia</v>
      </c>
      <c r="J22" s="356" t="s">
        <v>1070</v>
      </c>
      <c r="K22" s="325">
        <f>IF(D22="","",VLOOKUP(B22,Data!$B$5:$E$502,4,FALSE)*D22)</f>
        <v>1407</v>
      </c>
      <c r="L22" s="325">
        <f>IF(D22="","",VLOOKUP(B22,Data!$B$5:$F$502,5,FALSE)*D22)</f>
        <v>1267</v>
      </c>
      <c r="M22" s="357"/>
      <c r="N22" s="358"/>
      <c r="O22" s="359"/>
      <c r="P22" s="360"/>
      <c r="Q22" s="359"/>
      <c r="R22" s="359"/>
      <c r="S22" s="360"/>
      <c r="T22" s="361"/>
      <c r="U22" s="360"/>
      <c r="V22" s="334">
        <f>IF(D22="","",VLOOKUP(B22,Data!$B$5:$J$502,9,FALSE)*D22)</f>
        <v>8.0499999999999989</v>
      </c>
      <c r="X22" s="620"/>
      <c r="Y22" s="386"/>
      <c r="Z22" s="386"/>
      <c r="AA22" s="386"/>
      <c r="AB22" s="386"/>
    </row>
    <row r="23" spans="1:28" s="468" customFormat="1" ht="19" customHeight="1">
      <c r="A23" s="540">
        <v>4</v>
      </c>
      <c r="B23" s="584" t="s">
        <v>32</v>
      </c>
      <c r="C23" s="324" t="str">
        <f>IF(D23="","",VLOOKUP(B23,Data!$B$5:$L$502,2,FALSE))</f>
        <v>ZQ21280</v>
      </c>
      <c r="D23" s="485">
        <v>1</v>
      </c>
      <c r="E23" s="312" t="s">
        <v>982</v>
      </c>
      <c r="F23" s="325">
        <f>IF(D23="","",VLOOKUP(B23,Data!$B$5:$L$502,11,FALSE))</f>
        <v>1748.05</v>
      </c>
      <c r="G23" s="326">
        <f>IF(D23&gt;0,D23*F23,"-")</f>
        <v>1748.05</v>
      </c>
      <c r="H23" s="327" t="str">
        <f>IF(D23="","",VLOOKUP(B23,Data!$B$5:$D$502,3,FALSE))</f>
        <v>C/T</v>
      </c>
      <c r="I23" s="327" t="str">
        <f>IF(D23="","",VLOOKUP(B23,Data!$B$5:$M$502,12,FALSE))</f>
        <v>Indonesia</v>
      </c>
      <c r="J23" s="356" t="s">
        <v>1070</v>
      </c>
      <c r="K23" s="325">
        <f>IF(D23="","",VLOOKUP(B23,Data!$B$5:$E$502,4,FALSE)*D23)</f>
        <v>201</v>
      </c>
      <c r="L23" s="325">
        <f>IF(D23="","",VLOOKUP(B23,Data!$B$5:$F$502,5,FALSE)*D23)</f>
        <v>181</v>
      </c>
      <c r="M23" s="357"/>
      <c r="N23" s="358"/>
      <c r="O23" s="359"/>
      <c r="P23" s="360"/>
      <c r="Q23" s="359"/>
      <c r="R23" s="359"/>
      <c r="S23" s="360"/>
      <c r="T23" s="361"/>
      <c r="U23" s="360"/>
      <c r="V23" s="334">
        <f>IF(D23="","",VLOOKUP(B23,Data!$B$5:$J$502,9,FALSE)*D23)</f>
        <v>1.1499999999999999</v>
      </c>
      <c r="X23" s="620"/>
      <c r="Y23" s="386"/>
      <c r="Z23" s="386"/>
      <c r="AA23" s="386"/>
      <c r="AB23" s="386"/>
    </row>
    <row r="24" spans="1:28" s="468" customFormat="1" ht="19" customHeight="1">
      <c r="A24" s="540">
        <v>5</v>
      </c>
      <c r="B24" s="584" t="s">
        <v>394</v>
      </c>
      <c r="C24" s="324" t="str">
        <f>IF(D24="","",VLOOKUP(B24,Data!$B$5:$L$502,2,FALSE))</f>
        <v>ZW44770</v>
      </c>
      <c r="D24" s="485">
        <v>3</v>
      </c>
      <c r="E24" s="312"/>
      <c r="F24" s="325">
        <f>IF(D24="","",VLOOKUP(B24,Data!$B$5:$L$502,11,FALSE))</f>
        <v>1857.02</v>
      </c>
      <c r="G24" s="326">
        <f t="shared" ref="G24:G37" si="0">IF(D24&gt;0,D24*F24,"-")</f>
        <v>5571.0599999999995</v>
      </c>
      <c r="H24" s="327" t="str">
        <f>IF(D24="","",VLOOKUP(B24,Data!$B$5:$D$502,3,FALSE))</f>
        <v>C/T</v>
      </c>
      <c r="I24" s="327" t="str">
        <f>IF(D24="","",VLOOKUP(B24,Data!$B$5:$M$502,12,FALSE))</f>
        <v>Indonesia</v>
      </c>
      <c r="J24" s="356" t="s">
        <v>1070</v>
      </c>
      <c r="K24" s="325">
        <f>IF(D24="","",VLOOKUP(B24,Data!$B$5:$E$502,4,FALSE)*D24)</f>
        <v>603</v>
      </c>
      <c r="L24" s="325">
        <f>IF(D24="","",VLOOKUP(B24,Data!$B$5:$F$502,5,FALSE)*D24)</f>
        <v>543</v>
      </c>
      <c r="M24" s="357"/>
      <c r="N24" s="358"/>
      <c r="O24" s="359"/>
      <c r="P24" s="360"/>
      <c r="Q24" s="359"/>
      <c r="R24" s="359"/>
      <c r="S24" s="360"/>
      <c r="T24" s="361"/>
      <c r="U24" s="360"/>
      <c r="V24" s="334">
        <f>IF(D24="","",VLOOKUP(B24,Data!$B$5:$J$502,9,FALSE)*D24)</f>
        <v>3.4499999999999997</v>
      </c>
      <c r="X24" s="620"/>
      <c r="Y24" s="386"/>
      <c r="Z24" s="386"/>
      <c r="AA24" s="386"/>
      <c r="AB24" s="386"/>
    </row>
    <row r="25" spans="1:28" s="468" customFormat="1" ht="19" customHeight="1">
      <c r="A25" s="540">
        <v>6</v>
      </c>
      <c r="B25" s="584" t="s">
        <v>719</v>
      </c>
      <c r="C25" s="324" t="str">
        <f>IF(D25="","",VLOOKUP(B25,Data!$B$5:$L$502,2,FALSE))</f>
        <v>VAC9530</v>
      </c>
      <c r="D25" s="485">
        <v>1</v>
      </c>
      <c r="E25" s="312"/>
      <c r="F25" s="325">
        <f>IF(D25="","",VLOOKUP(B25,Data!$B$5:$L$502,11,FALSE))</f>
        <v>2053.67</v>
      </c>
      <c r="G25" s="326">
        <f t="shared" si="0"/>
        <v>2053.67</v>
      </c>
      <c r="H25" s="327" t="str">
        <f>IF(D25="","",VLOOKUP(B25,Data!$B$5:$D$502,3,FALSE))</f>
        <v>C/T</v>
      </c>
      <c r="I25" s="327" t="str">
        <f>IF(D25="","",VLOOKUP(B25,Data!$B$5:$M$502,12,FALSE))</f>
        <v>Indonesia</v>
      </c>
      <c r="J25" s="356" t="s">
        <v>1070</v>
      </c>
      <c r="K25" s="325">
        <f>IF(D25="","",VLOOKUP(B25,Data!$B$5:$E$502,4,FALSE)*D25)</f>
        <v>204</v>
      </c>
      <c r="L25" s="325">
        <f>IF(D25="","",VLOOKUP(B25,Data!$B$5:$F$502,5,FALSE)*D25)</f>
        <v>184</v>
      </c>
      <c r="M25" s="357"/>
      <c r="N25" s="358"/>
      <c r="O25" s="359"/>
      <c r="P25" s="360"/>
      <c r="Q25" s="359"/>
      <c r="R25" s="359"/>
      <c r="S25" s="360"/>
      <c r="T25" s="361"/>
      <c r="U25" s="360"/>
      <c r="V25" s="334">
        <f>IF(D25="","",VLOOKUP(B25,Data!$B$5:$J$502,9,FALSE)*D25)</f>
        <v>1.129</v>
      </c>
      <c r="X25" s="620"/>
      <c r="Y25" s="386"/>
      <c r="Z25" s="386"/>
      <c r="AA25" s="386"/>
      <c r="AB25" s="386"/>
    </row>
    <row r="26" spans="1:28" s="468" customFormat="1" ht="19" customHeight="1">
      <c r="A26" s="540">
        <v>7</v>
      </c>
      <c r="B26" s="584" t="s">
        <v>353</v>
      </c>
      <c r="C26" s="324" t="str">
        <f>IF(D26="","",VLOOKUP(B26,Data!$B$5:$L$502,2,FALSE))</f>
        <v>ZF71250</v>
      </c>
      <c r="D26" s="485">
        <v>7</v>
      </c>
      <c r="E26" s="312"/>
      <c r="F26" s="325">
        <f>IF(D26="","",VLOOKUP(B26,Data!$B$5:$L$502,11,FALSE))</f>
        <v>1991.71</v>
      </c>
      <c r="G26" s="326">
        <f t="shared" si="0"/>
        <v>13941.970000000001</v>
      </c>
      <c r="H26" s="327" t="str">
        <f>IF(D26="","",VLOOKUP(B26,Data!$B$5:$D$502,3,FALSE))</f>
        <v>C/T</v>
      </c>
      <c r="I26" s="327" t="str">
        <f>IF(D26="","",VLOOKUP(B26,Data!$B$5:$M$502,12,FALSE))</f>
        <v>Indonesia</v>
      </c>
      <c r="J26" s="356" t="s">
        <v>1070</v>
      </c>
      <c r="K26" s="325">
        <f>IF(D26="","",VLOOKUP(B26,Data!$B$5:$E$502,4,FALSE)*D26)</f>
        <v>1540</v>
      </c>
      <c r="L26" s="325">
        <f>IF(D26="","",VLOOKUP(B26,Data!$B$5:$F$502,5,FALSE)*D26)</f>
        <v>1393</v>
      </c>
      <c r="M26" s="357"/>
      <c r="N26" s="358"/>
      <c r="O26" s="359"/>
      <c r="P26" s="360"/>
      <c r="Q26" s="359"/>
      <c r="R26" s="359"/>
      <c r="S26" s="360"/>
      <c r="T26" s="361"/>
      <c r="U26" s="360"/>
      <c r="V26" s="334">
        <f>IF(D26="","",VLOOKUP(B26,Data!$B$5:$J$502,9,FALSE)*D26)</f>
        <v>8.2949999999999999</v>
      </c>
      <c r="X26" s="620"/>
      <c r="Y26" s="386"/>
      <c r="Z26" s="386"/>
      <c r="AA26" s="386"/>
      <c r="AB26" s="386"/>
    </row>
    <row r="27" spans="1:28" s="468" customFormat="1" ht="19" customHeight="1">
      <c r="A27" s="540">
        <v>8</v>
      </c>
      <c r="B27" s="584" t="s">
        <v>33</v>
      </c>
      <c r="C27" s="324" t="str">
        <f>IF(D27="","",VLOOKUP(B27,Data!$B$5:$L$502,2,FALSE))</f>
        <v>ZQ21300</v>
      </c>
      <c r="D27" s="485">
        <v>3</v>
      </c>
      <c r="E27" s="312"/>
      <c r="F27" s="325">
        <f>IF(D27="","",VLOOKUP(B27,Data!$B$5:$L$502,11,FALSE))</f>
        <v>2033.63</v>
      </c>
      <c r="G27" s="326">
        <f t="shared" si="0"/>
        <v>6100.89</v>
      </c>
      <c r="H27" s="327" t="str">
        <f>IF(D27="","",VLOOKUP(B27,Data!$B$5:$D$502,3,FALSE))</f>
        <v>C/T</v>
      </c>
      <c r="I27" s="327" t="str">
        <f>IF(D27="","",VLOOKUP(B27,Data!$B$5:$M$502,12,FALSE))</f>
        <v>Indonesia</v>
      </c>
      <c r="J27" s="356" t="s">
        <v>1070</v>
      </c>
      <c r="K27" s="325">
        <f>IF(D27="","",VLOOKUP(B27,Data!$B$5:$E$502,4,FALSE)*D27)</f>
        <v>660</v>
      </c>
      <c r="L27" s="325">
        <f>IF(D27="","",VLOOKUP(B27,Data!$B$5:$F$502,5,FALSE)*D27)</f>
        <v>597</v>
      </c>
      <c r="M27" s="357"/>
      <c r="N27" s="358"/>
      <c r="O27" s="359"/>
      <c r="P27" s="360"/>
      <c r="Q27" s="359"/>
      <c r="R27" s="359"/>
      <c r="S27" s="360"/>
      <c r="T27" s="361"/>
      <c r="U27" s="360"/>
      <c r="V27" s="334">
        <f>IF(D27="","",VLOOKUP(B27,Data!$B$5:$J$502,9,FALSE)*D27)</f>
        <v>3.5550000000000002</v>
      </c>
      <c r="X27" s="620"/>
      <c r="Y27" s="386"/>
      <c r="Z27" s="386"/>
      <c r="AA27" s="386"/>
      <c r="AB27" s="386"/>
    </row>
    <row r="28" spans="1:28" s="468" customFormat="1" ht="19" customHeight="1">
      <c r="A28" s="540">
        <v>9</v>
      </c>
      <c r="B28" s="584" t="s">
        <v>25</v>
      </c>
      <c r="C28" s="324" t="str">
        <f>IF(D28="","",VLOOKUP(B28,Data!$B$5:$L$502,2,FALSE))</f>
        <v>ZJ73720</v>
      </c>
      <c r="D28" s="485">
        <v>1</v>
      </c>
      <c r="E28" s="312"/>
      <c r="F28" s="325">
        <f>IF(D28="","",VLOOKUP(B28,Data!$B$5:$L$502,11,FALSE))</f>
        <v>2445.35</v>
      </c>
      <c r="G28" s="326">
        <f t="shared" si="0"/>
        <v>2445.35</v>
      </c>
      <c r="H28" s="327" t="str">
        <f>IF(D28="","",VLOOKUP(B28,Data!$B$5:$D$502,3,FALSE))</f>
        <v>C/T</v>
      </c>
      <c r="I28" s="327" t="str">
        <f>IF(D28="","",VLOOKUP(B28,Data!$B$5:$M$502,12,FALSE))</f>
        <v>Indonesia</v>
      </c>
      <c r="J28" s="356" t="s">
        <v>1070</v>
      </c>
      <c r="K28" s="325">
        <f>IF(D28="","",VLOOKUP(B28,Data!$B$5:$E$502,4,FALSE)*D28)</f>
        <v>220</v>
      </c>
      <c r="L28" s="325">
        <f>IF(D28="","",VLOOKUP(B28,Data!$B$5:$F$502,5,FALSE)*D28)</f>
        <v>199</v>
      </c>
      <c r="M28" s="357"/>
      <c r="N28" s="358"/>
      <c r="O28" s="359"/>
      <c r="P28" s="360"/>
      <c r="Q28" s="359"/>
      <c r="R28" s="359"/>
      <c r="S28" s="360"/>
      <c r="T28" s="361"/>
      <c r="U28" s="360"/>
      <c r="V28" s="334">
        <f>IF(D28="","",VLOOKUP(B28,Data!$B$5:$J$502,9,FALSE)*D28)</f>
        <v>1.1850000000000001</v>
      </c>
      <c r="X28" s="620"/>
      <c r="Y28" s="386"/>
      <c r="Z28" s="386"/>
      <c r="AA28" s="386"/>
      <c r="AB28" s="386"/>
    </row>
    <row r="29" spans="1:28" s="468" customFormat="1" ht="19" customHeight="1">
      <c r="A29" s="540">
        <v>10</v>
      </c>
      <c r="B29" s="584" t="s">
        <v>720</v>
      </c>
      <c r="C29" s="324" t="str">
        <f>IF(D29="","",VLOOKUP(B29,Data!$B$5:$L$502,2,FALSE))</f>
        <v>VAC9540</v>
      </c>
      <c r="D29" s="485">
        <v>4</v>
      </c>
      <c r="E29" s="312"/>
      <c r="F29" s="325">
        <f>IF(D29="","",VLOOKUP(B29,Data!$B$5:$L$502,11,FALSE))</f>
        <v>2343</v>
      </c>
      <c r="G29" s="326">
        <f t="shared" si="0"/>
        <v>9372</v>
      </c>
      <c r="H29" s="327" t="str">
        <f>IF(D29="","",VLOOKUP(B29,Data!$B$5:$D$502,3,FALSE))</f>
        <v>C/T</v>
      </c>
      <c r="I29" s="327" t="str">
        <f>IF(D29="","",VLOOKUP(B29,Data!$B$5:$M$502,12,FALSE))</f>
        <v>Indonesia</v>
      </c>
      <c r="J29" s="356" t="s">
        <v>1070</v>
      </c>
      <c r="K29" s="325">
        <f>IF(D29="","",VLOOKUP(B29,Data!$B$5:$E$502,4,FALSE)*D29)</f>
        <v>900</v>
      </c>
      <c r="L29" s="325">
        <f>IF(D29="","",VLOOKUP(B29,Data!$B$5:$F$502,5,FALSE)*D29)</f>
        <v>816</v>
      </c>
      <c r="M29" s="357"/>
      <c r="N29" s="358"/>
      <c r="O29" s="359"/>
      <c r="P29" s="360"/>
      <c r="Q29" s="359"/>
      <c r="R29" s="359"/>
      <c r="S29" s="360"/>
      <c r="T29" s="361"/>
      <c r="U29" s="360"/>
      <c r="V29" s="334">
        <f>IF(D29="","",VLOOKUP(B29,Data!$B$5:$J$502,9,FALSE)*D29)</f>
        <v>4.74</v>
      </c>
      <c r="X29" s="620"/>
      <c r="Y29" s="386"/>
      <c r="Z29" s="386"/>
      <c r="AA29" s="386"/>
      <c r="AB29" s="386"/>
    </row>
    <row r="30" spans="1:28" s="468" customFormat="1" ht="19" customHeight="1">
      <c r="A30" s="540">
        <v>11</v>
      </c>
      <c r="B30" s="584" t="s">
        <v>34</v>
      </c>
      <c r="C30" s="324" t="str">
        <f>IF(D30="","",VLOOKUP(B30,Data!$B$5:$L$502,2,FALSE))</f>
        <v>ZQ21310</v>
      </c>
      <c r="D30" s="485">
        <v>1</v>
      </c>
      <c r="E30" s="312"/>
      <c r="F30" s="325">
        <f>IF(D30="","",VLOOKUP(B30,Data!$B$5:$L$502,11,FALSE))</f>
        <v>2344.4699999999998</v>
      </c>
      <c r="G30" s="326">
        <f t="shared" si="0"/>
        <v>2344.4699999999998</v>
      </c>
      <c r="H30" s="327" t="str">
        <f>IF(D30="","",VLOOKUP(B30,Data!$B$5:$D$502,3,FALSE))</f>
        <v>C/T</v>
      </c>
      <c r="I30" s="327" t="str">
        <f>IF(D30="","",VLOOKUP(B30,Data!$B$5:$M$502,12,FALSE))</f>
        <v>Indonesia</v>
      </c>
      <c r="J30" s="356" t="s">
        <v>1070</v>
      </c>
      <c r="K30" s="325">
        <f>IF(D30="","",VLOOKUP(B30,Data!$B$5:$E$502,4,FALSE)*D30)</f>
        <v>267</v>
      </c>
      <c r="L30" s="325">
        <f>IF(D30="","",VLOOKUP(B30,Data!$B$5:$F$502,5,FALSE)*D30)</f>
        <v>242</v>
      </c>
      <c r="M30" s="357"/>
      <c r="N30" s="358"/>
      <c r="O30" s="359"/>
      <c r="P30" s="360"/>
      <c r="Q30" s="359"/>
      <c r="R30" s="359"/>
      <c r="S30" s="360"/>
      <c r="T30" s="361"/>
      <c r="U30" s="360"/>
      <c r="V30" s="334">
        <f>IF(D30="","",VLOOKUP(B30,Data!$B$5:$J$502,9,FALSE)*D30)</f>
        <v>1.488</v>
      </c>
      <c r="X30" s="620"/>
      <c r="Y30" s="386"/>
      <c r="Z30" s="386"/>
      <c r="AA30" s="386"/>
      <c r="AB30" s="386"/>
    </row>
    <row r="31" spans="1:28" s="468" customFormat="1" ht="19" customHeight="1">
      <c r="A31" s="540">
        <v>12</v>
      </c>
      <c r="B31" s="584" t="s">
        <v>721</v>
      </c>
      <c r="C31" s="324" t="str">
        <f>IF(D31="","",VLOOKUP(B31,Data!$B$5:$L$502,2,FALSE))</f>
        <v>VAC9550</v>
      </c>
      <c r="D31" s="485">
        <v>5</v>
      </c>
      <c r="E31" s="312"/>
      <c r="F31" s="325">
        <f>IF(D31="","",VLOOKUP(B31,Data!$B$5:$L$502,11,FALSE))</f>
        <v>2673.77</v>
      </c>
      <c r="G31" s="326">
        <f t="shared" si="0"/>
        <v>13368.85</v>
      </c>
      <c r="H31" s="327" t="str">
        <f>IF(D31="","",VLOOKUP(B31,Data!$B$5:$D$502,3,FALSE))</f>
        <v>C/T</v>
      </c>
      <c r="I31" s="327" t="str">
        <f>IF(D31="","",VLOOKUP(B31,Data!$B$5:$M$502,12,FALSE))</f>
        <v>Indonesia</v>
      </c>
      <c r="J31" s="356" t="s">
        <v>1070</v>
      </c>
      <c r="K31" s="325">
        <f>IF(D31="","",VLOOKUP(B31,Data!$B$5:$E$502,4,FALSE)*D31)</f>
        <v>1360</v>
      </c>
      <c r="L31" s="325">
        <f>IF(D31="","",VLOOKUP(B31,Data!$B$5:$F$502,5,FALSE)*D31)</f>
        <v>1235</v>
      </c>
      <c r="M31" s="357"/>
      <c r="N31" s="358"/>
      <c r="O31" s="359"/>
      <c r="P31" s="360"/>
      <c r="Q31" s="359"/>
      <c r="R31" s="359"/>
      <c r="S31" s="360"/>
      <c r="T31" s="361"/>
      <c r="U31" s="360"/>
      <c r="V31" s="334">
        <f>IF(D31="","",VLOOKUP(B31,Data!$B$5:$J$502,9,FALSE)*D31)</f>
        <v>7.4399999999999995</v>
      </c>
      <c r="X31" s="620"/>
      <c r="Y31" s="386"/>
      <c r="Z31" s="386"/>
      <c r="AA31" s="386"/>
      <c r="AB31" s="386"/>
    </row>
    <row r="32" spans="1:28" s="468" customFormat="1" ht="19" customHeight="1">
      <c r="A32" s="540">
        <v>13</v>
      </c>
      <c r="B32" s="584" t="s">
        <v>894</v>
      </c>
      <c r="C32" s="324" t="str">
        <f>IF(D32="","",VLOOKUP(B32,Data!$B$5:$L$502,2,FALSE))</f>
        <v>VCM7910</v>
      </c>
      <c r="D32" s="485">
        <v>4</v>
      </c>
      <c r="E32" s="312"/>
      <c r="F32" s="325">
        <f>IF(D32="","",VLOOKUP(B32,Data!$B$5:$L$502,11,FALSE))</f>
        <v>2518.09</v>
      </c>
      <c r="G32" s="326">
        <f t="shared" si="0"/>
        <v>10072.36</v>
      </c>
      <c r="H32" s="327" t="str">
        <f>IF(D32="","",VLOOKUP(B32,Data!$B$5:$D$502,3,FALSE))</f>
        <v>C/T</v>
      </c>
      <c r="I32" s="327" t="str">
        <f>IF(D32="","",VLOOKUP(B32,Data!$B$5:$M$502,12,FALSE))</f>
        <v>Indonesia</v>
      </c>
      <c r="J32" s="356" t="s">
        <v>1070</v>
      </c>
      <c r="K32" s="325">
        <f>IF(D32="","",VLOOKUP(B32,Data!$B$5:$E$502,4,FALSE)*D32)</f>
        <v>1040</v>
      </c>
      <c r="L32" s="325">
        <f>IF(D32="","",VLOOKUP(B32,Data!$B$5:$F$502,5,FALSE)*D32)</f>
        <v>940</v>
      </c>
      <c r="M32" s="357"/>
      <c r="N32" s="358"/>
      <c r="O32" s="359"/>
      <c r="P32" s="360"/>
      <c r="Q32" s="359"/>
      <c r="R32" s="359"/>
      <c r="S32" s="360"/>
      <c r="T32" s="361"/>
      <c r="U32" s="360"/>
      <c r="V32" s="334">
        <f>IF(D32="","",VLOOKUP(B32,Data!$B$5:$J$502,9,FALSE)*D32)</f>
        <v>5.6280000000000001</v>
      </c>
      <c r="X32" s="620"/>
      <c r="Y32" s="386"/>
      <c r="Z32" s="386"/>
      <c r="AA32" s="386"/>
      <c r="AB32" s="386"/>
    </row>
    <row r="33" spans="1:28" s="468" customFormat="1" ht="19" customHeight="1">
      <c r="A33" s="540">
        <v>14</v>
      </c>
      <c r="B33" s="584" t="s">
        <v>889</v>
      </c>
      <c r="C33" s="324" t="str">
        <f>IF(D33="","",VLOOKUP(B33,Data!$B$5:$L$502,2,FALSE))</f>
        <v>VCM7820</v>
      </c>
      <c r="D33" s="485">
        <v>1</v>
      </c>
      <c r="E33" s="312"/>
      <c r="F33" s="325">
        <f>IF(D33="","",VLOOKUP(B33,Data!$B$5:$L$502,11,FALSE))</f>
        <v>2650.46</v>
      </c>
      <c r="G33" s="326">
        <f t="shared" si="0"/>
        <v>2650.46</v>
      </c>
      <c r="H33" s="327" t="str">
        <f>IF(D33="","",VLOOKUP(B33,Data!$B$5:$D$502,3,FALSE))</f>
        <v>C/T</v>
      </c>
      <c r="I33" s="327" t="str">
        <f>IF(D33="","",VLOOKUP(B33,Data!$B$5:$M$502,12,FALSE))</f>
        <v>Indonesia</v>
      </c>
      <c r="J33" s="356" t="s">
        <v>1070</v>
      </c>
      <c r="K33" s="325">
        <f>IF(D33="","",VLOOKUP(B33,Data!$B$5:$E$502,4,FALSE)*D33)</f>
        <v>270</v>
      </c>
      <c r="L33" s="325">
        <f>IF(D33="","",VLOOKUP(B33,Data!$B$5:$F$502,5,FALSE)*D33)</f>
        <v>230</v>
      </c>
      <c r="M33" s="357"/>
      <c r="N33" s="358"/>
      <c r="O33" s="359"/>
      <c r="P33" s="360"/>
      <c r="Q33" s="359"/>
      <c r="R33" s="359"/>
      <c r="S33" s="360"/>
      <c r="T33" s="361"/>
      <c r="U33" s="360"/>
      <c r="V33" s="334">
        <f>IF(D33="","",VLOOKUP(B33,Data!$B$5:$J$502,9,FALSE)*D33)</f>
        <v>1.4039999999999999</v>
      </c>
      <c r="X33" s="620"/>
      <c r="Y33" s="386"/>
      <c r="Z33" s="386"/>
      <c r="AA33" s="386"/>
      <c r="AB33" s="386"/>
    </row>
    <row r="34" spans="1:28" s="468" customFormat="1" ht="19" customHeight="1">
      <c r="A34" s="540">
        <v>15</v>
      </c>
      <c r="B34" s="584" t="s">
        <v>890</v>
      </c>
      <c r="C34" s="324" t="str">
        <f>IF(D34="","",VLOOKUP(B34,Data!$B$5:$L$502,2,FALSE))</f>
        <v>VCM7830</v>
      </c>
      <c r="D34" s="485">
        <v>1</v>
      </c>
      <c r="E34" s="312"/>
      <c r="F34" s="325">
        <f>IF(D34="","",VLOOKUP(B34,Data!$B$5:$L$502,11,FALSE))</f>
        <v>3103.93</v>
      </c>
      <c r="G34" s="326">
        <f t="shared" si="0"/>
        <v>3103.93</v>
      </c>
      <c r="H34" s="327" t="str">
        <f>IF(D34="","",VLOOKUP(B34,Data!$B$5:$D$502,3,FALSE))</f>
        <v>C/T</v>
      </c>
      <c r="I34" s="327" t="str">
        <f>IF(D34="","",VLOOKUP(B34,Data!$B$5:$M$502,12,FALSE))</f>
        <v>Indonesia</v>
      </c>
      <c r="J34" s="356" t="s">
        <v>1070</v>
      </c>
      <c r="K34" s="325">
        <f>IF(D34="","",VLOOKUP(B34,Data!$B$5:$E$502,4,FALSE)*D34)</f>
        <v>265</v>
      </c>
      <c r="L34" s="325">
        <f>IF(D34="","",VLOOKUP(B34,Data!$B$5:$F$502,5,FALSE)*D34)</f>
        <v>240</v>
      </c>
      <c r="M34" s="357"/>
      <c r="N34" s="358"/>
      <c r="O34" s="359"/>
      <c r="P34" s="360"/>
      <c r="Q34" s="359"/>
      <c r="R34" s="359"/>
      <c r="S34" s="360"/>
      <c r="T34" s="361"/>
      <c r="U34" s="360"/>
      <c r="V34" s="334">
        <f>IF(D34="","",VLOOKUP(B34,Data!$B$5:$J$502,9,FALSE)*D34)</f>
        <v>1.407</v>
      </c>
      <c r="X34" s="620"/>
      <c r="Y34" s="386"/>
      <c r="Z34" s="386"/>
      <c r="AA34" s="386"/>
      <c r="AB34" s="386"/>
    </row>
    <row r="35" spans="1:28" s="468" customFormat="1" ht="19" customHeight="1">
      <c r="A35" s="540">
        <v>16</v>
      </c>
      <c r="B35" s="584" t="s">
        <v>893</v>
      </c>
      <c r="C35" s="324" t="str">
        <f>IF(D35="","",VLOOKUP(B35,Data!$B$5:$L$502,2,FALSE))</f>
        <v>VCM7900</v>
      </c>
      <c r="D35" s="485">
        <v>7</v>
      </c>
      <c r="E35" s="312"/>
      <c r="F35" s="325">
        <f>IF(D35="","",VLOOKUP(B35,Data!$B$5:$L$502,11,FALSE))</f>
        <v>2696.84</v>
      </c>
      <c r="G35" s="326">
        <f t="shared" si="0"/>
        <v>18877.88</v>
      </c>
      <c r="H35" s="327" t="str">
        <f>IF(D35="","",VLOOKUP(B35,Data!$B$5:$D$502,3,FALSE))</f>
        <v>C/T</v>
      </c>
      <c r="I35" s="327" t="str">
        <f>IF(D35="","",VLOOKUP(B35,Data!$B$5:$M$502,12,FALSE))</f>
        <v>Indonesia</v>
      </c>
      <c r="J35" s="356" t="s">
        <v>1070</v>
      </c>
      <c r="K35" s="325">
        <f>IF(D35="","",VLOOKUP(B35,Data!$B$5:$E$502,4,FALSE)*D35)</f>
        <v>1820</v>
      </c>
      <c r="L35" s="325">
        <f>IF(D35="","",VLOOKUP(B35,Data!$B$5:$F$502,5,FALSE)*D35)</f>
        <v>1645</v>
      </c>
      <c r="M35" s="357"/>
      <c r="N35" s="358"/>
      <c r="O35" s="359"/>
      <c r="P35" s="360"/>
      <c r="Q35" s="359"/>
      <c r="R35" s="359"/>
      <c r="S35" s="360"/>
      <c r="T35" s="361"/>
      <c r="U35" s="360"/>
      <c r="V35" s="334">
        <f>IF(D35="","",VLOOKUP(B35,Data!$B$5:$J$502,9,FALSE)*D35)</f>
        <v>9.8490000000000002</v>
      </c>
      <c r="X35" s="620"/>
      <c r="Y35" s="386"/>
      <c r="Z35" s="386"/>
      <c r="AA35" s="386"/>
      <c r="AB35" s="386"/>
    </row>
    <row r="36" spans="1:28" s="468" customFormat="1" ht="19" customHeight="1">
      <c r="A36" s="540">
        <v>17</v>
      </c>
      <c r="B36" s="584" t="s">
        <v>361</v>
      </c>
      <c r="C36" s="324" t="str">
        <f>IF(D36="","",VLOOKUP(B36,Data!$B$5:$L$502,2,FALSE))</f>
        <v>WQ78290</v>
      </c>
      <c r="D36" s="485">
        <v>12</v>
      </c>
      <c r="E36" s="312"/>
      <c r="F36" s="325">
        <f>IF(D36="","",VLOOKUP(B36,Data!$B$5:$L$502,11,FALSE))</f>
        <v>4283.7299999999996</v>
      </c>
      <c r="G36" s="326">
        <f t="shared" si="0"/>
        <v>51404.759999999995</v>
      </c>
      <c r="H36" s="327" t="str">
        <f>IF(D36="","",VLOOKUP(B36,Data!$B$5:$D$502,3,FALSE))</f>
        <v>C/T</v>
      </c>
      <c r="I36" s="327" t="str">
        <f>IF(D36="","",VLOOKUP(B36,Data!$B$5:$M$502,12,FALSE))</f>
        <v>Indonesia</v>
      </c>
      <c r="J36" s="356" t="s">
        <v>1070</v>
      </c>
      <c r="K36" s="325">
        <f>IF(D36="","",VLOOKUP(B36,Data!$B$5:$E$502,4,FALSE)*D36)</f>
        <v>3660</v>
      </c>
      <c r="L36" s="325">
        <f>IF(D36="","",VLOOKUP(B36,Data!$B$5:$F$502,5,FALSE)*D36)</f>
        <v>3228</v>
      </c>
      <c r="M36" s="357"/>
      <c r="N36" s="358"/>
      <c r="O36" s="359"/>
      <c r="P36" s="360"/>
      <c r="Q36" s="359"/>
      <c r="R36" s="359"/>
      <c r="S36" s="360"/>
      <c r="T36" s="361"/>
      <c r="U36" s="360"/>
      <c r="V36" s="334">
        <f>IF(D36="","",VLOOKUP(B36,Data!$B$5:$J$502,9,FALSE)*D36)</f>
        <v>18.408000000000001</v>
      </c>
      <c r="X36" s="620"/>
      <c r="Y36" s="386"/>
      <c r="Z36" s="386"/>
      <c r="AA36" s="386"/>
      <c r="AB36" s="386"/>
    </row>
    <row r="37" spans="1:28" s="468" customFormat="1" ht="19" customHeight="1">
      <c r="A37" s="540">
        <v>18</v>
      </c>
      <c r="B37" s="584" t="s">
        <v>724</v>
      </c>
      <c r="C37" s="324" t="str">
        <f>IF(D37="","",VLOOKUP(B37,Data!$B$5:$L$502,2,FALSE))</f>
        <v>VAC9590</v>
      </c>
      <c r="D37" s="485">
        <v>6</v>
      </c>
      <c r="E37" s="312"/>
      <c r="F37" s="325">
        <f>IF(D37="","",VLOOKUP(B37,Data!$B$5:$L$502,11,FALSE))</f>
        <v>5076.5600000000004</v>
      </c>
      <c r="G37" s="326">
        <f t="shared" si="0"/>
        <v>30459.360000000001</v>
      </c>
      <c r="H37" s="327" t="str">
        <f>IF(D37="","",VLOOKUP(B37,Data!$B$5:$D$502,3,FALSE))</f>
        <v>C/T</v>
      </c>
      <c r="I37" s="327" t="str">
        <f>IF(D37="","",VLOOKUP(B37,Data!$B$5:$M$502,12,FALSE))</f>
        <v>Indonesia</v>
      </c>
      <c r="J37" s="356" t="s">
        <v>1070</v>
      </c>
      <c r="K37" s="325">
        <f>IF(D37="","",VLOOKUP(B37,Data!$B$5:$E$502,4,FALSE)*D37)</f>
        <v>1860</v>
      </c>
      <c r="L37" s="325">
        <f>IF(D37="","",VLOOKUP(B37,Data!$B$5:$F$502,5,FALSE)*D37)</f>
        <v>1644</v>
      </c>
      <c r="M37" s="357"/>
      <c r="N37" s="358"/>
      <c r="O37" s="359"/>
      <c r="P37" s="360"/>
      <c r="Q37" s="359"/>
      <c r="R37" s="359"/>
      <c r="S37" s="360"/>
      <c r="T37" s="361"/>
      <c r="U37" s="360"/>
      <c r="V37" s="334">
        <f>IF(D37="","",VLOOKUP(B37,Data!$B$5:$J$502,9,FALSE)*D37)</f>
        <v>9.2040000000000006</v>
      </c>
      <c r="X37" s="620"/>
      <c r="Y37" s="386"/>
      <c r="Z37" s="386"/>
      <c r="AA37" s="386"/>
      <c r="AB37" s="386"/>
    </row>
    <row r="38" spans="1:28" s="468" customFormat="1" ht="19" customHeight="1">
      <c r="A38" s="540"/>
      <c r="B38" s="584"/>
      <c r="C38" s="324" t="str">
        <f>IF(D38="","",VLOOKUP(B38,Data!$B$5:$L$502,2,FALSE))</f>
        <v/>
      </c>
      <c r="D38" s="485"/>
      <c r="E38" s="312"/>
      <c r="F38" s="325" t="str">
        <f>IF(D38="","",VLOOKUP(B38,Data!$B$5:$L$502,11,FALSE))</f>
        <v/>
      </c>
      <c r="G38" s="326" t="str">
        <f>IF(D38&gt;0,D38*F38,"-")</f>
        <v>-</v>
      </c>
      <c r="H38" s="327" t="str">
        <f>IF(D38="","",VLOOKUP(B38,Data!$B$5:$D$502,3,FALSE))</f>
        <v/>
      </c>
      <c r="I38" s="327" t="str">
        <f>IF(D38="","",VLOOKUP(B38,Data!$B$5:$M$502,12,FALSE))</f>
        <v/>
      </c>
      <c r="J38" s="356"/>
      <c r="K38" s="325" t="str">
        <f>IF(D38="","",VLOOKUP(B38,Data!$B$5:$E$502,4,FALSE)*D38)</f>
        <v/>
      </c>
      <c r="L38" s="325" t="str">
        <f>IF(D38="","",VLOOKUP(B38,Data!$B$5:$F$502,5,FALSE)*D38)</f>
        <v/>
      </c>
      <c r="M38" s="357"/>
      <c r="N38" s="358"/>
      <c r="O38" s="359"/>
      <c r="P38" s="360"/>
      <c r="Q38" s="359"/>
      <c r="R38" s="359"/>
      <c r="S38" s="360"/>
      <c r="T38" s="361"/>
      <c r="U38" s="360"/>
      <c r="V38" s="334" t="str">
        <f>IF(D38="","",VLOOKUP(B38,Data!$B$5:$J$502,9,FALSE)*D38)</f>
        <v/>
      </c>
      <c r="X38" s="620"/>
      <c r="Y38" s="386"/>
      <c r="Z38" s="386"/>
      <c r="AA38" s="386"/>
      <c r="AB38" s="386"/>
    </row>
    <row r="39" spans="1:28" s="468" customFormat="1" ht="19.25" customHeight="1">
      <c r="A39" s="540"/>
      <c r="B39" s="499"/>
      <c r="C39" s="324" t="str">
        <f>IF(D39="","",VLOOKUP(B39,Data!$B$5:$L$502,2,FALSE))</f>
        <v/>
      </c>
      <c r="D39" s="485"/>
      <c r="E39" s="312"/>
      <c r="F39" s="325" t="str">
        <f>IF(D39="","",VLOOKUP(B39,Data!$B$5:$L$502,11,FALSE))</f>
        <v/>
      </c>
      <c r="G39" s="326" t="str">
        <f>IF(D39&gt;0,D39*F39,"-")</f>
        <v>-</v>
      </c>
      <c r="H39" s="327" t="str">
        <f>IF(D39="","",VLOOKUP(B39,Data!$B$5:$D$502,3,FALSE))</f>
        <v/>
      </c>
      <c r="I39" s="327" t="str">
        <f>IF(D39="","",VLOOKUP(B39,Data!$B$5:$M$502,12,FALSE))</f>
        <v/>
      </c>
      <c r="J39" s="356"/>
      <c r="K39" s="325" t="str">
        <f>IF(D39="","",VLOOKUP(B39,Data!$B$5:$E$502,4,FALSE)*D39)</f>
        <v/>
      </c>
      <c r="L39" s="325" t="str">
        <f>IF(D39="","",VLOOKUP(B39,Data!$B$5:$F$502,5,FALSE)*D39)</f>
        <v/>
      </c>
      <c r="M39" s="357"/>
      <c r="N39" s="358"/>
      <c r="O39" s="359"/>
      <c r="P39" s="360"/>
      <c r="Q39" s="359"/>
      <c r="R39" s="359"/>
      <c r="S39" s="360"/>
      <c r="T39" s="361"/>
      <c r="U39" s="360"/>
      <c r="V39" s="334" t="str">
        <f>IF(D39="","",VLOOKUP(B39,Data!$B$5:$J$502,9,FALSE)*D39)</f>
        <v/>
      </c>
      <c r="X39" s="620"/>
      <c r="Y39" s="386"/>
      <c r="Z39" s="386"/>
      <c r="AA39" s="386"/>
      <c r="AB39" s="386"/>
    </row>
    <row r="40" spans="1:28" s="440" customFormat="1" ht="17.5">
      <c r="A40" s="540"/>
      <c r="B40" s="784"/>
      <c r="C40" s="785"/>
      <c r="D40" s="510">
        <f>SUM(D17:D39)</f>
        <v>66</v>
      </c>
      <c r="E40" s="463"/>
      <c r="F40" s="351"/>
      <c r="G40" s="351">
        <f>SUM(G17:G39)</f>
        <v>190781.22999999998</v>
      </c>
      <c r="H40" s="462"/>
      <c r="I40" s="462"/>
      <c r="J40" s="462"/>
      <c r="K40" s="351">
        <f>SUM(K17:K39)</f>
        <v>16811</v>
      </c>
      <c r="L40" s="351">
        <f>SUM(L17:L39)</f>
        <v>15068</v>
      </c>
      <c r="M40" s="351">
        <f>SUM(M18:M39)</f>
        <v>0</v>
      </c>
      <c r="N40" s="351" t="e">
        <f>SUM(#REF!)</f>
        <v>#REF!</v>
      </c>
      <c r="O40" s="351">
        <f>SUM(O18:O39)</f>
        <v>0</v>
      </c>
      <c r="P40" s="351">
        <f>SUM(P18:P39)</f>
        <v>0</v>
      </c>
      <c r="Q40" s="351" t="e">
        <f>SUM(#REF!)</f>
        <v>#REF!</v>
      </c>
      <c r="R40" s="351">
        <f>SUM(R18:R39)</f>
        <v>0</v>
      </c>
      <c r="S40" s="351">
        <f>SUM(S18:S39)</f>
        <v>0</v>
      </c>
      <c r="T40" s="351"/>
      <c r="U40" s="351">
        <f>SUM(U18:U39)</f>
        <v>0</v>
      </c>
      <c r="V40" s="354">
        <f>SUM(V17:V39)</f>
        <v>89.358000000000004</v>
      </c>
      <c r="X40" s="623"/>
    </row>
    <row r="41" spans="1:28" ht="16.5">
      <c r="A41" s="540"/>
      <c r="B41" s="786"/>
      <c r="C41" s="787"/>
      <c r="D41" s="511"/>
      <c r="E41" s="412"/>
      <c r="F41" s="183" t="s">
        <v>821</v>
      </c>
      <c r="G41" s="180"/>
      <c r="H41" s="442"/>
      <c r="I41" s="442"/>
      <c r="J41" s="442"/>
      <c r="K41" s="184"/>
      <c r="L41" s="180"/>
      <c r="M41" s="414"/>
      <c r="N41" s="413"/>
      <c r="O41" s="413"/>
      <c r="P41" s="413"/>
      <c r="Q41" s="413"/>
      <c r="R41" s="413"/>
      <c r="S41" s="413"/>
      <c r="T41" s="414"/>
      <c r="U41" s="414"/>
      <c r="V41" s="182"/>
    </row>
    <row r="42" spans="1:28" ht="13">
      <c r="A42" s="393" t="s">
        <v>530</v>
      </c>
      <c r="B42" s="394"/>
      <c r="C42" s="444"/>
      <c r="D42" s="512" t="s">
        <v>538</v>
      </c>
      <c r="E42" s="407"/>
      <c r="F42" s="80" t="s">
        <v>83</v>
      </c>
      <c r="G42" s="84"/>
      <c r="H42" s="423" t="s">
        <v>84</v>
      </c>
      <c r="I42" s="446"/>
      <c r="J42" s="175" t="s">
        <v>85</v>
      </c>
      <c r="K42" s="175"/>
      <c r="L42" s="765" t="s">
        <v>86</v>
      </c>
      <c r="M42" s="766"/>
      <c r="N42" s="766"/>
      <c r="O42" s="766"/>
      <c r="P42" s="766"/>
      <c r="Q42" s="766"/>
      <c r="R42" s="766"/>
      <c r="S42" s="766"/>
      <c r="T42" s="766"/>
      <c r="U42" s="766"/>
      <c r="V42" s="767"/>
    </row>
    <row r="43" spans="1:28" ht="13">
      <c r="A43" s="400" t="s">
        <v>531</v>
      </c>
      <c r="C43" s="409"/>
      <c r="D43" s="501" t="s">
        <v>88</v>
      </c>
      <c r="F43" s="768"/>
      <c r="G43" s="769"/>
      <c r="H43" s="400" t="s">
        <v>89</v>
      </c>
      <c r="I43" s="447"/>
      <c r="J43" s="177" t="s">
        <v>90</v>
      </c>
      <c r="K43" s="177"/>
      <c r="L43" s="173"/>
      <c r="V43" s="178"/>
    </row>
    <row r="44" spans="1:28">
      <c r="A44" s="400" t="s">
        <v>532</v>
      </c>
      <c r="C44" s="401"/>
      <c r="F44" s="768"/>
      <c r="G44" s="769"/>
      <c r="H44" s="400"/>
      <c r="I44" s="447"/>
      <c r="J44" s="177" t="s">
        <v>94</v>
      </c>
      <c r="K44" s="177"/>
      <c r="L44" s="173"/>
      <c r="V44" s="178"/>
    </row>
    <row r="45" spans="1:28" ht="12" customHeight="1">
      <c r="A45" s="412"/>
      <c r="B45" s="413"/>
      <c r="C45" s="448"/>
      <c r="D45" s="501" t="s">
        <v>95</v>
      </c>
      <c r="F45" s="768"/>
      <c r="G45" s="769"/>
      <c r="H45" s="400" t="s">
        <v>96</v>
      </c>
      <c r="I45" s="447"/>
      <c r="J45" s="177"/>
      <c r="K45" s="177"/>
      <c r="L45" s="173"/>
      <c r="V45" s="178"/>
    </row>
    <row r="46" spans="1:28" ht="13">
      <c r="A46" s="393" t="s">
        <v>97</v>
      </c>
      <c r="B46" s="407"/>
      <c r="C46" s="395"/>
      <c r="D46" s="501" t="s">
        <v>98</v>
      </c>
      <c r="F46" s="88" t="s">
        <v>99</v>
      </c>
      <c r="G46" s="85"/>
      <c r="H46" s="400" t="s">
        <v>89</v>
      </c>
      <c r="I46" s="447"/>
      <c r="J46" s="177" t="s">
        <v>100</v>
      </c>
      <c r="K46" s="177"/>
      <c r="L46" s="173"/>
      <c r="V46" s="178"/>
    </row>
    <row r="47" spans="1:28" ht="14.25" customHeight="1">
      <c r="A47" s="400" t="s">
        <v>546</v>
      </c>
      <c r="C47" s="401"/>
      <c r="D47" s="501" t="s">
        <v>101</v>
      </c>
      <c r="F47" s="89"/>
      <c r="G47" s="187"/>
      <c r="H47" s="400" t="s">
        <v>102</v>
      </c>
      <c r="I47" s="447"/>
      <c r="J47" s="177" t="s">
        <v>533</v>
      </c>
      <c r="K47" s="177"/>
      <c r="L47" s="770" t="s">
        <v>104</v>
      </c>
      <c r="M47" s="771"/>
      <c r="N47" s="771"/>
      <c r="O47" s="771"/>
      <c r="P47" s="771"/>
      <c r="Q47" s="771"/>
      <c r="R47" s="771"/>
      <c r="S47" s="771"/>
      <c r="T47" s="771"/>
      <c r="U47" s="771"/>
      <c r="V47" s="772"/>
    </row>
    <row r="48" spans="1:28" ht="16.25" customHeight="1">
      <c r="A48" s="412"/>
      <c r="B48" s="413"/>
      <c r="C48" s="414"/>
      <c r="D48" s="513"/>
      <c r="E48" s="413"/>
      <c r="F48" s="778" t="s">
        <v>1098</v>
      </c>
      <c r="G48" s="782"/>
      <c r="H48" s="778" t="s">
        <v>1097</v>
      </c>
      <c r="I48" s="782"/>
      <c r="J48" s="181" t="s">
        <v>105</v>
      </c>
      <c r="K48" s="181"/>
      <c r="L48" s="762" t="s">
        <v>106</v>
      </c>
      <c r="M48" s="763"/>
      <c r="N48" s="763"/>
      <c r="O48" s="763"/>
      <c r="P48" s="763"/>
      <c r="Q48" s="763"/>
      <c r="R48" s="763"/>
      <c r="S48" s="763"/>
      <c r="T48" s="763"/>
      <c r="U48" s="763"/>
      <c r="V48" s="764"/>
    </row>
    <row r="49" spans="1:26" ht="18" customHeight="1"/>
    <row r="50" spans="1:26" ht="18" customHeight="1"/>
    <row r="51" spans="1:26" ht="35" customHeight="1"/>
    <row r="52" spans="1:26" s="460" customFormat="1" ht="17.25" customHeight="1">
      <c r="A52" s="203" t="s">
        <v>942</v>
      </c>
      <c r="B52" s="169"/>
      <c r="C52" s="203" t="s">
        <v>597</v>
      </c>
      <c r="D52" s="500"/>
      <c r="E52" s="168"/>
      <c r="F52" s="203" t="s">
        <v>936</v>
      </c>
      <c r="G52" s="169"/>
      <c r="H52" s="203" t="s">
        <v>597</v>
      </c>
      <c r="K52" s="225"/>
      <c r="L52" s="225"/>
      <c r="V52" s="226"/>
      <c r="X52" s="624"/>
    </row>
    <row r="53" spans="1:26" s="460" customFormat="1" ht="17.25" customHeight="1">
      <c r="A53" s="203" t="s">
        <v>943</v>
      </c>
      <c r="B53" s="169"/>
      <c r="C53" s="203" t="s">
        <v>948</v>
      </c>
      <c r="D53" s="500"/>
      <c r="E53" s="168"/>
      <c r="F53" s="203" t="s">
        <v>937</v>
      </c>
      <c r="G53" s="169"/>
      <c r="H53" s="203" t="s">
        <v>947</v>
      </c>
      <c r="K53" s="225"/>
      <c r="L53" s="225"/>
      <c r="V53" s="226"/>
      <c r="X53" s="624"/>
    </row>
    <row r="54" spans="1:26" s="460" customFormat="1" ht="17.25" customHeight="1">
      <c r="A54" s="203" t="s">
        <v>944</v>
      </c>
      <c r="B54" s="169"/>
      <c r="C54" s="203" t="s">
        <v>947</v>
      </c>
      <c r="D54" s="500"/>
      <c r="E54" s="168"/>
      <c r="F54" s="203" t="s">
        <v>938</v>
      </c>
      <c r="G54" s="169"/>
      <c r="H54" s="203" t="s">
        <v>597</v>
      </c>
      <c r="K54" s="225"/>
      <c r="L54" s="225"/>
      <c r="V54" s="226"/>
      <c r="X54" s="624"/>
    </row>
    <row r="55" spans="1:26" s="460" customFormat="1" ht="17.25" customHeight="1">
      <c r="A55" s="203" t="s">
        <v>945</v>
      </c>
      <c r="B55" s="169"/>
      <c r="C55" s="203" t="s">
        <v>597</v>
      </c>
      <c r="D55" s="500"/>
      <c r="E55" s="168"/>
      <c r="F55" s="203" t="s">
        <v>939</v>
      </c>
      <c r="G55" s="169"/>
      <c r="H55" s="203" t="s">
        <v>597</v>
      </c>
      <c r="K55" s="225"/>
      <c r="L55" s="225"/>
      <c r="V55" s="226"/>
      <c r="X55" s="624"/>
    </row>
    <row r="56" spans="1:26" s="460" customFormat="1" ht="17.25" customHeight="1">
      <c r="A56" s="203" t="s">
        <v>946</v>
      </c>
      <c r="B56" s="169"/>
      <c r="C56" s="203" t="s">
        <v>597</v>
      </c>
      <c r="D56" s="500"/>
      <c r="E56" s="168"/>
      <c r="F56" s="203" t="s">
        <v>941</v>
      </c>
      <c r="G56" s="169"/>
      <c r="H56" s="203" t="s">
        <v>597</v>
      </c>
      <c r="K56" s="225"/>
      <c r="L56" s="225"/>
      <c r="V56" s="226"/>
      <c r="X56" s="624"/>
    </row>
    <row r="57" spans="1:26" ht="20">
      <c r="A57" s="168"/>
      <c r="B57" s="168"/>
      <c r="C57" s="168"/>
      <c r="D57" s="500"/>
      <c r="E57" s="168"/>
      <c r="F57" s="203" t="s">
        <v>940</v>
      </c>
      <c r="H57" s="203" t="s">
        <v>597</v>
      </c>
    </row>
    <row r="58" spans="1:26" ht="14">
      <c r="A58" s="459"/>
      <c r="B58" s="435"/>
      <c r="C58" s="167"/>
      <c r="D58" s="514"/>
      <c r="X58" s="620">
        <v>209862</v>
      </c>
      <c r="Y58" s="386" t="s">
        <v>1078</v>
      </c>
      <c r="Z58" s="386">
        <v>1</v>
      </c>
    </row>
    <row r="59" spans="1:26" ht="14">
      <c r="A59" s="450"/>
      <c r="B59" s="435"/>
      <c r="C59" s="167"/>
      <c r="D59" s="514"/>
      <c r="X59" s="620">
        <v>209862</v>
      </c>
      <c r="Y59" s="386" t="s">
        <v>1079</v>
      </c>
      <c r="Z59" s="386">
        <v>8</v>
      </c>
    </row>
    <row r="60" spans="1:26" ht="14">
      <c r="A60" s="452"/>
      <c r="B60" s="435"/>
      <c r="C60" s="167"/>
      <c r="D60" s="514"/>
      <c r="X60" s="620">
        <v>209862</v>
      </c>
      <c r="Y60" s="386" t="s">
        <v>1080</v>
      </c>
      <c r="Z60" s="386">
        <v>6</v>
      </c>
    </row>
    <row r="61" spans="1:26" ht="14">
      <c r="A61" s="452"/>
      <c r="B61" s="435"/>
      <c r="C61" s="167"/>
      <c r="D61" s="514"/>
      <c r="X61" s="620">
        <v>209862</v>
      </c>
      <c r="Y61" s="386" t="s">
        <v>1081</v>
      </c>
      <c r="Z61" s="386">
        <v>1</v>
      </c>
    </row>
    <row r="62" spans="1:26" ht="14">
      <c r="A62" s="452"/>
      <c r="B62" s="435"/>
      <c r="C62" s="167"/>
      <c r="D62" s="514"/>
      <c r="X62" s="620">
        <v>209862</v>
      </c>
      <c r="Y62" s="386" t="s">
        <v>1082</v>
      </c>
      <c r="Z62" s="386">
        <v>1</v>
      </c>
    </row>
    <row r="63" spans="1:26" ht="14">
      <c r="A63" s="452"/>
      <c r="B63" s="435"/>
      <c r="C63" s="167"/>
      <c r="D63" s="514"/>
    </row>
    <row r="64" spans="1:26" ht="14">
      <c r="A64" s="452"/>
      <c r="B64" s="435"/>
      <c r="C64" s="167"/>
      <c r="D64" s="514"/>
      <c r="X64" s="620">
        <v>210714</v>
      </c>
      <c r="Y64" s="386" t="s">
        <v>1083</v>
      </c>
      <c r="Z64" s="625">
        <v>17</v>
      </c>
    </row>
    <row r="65" spans="1:26" ht="14">
      <c r="A65" s="435"/>
      <c r="B65" s="435"/>
      <c r="C65" s="167"/>
      <c r="D65" s="514"/>
      <c r="X65" s="620">
        <v>210714</v>
      </c>
      <c r="Y65" s="386" t="s">
        <v>1084</v>
      </c>
      <c r="Z65" s="625">
        <v>1</v>
      </c>
    </row>
    <row r="66" spans="1:26" ht="14">
      <c r="A66" s="452"/>
      <c r="B66" s="435"/>
      <c r="C66" s="167"/>
      <c r="D66" s="514"/>
      <c r="X66" s="620">
        <v>210714</v>
      </c>
      <c r="Y66" s="386" t="s">
        <v>1085</v>
      </c>
      <c r="Z66" s="625">
        <v>3</v>
      </c>
    </row>
    <row r="67" spans="1:26" ht="14">
      <c r="A67" s="452"/>
      <c r="B67" s="435"/>
      <c r="C67" s="167"/>
      <c r="D67" s="514"/>
      <c r="X67" s="620">
        <v>210714</v>
      </c>
      <c r="Y67" s="386" t="s">
        <v>1086</v>
      </c>
      <c r="Z67" s="625">
        <v>1</v>
      </c>
    </row>
    <row r="68" spans="1:26" ht="14">
      <c r="A68" s="452"/>
      <c r="B68" s="435"/>
      <c r="C68" s="167"/>
      <c r="D68" s="514"/>
      <c r="X68" s="620">
        <v>210714</v>
      </c>
      <c r="Y68" s="386" t="s">
        <v>1087</v>
      </c>
      <c r="Z68" s="625">
        <v>17</v>
      </c>
    </row>
    <row r="69" spans="1:26" ht="14">
      <c r="A69" s="452"/>
      <c r="B69" s="435"/>
      <c r="C69" s="167"/>
      <c r="D69" s="514"/>
      <c r="X69" s="620">
        <v>210714</v>
      </c>
      <c r="Y69" s="386" t="s">
        <v>1088</v>
      </c>
      <c r="Z69" s="625">
        <v>5</v>
      </c>
    </row>
    <row r="70" spans="1:26" ht="14">
      <c r="A70" s="452"/>
      <c r="B70" s="435"/>
      <c r="C70" s="167"/>
      <c r="D70" s="514"/>
      <c r="X70" s="620">
        <v>210714</v>
      </c>
      <c r="Y70" s="386" t="s">
        <v>1089</v>
      </c>
      <c r="Z70" s="625">
        <v>1</v>
      </c>
    </row>
    <row r="71" spans="1:26" ht="14">
      <c r="A71" s="452"/>
      <c r="B71" s="435"/>
      <c r="C71" s="167"/>
      <c r="D71" s="514"/>
      <c r="X71" s="620">
        <v>210714</v>
      </c>
      <c r="Y71" s="386" t="s">
        <v>1090</v>
      </c>
      <c r="Z71" s="625">
        <v>7</v>
      </c>
    </row>
    <row r="72" spans="1:26" ht="14">
      <c r="A72" s="452"/>
      <c r="B72" s="435"/>
      <c r="C72" s="167"/>
      <c r="D72" s="514"/>
      <c r="X72" s="620">
        <v>210714</v>
      </c>
      <c r="Y72" s="386" t="s">
        <v>1091</v>
      </c>
      <c r="Z72" s="625">
        <v>1</v>
      </c>
    </row>
    <row r="73" spans="1:26" ht="14">
      <c r="A73" s="452"/>
      <c r="B73" s="435"/>
      <c r="C73" s="167"/>
      <c r="D73" s="514"/>
      <c r="X73" s="620">
        <v>210714</v>
      </c>
      <c r="Y73" s="386" t="s">
        <v>1092</v>
      </c>
      <c r="Z73" s="625">
        <v>11</v>
      </c>
    </row>
    <row r="74" spans="1:26" ht="14">
      <c r="A74" s="452"/>
      <c r="B74" s="435"/>
      <c r="C74" s="167"/>
      <c r="D74" s="514"/>
      <c r="X74" s="620">
        <v>210714</v>
      </c>
      <c r="Y74" s="386" t="s">
        <v>1093</v>
      </c>
      <c r="Z74" s="625">
        <v>4</v>
      </c>
    </row>
    <row r="75" spans="1:26" ht="14">
      <c r="A75" s="452"/>
      <c r="B75" s="435"/>
      <c r="C75" s="167"/>
      <c r="D75" s="514"/>
      <c r="X75" s="620">
        <v>210714</v>
      </c>
      <c r="Y75" s="386" t="s">
        <v>1094</v>
      </c>
      <c r="Z75" s="625">
        <v>1</v>
      </c>
    </row>
    <row r="76" spans="1:26" ht="14">
      <c r="A76" s="452"/>
      <c r="B76" s="435"/>
      <c r="C76" s="167"/>
      <c r="D76" s="514"/>
      <c r="X76" s="620">
        <v>210714</v>
      </c>
      <c r="Y76" s="386" t="s">
        <v>1095</v>
      </c>
      <c r="Z76" s="625">
        <v>1</v>
      </c>
    </row>
    <row r="77" spans="1:26" ht="14">
      <c r="A77" s="452"/>
      <c r="B77" s="435"/>
      <c r="C77" s="167"/>
      <c r="D77" s="514"/>
      <c r="X77" s="620">
        <v>210714</v>
      </c>
      <c r="Y77" s="386" t="s">
        <v>1077</v>
      </c>
      <c r="Z77" s="625">
        <v>7</v>
      </c>
    </row>
    <row r="78" spans="1:26" ht="14">
      <c r="A78" s="452"/>
      <c r="B78" s="435"/>
      <c r="C78" s="167"/>
      <c r="D78" s="514"/>
      <c r="X78" s="620">
        <v>210714</v>
      </c>
      <c r="Y78" s="386" t="s">
        <v>1076</v>
      </c>
      <c r="Z78" s="386">
        <v>12</v>
      </c>
    </row>
    <row r="79" spans="1:26" ht="14">
      <c r="A79" s="435"/>
      <c r="B79" s="435"/>
      <c r="C79" s="167"/>
      <c r="D79" s="514"/>
      <c r="X79" s="620">
        <v>210714</v>
      </c>
      <c r="Y79" s="386" t="s">
        <v>1096</v>
      </c>
      <c r="Z79" s="386">
        <v>6</v>
      </c>
    </row>
    <row r="80" spans="1:26"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row r="88" spans="2:4" ht="14">
      <c r="B88" s="435"/>
      <c r="C88" s="167"/>
      <c r="D88" s="514"/>
    </row>
    <row r="89" spans="2:4" ht="14">
      <c r="B89" s="435"/>
      <c r="C89" s="167"/>
      <c r="D89" s="514"/>
    </row>
    <row r="90" spans="2:4" ht="14">
      <c r="B90" s="435"/>
      <c r="C90" s="167"/>
      <c r="D90" s="514"/>
    </row>
    <row r="91" spans="2:4" ht="14">
      <c r="B91" s="435"/>
      <c r="C91" s="167"/>
      <c r="D91" s="514"/>
    </row>
  </sheetData>
  <mergeCells count="9">
    <mergeCell ref="F48:G48"/>
    <mergeCell ref="H48:I48"/>
    <mergeCell ref="L48:V48"/>
    <mergeCell ref="B40:C41"/>
    <mergeCell ref="L42:V42"/>
    <mergeCell ref="F43:G43"/>
    <mergeCell ref="F44:G44"/>
    <mergeCell ref="F45:G45"/>
    <mergeCell ref="L47:V47"/>
  </mergeCells>
  <printOptions horizontalCentered="1"/>
  <pageMargins left="0.19685039370078741" right="0" top="0.15748031496062992" bottom="0.15748031496062992" header="0.11811023622047245" footer="0.15748031496062992"/>
  <pageSetup paperSize="9" scale="68" firstPageNumber="4294963191" fitToHeight="2" orientation="landscape" r:id="rId1"/>
  <headerFooter alignWithMargins="0">
    <oddHeader>&amp;R&amp;"Calibri"&amp;10&amp;K000000 Confidential&amp;1#_x000D_</oddHead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0F76F-AAC3-4C55-AF91-C4DBEED3FF97}">
  <sheetPr>
    <pageSetUpPr fitToPage="1"/>
  </sheetPr>
  <dimension ref="A1:AB80"/>
  <sheetViews>
    <sheetView topLeftCell="A13"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20.7265625" style="386" bestFit="1"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22"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21"/>
      <c r="I10" s="62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1035</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22"/>
      <c r="Y18" s="386"/>
      <c r="Z18" s="386"/>
      <c r="AA18" s="386"/>
      <c r="AB18" s="386"/>
    </row>
    <row r="19" spans="1:28" s="468" customFormat="1" ht="19.25" customHeight="1">
      <c r="A19" s="540"/>
      <c r="B19" s="584" t="s">
        <v>382</v>
      </c>
      <c r="C19" s="324" t="str">
        <f>IF(D19="","",VLOOKUP(B19,Data!$B$5:$L$502,2,FALSE))</f>
        <v>WQ78310</v>
      </c>
      <c r="D19" s="485">
        <v>1</v>
      </c>
      <c r="E19" s="525" t="s">
        <v>528</v>
      </c>
      <c r="F19" s="325">
        <f>IF(D19="","",VLOOKUP(B19,Data!$B$5:$L$502,11,FALSE))</f>
        <v>6409.6</v>
      </c>
      <c r="G19" s="326">
        <f t="shared" ref="G19:G28" si="0">IF(D19&gt;0,D19*F19,"-")</f>
        <v>6409.6</v>
      </c>
      <c r="H19" s="327" t="str">
        <f>IF(D19="","",VLOOKUP(B19,Data!$B$5:$D$502,3,FALSE))</f>
        <v>C/T</v>
      </c>
      <c r="I19" s="327" t="str">
        <f>IF(D19="","",VLOOKUP(B19,Data!$B$5:$M$502,12,FALSE))</f>
        <v>Indonesia</v>
      </c>
      <c r="J19" s="356" t="s">
        <v>1056</v>
      </c>
      <c r="K19" s="325">
        <f>IF(D19="","",VLOOKUP(B19,Data!$B$5:$E$502,4,FALSE)*D19)</f>
        <v>317</v>
      </c>
      <c r="L19" s="325">
        <f>IF(D19="","",VLOOKUP(B19,Data!$B$5:$F$502,5,FALSE)*D19)</f>
        <v>279</v>
      </c>
      <c r="M19" s="357"/>
      <c r="N19" s="358"/>
      <c r="O19" s="359"/>
      <c r="P19" s="360"/>
      <c r="Q19" s="359"/>
      <c r="R19" s="359"/>
      <c r="S19" s="360"/>
      <c r="T19" s="361"/>
      <c r="U19" s="360"/>
      <c r="V19" s="334">
        <f>IF(D19="","",VLOOKUP(B19,Data!$B$5:$J$502,9,FALSE)*D19)</f>
        <v>1.806</v>
      </c>
      <c r="X19" s="622"/>
      <c r="Y19" s="386"/>
      <c r="Z19" s="386"/>
      <c r="AA19" s="386"/>
      <c r="AB19" s="386"/>
    </row>
    <row r="20" spans="1:28" s="468" customFormat="1" ht="19.25" customHeight="1">
      <c r="A20" s="540"/>
      <c r="B20" s="524" t="s">
        <v>1057</v>
      </c>
      <c r="C20" s="324" t="str">
        <f>IF(D20="","",VLOOKUP(B20,Data!$B$5:$L$502,2,FALSE))</f>
        <v/>
      </c>
      <c r="D20" s="485"/>
      <c r="E20" s="525"/>
      <c r="F20" s="325" t="str">
        <f>IF(D20="","",VLOOKUP(B20,Data!$B$5:$L$502,11,FALSE))</f>
        <v/>
      </c>
      <c r="G20" s="326" t="str">
        <f t="shared" si="0"/>
        <v>-</v>
      </c>
      <c r="H20" s="327" t="str">
        <f>IF(D20="","",VLOOKUP(B20,Data!$B$5:$D$502,3,FALSE))</f>
        <v/>
      </c>
      <c r="I20" s="327" t="str">
        <f>IF(D20="","",VLOOKUP(B20,Data!$B$5:$M$502,12,FALSE))</f>
        <v/>
      </c>
      <c r="J20" s="356"/>
      <c r="K20" s="325" t="str">
        <f>IF(D20="","",VLOOKUP(B20,Data!$B$5:$E$502,4,FALSE)*D20)</f>
        <v/>
      </c>
      <c r="L20" s="325" t="str">
        <f>IF(D20="","",VLOOKUP(B20,Data!$B$5:$F$502,5,FALSE)*D20)</f>
        <v/>
      </c>
      <c r="M20" s="357"/>
      <c r="N20" s="358"/>
      <c r="O20" s="359"/>
      <c r="P20" s="360"/>
      <c r="Q20" s="359"/>
      <c r="R20" s="359"/>
      <c r="S20" s="360"/>
      <c r="T20" s="361"/>
      <c r="U20" s="360"/>
      <c r="V20" s="334" t="str">
        <f>IF(D20="","",VLOOKUP(B20,Data!$B$5:$J$502,9,FALSE)*D20)</f>
        <v/>
      </c>
      <c r="X20" s="622"/>
      <c r="Y20" s="386"/>
      <c r="Z20" s="386"/>
      <c r="AA20" s="386"/>
      <c r="AB20" s="386"/>
    </row>
    <row r="21" spans="1:28" s="468" customFormat="1" ht="19.25" customHeight="1">
      <c r="A21" s="540"/>
      <c r="B21" s="584" t="s">
        <v>27</v>
      </c>
      <c r="C21" s="324" t="str">
        <f>IF(D21="","",VLOOKUP(B21,Data!$B$5:$L$502,2,FALSE))</f>
        <v>ZJ73750</v>
      </c>
      <c r="D21" s="381">
        <v>2</v>
      </c>
      <c r="E21" s="525" t="s">
        <v>529</v>
      </c>
      <c r="F21" s="325">
        <f>IF(D21="","",VLOOKUP(B21,Data!$B$5:$L$502,11,FALSE))</f>
        <v>2662.91</v>
      </c>
      <c r="G21" s="326">
        <f>IF(D21&gt;0,D21*F21,"-")</f>
        <v>5325.82</v>
      </c>
      <c r="H21" s="327" t="str">
        <f>IF(D21="","",VLOOKUP(B21,Data!$B$5:$D$502,3,FALSE))</f>
        <v>C/T</v>
      </c>
      <c r="I21" s="327" t="str">
        <f>IF(D21="","",VLOOKUP(B21,Data!$B$5:$M$502,12,FALSE))</f>
        <v>Indonesia</v>
      </c>
      <c r="J21" s="356" t="s">
        <v>1070</v>
      </c>
      <c r="K21" s="325">
        <f>IF(D21="","",VLOOKUP(B21,Data!$B$5:$E$502,4,FALSE)*D21)</f>
        <v>534</v>
      </c>
      <c r="L21" s="325">
        <f>IF(D21="","",VLOOKUP(B21,Data!$B$5:$F$502,5,FALSE)*D21)</f>
        <v>484</v>
      </c>
      <c r="M21" s="228"/>
      <c r="N21" s="295"/>
      <c r="O21" s="296"/>
      <c r="P21" s="229"/>
      <c r="Q21" s="296"/>
      <c r="R21" s="296"/>
      <c r="S21" s="229"/>
      <c r="T21" s="297"/>
      <c r="U21" s="229"/>
      <c r="V21" s="334">
        <f>IF(D21="","",VLOOKUP(B21,Data!$B$5:$J$502,9,FALSE)*D21)</f>
        <v>2.976</v>
      </c>
      <c r="X21" s="622"/>
      <c r="Y21" s="386"/>
      <c r="Z21" s="386"/>
      <c r="AA21" s="386"/>
      <c r="AB21" s="386"/>
    </row>
    <row r="22" spans="1:28" s="468" customFormat="1" ht="19.25" customHeight="1">
      <c r="A22" s="540"/>
      <c r="B22" s="584" t="s">
        <v>350</v>
      </c>
      <c r="C22" s="324" t="str">
        <f>IF(D22="","",VLOOKUP(B22,Data!$B$5:$L$502,2,FALSE))</f>
        <v>ZU05460</v>
      </c>
      <c r="D22" s="381">
        <v>4</v>
      </c>
      <c r="E22" s="525"/>
      <c r="F22" s="325">
        <f>IF(D22="","",VLOOKUP(B22,Data!$B$5:$L$502,11,FALSE))</f>
        <v>5913.05</v>
      </c>
      <c r="G22" s="326">
        <f t="shared" si="0"/>
        <v>23652.2</v>
      </c>
      <c r="H22" s="327" t="str">
        <f>IF(D22="","",VLOOKUP(B22,Data!$B$5:$D$502,3,FALSE))</f>
        <v>C/T</v>
      </c>
      <c r="I22" s="327" t="str">
        <f>IF(D22="","",VLOOKUP(B22,Data!$B$5:$M$502,12,FALSE))</f>
        <v>Indonesia</v>
      </c>
      <c r="J22" s="356" t="s">
        <v>1070</v>
      </c>
      <c r="K22" s="325">
        <f>IF(D22="","",VLOOKUP(B22,Data!$B$5:$E$502,4,FALSE)*D22)</f>
        <v>1352</v>
      </c>
      <c r="L22" s="325">
        <f>IF(D22="","",VLOOKUP(B22,Data!$B$5:$F$502,5,FALSE)*D22)</f>
        <v>1188</v>
      </c>
      <c r="M22" s="228"/>
      <c r="N22" s="295"/>
      <c r="O22" s="296"/>
      <c r="P22" s="229"/>
      <c r="Q22" s="296"/>
      <c r="R22" s="296"/>
      <c r="S22" s="229"/>
      <c r="T22" s="297"/>
      <c r="U22" s="229"/>
      <c r="V22" s="334">
        <f>IF(D22="","",VLOOKUP(B22,Data!$B$5:$J$502,9,FALSE)*D22)</f>
        <v>7.2240000000000002</v>
      </c>
      <c r="X22" s="622"/>
      <c r="Y22" s="386"/>
      <c r="Z22" s="386"/>
      <c r="AA22" s="386"/>
      <c r="AB22" s="386"/>
    </row>
    <row r="23" spans="1:28" s="468" customFormat="1" ht="19" customHeight="1">
      <c r="A23" s="540"/>
      <c r="B23" s="584" t="s">
        <v>409</v>
      </c>
      <c r="C23" s="324" t="str">
        <f>IF(D23="","",VLOOKUP(B23,Data!$B$5:$L$502,2,FALSE))</f>
        <v>ZU62650</v>
      </c>
      <c r="D23" s="485">
        <v>9</v>
      </c>
      <c r="E23" s="312" t="s">
        <v>971</v>
      </c>
      <c r="F23" s="325">
        <f>IF(D23="","",VLOOKUP(B23,Data!$B$5:$L$502,11,FALSE))</f>
        <v>6876.72</v>
      </c>
      <c r="G23" s="326">
        <f t="shared" si="0"/>
        <v>61890.48</v>
      </c>
      <c r="H23" s="327" t="str">
        <f>IF(D23="","",VLOOKUP(B23,Data!$B$5:$D$502,3,FALSE))</f>
        <v>C/T</v>
      </c>
      <c r="I23" s="327" t="str">
        <f>IF(D23="","",VLOOKUP(B23,Data!$B$5:$M$502,12,FALSE))</f>
        <v>Indonesia</v>
      </c>
      <c r="J23" s="356" t="s">
        <v>1070</v>
      </c>
      <c r="K23" s="325">
        <f>IF(D23="","",VLOOKUP(B23,Data!$B$5:$E$502,4,FALSE)*D23)</f>
        <v>3042</v>
      </c>
      <c r="L23" s="325">
        <f>IF(D23="","",VLOOKUP(B23,Data!$B$5:$F$502,5,FALSE)*D23)</f>
        <v>2736</v>
      </c>
      <c r="M23" s="357"/>
      <c r="N23" s="358"/>
      <c r="O23" s="359"/>
      <c r="P23" s="360"/>
      <c r="Q23" s="359"/>
      <c r="R23" s="359"/>
      <c r="S23" s="360"/>
      <c r="T23" s="361"/>
      <c r="U23" s="360"/>
      <c r="V23" s="334">
        <f>IF(D23="","",VLOOKUP(B23,Data!$B$5:$J$502,9,FALSE)*D23)</f>
        <v>16.254000000000001</v>
      </c>
      <c r="X23" s="622"/>
      <c r="Y23" s="386"/>
      <c r="Z23" s="386"/>
      <c r="AA23" s="386"/>
      <c r="AB23" s="386"/>
    </row>
    <row r="24" spans="1:28" s="468" customFormat="1" ht="19" customHeight="1">
      <c r="A24" s="540"/>
      <c r="B24" s="584" t="s">
        <v>313</v>
      </c>
      <c r="C24" s="324" t="str">
        <f>IF(D24="","",VLOOKUP(B24,Data!$B$5:$L$502,2,FALSE))</f>
        <v>ZV78220</v>
      </c>
      <c r="D24" s="485">
        <v>1</v>
      </c>
      <c r="E24" s="312"/>
      <c r="F24" s="325">
        <f>IF(D24="","",VLOOKUP(B24,Data!$B$5:$L$502,11,FALSE))</f>
        <v>7364.57</v>
      </c>
      <c r="G24" s="326">
        <f t="shared" si="0"/>
        <v>7364.57</v>
      </c>
      <c r="H24" s="327" t="str">
        <f>IF(D24="","",VLOOKUP(B24,Data!$B$5:$D$502,3,FALSE))</f>
        <v>C/T</v>
      </c>
      <c r="I24" s="327" t="str">
        <f>IF(D24="","",VLOOKUP(B24,Data!$B$5:$M$502,12,FALSE))</f>
        <v>Indonesia</v>
      </c>
      <c r="J24" s="356" t="s">
        <v>1070</v>
      </c>
      <c r="K24" s="325">
        <f>IF(D24="","",VLOOKUP(B24,Data!$B$5:$E$502,4,FALSE)*D24)</f>
        <v>345</v>
      </c>
      <c r="L24" s="325">
        <f>IF(D24="","",VLOOKUP(B24,Data!$B$5:$F$502,5,FALSE)*D24)</f>
        <v>304</v>
      </c>
      <c r="M24" s="357"/>
      <c r="N24" s="358"/>
      <c r="O24" s="359"/>
      <c r="P24" s="360"/>
      <c r="Q24" s="359"/>
      <c r="R24" s="359"/>
      <c r="S24" s="360"/>
      <c r="T24" s="361"/>
      <c r="U24" s="360"/>
      <c r="V24" s="334">
        <f>IF(D24="","",VLOOKUP(B24,Data!$B$5:$J$502,9,FALSE)*D24)</f>
        <v>1.806</v>
      </c>
      <c r="X24" s="622"/>
      <c r="Y24" s="386"/>
      <c r="Z24" s="386"/>
      <c r="AA24" s="386"/>
      <c r="AB24" s="386"/>
    </row>
    <row r="25" spans="1:28" s="468" customFormat="1" ht="19" customHeight="1">
      <c r="A25" s="540"/>
      <c r="B25" s="584" t="s">
        <v>378</v>
      </c>
      <c r="C25" s="324" t="str">
        <f>IF(D25="","",VLOOKUP(B25,Data!$B$5:$L$502,2,FALSE))</f>
        <v>WQ78270</v>
      </c>
      <c r="D25" s="485">
        <v>2</v>
      </c>
      <c r="E25" s="312"/>
      <c r="F25" s="325">
        <f>IF(D25="","",VLOOKUP(B25,Data!$B$5:$L$502,11,FALSE))</f>
        <v>5429.44</v>
      </c>
      <c r="G25" s="326">
        <f t="shared" si="0"/>
        <v>10858.88</v>
      </c>
      <c r="H25" s="327" t="str">
        <f>IF(D25="","",VLOOKUP(B25,Data!$B$5:$D$502,3,FALSE))</f>
        <v>C/T</v>
      </c>
      <c r="I25" s="327" t="str">
        <f>IF(D25="","",VLOOKUP(B25,Data!$B$5:$M$502,12,FALSE))</f>
        <v>Indonesia</v>
      </c>
      <c r="J25" s="356" t="s">
        <v>1070</v>
      </c>
      <c r="K25" s="325">
        <f>IF(D25="","",VLOOKUP(B25,Data!$B$5:$E$502,4,FALSE)*D25)</f>
        <v>610</v>
      </c>
      <c r="L25" s="325">
        <f>IF(D25="","",VLOOKUP(B25,Data!$B$5:$F$502,5,FALSE)*D25)</f>
        <v>538</v>
      </c>
      <c r="M25" s="357"/>
      <c r="N25" s="358"/>
      <c r="O25" s="359"/>
      <c r="P25" s="360"/>
      <c r="Q25" s="359"/>
      <c r="R25" s="359"/>
      <c r="S25" s="360"/>
      <c r="T25" s="361"/>
      <c r="U25" s="360"/>
      <c r="V25" s="334">
        <f>IF(D25="","",VLOOKUP(B25,Data!$B$5:$J$502,9,FALSE)*D25)</f>
        <v>3.0680000000000001</v>
      </c>
      <c r="X25" s="622"/>
      <c r="Y25" s="386"/>
      <c r="Z25" s="386"/>
      <c r="AA25" s="386"/>
      <c r="AB25" s="386"/>
    </row>
    <row r="26" spans="1:28" s="468" customFormat="1" ht="19" customHeight="1">
      <c r="A26" s="540"/>
      <c r="B26" s="584" t="s">
        <v>40</v>
      </c>
      <c r="C26" s="324" t="str">
        <f>IF(D26="","",VLOOKUP(B26,Data!$B$5:$L$502,2,FALSE))</f>
        <v>ZJ54410</v>
      </c>
      <c r="D26" s="485">
        <v>2</v>
      </c>
      <c r="E26" s="312"/>
      <c r="F26" s="325">
        <f>IF(D26="","",VLOOKUP(B26,Data!$B$5:$L$502,11,FALSE))</f>
        <v>4657.7700000000004</v>
      </c>
      <c r="G26" s="326">
        <f t="shared" si="0"/>
        <v>9315.5400000000009</v>
      </c>
      <c r="H26" s="327" t="str">
        <f>IF(D26="","",VLOOKUP(B26,Data!$B$5:$D$502,3,FALSE))</f>
        <v>C/T</v>
      </c>
      <c r="I26" s="327" t="str">
        <f>IF(D26="","",VLOOKUP(B26,Data!$B$5:$M$502,12,FALSE))</f>
        <v>Indonesia</v>
      </c>
      <c r="J26" s="356" t="s">
        <v>1070</v>
      </c>
      <c r="K26" s="325">
        <f>IF(D26="","",VLOOKUP(B26,Data!$B$5:$E$502,4,FALSE)*D26)</f>
        <v>610</v>
      </c>
      <c r="L26" s="325">
        <f>IF(D26="","",VLOOKUP(B26,Data!$B$5:$F$502,5,FALSE)*D26)</f>
        <v>538</v>
      </c>
      <c r="M26" s="357"/>
      <c r="N26" s="358"/>
      <c r="O26" s="359"/>
      <c r="P26" s="360"/>
      <c r="Q26" s="359"/>
      <c r="R26" s="359"/>
      <c r="S26" s="360"/>
      <c r="T26" s="361"/>
      <c r="U26" s="360"/>
      <c r="V26" s="334">
        <f>IF(D26="","",VLOOKUP(B26,Data!$B$5:$J$502,9,FALSE)*D26)</f>
        <v>3.0680000000000001</v>
      </c>
      <c r="X26" s="622"/>
      <c r="Y26" s="386"/>
      <c r="Z26" s="386"/>
      <c r="AA26" s="386"/>
      <c r="AB26" s="386"/>
    </row>
    <row r="27" spans="1:28" s="468" customFormat="1" ht="19" customHeight="1">
      <c r="A27" s="540"/>
      <c r="B27" s="584"/>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22"/>
      <c r="Y27" s="386"/>
      <c r="Z27" s="386"/>
      <c r="AA27" s="386"/>
      <c r="AB27" s="386"/>
    </row>
    <row r="28" spans="1:28" s="468" customFormat="1" ht="19.25" customHeight="1">
      <c r="A28" s="540"/>
      <c r="B28" s="499"/>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22"/>
      <c r="Y28" s="386"/>
      <c r="Z28" s="386"/>
      <c r="AA28" s="386"/>
      <c r="AB28" s="386"/>
    </row>
    <row r="29" spans="1:28" s="440" customFormat="1" ht="17.5">
      <c r="A29" s="540"/>
      <c r="B29" s="784"/>
      <c r="C29" s="785"/>
      <c r="D29" s="510">
        <f>SUM(D17:D28)</f>
        <v>21</v>
      </c>
      <c r="E29" s="463"/>
      <c r="F29" s="351"/>
      <c r="G29" s="351">
        <f>SUM(G17:G28)</f>
        <v>124817.09000000003</v>
      </c>
      <c r="H29" s="462"/>
      <c r="I29" s="462"/>
      <c r="J29" s="462"/>
      <c r="K29" s="351">
        <f>SUM(K17:K28)</f>
        <v>6810</v>
      </c>
      <c r="L29" s="351">
        <f>SUM(L17:L28)</f>
        <v>6067</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36.201999999999998</v>
      </c>
      <c r="X29" s="623"/>
    </row>
    <row r="30" spans="1:28" ht="16.5">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6">
      <c r="A33" s="400" t="s">
        <v>532</v>
      </c>
      <c r="C33" s="401"/>
      <c r="F33" s="768"/>
      <c r="G33" s="769"/>
      <c r="H33" s="400"/>
      <c r="I33" s="447"/>
      <c r="J33" s="177" t="s">
        <v>94</v>
      </c>
      <c r="K33" s="177"/>
      <c r="L33" s="173"/>
      <c r="V33" s="178"/>
    </row>
    <row r="34" spans="1:26" ht="12" customHeight="1">
      <c r="A34" s="412"/>
      <c r="B34" s="413"/>
      <c r="C34" s="448"/>
      <c r="D34" s="501" t="s">
        <v>95</v>
      </c>
      <c r="F34" s="768"/>
      <c r="G34" s="769"/>
      <c r="H34" s="400" t="s">
        <v>96</v>
      </c>
      <c r="I34" s="447"/>
      <c r="J34" s="177"/>
      <c r="K34" s="177"/>
      <c r="L34" s="173"/>
      <c r="V34" s="178"/>
    </row>
    <row r="35" spans="1:26" ht="13">
      <c r="A35" s="393" t="s">
        <v>97</v>
      </c>
      <c r="B35" s="407"/>
      <c r="C35" s="395"/>
      <c r="D35" s="501" t="s">
        <v>98</v>
      </c>
      <c r="F35" s="88" t="s">
        <v>99</v>
      </c>
      <c r="G35" s="85"/>
      <c r="H35" s="400" t="s">
        <v>89</v>
      </c>
      <c r="I35" s="447"/>
      <c r="J35" s="177" t="s">
        <v>100</v>
      </c>
      <c r="K35" s="177"/>
      <c r="L35" s="173"/>
      <c r="V35" s="178"/>
    </row>
    <row r="36" spans="1:26"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row>
    <row r="37" spans="1:26" ht="16.25" customHeight="1">
      <c r="A37" s="412"/>
      <c r="B37" s="413"/>
      <c r="C37" s="414"/>
      <c r="D37" s="513"/>
      <c r="E37" s="413"/>
      <c r="F37" s="778" t="s">
        <v>1100</v>
      </c>
      <c r="G37" s="782"/>
      <c r="H37" s="778" t="s">
        <v>1099</v>
      </c>
      <c r="I37" s="782"/>
      <c r="J37" s="181" t="s">
        <v>105</v>
      </c>
      <c r="K37" s="181"/>
      <c r="L37" s="762" t="s">
        <v>106</v>
      </c>
      <c r="M37" s="763"/>
      <c r="N37" s="763"/>
      <c r="O37" s="763"/>
      <c r="P37" s="763"/>
      <c r="Q37" s="763"/>
      <c r="R37" s="763"/>
      <c r="S37" s="763"/>
      <c r="T37" s="763"/>
      <c r="U37" s="763"/>
      <c r="V37" s="764"/>
    </row>
    <row r="38" spans="1:26" ht="18" customHeight="1"/>
    <row r="39" spans="1:26" ht="18" customHeight="1"/>
    <row r="40" spans="1:26" ht="35" customHeight="1"/>
    <row r="41" spans="1:26" s="460" customFormat="1" ht="17.25" customHeight="1">
      <c r="A41" s="203" t="s">
        <v>942</v>
      </c>
      <c r="B41" s="169"/>
      <c r="C41" s="203" t="s">
        <v>597</v>
      </c>
      <c r="D41" s="500"/>
      <c r="E41" s="168"/>
      <c r="F41" s="203" t="s">
        <v>936</v>
      </c>
      <c r="G41" s="169"/>
      <c r="H41" s="203" t="s">
        <v>597</v>
      </c>
      <c r="K41" s="225"/>
      <c r="L41" s="225"/>
      <c r="V41" s="226"/>
      <c r="X41" s="624"/>
    </row>
    <row r="42" spans="1:26" s="460" customFormat="1" ht="17.25" customHeight="1">
      <c r="A42" s="203" t="s">
        <v>943</v>
      </c>
      <c r="B42" s="169"/>
      <c r="C42" s="203" t="s">
        <v>948</v>
      </c>
      <c r="D42" s="500"/>
      <c r="E42" s="168"/>
      <c r="F42" s="203" t="s">
        <v>937</v>
      </c>
      <c r="G42" s="169"/>
      <c r="H42" s="203" t="s">
        <v>947</v>
      </c>
      <c r="K42" s="225"/>
      <c r="L42" s="225"/>
      <c r="V42" s="226"/>
      <c r="X42" s="624"/>
    </row>
    <row r="43" spans="1:26" s="460" customFormat="1" ht="17.25" customHeight="1">
      <c r="A43" s="203" t="s">
        <v>944</v>
      </c>
      <c r="B43" s="169"/>
      <c r="C43" s="203" t="s">
        <v>947</v>
      </c>
      <c r="D43" s="500"/>
      <c r="E43" s="168"/>
      <c r="F43" s="203" t="s">
        <v>938</v>
      </c>
      <c r="G43" s="169"/>
      <c r="H43" s="203" t="s">
        <v>597</v>
      </c>
      <c r="K43" s="225"/>
      <c r="L43" s="225"/>
      <c r="V43" s="226"/>
      <c r="X43" s="624"/>
    </row>
    <row r="44" spans="1:26" s="460" customFormat="1" ht="17.25" customHeight="1">
      <c r="A44" s="203" t="s">
        <v>945</v>
      </c>
      <c r="B44" s="169"/>
      <c r="C44" s="203" t="s">
        <v>597</v>
      </c>
      <c r="D44" s="500"/>
      <c r="E44" s="168"/>
      <c r="F44" s="203" t="s">
        <v>939</v>
      </c>
      <c r="G44" s="169"/>
      <c r="H44" s="203" t="s">
        <v>597</v>
      </c>
      <c r="K44" s="225"/>
      <c r="L44" s="225"/>
      <c r="V44" s="226"/>
      <c r="X44" s="624"/>
    </row>
    <row r="45" spans="1:26" s="460" customFormat="1" ht="17.25" customHeight="1">
      <c r="A45" s="203" t="s">
        <v>946</v>
      </c>
      <c r="B45" s="169"/>
      <c r="C45" s="203" t="s">
        <v>597</v>
      </c>
      <c r="D45" s="500"/>
      <c r="E45" s="168"/>
      <c r="F45" s="203" t="s">
        <v>941</v>
      </c>
      <c r="G45" s="169"/>
      <c r="H45" s="203" t="s">
        <v>597</v>
      </c>
      <c r="K45" s="225"/>
      <c r="L45" s="225"/>
      <c r="V45" s="226"/>
      <c r="X45" s="624"/>
    </row>
    <row r="46" spans="1:26" ht="20">
      <c r="A46" s="168"/>
      <c r="B46" s="168"/>
      <c r="C46" s="168"/>
      <c r="D46" s="500"/>
      <c r="E46" s="168"/>
      <c r="F46" s="203" t="s">
        <v>940</v>
      </c>
      <c r="H46" s="203" t="s">
        <v>597</v>
      </c>
    </row>
    <row r="47" spans="1:26" ht="14">
      <c r="A47" s="459"/>
      <c r="B47" s="435"/>
      <c r="C47" s="167"/>
      <c r="D47" s="514"/>
      <c r="X47" s="622">
        <v>209862</v>
      </c>
      <c r="Y47" s="386" t="s">
        <v>1078</v>
      </c>
      <c r="Z47" s="386">
        <v>1</v>
      </c>
    </row>
    <row r="48" spans="1:26" ht="14">
      <c r="A48" s="450"/>
      <c r="B48" s="435"/>
      <c r="C48" s="167"/>
      <c r="D48" s="514"/>
      <c r="X48" s="622">
        <v>209862</v>
      </c>
      <c r="Y48" s="386" t="s">
        <v>1079</v>
      </c>
      <c r="Z48" s="386">
        <v>8</v>
      </c>
    </row>
    <row r="49" spans="1:26" ht="14">
      <c r="A49" s="452"/>
      <c r="B49" s="435"/>
      <c r="C49" s="167"/>
      <c r="D49" s="514"/>
      <c r="X49" s="622">
        <v>209862</v>
      </c>
      <c r="Y49" s="386" t="s">
        <v>1080</v>
      </c>
      <c r="Z49" s="386">
        <v>6</v>
      </c>
    </row>
    <row r="50" spans="1:26" ht="14">
      <c r="A50" s="452"/>
      <c r="B50" s="435"/>
      <c r="C50" s="167"/>
      <c r="D50" s="514"/>
      <c r="X50" s="622">
        <v>209862</v>
      </c>
      <c r="Y50" s="386" t="s">
        <v>1081</v>
      </c>
      <c r="Z50" s="386">
        <v>1</v>
      </c>
    </row>
    <row r="51" spans="1:26" ht="14">
      <c r="A51" s="452"/>
      <c r="B51" s="435"/>
      <c r="C51" s="167"/>
      <c r="D51" s="514"/>
      <c r="X51" s="622">
        <v>209862</v>
      </c>
      <c r="Y51" s="386" t="s">
        <v>1082</v>
      </c>
      <c r="Z51" s="386">
        <v>1</v>
      </c>
    </row>
    <row r="52" spans="1:26" ht="14">
      <c r="A52" s="452"/>
      <c r="B52" s="435"/>
      <c r="C52" s="167"/>
      <c r="D52" s="514"/>
    </row>
    <row r="53" spans="1:26" ht="14">
      <c r="A53" s="452"/>
      <c r="B53" s="435"/>
      <c r="C53" s="167"/>
      <c r="D53" s="514"/>
      <c r="X53" s="622">
        <v>210714</v>
      </c>
      <c r="Y53" s="386" t="s">
        <v>1083</v>
      </c>
      <c r="Z53" s="625">
        <v>17</v>
      </c>
    </row>
    <row r="54" spans="1:26" ht="14">
      <c r="A54" s="435"/>
      <c r="B54" s="435"/>
      <c r="C54" s="167"/>
      <c r="D54" s="514"/>
      <c r="X54" s="622">
        <v>210714</v>
      </c>
      <c r="Y54" s="386" t="s">
        <v>1084</v>
      </c>
      <c r="Z54" s="625">
        <v>1</v>
      </c>
    </row>
    <row r="55" spans="1:26" ht="14">
      <c r="A55" s="452"/>
      <c r="B55" s="435"/>
      <c r="C55" s="167"/>
      <c r="D55" s="514"/>
      <c r="X55" s="622">
        <v>210714</v>
      </c>
      <c r="Y55" s="386" t="s">
        <v>1085</v>
      </c>
      <c r="Z55" s="625">
        <v>3</v>
      </c>
    </row>
    <row r="56" spans="1:26" ht="14">
      <c r="A56" s="452"/>
      <c r="B56" s="435"/>
      <c r="C56" s="167"/>
      <c r="D56" s="514"/>
      <c r="X56" s="622">
        <v>210714</v>
      </c>
      <c r="Y56" s="386" t="s">
        <v>1086</v>
      </c>
      <c r="Z56" s="625">
        <v>1</v>
      </c>
    </row>
    <row r="57" spans="1:26" ht="14">
      <c r="A57" s="452"/>
      <c r="B57" s="435"/>
      <c r="C57" s="167"/>
      <c r="D57" s="514"/>
      <c r="X57" s="622">
        <v>210714</v>
      </c>
      <c r="Y57" s="386" t="s">
        <v>1087</v>
      </c>
      <c r="Z57" s="625">
        <v>17</v>
      </c>
    </row>
    <row r="58" spans="1:26" ht="14">
      <c r="A58" s="452"/>
      <c r="B58" s="435"/>
      <c r="C58" s="167"/>
      <c r="D58" s="514"/>
      <c r="X58" s="622">
        <v>210714</v>
      </c>
      <c r="Y58" s="386" t="s">
        <v>1088</v>
      </c>
      <c r="Z58" s="625">
        <v>5</v>
      </c>
    </row>
    <row r="59" spans="1:26" ht="14">
      <c r="A59" s="452"/>
      <c r="B59" s="435"/>
      <c r="C59" s="167"/>
      <c r="D59" s="514"/>
      <c r="X59" s="622">
        <v>210714</v>
      </c>
      <c r="Y59" s="386" t="s">
        <v>1089</v>
      </c>
      <c r="Z59" s="625">
        <v>1</v>
      </c>
    </row>
    <row r="60" spans="1:26" ht="14">
      <c r="A60" s="452"/>
      <c r="B60" s="435"/>
      <c r="C60" s="167"/>
      <c r="D60" s="514"/>
      <c r="X60" s="622">
        <v>210714</v>
      </c>
      <c r="Y60" s="386" t="s">
        <v>1090</v>
      </c>
      <c r="Z60" s="625">
        <v>7</v>
      </c>
    </row>
    <row r="61" spans="1:26" ht="14">
      <c r="A61" s="452"/>
      <c r="B61" s="435"/>
      <c r="C61" s="167"/>
      <c r="D61" s="514"/>
      <c r="X61" s="622">
        <v>210714</v>
      </c>
      <c r="Y61" s="386" t="s">
        <v>1091</v>
      </c>
      <c r="Z61" s="625">
        <v>1</v>
      </c>
    </row>
    <row r="62" spans="1:26" ht="14">
      <c r="A62" s="452"/>
      <c r="B62" s="435"/>
      <c r="C62" s="167"/>
      <c r="D62" s="514"/>
      <c r="X62" s="622">
        <v>210714</v>
      </c>
      <c r="Y62" s="386" t="s">
        <v>1092</v>
      </c>
      <c r="Z62" s="625">
        <v>11</v>
      </c>
    </row>
    <row r="63" spans="1:26" ht="14">
      <c r="A63" s="452"/>
      <c r="B63" s="435"/>
      <c r="C63" s="167"/>
      <c r="D63" s="514"/>
      <c r="X63" s="622">
        <v>210714</v>
      </c>
      <c r="Y63" s="386" t="s">
        <v>1093</v>
      </c>
      <c r="Z63" s="625">
        <v>4</v>
      </c>
    </row>
    <row r="64" spans="1:26" ht="14">
      <c r="A64" s="452"/>
      <c r="B64" s="435"/>
      <c r="C64" s="167"/>
      <c r="D64" s="514"/>
      <c r="X64" s="622">
        <v>210714</v>
      </c>
      <c r="Y64" s="386" t="s">
        <v>1094</v>
      </c>
      <c r="Z64" s="625">
        <v>1</v>
      </c>
    </row>
    <row r="65" spans="1:26" ht="14">
      <c r="A65" s="452"/>
      <c r="B65" s="435"/>
      <c r="C65" s="167"/>
      <c r="D65" s="514"/>
      <c r="X65" s="622">
        <v>210714</v>
      </c>
      <c r="Y65" s="386" t="s">
        <v>1095</v>
      </c>
      <c r="Z65" s="625">
        <v>1</v>
      </c>
    </row>
    <row r="66" spans="1:26" ht="14">
      <c r="A66" s="452"/>
      <c r="B66" s="435"/>
      <c r="C66" s="167"/>
      <c r="D66" s="514"/>
      <c r="X66" s="622">
        <v>210714</v>
      </c>
      <c r="Y66" s="386" t="s">
        <v>1077</v>
      </c>
      <c r="Z66" s="625">
        <v>7</v>
      </c>
    </row>
    <row r="67" spans="1:26" ht="14">
      <c r="A67" s="452"/>
      <c r="B67" s="435"/>
      <c r="C67" s="167"/>
      <c r="D67" s="514"/>
      <c r="X67" s="622">
        <v>210714</v>
      </c>
      <c r="Y67" s="386" t="s">
        <v>1076</v>
      </c>
      <c r="Z67" s="386">
        <v>12</v>
      </c>
    </row>
    <row r="68" spans="1:26" ht="14">
      <c r="A68" s="435"/>
      <c r="B68" s="435"/>
      <c r="C68" s="167"/>
      <c r="D68" s="514"/>
      <c r="X68" s="622">
        <v>210714</v>
      </c>
      <c r="Y68" s="386" t="s">
        <v>1096</v>
      </c>
      <c r="Z68" s="386">
        <v>6</v>
      </c>
    </row>
    <row r="69" spans="1:26" ht="14">
      <c r="B69" s="435"/>
      <c r="C69" s="167"/>
      <c r="D69" s="514"/>
    </row>
    <row r="70" spans="1:26" ht="14">
      <c r="B70" s="435"/>
      <c r="C70" s="167"/>
      <c r="D70" s="514"/>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row r="80" spans="1:26" ht="14">
      <c r="B80" s="435"/>
      <c r="C80" s="167"/>
      <c r="D80" s="514"/>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68" firstPageNumber="4294963191" fitToHeight="2" orientation="landscape" r:id="rId1"/>
  <headerFooter alignWithMargins="0">
    <oddHeader>&amp;R&amp;"Calibri"&amp;10&amp;K000000 Confidential&amp;1#_x000D_</oddHead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FD64C-3AD4-48AA-9FA9-5DF12B9E9147}">
  <sheetPr>
    <pageSetUpPr fitToPage="1"/>
  </sheetPr>
  <dimension ref="A1:AB80"/>
  <sheetViews>
    <sheetView topLeftCell="A2"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27"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26"/>
      <c r="I10" s="627"/>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1057</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27"/>
      <c r="Y18" s="386"/>
      <c r="Z18" s="386"/>
      <c r="AA18" s="386"/>
      <c r="AB18" s="386"/>
    </row>
    <row r="19" spans="1:28" s="468" customFormat="1" ht="19.25" customHeight="1">
      <c r="A19" s="540"/>
      <c r="B19" s="584" t="s">
        <v>892</v>
      </c>
      <c r="C19" s="324" t="str">
        <f>IF(D19="","",VLOOKUP(B19,Data!$B$5:$L$502,2,FALSE))</f>
        <v>VCM7890</v>
      </c>
      <c r="D19" s="485">
        <v>14</v>
      </c>
      <c r="E19" s="525" t="s">
        <v>528</v>
      </c>
      <c r="F19" s="325">
        <f>IF(D19="","",VLOOKUP(B19,Data!$B$5:$L$502,11,FALSE))</f>
        <v>2253.08</v>
      </c>
      <c r="G19" s="326">
        <f>IF(D19&gt;0,D19*F19,"-")</f>
        <v>31543.119999999999</v>
      </c>
      <c r="H19" s="327" t="str">
        <f>IF(D19="","",VLOOKUP(B19,Data!$B$5:$D$502,3,FALSE))</f>
        <v>C/T</v>
      </c>
      <c r="I19" s="327" t="str">
        <f>IF(D19="","",VLOOKUP(B19,Data!$B$5:$M$502,12,FALSE))</f>
        <v>Indonesia</v>
      </c>
      <c r="J19" s="356" t="s">
        <v>1056</v>
      </c>
      <c r="K19" s="325">
        <f>IF(D19="","",VLOOKUP(B19,Data!$B$5:$E$502,4,FALSE)*D19)</f>
        <v>3640</v>
      </c>
      <c r="L19" s="325">
        <f>IF(D19="","",VLOOKUP(B19,Data!$B$5:$F$502,5,FALSE)*D19)</f>
        <v>3290</v>
      </c>
      <c r="M19" s="357"/>
      <c r="N19" s="358"/>
      <c r="O19" s="359"/>
      <c r="P19" s="360"/>
      <c r="Q19" s="359"/>
      <c r="R19" s="359"/>
      <c r="S19" s="360"/>
      <c r="T19" s="361"/>
      <c r="U19" s="360"/>
      <c r="V19" s="334">
        <f>IF(D19="","",VLOOKUP(B19,Data!$B$5:$J$502,9,FALSE)*D19)</f>
        <v>19.698</v>
      </c>
      <c r="X19" s="627"/>
      <c r="Y19" s="386"/>
      <c r="Z19" s="386"/>
      <c r="AA19" s="386"/>
      <c r="AB19" s="386"/>
    </row>
    <row r="20" spans="1:28" s="468" customFormat="1" ht="19.25" customHeight="1">
      <c r="A20" s="540"/>
      <c r="B20" s="584" t="s">
        <v>350</v>
      </c>
      <c r="C20" s="324" t="str">
        <f>IF(D20="","",VLOOKUP(B20,Data!$B$5:$L$502,2,FALSE))</f>
        <v>ZU05460</v>
      </c>
      <c r="D20" s="485">
        <v>2</v>
      </c>
      <c r="E20" s="525"/>
      <c r="F20" s="325">
        <f>IF(D20="","",VLOOKUP(B20,Data!$B$5:$L$502,11,FALSE))</f>
        <v>5913.05</v>
      </c>
      <c r="G20" s="326">
        <f t="shared" ref="G20:G28" si="0">IF(D20&gt;0,D20*F20,"-")</f>
        <v>11826.1</v>
      </c>
      <c r="H20" s="327" t="str">
        <f>IF(D20="","",VLOOKUP(B20,Data!$B$5:$D$502,3,FALSE))</f>
        <v>C/T</v>
      </c>
      <c r="I20" s="327" t="str">
        <f>IF(D20="","",VLOOKUP(B20,Data!$B$5:$M$502,12,FALSE))</f>
        <v>Indonesia</v>
      </c>
      <c r="J20" s="356" t="s">
        <v>1056</v>
      </c>
      <c r="K20" s="325">
        <f>IF(D20="","",VLOOKUP(B20,Data!$B$5:$E$502,4,FALSE)*D20)</f>
        <v>676</v>
      </c>
      <c r="L20" s="325">
        <f>IF(D20="","",VLOOKUP(B20,Data!$B$5:$F$502,5,FALSE)*D20)</f>
        <v>594</v>
      </c>
      <c r="M20" s="357"/>
      <c r="N20" s="358"/>
      <c r="O20" s="359"/>
      <c r="P20" s="360"/>
      <c r="Q20" s="359"/>
      <c r="R20" s="359"/>
      <c r="S20" s="360"/>
      <c r="T20" s="361"/>
      <c r="U20" s="360"/>
      <c r="V20" s="334">
        <f>IF(D20="","",VLOOKUP(B20,Data!$B$5:$J$502,9,FALSE)*D20)</f>
        <v>3.6120000000000001</v>
      </c>
      <c r="X20" s="627"/>
      <c r="Y20" s="386"/>
      <c r="Z20" s="386"/>
      <c r="AA20" s="386"/>
      <c r="AB20" s="386"/>
    </row>
    <row r="21" spans="1:28" s="468" customFormat="1" ht="19.25" customHeight="1">
      <c r="A21" s="540"/>
      <c r="B21" s="524" t="s">
        <v>1069</v>
      </c>
      <c r="C21" s="324" t="str">
        <f>IF(D21="","",VLOOKUP(B21,Data!$B$5:$L$502,2,FALSE))</f>
        <v/>
      </c>
      <c r="D21" s="485"/>
      <c r="E21" s="525" t="s">
        <v>529</v>
      </c>
      <c r="F21" s="325" t="str">
        <f>IF(D21="","",VLOOKUP(B21,Data!$B$5:$L$502,11,FALSE))</f>
        <v/>
      </c>
      <c r="G21" s="326" t="str">
        <f t="shared" si="0"/>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627"/>
      <c r="Y21" s="386"/>
      <c r="Z21" s="386"/>
      <c r="AA21" s="386"/>
      <c r="AB21" s="386"/>
    </row>
    <row r="22" spans="1:28" s="468" customFormat="1" ht="19.25" customHeight="1">
      <c r="A22" s="540"/>
      <c r="B22" s="584" t="s">
        <v>340</v>
      </c>
      <c r="C22" s="324" t="str">
        <f>IF(D22="","",VLOOKUP(B22,Data!$B$5:$L$502,2,FALSE))</f>
        <v>ZE62400</v>
      </c>
      <c r="D22" s="381">
        <v>27</v>
      </c>
      <c r="E22" s="525"/>
      <c r="F22" s="325">
        <f>IF(D22="","",VLOOKUP(B22,Data!$B$5:$L$502,11,FALSE))</f>
        <v>1704.47</v>
      </c>
      <c r="G22" s="326">
        <f>IF(D22&gt;0,D22*F22,"-")</f>
        <v>46020.69</v>
      </c>
      <c r="H22" s="327" t="str">
        <f>IF(D22="","",VLOOKUP(B22,Data!$B$5:$D$502,3,FALSE))</f>
        <v>C/T</v>
      </c>
      <c r="I22" s="327" t="str">
        <f>IF(D22="","",VLOOKUP(B22,Data!$B$5:$M$502,12,FALSE))</f>
        <v>Indonesia</v>
      </c>
      <c r="J22" s="356" t="s">
        <v>1070</v>
      </c>
      <c r="K22" s="325">
        <f>IF(D22="","",VLOOKUP(B22,Data!$B$5:$E$502,4,FALSE)*D22)</f>
        <v>5427</v>
      </c>
      <c r="L22" s="325">
        <f>IF(D22="","",VLOOKUP(B22,Data!$B$5:$F$502,5,FALSE)*D22)</f>
        <v>4887</v>
      </c>
      <c r="M22" s="228"/>
      <c r="N22" s="295"/>
      <c r="O22" s="296"/>
      <c r="P22" s="229"/>
      <c r="Q22" s="296"/>
      <c r="R22" s="296"/>
      <c r="S22" s="229"/>
      <c r="T22" s="297"/>
      <c r="U22" s="229"/>
      <c r="V22" s="334">
        <f>IF(D22="","",VLOOKUP(B22,Data!$B$5:$J$502,9,FALSE)*D22)</f>
        <v>31.049999999999997</v>
      </c>
      <c r="X22" s="627"/>
      <c r="Y22" s="386"/>
      <c r="Z22" s="386"/>
      <c r="AA22" s="386"/>
      <c r="AB22" s="386"/>
    </row>
    <row r="23" spans="1:28" s="468" customFormat="1" ht="19.25" customHeight="1">
      <c r="A23" s="540"/>
      <c r="B23" s="584" t="s">
        <v>33</v>
      </c>
      <c r="C23" s="324" t="str">
        <f>IF(D23="","",VLOOKUP(B23,Data!$B$5:$L$502,2,FALSE))</f>
        <v>ZQ21300</v>
      </c>
      <c r="D23" s="381">
        <v>3</v>
      </c>
      <c r="E23" s="312" t="s">
        <v>971</v>
      </c>
      <c r="F23" s="325">
        <f>IF(D23="","",VLOOKUP(B23,Data!$B$5:$L$502,11,FALSE))</f>
        <v>2033.63</v>
      </c>
      <c r="G23" s="326">
        <f t="shared" si="0"/>
        <v>6100.89</v>
      </c>
      <c r="H23" s="327" t="str">
        <f>IF(D23="","",VLOOKUP(B23,Data!$B$5:$D$502,3,FALSE))</f>
        <v>C/T</v>
      </c>
      <c r="I23" s="327" t="str">
        <f>IF(D23="","",VLOOKUP(B23,Data!$B$5:$M$502,12,FALSE))</f>
        <v>Indonesia</v>
      </c>
      <c r="J23" s="356" t="s">
        <v>1070</v>
      </c>
      <c r="K23" s="325">
        <f>IF(D23="","",VLOOKUP(B23,Data!$B$5:$E$502,4,FALSE)*D23)</f>
        <v>660</v>
      </c>
      <c r="L23" s="325">
        <f>IF(D23="","",VLOOKUP(B23,Data!$B$5:$F$502,5,FALSE)*D23)</f>
        <v>597</v>
      </c>
      <c r="M23" s="228"/>
      <c r="N23" s="295"/>
      <c r="O23" s="296"/>
      <c r="P23" s="229"/>
      <c r="Q23" s="296"/>
      <c r="R23" s="296"/>
      <c r="S23" s="229"/>
      <c r="T23" s="297"/>
      <c r="U23" s="229"/>
      <c r="V23" s="334">
        <f>IF(D23="","",VLOOKUP(B23,Data!$B$5:$J$502,9,FALSE)*D23)</f>
        <v>3.5550000000000002</v>
      </c>
      <c r="X23" s="627"/>
      <c r="Y23" s="386"/>
      <c r="Z23" s="386"/>
      <c r="AA23" s="386"/>
      <c r="AB23" s="386"/>
    </row>
    <row r="24" spans="1:28" s="468" customFormat="1" ht="19" customHeight="1">
      <c r="A24" s="540"/>
      <c r="B24" s="584"/>
      <c r="C24" s="324" t="str">
        <f>IF(D24="","",VLOOKUP(B24,Data!$B$5:$L$502,2,FALSE))</f>
        <v/>
      </c>
      <c r="D24" s="485"/>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627"/>
      <c r="Y24" s="386"/>
      <c r="Z24" s="386"/>
      <c r="AA24" s="386"/>
      <c r="AB24" s="386"/>
    </row>
    <row r="25" spans="1:28" s="468" customFormat="1" ht="19" customHeight="1">
      <c r="A25" s="540"/>
      <c r="B25" s="584"/>
      <c r="C25" s="324" t="str">
        <f>IF(D25="","",VLOOKUP(B25,Data!$B$5:$L$502,2,FALSE))</f>
        <v/>
      </c>
      <c r="D25" s="485"/>
      <c r="E25" s="312"/>
      <c r="F25" s="325" t="str">
        <f>IF(D25="","",VLOOKUP(B25,Data!$B$5:$L$502,11,FALSE))</f>
        <v/>
      </c>
      <c r="G25" s="326" t="str">
        <f>IF(D25&gt;0,D25*F25,"-")</f>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627"/>
      <c r="Y25" s="386"/>
      <c r="Z25" s="386"/>
      <c r="AA25" s="386"/>
      <c r="AB25" s="386"/>
    </row>
    <row r="26" spans="1:28" s="468" customFormat="1" ht="19" customHeight="1">
      <c r="A26" s="540"/>
      <c r="B26" s="584"/>
      <c r="C26" s="324" t="str">
        <f>IF(D26="","",VLOOKUP(B26,Data!$B$5:$L$502,2,FALSE))</f>
        <v/>
      </c>
      <c r="D26" s="485"/>
      <c r="E26" s="312"/>
      <c r="F26" s="325" t="str">
        <f>IF(D26="","",VLOOKUP(B26,Data!$B$5:$L$502,11,FALSE))</f>
        <v/>
      </c>
      <c r="G26" s="326" t="str">
        <f>IF(D26&gt;0,D26*F26,"-")</f>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627"/>
      <c r="Y26" s="386"/>
      <c r="Z26" s="386"/>
      <c r="AA26" s="386"/>
      <c r="AB26" s="386"/>
    </row>
    <row r="27" spans="1:28" s="468" customFormat="1" ht="19" customHeight="1">
      <c r="A27" s="540"/>
      <c r="B27" s="584"/>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27"/>
      <c r="Y27" s="386"/>
      <c r="Z27" s="386"/>
      <c r="AA27" s="386"/>
      <c r="AB27" s="386"/>
    </row>
    <row r="28" spans="1:28" s="468" customFormat="1" ht="19.25" customHeight="1">
      <c r="A28" s="540"/>
      <c r="B28" s="499"/>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27"/>
      <c r="Y28" s="386"/>
      <c r="Z28" s="386"/>
      <c r="AA28" s="386"/>
      <c r="AB28" s="386"/>
    </row>
    <row r="29" spans="1:28" s="440" customFormat="1" ht="17.5">
      <c r="A29" s="540"/>
      <c r="B29" s="784"/>
      <c r="C29" s="785"/>
      <c r="D29" s="510">
        <f>SUM(D17:D28)</f>
        <v>46</v>
      </c>
      <c r="E29" s="463"/>
      <c r="F29" s="351"/>
      <c r="G29" s="351">
        <f>SUM(G17:G28)</f>
        <v>95490.8</v>
      </c>
      <c r="H29" s="462"/>
      <c r="I29" s="462"/>
      <c r="J29" s="462"/>
      <c r="K29" s="351">
        <f>SUM(K17:K28)</f>
        <v>10403</v>
      </c>
      <c r="L29" s="351">
        <f>SUM(L17:L28)</f>
        <v>9368</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57.914999999999999</v>
      </c>
      <c r="X29" s="623"/>
    </row>
    <row r="30" spans="1:28" ht="16.5">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6">
      <c r="A33" s="400" t="s">
        <v>532</v>
      </c>
      <c r="C33" s="401"/>
      <c r="F33" s="768"/>
      <c r="G33" s="769"/>
      <c r="H33" s="400"/>
      <c r="I33" s="447"/>
      <c r="J33" s="177" t="s">
        <v>94</v>
      </c>
      <c r="K33" s="177"/>
      <c r="L33" s="173"/>
      <c r="V33" s="178"/>
    </row>
    <row r="34" spans="1:26" ht="12" customHeight="1">
      <c r="A34" s="412"/>
      <c r="B34" s="413"/>
      <c r="C34" s="448"/>
      <c r="D34" s="501" t="s">
        <v>95</v>
      </c>
      <c r="F34" s="768"/>
      <c r="G34" s="769"/>
      <c r="H34" s="400" t="s">
        <v>96</v>
      </c>
      <c r="I34" s="447"/>
      <c r="J34" s="177"/>
      <c r="K34" s="177"/>
      <c r="L34" s="173"/>
      <c r="V34" s="178"/>
    </row>
    <row r="35" spans="1:26" ht="13">
      <c r="A35" s="393" t="s">
        <v>97</v>
      </c>
      <c r="B35" s="407"/>
      <c r="C35" s="395"/>
      <c r="D35" s="501" t="s">
        <v>98</v>
      </c>
      <c r="F35" s="88" t="s">
        <v>99</v>
      </c>
      <c r="G35" s="85"/>
      <c r="H35" s="400" t="s">
        <v>89</v>
      </c>
      <c r="I35" s="447"/>
      <c r="J35" s="177" t="s">
        <v>100</v>
      </c>
      <c r="K35" s="177"/>
      <c r="L35" s="173"/>
      <c r="V35" s="178"/>
    </row>
    <row r="36" spans="1:26"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row>
    <row r="37" spans="1:26" ht="16.25" customHeight="1">
      <c r="A37" s="412"/>
      <c r="B37" s="413"/>
      <c r="C37" s="414"/>
      <c r="D37" s="513"/>
      <c r="E37" s="413"/>
      <c r="F37" s="778" t="s">
        <v>1102</v>
      </c>
      <c r="G37" s="782"/>
      <c r="H37" s="778" t="s">
        <v>1101</v>
      </c>
      <c r="I37" s="782"/>
      <c r="J37" s="181" t="s">
        <v>105</v>
      </c>
      <c r="K37" s="181"/>
      <c r="L37" s="762" t="s">
        <v>106</v>
      </c>
      <c r="M37" s="763"/>
      <c r="N37" s="763"/>
      <c r="O37" s="763"/>
      <c r="P37" s="763"/>
      <c r="Q37" s="763"/>
      <c r="R37" s="763"/>
      <c r="S37" s="763"/>
      <c r="T37" s="763"/>
      <c r="U37" s="763"/>
      <c r="V37" s="764"/>
    </row>
    <row r="38" spans="1:26" ht="18" customHeight="1"/>
    <row r="39" spans="1:26" ht="18" customHeight="1"/>
    <row r="40" spans="1:26" ht="35" customHeight="1"/>
    <row r="41" spans="1:26" s="460" customFormat="1" ht="17.25" customHeight="1">
      <c r="A41" s="203" t="s">
        <v>942</v>
      </c>
      <c r="B41" s="169"/>
      <c r="C41" s="203" t="s">
        <v>597</v>
      </c>
      <c r="D41" s="500"/>
      <c r="E41" s="168"/>
      <c r="F41" s="203" t="s">
        <v>936</v>
      </c>
      <c r="G41" s="169"/>
      <c r="H41" s="203" t="s">
        <v>597</v>
      </c>
      <c r="K41" s="225"/>
      <c r="L41" s="225"/>
      <c r="V41" s="226"/>
      <c r="X41" s="624"/>
    </row>
    <row r="42" spans="1:26" s="460" customFormat="1" ht="17.25" customHeight="1">
      <c r="A42" s="203" t="s">
        <v>943</v>
      </c>
      <c r="B42" s="169"/>
      <c r="C42" s="203" t="s">
        <v>948</v>
      </c>
      <c r="D42" s="500"/>
      <c r="E42" s="168"/>
      <c r="F42" s="203" t="s">
        <v>937</v>
      </c>
      <c r="G42" s="169"/>
      <c r="H42" s="203" t="s">
        <v>947</v>
      </c>
      <c r="K42" s="225"/>
      <c r="L42" s="225"/>
      <c r="V42" s="226"/>
      <c r="X42" s="624"/>
    </row>
    <row r="43" spans="1:26" s="460" customFormat="1" ht="17.25" customHeight="1">
      <c r="A43" s="203" t="s">
        <v>944</v>
      </c>
      <c r="B43" s="169"/>
      <c r="C43" s="203" t="s">
        <v>947</v>
      </c>
      <c r="D43" s="500"/>
      <c r="E43" s="168"/>
      <c r="F43" s="203" t="s">
        <v>938</v>
      </c>
      <c r="G43" s="169"/>
      <c r="H43" s="203" t="s">
        <v>597</v>
      </c>
      <c r="K43" s="225"/>
      <c r="L43" s="225"/>
      <c r="V43" s="226"/>
      <c r="X43" s="624"/>
    </row>
    <row r="44" spans="1:26" s="460" customFormat="1" ht="17.25" customHeight="1">
      <c r="A44" s="203" t="s">
        <v>945</v>
      </c>
      <c r="B44" s="169"/>
      <c r="C44" s="203" t="s">
        <v>597</v>
      </c>
      <c r="D44" s="500"/>
      <c r="E44" s="168"/>
      <c r="F44" s="203" t="s">
        <v>939</v>
      </c>
      <c r="G44" s="169"/>
      <c r="H44" s="203" t="s">
        <v>597</v>
      </c>
      <c r="K44" s="225"/>
      <c r="L44" s="225"/>
      <c r="V44" s="226"/>
      <c r="X44" s="624"/>
    </row>
    <row r="45" spans="1:26" s="460" customFormat="1" ht="17.25" customHeight="1">
      <c r="A45" s="203" t="s">
        <v>946</v>
      </c>
      <c r="B45" s="169"/>
      <c r="C45" s="203" t="s">
        <v>597</v>
      </c>
      <c r="D45" s="500"/>
      <c r="E45" s="168"/>
      <c r="F45" s="203" t="s">
        <v>941</v>
      </c>
      <c r="G45" s="169"/>
      <c r="H45" s="203" t="s">
        <v>597</v>
      </c>
      <c r="K45" s="225"/>
      <c r="L45" s="225"/>
      <c r="V45" s="226"/>
      <c r="X45" s="624"/>
    </row>
    <row r="46" spans="1:26" ht="20">
      <c r="A46" s="168"/>
      <c r="B46" s="168"/>
      <c r="C46" s="168"/>
      <c r="D46" s="500"/>
      <c r="E46" s="168"/>
      <c r="F46" s="203" t="s">
        <v>940</v>
      </c>
      <c r="H46" s="203" t="s">
        <v>597</v>
      </c>
    </row>
    <row r="47" spans="1:26" ht="14">
      <c r="A47" s="459"/>
      <c r="B47" s="435"/>
      <c r="C47" s="167"/>
      <c r="D47" s="514"/>
      <c r="X47" s="627">
        <v>209862</v>
      </c>
      <c r="Y47" s="386" t="s">
        <v>1078</v>
      </c>
      <c r="Z47" s="386">
        <v>1</v>
      </c>
    </row>
    <row r="48" spans="1:26" ht="14">
      <c r="A48" s="450"/>
      <c r="B48" s="435"/>
      <c r="C48" s="167"/>
      <c r="D48" s="514"/>
      <c r="X48" s="627">
        <v>209862</v>
      </c>
      <c r="Y48" s="386" t="s">
        <v>1079</v>
      </c>
      <c r="Z48" s="386">
        <v>8</v>
      </c>
    </row>
    <row r="49" spans="1:26" ht="14">
      <c r="A49" s="452"/>
      <c r="B49" s="435"/>
      <c r="C49" s="167"/>
      <c r="D49" s="514"/>
      <c r="X49" s="627">
        <v>209862</v>
      </c>
      <c r="Y49" s="386" t="s">
        <v>1080</v>
      </c>
      <c r="Z49" s="386">
        <v>6</v>
      </c>
    </row>
    <row r="50" spans="1:26" ht="14">
      <c r="A50" s="452"/>
      <c r="B50" s="435"/>
      <c r="C50" s="167"/>
      <c r="D50" s="514"/>
      <c r="X50" s="627">
        <v>209862</v>
      </c>
      <c r="Y50" s="386" t="s">
        <v>1081</v>
      </c>
      <c r="Z50" s="386">
        <v>1</v>
      </c>
    </row>
    <row r="51" spans="1:26" ht="14">
      <c r="A51" s="452"/>
      <c r="B51" s="435"/>
      <c r="C51" s="167"/>
      <c r="D51" s="514"/>
      <c r="X51" s="627">
        <v>209862</v>
      </c>
      <c r="Y51" s="386" t="s">
        <v>1082</v>
      </c>
      <c r="Z51" s="386">
        <v>1</v>
      </c>
    </row>
    <row r="52" spans="1:26" ht="14">
      <c r="A52" s="452"/>
      <c r="B52" s="435"/>
      <c r="C52" s="167"/>
      <c r="D52" s="514"/>
    </row>
    <row r="53" spans="1:26" ht="14">
      <c r="A53" s="452"/>
      <c r="B53" s="435"/>
      <c r="C53" s="167"/>
      <c r="D53" s="514"/>
      <c r="X53" s="627">
        <v>210714</v>
      </c>
      <c r="Y53" s="386" t="s">
        <v>1083</v>
      </c>
      <c r="Z53" s="625">
        <v>17</v>
      </c>
    </row>
    <row r="54" spans="1:26" ht="14">
      <c r="A54" s="435"/>
      <c r="B54" s="435"/>
      <c r="C54" s="167"/>
      <c r="D54" s="514"/>
      <c r="X54" s="627">
        <v>210714</v>
      </c>
      <c r="Y54" s="386" t="s">
        <v>1084</v>
      </c>
      <c r="Z54" s="625">
        <v>1</v>
      </c>
    </row>
    <row r="55" spans="1:26" ht="14">
      <c r="A55" s="452"/>
      <c r="B55" s="435"/>
      <c r="C55" s="167"/>
      <c r="D55" s="514"/>
      <c r="X55" s="627">
        <v>210714</v>
      </c>
      <c r="Y55" s="386" t="s">
        <v>1085</v>
      </c>
      <c r="Z55" s="625">
        <v>3</v>
      </c>
    </row>
    <row r="56" spans="1:26" ht="14">
      <c r="A56" s="452"/>
      <c r="B56" s="435"/>
      <c r="C56" s="167"/>
      <c r="D56" s="514"/>
      <c r="X56" s="627">
        <v>210714</v>
      </c>
      <c r="Y56" s="386" t="s">
        <v>1086</v>
      </c>
      <c r="Z56" s="625">
        <v>1</v>
      </c>
    </row>
    <row r="57" spans="1:26" ht="14">
      <c r="A57" s="452"/>
      <c r="B57" s="435"/>
      <c r="C57" s="167"/>
      <c r="D57" s="514"/>
      <c r="X57" s="627">
        <v>210714</v>
      </c>
      <c r="Y57" s="386" t="s">
        <v>1087</v>
      </c>
      <c r="Z57" s="625">
        <v>17</v>
      </c>
    </row>
    <row r="58" spans="1:26" ht="14">
      <c r="A58" s="452"/>
      <c r="B58" s="435"/>
      <c r="C58" s="167"/>
      <c r="D58" s="514"/>
      <c r="X58" s="627">
        <v>210714</v>
      </c>
      <c r="Y58" s="386" t="s">
        <v>1088</v>
      </c>
      <c r="Z58" s="625">
        <v>5</v>
      </c>
    </row>
    <row r="59" spans="1:26" ht="14">
      <c r="A59" s="452"/>
      <c r="B59" s="435"/>
      <c r="C59" s="167"/>
      <c r="D59" s="514"/>
      <c r="X59" s="627">
        <v>210714</v>
      </c>
      <c r="Y59" s="386" t="s">
        <v>1089</v>
      </c>
      <c r="Z59" s="625">
        <v>1</v>
      </c>
    </row>
    <row r="60" spans="1:26" ht="14">
      <c r="A60" s="452"/>
      <c r="B60" s="435"/>
      <c r="C60" s="167"/>
      <c r="D60" s="514"/>
      <c r="X60" s="627">
        <v>210714</v>
      </c>
      <c r="Y60" s="386" t="s">
        <v>1090</v>
      </c>
      <c r="Z60" s="625">
        <v>7</v>
      </c>
    </row>
    <row r="61" spans="1:26" ht="14">
      <c r="A61" s="452"/>
      <c r="B61" s="435"/>
      <c r="C61" s="167"/>
      <c r="D61" s="514"/>
      <c r="X61" s="627">
        <v>210714</v>
      </c>
      <c r="Y61" s="386" t="s">
        <v>1091</v>
      </c>
      <c r="Z61" s="625">
        <v>1</v>
      </c>
    </row>
    <row r="62" spans="1:26" ht="14">
      <c r="A62" s="452"/>
      <c r="B62" s="435"/>
      <c r="C62" s="167"/>
      <c r="D62" s="514"/>
      <c r="X62" s="627">
        <v>210714</v>
      </c>
      <c r="Y62" s="386" t="s">
        <v>1092</v>
      </c>
      <c r="Z62" s="625">
        <v>11</v>
      </c>
    </row>
    <row r="63" spans="1:26" ht="14">
      <c r="A63" s="452"/>
      <c r="B63" s="435"/>
      <c r="C63" s="167"/>
      <c r="D63" s="514"/>
      <c r="X63" s="627">
        <v>210714</v>
      </c>
      <c r="Y63" s="386" t="s">
        <v>1093</v>
      </c>
      <c r="Z63" s="625">
        <v>4</v>
      </c>
    </row>
    <row r="64" spans="1:26" ht="14">
      <c r="A64" s="452"/>
      <c r="B64" s="435"/>
      <c r="C64" s="167"/>
      <c r="D64" s="514"/>
      <c r="X64" s="627">
        <v>210714</v>
      </c>
      <c r="Y64" s="386" t="s">
        <v>1094</v>
      </c>
      <c r="Z64" s="625">
        <v>1</v>
      </c>
    </row>
    <row r="65" spans="1:26" ht="14">
      <c r="A65" s="452"/>
      <c r="B65" s="435"/>
      <c r="C65" s="167"/>
      <c r="D65" s="514"/>
      <c r="X65" s="627">
        <v>210714</v>
      </c>
      <c r="Y65" s="386" t="s">
        <v>1095</v>
      </c>
      <c r="Z65" s="625">
        <v>1</v>
      </c>
    </row>
    <row r="66" spans="1:26" ht="14">
      <c r="A66" s="452"/>
      <c r="B66" s="435"/>
      <c r="C66" s="167"/>
      <c r="D66" s="514"/>
      <c r="X66" s="627">
        <v>210714</v>
      </c>
      <c r="Y66" s="386" t="s">
        <v>1077</v>
      </c>
      <c r="Z66" s="625">
        <v>7</v>
      </c>
    </row>
    <row r="67" spans="1:26" ht="14">
      <c r="A67" s="452"/>
      <c r="B67" s="435"/>
      <c r="C67" s="167"/>
      <c r="D67" s="514"/>
      <c r="X67" s="627">
        <v>210714</v>
      </c>
      <c r="Y67" s="386" t="s">
        <v>1076</v>
      </c>
      <c r="Z67" s="386">
        <v>12</v>
      </c>
    </row>
    <row r="68" spans="1:26" ht="14">
      <c r="A68" s="435"/>
      <c r="B68" s="435"/>
      <c r="C68" s="167"/>
      <c r="D68" s="514"/>
      <c r="X68" s="627">
        <v>210714</v>
      </c>
      <c r="Y68" s="386" t="s">
        <v>1096</v>
      </c>
      <c r="Z68" s="386">
        <v>6</v>
      </c>
    </row>
    <row r="69" spans="1:26" ht="14">
      <c r="B69" s="435"/>
      <c r="C69" s="167"/>
      <c r="D69" s="514"/>
    </row>
    <row r="70" spans="1:26" ht="14">
      <c r="B70" s="435"/>
      <c r="C70" s="167"/>
      <c r="D70" s="514"/>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row r="80" spans="1:26" ht="14">
      <c r="B80" s="435"/>
      <c r="C80" s="167"/>
      <c r="D80" s="514"/>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2432C-FF67-4262-89C4-E17749BB7AF3}">
  <sheetPr>
    <pageSetUpPr fitToPage="1"/>
  </sheetPr>
  <dimension ref="A1:AB81"/>
  <sheetViews>
    <sheetView topLeftCell="A4"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29"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28"/>
      <c r="I10" s="62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1057</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29"/>
      <c r="Y18" s="386"/>
      <c r="Z18" s="386"/>
      <c r="AA18" s="386"/>
      <c r="AB18" s="386"/>
    </row>
    <row r="19" spans="1:28" s="468" customFormat="1" ht="19.25" customHeight="1">
      <c r="A19" s="540">
        <v>1</v>
      </c>
      <c r="B19" s="584" t="s">
        <v>350</v>
      </c>
      <c r="C19" s="324" t="str">
        <f>IF(D19="","",VLOOKUP(B19,Data!$B$5:$L$502,2,FALSE))</f>
        <v>ZU05460</v>
      </c>
      <c r="D19" s="485">
        <v>2</v>
      </c>
      <c r="E19" s="525" t="s">
        <v>528</v>
      </c>
      <c r="F19" s="325">
        <f>IF(D19="","",VLOOKUP(B19,Data!$B$5:$L$502,11,FALSE))</f>
        <v>5913.05</v>
      </c>
      <c r="G19" s="326">
        <f t="shared" ref="G19:G29" si="0">IF(D19&gt;0,D19*F19,"-")</f>
        <v>11826.1</v>
      </c>
      <c r="H19" s="327" t="str">
        <f>IF(D19="","",VLOOKUP(B19,Data!$B$5:$D$502,3,FALSE))</f>
        <v>C/T</v>
      </c>
      <c r="I19" s="327" t="str">
        <f>IF(D19="","",VLOOKUP(B19,Data!$B$5:$M$502,12,FALSE))</f>
        <v>Indonesia</v>
      </c>
      <c r="J19" s="356" t="s">
        <v>1056</v>
      </c>
      <c r="K19" s="325">
        <f>IF(D19="","",VLOOKUP(B19,Data!$B$5:$E$502,4,FALSE)*D19)</f>
        <v>676</v>
      </c>
      <c r="L19" s="325">
        <f>IF(D19="","",VLOOKUP(B19,Data!$B$5:$F$502,5,FALSE)*D19)</f>
        <v>594</v>
      </c>
      <c r="M19" s="357"/>
      <c r="N19" s="358"/>
      <c r="O19" s="359"/>
      <c r="P19" s="360"/>
      <c r="Q19" s="359"/>
      <c r="R19" s="359"/>
      <c r="S19" s="360"/>
      <c r="T19" s="361"/>
      <c r="U19" s="360"/>
      <c r="V19" s="334">
        <f>IF(D19="","",VLOOKUP(B19,Data!$B$5:$J$502,9,FALSE)*D19)</f>
        <v>3.6120000000000001</v>
      </c>
      <c r="X19" s="629"/>
      <c r="Y19" s="386"/>
      <c r="Z19" s="386"/>
      <c r="AA19" s="386"/>
      <c r="AB19" s="386"/>
    </row>
    <row r="20" spans="1:28" s="468" customFormat="1" ht="19.25" customHeight="1">
      <c r="A20" s="540">
        <v>2</v>
      </c>
      <c r="B20" s="584" t="s">
        <v>409</v>
      </c>
      <c r="C20" s="324" t="str">
        <f>IF(D20="","",VLOOKUP(B20,Data!$B$5:$L$502,2,FALSE))</f>
        <v>ZU62650</v>
      </c>
      <c r="D20" s="485">
        <v>2</v>
      </c>
      <c r="E20" s="525"/>
      <c r="F20" s="325">
        <f>IF(D20="","",VLOOKUP(B20,Data!$B$5:$L$502,11,FALSE))</f>
        <v>6876.72</v>
      </c>
      <c r="G20" s="326">
        <f t="shared" si="0"/>
        <v>13753.44</v>
      </c>
      <c r="H20" s="327" t="str">
        <f>IF(D20="","",VLOOKUP(B20,Data!$B$5:$D$502,3,FALSE))</f>
        <v>C/T</v>
      </c>
      <c r="I20" s="327" t="str">
        <f>IF(D20="","",VLOOKUP(B20,Data!$B$5:$M$502,12,FALSE))</f>
        <v>Indonesia</v>
      </c>
      <c r="J20" s="356" t="s">
        <v>1056</v>
      </c>
      <c r="K20" s="325">
        <f>IF(D20="","",VLOOKUP(B20,Data!$B$5:$E$502,4,FALSE)*D20)</f>
        <v>676</v>
      </c>
      <c r="L20" s="325">
        <f>IF(D20="","",VLOOKUP(B20,Data!$B$5:$F$502,5,FALSE)*D20)</f>
        <v>608</v>
      </c>
      <c r="M20" s="357"/>
      <c r="N20" s="358"/>
      <c r="O20" s="359"/>
      <c r="P20" s="360"/>
      <c r="Q20" s="359"/>
      <c r="R20" s="359"/>
      <c r="S20" s="360"/>
      <c r="T20" s="361"/>
      <c r="U20" s="360"/>
      <c r="V20" s="334">
        <f>IF(D20="","",VLOOKUP(B20,Data!$B$5:$J$502,9,FALSE)*D20)</f>
        <v>3.6120000000000001</v>
      </c>
      <c r="X20" s="629"/>
      <c r="Y20" s="386"/>
      <c r="Z20" s="386"/>
      <c r="AA20" s="386"/>
      <c r="AB20" s="386"/>
    </row>
    <row r="21" spans="1:28" s="468" customFormat="1" ht="19.25" customHeight="1">
      <c r="A21" s="540"/>
      <c r="B21" s="524" t="s">
        <v>1069</v>
      </c>
      <c r="C21" s="324" t="str">
        <f>IF(D21="","",VLOOKUP(B21,Data!$B$5:$L$502,2,FALSE))</f>
        <v/>
      </c>
      <c r="D21" s="485"/>
      <c r="E21" s="525" t="s">
        <v>529</v>
      </c>
      <c r="F21" s="325" t="str">
        <f>IF(D21="","",VLOOKUP(B21,Data!$B$5:$L$502,11,FALSE))</f>
        <v/>
      </c>
      <c r="G21" s="326" t="str">
        <f t="shared" si="0"/>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629"/>
      <c r="Y21" s="386"/>
      <c r="Z21" s="386"/>
      <c r="AA21" s="386"/>
      <c r="AB21" s="386"/>
    </row>
    <row r="22" spans="1:28" s="468" customFormat="1" ht="19.25" customHeight="1">
      <c r="A22" s="540">
        <v>3</v>
      </c>
      <c r="B22" s="584" t="s">
        <v>353</v>
      </c>
      <c r="C22" s="324" t="str">
        <f>IF(D22="","",VLOOKUP(B22,Data!$B$5:$L$502,2,FALSE))</f>
        <v>ZF71250</v>
      </c>
      <c r="D22" s="381">
        <v>8</v>
      </c>
      <c r="E22" s="525"/>
      <c r="F22" s="325">
        <f>IF(D22="","",VLOOKUP(B22,Data!$B$5:$L$502,11,FALSE))</f>
        <v>1991.71</v>
      </c>
      <c r="G22" s="326">
        <f>IF(D22&gt;0,D22*F22,"-")</f>
        <v>15933.68</v>
      </c>
      <c r="H22" s="327" t="str">
        <f>IF(D22="","",VLOOKUP(B22,Data!$B$5:$D$502,3,FALSE))</f>
        <v>C/T</v>
      </c>
      <c r="I22" s="327" t="str">
        <f>IF(D22="","",VLOOKUP(B22,Data!$B$5:$M$502,12,FALSE))</f>
        <v>Indonesia</v>
      </c>
      <c r="J22" s="356" t="s">
        <v>1070</v>
      </c>
      <c r="K22" s="325">
        <f>IF(D22="","",VLOOKUP(B22,Data!$B$5:$E$502,4,FALSE)*D22)</f>
        <v>1760</v>
      </c>
      <c r="L22" s="325">
        <f>IF(D22="","",VLOOKUP(B22,Data!$B$5:$F$502,5,FALSE)*D22)</f>
        <v>1592</v>
      </c>
      <c r="M22" s="228"/>
      <c r="N22" s="295"/>
      <c r="O22" s="296"/>
      <c r="P22" s="229"/>
      <c r="Q22" s="296"/>
      <c r="R22" s="296"/>
      <c r="S22" s="229"/>
      <c r="T22" s="297"/>
      <c r="U22" s="229"/>
      <c r="V22" s="334">
        <f>IF(D22="","",VLOOKUP(B22,Data!$B$5:$J$502,9,FALSE)*D22)</f>
        <v>9.48</v>
      </c>
      <c r="X22" s="629"/>
      <c r="Y22" s="386"/>
      <c r="Z22" s="386"/>
      <c r="AA22" s="386"/>
      <c r="AB22" s="386"/>
    </row>
    <row r="23" spans="1:28" s="468" customFormat="1" ht="19.25" customHeight="1">
      <c r="A23" s="540">
        <v>4</v>
      </c>
      <c r="B23" s="584" t="s">
        <v>796</v>
      </c>
      <c r="C23" s="324" t="str">
        <f>IF(D23="","",VLOOKUP(B23,Data!$B$5:$L$502,2,FALSE))</f>
        <v>VAW7090</v>
      </c>
      <c r="D23" s="381">
        <v>1</v>
      </c>
      <c r="E23" s="312" t="s">
        <v>971</v>
      </c>
      <c r="F23" s="325">
        <f>IF(D23="","",VLOOKUP(B23,Data!$B$5:$L$502,11,FALSE))</f>
        <v>3043.29</v>
      </c>
      <c r="G23" s="326">
        <f>IF(D23&gt;0,D23*F23,"-")</f>
        <v>3043.29</v>
      </c>
      <c r="H23" s="327" t="str">
        <f>IF(D23="","",VLOOKUP(B23,Data!$B$5:$D$502,3,FALSE))</f>
        <v>C/T</v>
      </c>
      <c r="I23" s="327" t="str">
        <f>IF(D23="","",VLOOKUP(B23,Data!$B$5:$M$502,12,FALSE))</f>
        <v>Indonesia</v>
      </c>
      <c r="J23" s="356" t="s">
        <v>1070</v>
      </c>
      <c r="K23" s="325">
        <f>IF(D23="","",VLOOKUP(B23,Data!$B$5:$E$502,4,FALSE)*D23)</f>
        <v>272</v>
      </c>
      <c r="L23" s="325">
        <f>IF(D23="","",VLOOKUP(B23,Data!$B$5:$F$502,5,FALSE)*D23)</f>
        <v>247</v>
      </c>
      <c r="M23" s="228"/>
      <c r="N23" s="295"/>
      <c r="O23" s="296"/>
      <c r="P23" s="229"/>
      <c r="Q23" s="296"/>
      <c r="R23" s="296"/>
      <c r="S23" s="229"/>
      <c r="T23" s="297"/>
      <c r="U23" s="229"/>
      <c r="V23" s="334">
        <f>IF(D23="","",VLOOKUP(B23,Data!$B$5:$J$502,9,FALSE)*D23)</f>
        <v>1.488</v>
      </c>
      <c r="X23" s="629"/>
      <c r="Y23" s="386"/>
      <c r="Z23" s="386"/>
      <c r="AA23" s="386"/>
      <c r="AB23" s="386"/>
    </row>
    <row r="24" spans="1:28" s="468" customFormat="1" ht="19.25" customHeight="1">
      <c r="A24" s="540">
        <v>5</v>
      </c>
      <c r="B24" s="584" t="s">
        <v>894</v>
      </c>
      <c r="C24" s="324" t="str">
        <f>IF(D24="","",VLOOKUP(B24,Data!$B$5:$L$502,2,FALSE))</f>
        <v>VCM7910</v>
      </c>
      <c r="D24" s="381">
        <v>3</v>
      </c>
      <c r="E24" s="312"/>
      <c r="F24" s="325">
        <f>IF(D24="","",VLOOKUP(B24,Data!$B$5:$L$502,11,FALSE))</f>
        <v>2518.09</v>
      </c>
      <c r="G24" s="326">
        <f t="shared" si="0"/>
        <v>7554.27</v>
      </c>
      <c r="H24" s="327" t="str">
        <f>IF(D24="","",VLOOKUP(B24,Data!$B$5:$D$502,3,FALSE))</f>
        <v>C/T</v>
      </c>
      <c r="I24" s="327" t="str">
        <f>IF(D24="","",VLOOKUP(B24,Data!$B$5:$M$502,12,FALSE))</f>
        <v>Indonesia</v>
      </c>
      <c r="J24" s="356" t="s">
        <v>1070</v>
      </c>
      <c r="K24" s="325">
        <f>IF(D24="","",VLOOKUP(B24,Data!$B$5:$E$502,4,FALSE)*D24)</f>
        <v>780</v>
      </c>
      <c r="L24" s="325">
        <f>IF(D24="","",VLOOKUP(B24,Data!$B$5:$F$502,5,FALSE)*D24)</f>
        <v>705</v>
      </c>
      <c r="M24" s="228"/>
      <c r="N24" s="295"/>
      <c r="O24" s="296"/>
      <c r="P24" s="229"/>
      <c r="Q24" s="296"/>
      <c r="R24" s="296"/>
      <c r="S24" s="229"/>
      <c r="T24" s="297"/>
      <c r="U24" s="229"/>
      <c r="V24" s="334">
        <f>IF(D24="","",VLOOKUP(B24,Data!$B$5:$J$502,9,FALSE)*D24)</f>
        <v>4.2210000000000001</v>
      </c>
      <c r="X24" s="629"/>
      <c r="Y24" s="386"/>
      <c r="Z24" s="386"/>
      <c r="AA24" s="386"/>
      <c r="AB24" s="386"/>
    </row>
    <row r="25" spans="1:28" s="468" customFormat="1" ht="19" customHeight="1">
      <c r="A25" s="540">
        <v>6</v>
      </c>
      <c r="B25" s="584" t="s">
        <v>892</v>
      </c>
      <c r="C25" s="324" t="str">
        <f>IF(D25="","",VLOOKUP(B25,Data!$B$5:$L$502,2,FALSE))</f>
        <v>VCM7890</v>
      </c>
      <c r="D25" s="485">
        <v>1</v>
      </c>
      <c r="E25" s="312"/>
      <c r="F25" s="325">
        <f>IF(D25="","",VLOOKUP(B25,Data!$B$5:$L$502,11,FALSE))</f>
        <v>2253.08</v>
      </c>
      <c r="G25" s="326">
        <f t="shared" si="0"/>
        <v>2253.08</v>
      </c>
      <c r="H25" s="327" t="str">
        <f>IF(D25="","",VLOOKUP(B25,Data!$B$5:$D$502,3,FALSE))</f>
        <v>C/T</v>
      </c>
      <c r="I25" s="327" t="str">
        <f>IF(D25="","",VLOOKUP(B25,Data!$B$5:$M$502,12,FALSE))</f>
        <v>Indonesia</v>
      </c>
      <c r="J25" s="356" t="s">
        <v>1070</v>
      </c>
      <c r="K25" s="325">
        <f>IF(D25="","",VLOOKUP(B25,Data!$B$5:$E$502,4,FALSE)*D25)</f>
        <v>260</v>
      </c>
      <c r="L25" s="325">
        <f>IF(D25="","",VLOOKUP(B25,Data!$B$5:$F$502,5,FALSE)*D25)</f>
        <v>235</v>
      </c>
      <c r="M25" s="357"/>
      <c r="N25" s="358"/>
      <c r="O25" s="359"/>
      <c r="P25" s="360"/>
      <c r="Q25" s="359"/>
      <c r="R25" s="359"/>
      <c r="S25" s="360"/>
      <c r="T25" s="361"/>
      <c r="U25" s="360"/>
      <c r="V25" s="334">
        <f>IF(D25="","",VLOOKUP(B25,Data!$B$5:$J$502,9,FALSE)*D25)</f>
        <v>1.407</v>
      </c>
      <c r="X25" s="629"/>
      <c r="Y25" s="386"/>
      <c r="Z25" s="386"/>
      <c r="AA25" s="386"/>
      <c r="AB25" s="386"/>
    </row>
    <row r="26" spans="1:28" s="468" customFormat="1" ht="19" customHeight="1">
      <c r="A26" s="540">
        <v>7</v>
      </c>
      <c r="B26" s="584" t="s">
        <v>893</v>
      </c>
      <c r="C26" s="324" t="str">
        <f>IF(D26="","",VLOOKUP(B26,Data!$B$5:$L$502,2,FALSE))</f>
        <v>VCM7900</v>
      </c>
      <c r="D26" s="485">
        <v>13</v>
      </c>
      <c r="E26" s="312"/>
      <c r="F26" s="325">
        <f>IF(D26="","",VLOOKUP(B26,Data!$B$5:$L$502,11,FALSE))</f>
        <v>2696.84</v>
      </c>
      <c r="G26" s="326">
        <f t="shared" si="0"/>
        <v>35058.92</v>
      </c>
      <c r="H26" s="327" t="str">
        <f>IF(D26="","",VLOOKUP(B26,Data!$B$5:$D$502,3,FALSE))</f>
        <v>C/T</v>
      </c>
      <c r="I26" s="327" t="str">
        <f>IF(D26="","",VLOOKUP(B26,Data!$B$5:$M$502,12,FALSE))</f>
        <v>Indonesia</v>
      </c>
      <c r="J26" s="356" t="s">
        <v>1070</v>
      </c>
      <c r="K26" s="325">
        <f>IF(D26="","",VLOOKUP(B26,Data!$B$5:$E$502,4,FALSE)*D26)</f>
        <v>3380</v>
      </c>
      <c r="L26" s="325">
        <f>IF(D26="","",VLOOKUP(B26,Data!$B$5:$F$502,5,FALSE)*D26)</f>
        <v>3055</v>
      </c>
      <c r="M26" s="357"/>
      <c r="N26" s="358"/>
      <c r="O26" s="359"/>
      <c r="P26" s="360"/>
      <c r="Q26" s="359"/>
      <c r="R26" s="359"/>
      <c r="S26" s="360"/>
      <c r="T26" s="361"/>
      <c r="U26" s="360"/>
      <c r="V26" s="334">
        <f>IF(D26="","",VLOOKUP(B26,Data!$B$5:$J$502,9,FALSE)*D26)</f>
        <v>18.291</v>
      </c>
      <c r="X26" s="629"/>
      <c r="Y26" s="386"/>
      <c r="Z26" s="386"/>
      <c r="AA26" s="386"/>
      <c r="AB26" s="386"/>
    </row>
    <row r="27" spans="1:28" s="468" customFormat="1" ht="19" customHeight="1">
      <c r="A27" s="540">
        <v>8</v>
      </c>
      <c r="B27" s="584" t="s">
        <v>724</v>
      </c>
      <c r="C27" s="324" t="str">
        <f>IF(D27="","",VLOOKUP(B27,Data!$B$5:$L$502,2,FALSE))</f>
        <v>VAC9590</v>
      </c>
      <c r="D27" s="485">
        <v>4</v>
      </c>
      <c r="E27" s="312"/>
      <c r="F27" s="325">
        <f>IF(D27="","",VLOOKUP(B27,Data!$B$5:$L$502,11,FALSE))</f>
        <v>5076.5600000000004</v>
      </c>
      <c r="G27" s="326">
        <f t="shared" si="0"/>
        <v>20306.240000000002</v>
      </c>
      <c r="H27" s="327" t="str">
        <f>IF(D27="","",VLOOKUP(B27,Data!$B$5:$D$502,3,FALSE))</f>
        <v>C/T</v>
      </c>
      <c r="I27" s="327" t="str">
        <f>IF(D27="","",VLOOKUP(B27,Data!$B$5:$M$502,12,FALSE))</f>
        <v>Indonesia</v>
      </c>
      <c r="J27" s="356" t="s">
        <v>1070</v>
      </c>
      <c r="K27" s="325">
        <f>IF(D27="","",VLOOKUP(B27,Data!$B$5:$E$502,4,FALSE)*D27)</f>
        <v>1240</v>
      </c>
      <c r="L27" s="325">
        <f>IF(D27="","",VLOOKUP(B27,Data!$B$5:$F$502,5,FALSE)*D27)</f>
        <v>1096</v>
      </c>
      <c r="M27" s="357"/>
      <c r="N27" s="358"/>
      <c r="O27" s="359"/>
      <c r="P27" s="360"/>
      <c r="Q27" s="359"/>
      <c r="R27" s="359"/>
      <c r="S27" s="360"/>
      <c r="T27" s="361"/>
      <c r="U27" s="360"/>
      <c r="V27" s="334">
        <f>IF(D27="","",VLOOKUP(B27,Data!$B$5:$J$502,9,FALSE)*D27)</f>
        <v>6.1360000000000001</v>
      </c>
      <c r="X27" s="629"/>
      <c r="Y27" s="386"/>
      <c r="Z27" s="386"/>
      <c r="AA27" s="386"/>
      <c r="AB27" s="386"/>
    </row>
    <row r="28" spans="1:28" s="468" customFormat="1" ht="19" customHeight="1">
      <c r="A28" s="540"/>
      <c r="B28" s="584"/>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29"/>
      <c r="Y28" s="386"/>
      <c r="Z28" s="386"/>
      <c r="AA28" s="386"/>
      <c r="AB28" s="386"/>
    </row>
    <row r="29" spans="1:28" s="468" customFormat="1" ht="19.25" customHeight="1">
      <c r="A29" s="540"/>
      <c r="B29" s="499"/>
      <c r="C29" s="324" t="str">
        <f>IF(D29="","",VLOOKUP(B29,Data!$B$5:$L$502,2,FALSE))</f>
        <v/>
      </c>
      <c r="D29" s="485"/>
      <c r="E29" s="312"/>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629"/>
      <c r="Y29" s="386"/>
      <c r="Z29" s="386"/>
      <c r="AA29" s="386"/>
      <c r="AB29" s="386"/>
    </row>
    <row r="30" spans="1:28" s="440" customFormat="1" ht="17.5">
      <c r="A30" s="540"/>
      <c r="B30" s="784"/>
      <c r="C30" s="785"/>
      <c r="D30" s="510">
        <f>SUM(D17:D29)</f>
        <v>34</v>
      </c>
      <c r="E30" s="463"/>
      <c r="F30" s="351"/>
      <c r="G30" s="351">
        <f>SUM(G17:G29)</f>
        <v>109729.02</v>
      </c>
      <c r="H30" s="462"/>
      <c r="I30" s="462"/>
      <c r="J30" s="462"/>
      <c r="K30" s="351">
        <f>SUM(K17:K29)</f>
        <v>9044</v>
      </c>
      <c r="L30" s="351">
        <f>SUM(L17:L29)</f>
        <v>8132</v>
      </c>
      <c r="M30" s="351">
        <f>SUM(M18:M29)</f>
        <v>0</v>
      </c>
      <c r="N30" s="351" t="e">
        <f>SUM(#REF!)</f>
        <v>#REF!</v>
      </c>
      <c r="O30" s="351">
        <f>SUM(O18:O29)</f>
        <v>0</v>
      </c>
      <c r="P30" s="351">
        <f>SUM(P18:P29)</f>
        <v>0</v>
      </c>
      <c r="Q30" s="351" t="e">
        <f>SUM(#REF!)</f>
        <v>#REF!</v>
      </c>
      <c r="R30" s="351">
        <f>SUM(R18:R29)</f>
        <v>0</v>
      </c>
      <c r="S30" s="351">
        <f>SUM(S18:S29)</f>
        <v>0</v>
      </c>
      <c r="T30" s="351"/>
      <c r="U30" s="351">
        <f>SUM(U18:U29)</f>
        <v>0</v>
      </c>
      <c r="V30" s="354">
        <f>SUM(V17:V29)</f>
        <v>48.247000000000007</v>
      </c>
      <c r="X30" s="623"/>
    </row>
    <row r="31" spans="1:28" ht="16.5">
      <c r="A31" s="540"/>
      <c r="B31" s="786"/>
      <c r="C31" s="787"/>
      <c r="D31" s="511"/>
      <c r="E31" s="412"/>
      <c r="F31" s="183" t="s">
        <v>821</v>
      </c>
      <c r="G31" s="180"/>
      <c r="H31" s="442"/>
      <c r="I31" s="442"/>
      <c r="J31" s="442"/>
      <c r="K31" s="184"/>
      <c r="L31" s="180"/>
      <c r="M31" s="414"/>
      <c r="N31" s="413"/>
      <c r="O31" s="413"/>
      <c r="P31" s="413"/>
      <c r="Q31" s="413"/>
      <c r="R31" s="413"/>
      <c r="S31" s="413"/>
      <c r="T31" s="414"/>
      <c r="U31" s="414"/>
      <c r="V31" s="182"/>
    </row>
    <row r="32" spans="1:28" ht="13">
      <c r="A32" s="393" t="s">
        <v>530</v>
      </c>
      <c r="B32" s="394"/>
      <c r="C32" s="444"/>
      <c r="D32" s="512" t="s">
        <v>538</v>
      </c>
      <c r="E32" s="407"/>
      <c r="F32" s="80" t="s">
        <v>83</v>
      </c>
      <c r="G32" s="84"/>
      <c r="H32" s="423" t="s">
        <v>84</v>
      </c>
      <c r="I32" s="446"/>
      <c r="J32" s="175" t="s">
        <v>85</v>
      </c>
      <c r="K32" s="175"/>
      <c r="L32" s="765" t="s">
        <v>86</v>
      </c>
      <c r="M32" s="766"/>
      <c r="N32" s="766"/>
      <c r="O32" s="766"/>
      <c r="P32" s="766"/>
      <c r="Q32" s="766"/>
      <c r="R32" s="766"/>
      <c r="S32" s="766"/>
      <c r="T32" s="766"/>
      <c r="U32" s="766"/>
      <c r="V32" s="767"/>
    </row>
    <row r="33" spans="1:26" ht="13">
      <c r="A33" s="400" t="s">
        <v>531</v>
      </c>
      <c r="C33" s="409"/>
      <c r="D33" s="501" t="s">
        <v>88</v>
      </c>
      <c r="F33" s="768"/>
      <c r="G33" s="769"/>
      <c r="H33" s="400" t="s">
        <v>89</v>
      </c>
      <c r="I33" s="447"/>
      <c r="J33" s="177" t="s">
        <v>90</v>
      </c>
      <c r="K33" s="177"/>
      <c r="L33" s="173"/>
      <c r="V33" s="178"/>
    </row>
    <row r="34" spans="1:26">
      <c r="A34" s="400" t="s">
        <v>532</v>
      </c>
      <c r="C34" s="401"/>
      <c r="F34" s="768"/>
      <c r="G34" s="769"/>
      <c r="H34" s="400"/>
      <c r="I34" s="447"/>
      <c r="J34" s="177" t="s">
        <v>94</v>
      </c>
      <c r="K34" s="177"/>
      <c r="L34" s="173"/>
      <c r="V34" s="178"/>
    </row>
    <row r="35" spans="1:26" ht="12" customHeight="1">
      <c r="A35" s="412"/>
      <c r="B35" s="413"/>
      <c r="C35" s="448"/>
      <c r="D35" s="501" t="s">
        <v>95</v>
      </c>
      <c r="F35" s="768"/>
      <c r="G35" s="769"/>
      <c r="H35" s="400" t="s">
        <v>96</v>
      </c>
      <c r="I35" s="447"/>
      <c r="J35" s="177"/>
      <c r="K35" s="177"/>
      <c r="L35" s="173"/>
      <c r="V35" s="178"/>
    </row>
    <row r="36" spans="1:26" ht="13">
      <c r="A36" s="393" t="s">
        <v>97</v>
      </c>
      <c r="B36" s="407"/>
      <c r="C36" s="395"/>
      <c r="D36" s="501" t="s">
        <v>98</v>
      </c>
      <c r="F36" s="88" t="s">
        <v>99</v>
      </c>
      <c r="G36" s="85"/>
      <c r="H36" s="400" t="s">
        <v>89</v>
      </c>
      <c r="I36" s="447"/>
      <c r="J36" s="177" t="s">
        <v>100</v>
      </c>
      <c r="K36" s="177"/>
      <c r="L36" s="173"/>
      <c r="V36" s="178"/>
    </row>
    <row r="37" spans="1:26" ht="14.25" customHeight="1">
      <c r="A37" s="400" t="s">
        <v>546</v>
      </c>
      <c r="C37" s="401"/>
      <c r="D37" s="501" t="s">
        <v>101</v>
      </c>
      <c r="F37" s="89"/>
      <c r="G37" s="187"/>
      <c r="H37" s="400" t="s">
        <v>102</v>
      </c>
      <c r="I37" s="447"/>
      <c r="J37" s="177" t="s">
        <v>533</v>
      </c>
      <c r="K37" s="177"/>
      <c r="L37" s="770" t="s">
        <v>104</v>
      </c>
      <c r="M37" s="771"/>
      <c r="N37" s="771"/>
      <c r="O37" s="771"/>
      <c r="P37" s="771"/>
      <c r="Q37" s="771"/>
      <c r="R37" s="771"/>
      <c r="S37" s="771"/>
      <c r="T37" s="771"/>
      <c r="U37" s="771"/>
      <c r="V37" s="772"/>
    </row>
    <row r="38" spans="1:26" ht="16.25" customHeight="1">
      <c r="A38" s="412"/>
      <c r="B38" s="413"/>
      <c r="C38" s="414"/>
      <c r="D38" s="513"/>
      <c r="E38" s="413"/>
      <c r="F38" s="778" t="s">
        <v>1104</v>
      </c>
      <c r="G38" s="782"/>
      <c r="H38" s="778" t="s">
        <v>1103</v>
      </c>
      <c r="I38" s="782"/>
      <c r="J38" s="181" t="s">
        <v>105</v>
      </c>
      <c r="K38" s="181"/>
      <c r="L38" s="762" t="s">
        <v>106</v>
      </c>
      <c r="M38" s="763"/>
      <c r="N38" s="763"/>
      <c r="O38" s="763"/>
      <c r="P38" s="763"/>
      <c r="Q38" s="763"/>
      <c r="R38" s="763"/>
      <c r="S38" s="763"/>
      <c r="T38" s="763"/>
      <c r="U38" s="763"/>
      <c r="V38" s="764"/>
    </row>
    <row r="39" spans="1:26" ht="18" customHeight="1"/>
    <row r="40" spans="1:26" ht="18" customHeight="1"/>
    <row r="41" spans="1:26" ht="35" customHeight="1"/>
    <row r="42" spans="1:26" s="460" customFormat="1" ht="17.25" customHeight="1">
      <c r="A42" s="203" t="s">
        <v>942</v>
      </c>
      <c r="B42" s="169"/>
      <c r="C42" s="203" t="s">
        <v>597</v>
      </c>
      <c r="D42" s="500"/>
      <c r="E42" s="168"/>
      <c r="F42" s="203" t="s">
        <v>936</v>
      </c>
      <c r="G42" s="169"/>
      <c r="H42" s="203" t="s">
        <v>597</v>
      </c>
      <c r="K42" s="225"/>
      <c r="L42" s="225"/>
      <c r="V42" s="226"/>
      <c r="X42" s="624"/>
    </row>
    <row r="43" spans="1:26" s="460" customFormat="1" ht="17.25" customHeight="1">
      <c r="A43" s="203" t="s">
        <v>943</v>
      </c>
      <c r="B43" s="169"/>
      <c r="C43" s="203" t="s">
        <v>948</v>
      </c>
      <c r="D43" s="500"/>
      <c r="E43" s="168"/>
      <c r="F43" s="203" t="s">
        <v>937</v>
      </c>
      <c r="G43" s="169"/>
      <c r="H43" s="203" t="s">
        <v>947</v>
      </c>
      <c r="K43" s="225"/>
      <c r="L43" s="225"/>
      <c r="V43" s="226"/>
      <c r="X43" s="624"/>
    </row>
    <row r="44" spans="1:26" s="460" customFormat="1" ht="17.25" customHeight="1">
      <c r="A44" s="203" t="s">
        <v>944</v>
      </c>
      <c r="B44" s="169"/>
      <c r="C44" s="203" t="s">
        <v>947</v>
      </c>
      <c r="D44" s="500"/>
      <c r="E44" s="168"/>
      <c r="F44" s="203" t="s">
        <v>938</v>
      </c>
      <c r="G44" s="169"/>
      <c r="H44" s="203" t="s">
        <v>597</v>
      </c>
      <c r="K44" s="225"/>
      <c r="L44" s="225"/>
      <c r="V44" s="226"/>
      <c r="X44" s="624"/>
    </row>
    <row r="45" spans="1:26" s="460" customFormat="1" ht="17.25" customHeight="1">
      <c r="A45" s="203" t="s">
        <v>945</v>
      </c>
      <c r="B45" s="169"/>
      <c r="C45" s="203" t="s">
        <v>597</v>
      </c>
      <c r="D45" s="500"/>
      <c r="E45" s="168"/>
      <c r="F45" s="203" t="s">
        <v>939</v>
      </c>
      <c r="G45" s="169"/>
      <c r="H45" s="203" t="s">
        <v>597</v>
      </c>
      <c r="K45" s="225"/>
      <c r="L45" s="225"/>
      <c r="V45" s="226"/>
      <c r="X45" s="624"/>
    </row>
    <row r="46" spans="1:26" s="460" customFormat="1" ht="17.25" customHeight="1">
      <c r="A46" s="203" t="s">
        <v>946</v>
      </c>
      <c r="B46" s="169"/>
      <c r="C46" s="203" t="s">
        <v>597</v>
      </c>
      <c r="D46" s="500"/>
      <c r="E46" s="168"/>
      <c r="F46" s="203" t="s">
        <v>941</v>
      </c>
      <c r="G46" s="169"/>
      <c r="H46" s="203" t="s">
        <v>597</v>
      </c>
      <c r="K46" s="225"/>
      <c r="L46" s="225"/>
      <c r="V46" s="226"/>
      <c r="X46" s="624"/>
    </row>
    <row r="47" spans="1:26" ht="20">
      <c r="A47" s="168"/>
      <c r="B47" s="168"/>
      <c r="C47" s="168"/>
      <c r="D47" s="500"/>
      <c r="E47" s="168"/>
      <c r="F47" s="203" t="s">
        <v>940</v>
      </c>
      <c r="H47" s="203" t="s">
        <v>597</v>
      </c>
    </row>
    <row r="48" spans="1:26" ht="14">
      <c r="A48" s="459"/>
      <c r="B48" s="435"/>
      <c r="C48" s="167"/>
      <c r="D48" s="514"/>
      <c r="X48" s="386"/>
      <c r="Y48" s="632" t="s">
        <v>1079</v>
      </c>
      <c r="Z48" s="633">
        <v>2</v>
      </c>
    </row>
    <row r="49" spans="1:26" ht="14">
      <c r="A49" s="450"/>
      <c r="B49" s="435"/>
      <c r="C49" s="167"/>
      <c r="D49" s="514"/>
      <c r="X49" s="386"/>
      <c r="Y49" s="632" t="s">
        <v>1080</v>
      </c>
      <c r="Z49" s="633">
        <v>2</v>
      </c>
    </row>
    <row r="50" spans="1:26" ht="14">
      <c r="A50" s="452"/>
      <c r="B50" s="435"/>
      <c r="C50" s="167"/>
      <c r="D50" s="514"/>
      <c r="X50" s="386"/>
    </row>
    <row r="51" spans="1:26" ht="14">
      <c r="A51" s="452"/>
      <c r="B51" s="435"/>
      <c r="C51" s="167"/>
      <c r="D51" s="514"/>
      <c r="X51" s="386"/>
      <c r="Y51" s="632" t="s">
        <v>1083</v>
      </c>
      <c r="Z51" s="501">
        <v>2</v>
      </c>
    </row>
    <row r="52" spans="1:26" ht="14">
      <c r="A52" s="452"/>
      <c r="B52" s="435"/>
      <c r="C52" s="167"/>
      <c r="D52" s="514"/>
      <c r="X52" s="386"/>
      <c r="Y52" s="632" t="s">
        <v>1087</v>
      </c>
      <c r="Z52" s="501">
        <v>19</v>
      </c>
    </row>
    <row r="53" spans="1:26" ht="14">
      <c r="A53" s="452"/>
      <c r="B53" s="435"/>
      <c r="C53" s="167"/>
      <c r="D53" s="514"/>
      <c r="X53" s="386"/>
      <c r="Y53" s="632" t="s">
        <v>1089</v>
      </c>
      <c r="Z53" s="501">
        <v>2</v>
      </c>
    </row>
    <row r="54" spans="1:26" ht="14">
      <c r="A54" s="452"/>
      <c r="B54" s="435"/>
      <c r="C54" s="167"/>
      <c r="D54" s="514"/>
      <c r="X54" s="386"/>
      <c r="Y54" s="632" t="s">
        <v>1105</v>
      </c>
      <c r="Z54" s="501">
        <v>1</v>
      </c>
    </row>
    <row r="55" spans="1:26" ht="14">
      <c r="A55" s="435"/>
      <c r="B55" s="435"/>
      <c r="C55" s="167"/>
      <c r="D55" s="514"/>
      <c r="X55" s="386"/>
      <c r="Y55" s="632" t="s">
        <v>1106</v>
      </c>
      <c r="Z55" s="501">
        <v>2</v>
      </c>
    </row>
    <row r="56" spans="1:26" ht="14">
      <c r="A56" s="452"/>
      <c r="B56" s="435"/>
      <c r="C56" s="167"/>
      <c r="D56" s="514"/>
      <c r="X56" s="386"/>
      <c r="Y56" s="632" t="s">
        <v>1090</v>
      </c>
      <c r="Z56" s="501">
        <v>3</v>
      </c>
    </row>
    <row r="57" spans="1:26" ht="14">
      <c r="A57" s="452"/>
      <c r="B57" s="435"/>
      <c r="C57" s="167"/>
      <c r="D57" s="514"/>
      <c r="X57" s="386"/>
      <c r="Y57" s="632" t="s">
        <v>1091</v>
      </c>
      <c r="Z57" s="501">
        <v>1</v>
      </c>
    </row>
    <row r="58" spans="1:26" ht="14">
      <c r="A58" s="452"/>
      <c r="B58" s="435"/>
      <c r="C58" s="167"/>
      <c r="D58" s="514"/>
      <c r="X58" s="386"/>
      <c r="Y58" s="632" t="s">
        <v>1078</v>
      </c>
      <c r="Z58" s="501">
        <v>1</v>
      </c>
    </row>
    <row r="59" spans="1:26" ht="14">
      <c r="A59" s="452"/>
      <c r="B59" s="435"/>
      <c r="C59" s="167"/>
      <c r="D59" s="514"/>
      <c r="X59" s="386"/>
      <c r="Y59" s="632" t="s">
        <v>1107</v>
      </c>
      <c r="Z59" s="501">
        <v>1</v>
      </c>
    </row>
    <row r="60" spans="1:26" ht="14">
      <c r="A60" s="452"/>
      <c r="B60" s="435"/>
      <c r="C60" s="167"/>
      <c r="D60" s="514"/>
      <c r="X60" s="386"/>
      <c r="Y60" s="632" t="s">
        <v>1092</v>
      </c>
      <c r="Z60" s="501">
        <v>15</v>
      </c>
    </row>
    <row r="61" spans="1:26" ht="14">
      <c r="A61" s="452"/>
      <c r="B61" s="435"/>
      <c r="C61" s="167"/>
      <c r="D61" s="514"/>
      <c r="X61" s="386"/>
      <c r="Y61" s="632" t="s">
        <v>1108</v>
      </c>
      <c r="Z61" s="633">
        <v>1</v>
      </c>
    </row>
    <row r="62" spans="1:26" ht="14">
      <c r="A62" s="452"/>
      <c r="B62" s="435"/>
      <c r="C62" s="167"/>
      <c r="D62" s="514"/>
      <c r="X62" s="386"/>
      <c r="Y62" s="632" t="s">
        <v>1093</v>
      </c>
      <c r="Z62" s="633">
        <v>3</v>
      </c>
    </row>
    <row r="63" spans="1:26" ht="14">
      <c r="A63" s="452"/>
      <c r="B63" s="435"/>
      <c r="C63" s="167"/>
      <c r="D63" s="514"/>
      <c r="X63" s="386"/>
      <c r="Y63" s="632" t="s">
        <v>1109</v>
      </c>
      <c r="Z63" s="633">
        <v>1</v>
      </c>
    </row>
    <row r="64" spans="1:26" ht="14">
      <c r="A64" s="452"/>
      <c r="B64" s="435"/>
      <c r="C64" s="167"/>
      <c r="D64" s="514"/>
      <c r="X64" s="386"/>
      <c r="Y64" s="632" t="s">
        <v>1077</v>
      </c>
      <c r="Z64" s="633">
        <v>13</v>
      </c>
    </row>
    <row r="65" spans="1:27" ht="14">
      <c r="A65" s="452"/>
      <c r="B65" s="435"/>
      <c r="C65" s="167"/>
      <c r="D65" s="514"/>
      <c r="X65" s="632"/>
      <c r="Y65" s="632" t="s">
        <v>1096</v>
      </c>
      <c r="Z65" s="633">
        <v>4</v>
      </c>
    </row>
    <row r="66" spans="1:27" ht="14">
      <c r="A66" s="452"/>
      <c r="B66" s="435"/>
      <c r="C66" s="167"/>
      <c r="D66" s="514"/>
      <c r="X66" s="632"/>
      <c r="Y66" s="501"/>
      <c r="Z66" s="501">
        <f>SUM(Z48:Z65)</f>
        <v>73</v>
      </c>
      <c r="AA66" s="386">
        <f>Z66-34</f>
        <v>39</v>
      </c>
    </row>
    <row r="67" spans="1:27" ht="14">
      <c r="A67" s="452"/>
      <c r="B67" s="435"/>
      <c r="C67" s="167"/>
      <c r="D67" s="514"/>
      <c r="X67" s="632"/>
      <c r="Y67" s="501"/>
      <c r="Z67" s="501"/>
    </row>
    <row r="68" spans="1:27" ht="14">
      <c r="A68" s="452"/>
      <c r="B68" s="435"/>
      <c r="C68" s="167"/>
      <c r="D68" s="514"/>
      <c r="X68" s="632"/>
      <c r="Y68" s="501"/>
      <c r="Z68" s="501"/>
    </row>
    <row r="69" spans="1:27" ht="14">
      <c r="A69" s="435"/>
      <c r="B69" s="435"/>
      <c r="C69" s="167"/>
      <c r="D69" s="514"/>
      <c r="X69" s="632"/>
      <c r="Y69" s="501"/>
      <c r="Z69" s="501"/>
    </row>
    <row r="70" spans="1:27" ht="14">
      <c r="B70" s="435"/>
      <c r="C70" s="167"/>
      <c r="D70" s="514"/>
      <c r="X70" s="632"/>
      <c r="Y70" s="501"/>
      <c r="Z70" s="501"/>
    </row>
    <row r="71" spans="1:27" ht="14">
      <c r="B71" s="435"/>
      <c r="C71" s="167"/>
      <c r="D71" s="514"/>
    </row>
    <row r="72" spans="1:27" ht="14">
      <c r="B72" s="435"/>
      <c r="C72" s="167"/>
      <c r="D72" s="514"/>
    </row>
    <row r="73" spans="1:27" ht="14">
      <c r="B73" s="435"/>
      <c r="C73" s="167"/>
      <c r="D73" s="514"/>
    </row>
    <row r="74" spans="1:27" ht="14">
      <c r="B74" s="435"/>
      <c r="C74" s="167"/>
      <c r="D74" s="514"/>
    </row>
    <row r="75" spans="1:27" ht="14">
      <c r="B75" s="435"/>
      <c r="C75" s="167"/>
      <c r="D75" s="514"/>
    </row>
    <row r="76" spans="1:27" ht="14">
      <c r="B76" s="435"/>
      <c r="C76" s="167"/>
      <c r="D76" s="514"/>
    </row>
    <row r="77" spans="1:27" ht="14">
      <c r="B77" s="435"/>
      <c r="C77" s="167"/>
      <c r="D77" s="514"/>
    </row>
    <row r="78" spans="1:27" ht="14">
      <c r="B78" s="435"/>
      <c r="C78" s="167"/>
      <c r="D78" s="514"/>
    </row>
    <row r="79" spans="1:27" ht="14">
      <c r="B79" s="435"/>
      <c r="C79" s="167"/>
      <c r="D79" s="514"/>
    </row>
    <row r="80" spans="1:27" ht="14">
      <c r="B80" s="435"/>
      <c r="C80" s="167"/>
      <c r="D80" s="514"/>
    </row>
    <row r="81" spans="2:4" ht="14">
      <c r="B81" s="435"/>
      <c r="C81" s="167"/>
      <c r="D81" s="514"/>
    </row>
  </sheetData>
  <mergeCells count="9">
    <mergeCell ref="F38:G38"/>
    <mergeCell ref="H38:I38"/>
    <mergeCell ref="L38:V38"/>
    <mergeCell ref="B30:C31"/>
    <mergeCell ref="L32:V32"/>
    <mergeCell ref="F33:G33"/>
    <mergeCell ref="F34:G34"/>
    <mergeCell ref="F35:G35"/>
    <mergeCell ref="L37:V37"/>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8C893-8C0F-4EEA-8FDB-7DBF729804AF}">
  <sheetPr>
    <pageSetUpPr fitToPage="1"/>
  </sheetPr>
  <dimension ref="A1:AB83"/>
  <sheetViews>
    <sheetView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35"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34"/>
      <c r="I10" s="635"/>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1069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35"/>
      <c r="Y18" s="386"/>
      <c r="Z18" s="386"/>
      <c r="AA18" s="386"/>
      <c r="AB18" s="386"/>
    </row>
    <row r="19" spans="1:28" s="468" customFormat="1" ht="19.25" customHeight="1">
      <c r="A19" s="540">
        <v>1</v>
      </c>
      <c r="B19" s="584" t="s">
        <v>353</v>
      </c>
      <c r="C19" s="324" t="str">
        <f>IF(D19="","",VLOOKUP(B19,Data!$B$5:$L$502,2,FALSE))</f>
        <v>ZF71250</v>
      </c>
      <c r="D19" s="485">
        <v>11</v>
      </c>
      <c r="E19" s="525" t="s">
        <v>528</v>
      </c>
      <c r="F19" s="325">
        <f>IF(D19="","",VLOOKUP(B19,Data!$B$5:$L$502,11,FALSE))</f>
        <v>1991.71</v>
      </c>
      <c r="G19" s="326">
        <f t="shared" ref="G19:G31" si="0">IF(D19&gt;0,D19*F19,"-")</f>
        <v>21908.81</v>
      </c>
      <c r="H19" s="327" t="str">
        <f>IF(D19="","",VLOOKUP(B19,Data!$B$5:$D$502,3,FALSE))</f>
        <v>C/T</v>
      </c>
      <c r="I19" s="327" t="str">
        <f>IF(D19="","",VLOOKUP(B19,Data!$B$5:$M$502,12,FALSE))</f>
        <v>Indonesia</v>
      </c>
      <c r="J19" s="356" t="s">
        <v>1070</v>
      </c>
      <c r="K19" s="325">
        <f>IF(D19="","",VLOOKUP(B19,Data!$B$5:$E$502,4,FALSE)*D19)</f>
        <v>2420</v>
      </c>
      <c r="L19" s="325">
        <f>IF(D19="","",VLOOKUP(B19,Data!$B$5:$F$502,5,FALSE)*D19)</f>
        <v>2189</v>
      </c>
      <c r="M19" s="357"/>
      <c r="N19" s="358"/>
      <c r="O19" s="359"/>
      <c r="P19" s="360"/>
      <c r="Q19" s="359"/>
      <c r="R19" s="359"/>
      <c r="S19" s="360"/>
      <c r="T19" s="361"/>
      <c r="U19" s="360"/>
      <c r="V19" s="334">
        <f>IF(D19="","",VLOOKUP(B19,Data!$B$5:$J$502,9,FALSE)*D19)</f>
        <v>13.035</v>
      </c>
      <c r="X19" s="635"/>
      <c r="Y19" s="386"/>
      <c r="Z19" s="386"/>
      <c r="AA19" s="386"/>
      <c r="AB19" s="386"/>
    </row>
    <row r="20" spans="1:28" s="468" customFormat="1" ht="19.25" customHeight="1">
      <c r="A20" s="540">
        <v>2</v>
      </c>
      <c r="B20" s="584" t="s">
        <v>25</v>
      </c>
      <c r="C20" s="324" t="str">
        <f>IF(D20="","",VLOOKUP(B20,Data!$B$5:$L$502,2,FALSE))</f>
        <v>ZJ73720</v>
      </c>
      <c r="D20" s="485">
        <v>3</v>
      </c>
      <c r="E20" s="525"/>
      <c r="F20" s="325">
        <f>IF(D20="","",VLOOKUP(B20,Data!$B$5:$L$502,11,FALSE))</f>
        <v>2445.35</v>
      </c>
      <c r="G20" s="326">
        <f t="shared" si="0"/>
        <v>7336.0499999999993</v>
      </c>
      <c r="H20" s="327" t="str">
        <f>IF(D20="","",VLOOKUP(B20,Data!$B$5:$D$502,3,FALSE))</f>
        <v>C/T</v>
      </c>
      <c r="I20" s="327" t="str">
        <f>IF(D20="","",VLOOKUP(B20,Data!$B$5:$M$502,12,FALSE))</f>
        <v>Indonesia</v>
      </c>
      <c r="J20" s="356" t="s">
        <v>1070</v>
      </c>
      <c r="K20" s="325">
        <f>IF(D20="","",VLOOKUP(B20,Data!$B$5:$E$502,4,FALSE)*D20)</f>
        <v>660</v>
      </c>
      <c r="L20" s="325">
        <f>IF(D20="","",VLOOKUP(B20,Data!$B$5:$F$502,5,FALSE)*D20)</f>
        <v>597</v>
      </c>
      <c r="M20" s="357"/>
      <c r="N20" s="358"/>
      <c r="O20" s="359"/>
      <c r="P20" s="360"/>
      <c r="Q20" s="359"/>
      <c r="R20" s="359"/>
      <c r="S20" s="360"/>
      <c r="T20" s="361"/>
      <c r="U20" s="360"/>
      <c r="V20" s="334">
        <f>IF(D20="","",VLOOKUP(B20,Data!$B$5:$J$502,9,FALSE)*D20)</f>
        <v>3.5550000000000002</v>
      </c>
      <c r="X20" s="635"/>
      <c r="Y20" s="386"/>
      <c r="Z20" s="386"/>
      <c r="AA20" s="386"/>
      <c r="AB20" s="386"/>
    </row>
    <row r="21" spans="1:28" s="468" customFormat="1" ht="19.25" customHeight="1">
      <c r="A21" s="540">
        <v>3</v>
      </c>
      <c r="B21" s="584" t="s">
        <v>26</v>
      </c>
      <c r="C21" s="324" t="str">
        <f>IF(D21="","",VLOOKUP(B21,Data!$B$5:$L$502,2,FALSE))</f>
        <v>ZJ73730</v>
      </c>
      <c r="D21" s="381">
        <v>3</v>
      </c>
      <c r="E21" s="525" t="s">
        <v>529</v>
      </c>
      <c r="F21" s="325">
        <f>IF(D21="","",VLOOKUP(B21,Data!$B$5:$L$502,11,FALSE))</f>
        <v>2456.2800000000002</v>
      </c>
      <c r="G21" s="326">
        <f>IF(D21&gt;0,D21*F21,"-")</f>
        <v>7368.84</v>
      </c>
      <c r="H21" s="327" t="str">
        <f>IF(D21="","",VLOOKUP(B21,Data!$B$5:$D$502,3,FALSE))</f>
        <v>C/T</v>
      </c>
      <c r="I21" s="327" t="str">
        <f>IF(D21="","",VLOOKUP(B21,Data!$B$5:$M$502,12,FALSE))</f>
        <v>Indonesia</v>
      </c>
      <c r="J21" s="356" t="s">
        <v>1070</v>
      </c>
      <c r="K21" s="325">
        <f>IF(D21="","",VLOOKUP(B21,Data!$B$5:$E$502,4,FALSE)*D21)</f>
        <v>660</v>
      </c>
      <c r="L21" s="325">
        <f>IF(D21="","",VLOOKUP(B21,Data!$B$5:$F$502,5,FALSE)*D21)</f>
        <v>597</v>
      </c>
      <c r="M21" s="228"/>
      <c r="N21" s="295"/>
      <c r="O21" s="296"/>
      <c r="P21" s="229"/>
      <c r="Q21" s="296"/>
      <c r="R21" s="296"/>
      <c r="S21" s="229"/>
      <c r="T21" s="297"/>
      <c r="U21" s="229"/>
      <c r="V21" s="334">
        <f>IF(D21="","",VLOOKUP(B21,Data!$B$5:$J$502,9,FALSE)*D21)</f>
        <v>3.5550000000000002</v>
      </c>
      <c r="X21" s="635"/>
      <c r="Y21" s="386"/>
      <c r="Z21" s="386"/>
      <c r="AA21" s="386"/>
      <c r="AB21" s="386"/>
    </row>
    <row r="22" spans="1:28" s="468" customFormat="1" ht="19.25" customHeight="1">
      <c r="A22" s="540">
        <v>4</v>
      </c>
      <c r="B22" s="584" t="s">
        <v>396</v>
      </c>
      <c r="C22" s="324" t="str">
        <f>IF(D22="","",VLOOKUP(B22,Data!$B$5:$L$502,2,FALSE))</f>
        <v>ZW44780</v>
      </c>
      <c r="D22" s="381">
        <v>5</v>
      </c>
      <c r="E22" s="525"/>
      <c r="F22" s="325">
        <f>IF(D22="","",VLOOKUP(B22,Data!$B$5:$L$502,11,FALSE))</f>
        <v>2167.13</v>
      </c>
      <c r="G22" s="326">
        <f>IF(D22&gt;0,D22*F22,"-")</f>
        <v>10835.650000000001</v>
      </c>
      <c r="H22" s="327" t="str">
        <f>IF(D22="","",VLOOKUP(B22,Data!$B$5:$D$502,3,FALSE))</f>
        <v>C/T</v>
      </c>
      <c r="I22" s="327" t="str">
        <f>IF(D22="","",VLOOKUP(B22,Data!$B$5:$M$502,12,FALSE))</f>
        <v>Indonesia</v>
      </c>
      <c r="J22" s="356" t="s">
        <v>1070</v>
      </c>
      <c r="K22" s="325">
        <f>IF(D22="","",VLOOKUP(B22,Data!$B$5:$E$502,4,FALSE)*D22)</f>
        <v>1100</v>
      </c>
      <c r="L22" s="325">
        <f>IF(D22="","",VLOOKUP(B22,Data!$B$5:$F$502,5,FALSE)*D22)</f>
        <v>995</v>
      </c>
      <c r="M22" s="228"/>
      <c r="N22" s="295"/>
      <c r="O22" s="296"/>
      <c r="P22" s="229"/>
      <c r="Q22" s="296"/>
      <c r="R22" s="296"/>
      <c r="S22" s="229"/>
      <c r="T22" s="297"/>
      <c r="U22" s="229"/>
      <c r="V22" s="334">
        <f>IF(D22="","",VLOOKUP(B22,Data!$B$5:$J$502,9,FALSE)*D22)</f>
        <v>5.9250000000000007</v>
      </c>
      <c r="X22" s="635"/>
      <c r="Y22" s="386"/>
      <c r="Z22" s="386"/>
      <c r="AA22" s="386"/>
      <c r="AB22" s="386"/>
    </row>
    <row r="23" spans="1:28" s="468" customFormat="1" ht="19.25" customHeight="1">
      <c r="A23" s="540">
        <v>5</v>
      </c>
      <c r="B23" s="584" t="s">
        <v>720</v>
      </c>
      <c r="C23" s="324" t="str">
        <f>IF(D23="","",VLOOKUP(B23,Data!$B$5:$L$502,2,FALSE))</f>
        <v>VAC9540</v>
      </c>
      <c r="D23" s="381">
        <v>3</v>
      </c>
      <c r="E23" s="312" t="s">
        <v>971</v>
      </c>
      <c r="F23" s="325">
        <f>IF(D23="","",VLOOKUP(B23,Data!$B$5:$L$502,11,FALSE))</f>
        <v>2343</v>
      </c>
      <c r="G23" s="326">
        <f t="shared" si="0"/>
        <v>7029</v>
      </c>
      <c r="H23" s="327" t="str">
        <f>IF(D23="","",VLOOKUP(B23,Data!$B$5:$D$502,3,FALSE))</f>
        <v>C/T</v>
      </c>
      <c r="I23" s="327" t="str">
        <f>IF(D23="","",VLOOKUP(B23,Data!$B$5:$M$502,12,FALSE))</f>
        <v>Indonesia</v>
      </c>
      <c r="J23" s="356" t="s">
        <v>1070</v>
      </c>
      <c r="K23" s="325">
        <f>IF(D23="","",VLOOKUP(B23,Data!$B$5:$E$502,4,FALSE)*D23)</f>
        <v>675</v>
      </c>
      <c r="L23" s="325">
        <f>IF(D23="","",VLOOKUP(B23,Data!$B$5:$F$502,5,FALSE)*D23)</f>
        <v>612</v>
      </c>
      <c r="M23" s="228"/>
      <c r="N23" s="295"/>
      <c r="O23" s="296"/>
      <c r="P23" s="229"/>
      <c r="Q23" s="296"/>
      <c r="R23" s="296"/>
      <c r="S23" s="229"/>
      <c r="T23" s="297"/>
      <c r="U23" s="229"/>
      <c r="V23" s="334">
        <f>IF(D23="","",VLOOKUP(B23,Data!$B$5:$J$502,9,FALSE)*D23)</f>
        <v>3.5550000000000002</v>
      </c>
      <c r="X23" s="635"/>
      <c r="Y23" s="386"/>
      <c r="Z23" s="386"/>
      <c r="AA23" s="386"/>
      <c r="AB23" s="386"/>
    </row>
    <row r="24" spans="1:28" s="468" customFormat="1" ht="19" customHeight="1">
      <c r="A24" s="540">
        <v>6</v>
      </c>
      <c r="B24" s="584" t="s">
        <v>34</v>
      </c>
      <c r="C24" s="324" t="str">
        <f>IF(D24="","",VLOOKUP(B24,Data!$B$5:$L$502,2,FALSE))</f>
        <v>ZQ21310</v>
      </c>
      <c r="D24" s="485">
        <v>5</v>
      </c>
      <c r="E24" s="312"/>
      <c r="F24" s="325">
        <f>IF(D24="","",VLOOKUP(B24,Data!$B$5:$L$502,11,FALSE))</f>
        <v>2344.4699999999998</v>
      </c>
      <c r="G24" s="326">
        <f t="shared" si="0"/>
        <v>11722.349999999999</v>
      </c>
      <c r="H24" s="327" t="str">
        <f>IF(D24="","",VLOOKUP(B24,Data!$B$5:$D$502,3,FALSE))</f>
        <v>C/T</v>
      </c>
      <c r="I24" s="327" t="str">
        <f>IF(D24="","",VLOOKUP(B24,Data!$B$5:$M$502,12,FALSE))</f>
        <v>Indonesia</v>
      </c>
      <c r="J24" s="356" t="s">
        <v>1070</v>
      </c>
      <c r="K24" s="325">
        <f>IF(D24="","",VLOOKUP(B24,Data!$B$5:$E$502,4,FALSE)*D24)</f>
        <v>1335</v>
      </c>
      <c r="L24" s="325">
        <f>IF(D24="","",VLOOKUP(B24,Data!$B$5:$F$502,5,FALSE)*D24)</f>
        <v>1210</v>
      </c>
      <c r="M24" s="357"/>
      <c r="N24" s="358"/>
      <c r="O24" s="359"/>
      <c r="P24" s="360"/>
      <c r="Q24" s="359"/>
      <c r="R24" s="359"/>
      <c r="S24" s="360"/>
      <c r="T24" s="361"/>
      <c r="U24" s="360"/>
      <c r="V24" s="334">
        <f>IF(D24="","",VLOOKUP(B24,Data!$B$5:$J$502,9,FALSE)*D24)</f>
        <v>7.4399999999999995</v>
      </c>
      <c r="X24" s="635"/>
      <c r="Y24" s="386"/>
      <c r="Z24" s="386"/>
      <c r="AA24" s="386"/>
      <c r="AB24" s="386"/>
    </row>
    <row r="25" spans="1:28" s="468" customFormat="1" ht="19" customHeight="1">
      <c r="A25" s="540">
        <v>7</v>
      </c>
      <c r="B25" s="584" t="s">
        <v>27</v>
      </c>
      <c r="C25" s="324" t="str">
        <f>IF(D25="","",VLOOKUP(B25,Data!$B$5:$L$502,2,FALSE))</f>
        <v>ZJ73750</v>
      </c>
      <c r="D25" s="485">
        <v>2</v>
      </c>
      <c r="E25" s="312"/>
      <c r="F25" s="325">
        <f>IF(D25="","",VLOOKUP(B25,Data!$B$5:$L$502,11,FALSE))</f>
        <v>2662.91</v>
      </c>
      <c r="G25" s="326">
        <f t="shared" si="0"/>
        <v>5325.82</v>
      </c>
      <c r="H25" s="327" t="str">
        <f>IF(D25="","",VLOOKUP(B25,Data!$B$5:$D$502,3,FALSE))</f>
        <v>C/T</v>
      </c>
      <c r="I25" s="327" t="str">
        <f>IF(D25="","",VLOOKUP(B25,Data!$B$5:$M$502,12,FALSE))</f>
        <v>Indonesia</v>
      </c>
      <c r="J25" s="356" t="s">
        <v>1070</v>
      </c>
      <c r="K25" s="325">
        <f>IF(D25="","",VLOOKUP(B25,Data!$B$5:$E$502,4,FALSE)*D25)</f>
        <v>534</v>
      </c>
      <c r="L25" s="325">
        <f>IF(D25="","",VLOOKUP(B25,Data!$B$5:$F$502,5,FALSE)*D25)</f>
        <v>484</v>
      </c>
      <c r="M25" s="357"/>
      <c r="N25" s="358"/>
      <c r="O25" s="359"/>
      <c r="P25" s="360"/>
      <c r="Q25" s="359"/>
      <c r="R25" s="359"/>
      <c r="S25" s="360"/>
      <c r="T25" s="361"/>
      <c r="U25" s="360"/>
      <c r="V25" s="334">
        <f>IF(D25="","",VLOOKUP(B25,Data!$B$5:$J$502,9,FALSE)*D25)</f>
        <v>2.976</v>
      </c>
      <c r="X25" s="635"/>
      <c r="Y25" s="386"/>
      <c r="Z25" s="386"/>
      <c r="AA25" s="386"/>
      <c r="AB25" s="386"/>
    </row>
    <row r="26" spans="1:28" s="468" customFormat="1" ht="19" customHeight="1">
      <c r="A26" s="540">
        <v>8</v>
      </c>
      <c r="B26" s="584" t="s">
        <v>28</v>
      </c>
      <c r="C26" s="324" t="str">
        <f>IF(D26="","",VLOOKUP(B26,Data!$B$5:$L$502,2,FALSE))</f>
        <v>ZJ73760</v>
      </c>
      <c r="D26" s="485">
        <v>4</v>
      </c>
      <c r="E26" s="312"/>
      <c r="F26" s="325">
        <f>IF(D26="","",VLOOKUP(B26,Data!$B$5:$L$502,11,FALSE))</f>
        <v>2671.97</v>
      </c>
      <c r="G26" s="326">
        <f>IF(D26&gt;0,D26*F26,"-")</f>
        <v>10687.88</v>
      </c>
      <c r="H26" s="327" t="str">
        <f>IF(D26="","",VLOOKUP(B26,Data!$B$5:$D$502,3,FALSE))</f>
        <v>C/T</v>
      </c>
      <c r="I26" s="327" t="str">
        <f>IF(D26="","",VLOOKUP(B26,Data!$B$5:$M$502,12,FALSE))</f>
        <v>Indonesia</v>
      </c>
      <c r="J26" s="356" t="s">
        <v>1070</v>
      </c>
      <c r="K26" s="325">
        <f>IF(D26="","",VLOOKUP(B26,Data!$B$5:$E$502,4,FALSE)*D26)</f>
        <v>1068</v>
      </c>
      <c r="L26" s="325">
        <f>IF(D26="","",VLOOKUP(B26,Data!$B$5:$F$502,5,FALSE)*D26)</f>
        <v>968</v>
      </c>
      <c r="M26" s="357"/>
      <c r="N26" s="358"/>
      <c r="O26" s="359"/>
      <c r="P26" s="360"/>
      <c r="Q26" s="359"/>
      <c r="R26" s="359"/>
      <c r="S26" s="360"/>
      <c r="T26" s="361"/>
      <c r="U26" s="360"/>
      <c r="V26" s="334">
        <f>IF(D26="","",VLOOKUP(B26,Data!$B$5:$J$502,9,FALSE)*D26)</f>
        <v>5.952</v>
      </c>
      <c r="X26" s="635"/>
      <c r="Y26" s="386"/>
      <c r="Z26" s="386"/>
      <c r="AA26" s="386"/>
      <c r="AB26" s="386"/>
    </row>
    <row r="27" spans="1:28" s="468" customFormat="1" ht="19" customHeight="1">
      <c r="A27" s="540">
        <v>9</v>
      </c>
      <c r="B27" s="584" t="s">
        <v>398</v>
      </c>
      <c r="C27" s="324" t="str">
        <f>IF(D27="","",VLOOKUP(B27,Data!$B$5:$L$502,2,FALSE))</f>
        <v>ZW44790</v>
      </c>
      <c r="D27" s="485">
        <v>3</v>
      </c>
      <c r="E27" s="312"/>
      <c r="F27" s="325">
        <f>IF(D27="","",VLOOKUP(B27,Data!$B$5:$L$502,11,FALSE))</f>
        <v>2531</v>
      </c>
      <c r="G27" s="326">
        <f>IF(D27&gt;0,D27*F27,"-")</f>
        <v>7593</v>
      </c>
      <c r="H27" s="327" t="str">
        <f>IF(D27="","",VLOOKUP(B27,Data!$B$5:$D$502,3,FALSE))</f>
        <v>C/T</v>
      </c>
      <c r="I27" s="327" t="str">
        <f>IF(D27="","",VLOOKUP(B27,Data!$B$5:$M$502,12,FALSE))</f>
        <v>Indonesia</v>
      </c>
      <c r="J27" s="356" t="s">
        <v>1070</v>
      </c>
      <c r="K27" s="325">
        <f>IF(D27="","",VLOOKUP(B27,Data!$B$5:$E$502,4,FALSE)*D27)</f>
        <v>801</v>
      </c>
      <c r="L27" s="325">
        <f>IF(D27="","",VLOOKUP(B27,Data!$B$5:$F$502,5,FALSE)*D27)</f>
        <v>726</v>
      </c>
      <c r="M27" s="357"/>
      <c r="N27" s="358"/>
      <c r="O27" s="359"/>
      <c r="P27" s="360"/>
      <c r="Q27" s="359"/>
      <c r="R27" s="359"/>
      <c r="S27" s="360"/>
      <c r="T27" s="361"/>
      <c r="U27" s="360"/>
      <c r="V27" s="334">
        <f>IF(D27="","",VLOOKUP(B27,Data!$B$5:$J$502,9,FALSE)*D27)</f>
        <v>4.4640000000000004</v>
      </c>
      <c r="X27" s="635"/>
      <c r="Y27" s="386"/>
      <c r="Z27" s="386"/>
      <c r="AA27" s="386"/>
      <c r="AB27" s="386"/>
    </row>
    <row r="28" spans="1:28" s="468" customFormat="1" ht="19" customHeight="1">
      <c r="A28" s="540">
        <v>10</v>
      </c>
      <c r="B28" s="584" t="s">
        <v>892</v>
      </c>
      <c r="C28" s="324" t="str">
        <f>IF(D28="","",VLOOKUP(B28,Data!$B$5:$L$502,2,FALSE))</f>
        <v>VCM7890</v>
      </c>
      <c r="D28" s="485">
        <v>2</v>
      </c>
      <c r="E28" s="312"/>
      <c r="F28" s="325">
        <f>IF(D28="","",VLOOKUP(B28,Data!$B$5:$L$502,11,FALSE))</f>
        <v>2253.08</v>
      </c>
      <c r="G28" s="326">
        <f>IF(D28&gt;0,D28*F28,"-")</f>
        <v>4506.16</v>
      </c>
      <c r="H28" s="327" t="str">
        <f>IF(D28="","",VLOOKUP(B28,Data!$B$5:$D$502,3,FALSE))</f>
        <v>C/T</v>
      </c>
      <c r="I28" s="327" t="str">
        <f>IF(D28="","",VLOOKUP(B28,Data!$B$5:$M$502,12,FALSE))</f>
        <v>Indonesia</v>
      </c>
      <c r="J28" s="356" t="s">
        <v>1070</v>
      </c>
      <c r="K28" s="325">
        <f>IF(D28="","",VLOOKUP(B28,Data!$B$5:$E$502,4,FALSE)*D28)</f>
        <v>520</v>
      </c>
      <c r="L28" s="325">
        <f>IF(D28="","",VLOOKUP(B28,Data!$B$5:$F$502,5,FALSE)*D28)</f>
        <v>470</v>
      </c>
      <c r="M28" s="357"/>
      <c r="N28" s="358"/>
      <c r="O28" s="359"/>
      <c r="P28" s="360"/>
      <c r="Q28" s="359"/>
      <c r="R28" s="359"/>
      <c r="S28" s="360"/>
      <c r="T28" s="361"/>
      <c r="U28" s="360"/>
      <c r="V28" s="334">
        <f>IF(D28="","",VLOOKUP(B28,Data!$B$5:$J$502,9,FALSE)*D28)</f>
        <v>2.8140000000000001</v>
      </c>
      <c r="X28" s="635"/>
      <c r="Y28" s="386"/>
      <c r="Z28" s="386"/>
      <c r="AA28" s="386"/>
      <c r="AB28" s="386"/>
    </row>
    <row r="29" spans="1:28" s="468" customFormat="1" ht="19" customHeight="1">
      <c r="A29" s="540">
        <v>11</v>
      </c>
      <c r="B29" s="584" t="s">
        <v>893</v>
      </c>
      <c r="C29" s="324" t="str">
        <f>IF(D29="","",VLOOKUP(B29,Data!$B$5:$L$502,2,FALSE))</f>
        <v>VCM7900</v>
      </c>
      <c r="D29" s="485">
        <v>5</v>
      </c>
      <c r="E29" s="312"/>
      <c r="F29" s="325">
        <f>IF(D29="","",VLOOKUP(B29,Data!$B$5:$L$502,11,FALSE))</f>
        <v>2696.84</v>
      </c>
      <c r="G29" s="326">
        <f t="shared" si="0"/>
        <v>13484.2</v>
      </c>
      <c r="H29" s="327" t="str">
        <f>IF(D29="","",VLOOKUP(B29,Data!$B$5:$D$502,3,FALSE))</f>
        <v>C/T</v>
      </c>
      <c r="I29" s="327" t="str">
        <f>IF(D29="","",VLOOKUP(B29,Data!$B$5:$M$502,12,FALSE))</f>
        <v>Indonesia</v>
      </c>
      <c r="J29" s="356" t="s">
        <v>1070</v>
      </c>
      <c r="K29" s="325">
        <f>IF(D29="","",VLOOKUP(B29,Data!$B$5:$E$502,4,FALSE)*D29)</f>
        <v>1300</v>
      </c>
      <c r="L29" s="325">
        <f>IF(D29="","",VLOOKUP(B29,Data!$B$5:$F$502,5,FALSE)*D29)</f>
        <v>1175</v>
      </c>
      <c r="M29" s="357"/>
      <c r="N29" s="358"/>
      <c r="O29" s="359"/>
      <c r="P29" s="360"/>
      <c r="Q29" s="359"/>
      <c r="R29" s="359"/>
      <c r="S29" s="360"/>
      <c r="T29" s="361"/>
      <c r="U29" s="360"/>
      <c r="V29" s="334">
        <f>IF(D29="","",VLOOKUP(B29,Data!$B$5:$J$502,9,FALSE)*D29)</f>
        <v>7.0350000000000001</v>
      </c>
      <c r="X29" s="635"/>
      <c r="Y29" s="386"/>
      <c r="Z29" s="386"/>
      <c r="AA29" s="386"/>
      <c r="AB29" s="386"/>
    </row>
    <row r="30" spans="1:28" s="468" customFormat="1" ht="19" customHeight="1">
      <c r="A30" s="540"/>
      <c r="B30" s="584"/>
      <c r="C30" s="324" t="str">
        <f>IF(D30="","",VLOOKUP(B30,Data!$B$5:$L$502,2,FALSE))</f>
        <v/>
      </c>
      <c r="D30" s="485"/>
      <c r="E30" s="312"/>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635"/>
      <c r="Y30" s="386"/>
      <c r="Z30" s="386"/>
      <c r="AA30" s="386"/>
      <c r="AB30" s="386"/>
    </row>
    <row r="31" spans="1:28" s="468" customFormat="1" ht="19.25" customHeight="1">
      <c r="A31" s="540"/>
      <c r="B31" s="499"/>
      <c r="C31" s="324" t="str">
        <f>IF(D31="","",VLOOKUP(B31,Data!$B$5:$L$502,2,FALSE))</f>
        <v/>
      </c>
      <c r="D31" s="485"/>
      <c r="E31" s="312"/>
      <c r="F31" s="325" t="str">
        <f>IF(D31="","",VLOOKUP(B31,Data!$B$5:$L$502,11,FALSE))</f>
        <v/>
      </c>
      <c r="G31" s="326" t="str">
        <f t="shared" si="0"/>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635"/>
      <c r="Y31" s="386"/>
      <c r="Z31" s="386"/>
      <c r="AA31" s="386"/>
      <c r="AB31" s="386"/>
    </row>
    <row r="32" spans="1:28" s="440" customFormat="1" ht="17.5">
      <c r="A32" s="540"/>
      <c r="B32" s="784"/>
      <c r="C32" s="785"/>
      <c r="D32" s="510">
        <f>SUM(D17:D31)</f>
        <v>46</v>
      </c>
      <c r="E32" s="463"/>
      <c r="F32" s="351"/>
      <c r="G32" s="351">
        <f>SUM(G17:G31)</f>
        <v>107797.75999999999</v>
      </c>
      <c r="H32" s="462"/>
      <c r="I32" s="462"/>
      <c r="J32" s="462"/>
      <c r="K32" s="351">
        <f>SUM(K17:K31)</f>
        <v>11073</v>
      </c>
      <c r="L32" s="351">
        <f>SUM(L17:L31)</f>
        <v>10023</v>
      </c>
      <c r="M32" s="351">
        <f>SUM(M18:M31)</f>
        <v>0</v>
      </c>
      <c r="N32" s="351" t="e">
        <f>SUM(#REF!)</f>
        <v>#REF!</v>
      </c>
      <c r="O32" s="351">
        <f>SUM(O18:O31)</f>
        <v>0</v>
      </c>
      <c r="P32" s="351">
        <f>SUM(P18:P31)</f>
        <v>0</v>
      </c>
      <c r="Q32" s="351" t="e">
        <f>SUM(#REF!)</f>
        <v>#REF!</v>
      </c>
      <c r="R32" s="351">
        <f>SUM(R18:R31)</f>
        <v>0</v>
      </c>
      <c r="S32" s="351">
        <f>SUM(S18:S31)</f>
        <v>0</v>
      </c>
      <c r="T32" s="351"/>
      <c r="U32" s="351">
        <f>SUM(U18:U31)</f>
        <v>0</v>
      </c>
      <c r="V32" s="354">
        <f>SUM(V17:V31)</f>
        <v>60.305999999999997</v>
      </c>
      <c r="X32" s="623"/>
    </row>
    <row r="33" spans="1:24" ht="16.5">
      <c r="A33" s="540"/>
      <c r="B33" s="786"/>
      <c r="C33" s="787"/>
      <c r="D33" s="511"/>
      <c r="E33" s="412"/>
      <c r="F33" s="183" t="s">
        <v>821</v>
      </c>
      <c r="G33" s="180"/>
      <c r="H33" s="442"/>
      <c r="I33" s="442"/>
      <c r="J33" s="442"/>
      <c r="K33" s="184"/>
      <c r="L33" s="180"/>
      <c r="M33" s="414"/>
      <c r="N33" s="413"/>
      <c r="O33" s="413"/>
      <c r="P33" s="413"/>
      <c r="Q33" s="413"/>
      <c r="R33" s="413"/>
      <c r="S33" s="413"/>
      <c r="T33" s="414"/>
      <c r="U33" s="414"/>
      <c r="V33" s="182"/>
    </row>
    <row r="34" spans="1:24" ht="13">
      <c r="A34" s="393" t="s">
        <v>530</v>
      </c>
      <c r="B34" s="394"/>
      <c r="C34" s="444"/>
      <c r="D34" s="512" t="s">
        <v>538</v>
      </c>
      <c r="E34" s="407"/>
      <c r="F34" s="80" t="s">
        <v>83</v>
      </c>
      <c r="G34" s="84"/>
      <c r="H34" s="423" t="s">
        <v>84</v>
      </c>
      <c r="I34" s="446"/>
      <c r="J34" s="175" t="s">
        <v>85</v>
      </c>
      <c r="K34" s="175"/>
      <c r="L34" s="765" t="s">
        <v>86</v>
      </c>
      <c r="M34" s="766"/>
      <c r="N34" s="766"/>
      <c r="O34" s="766"/>
      <c r="P34" s="766"/>
      <c r="Q34" s="766"/>
      <c r="R34" s="766"/>
      <c r="S34" s="766"/>
      <c r="T34" s="766"/>
      <c r="U34" s="766"/>
      <c r="V34" s="767"/>
    </row>
    <row r="35" spans="1:24" ht="13">
      <c r="A35" s="400" t="s">
        <v>531</v>
      </c>
      <c r="C35" s="409"/>
      <c r="D35" s="501" t="s">
        <v>88</v>
      </c>
      <c r="F35" s="768"/>
      <c r="G35" s="769"/>
      <c r="H35" s="400" t="s">
        <v>89</v>
      </c>
      <c r="I35" s="447"/>
      <c r="J35" s="177" t="s">
        <v>90</v>
      </c>
      <c r="K35" s="177"/>
      <c r="L35" s="173"/>
      <c r="V35" s="178"/>
    </row>
    <row r="36" spans="1:24">
      <c r="A36" s="400" t="s">
        <v>532</v>
      </c>
      <c r="C36" s="401"/>
      <c r="F36" s="768"/>
      <c r="G36" s="769"/>
      <c r="H36" s="400"/>
      <c r="I36" s="447"/>
      <c r="J36" s="177" t="s">
        <v>94</v>
      </c>
      <c r="K36" s="177"/>
      <c r="L36" s="173"/>
      <c r="V36" s="178"/>
    </row>
    <row r="37" spans="1:24" ht="12" customHeight="1">
      <c r="A37" s="412"/>
      <c r="B37" s="413"/>
      <c r="C37" s="448"/>
      <c r="D37" s="501" t="s">
        <v>95</v>
      </c>
      <c r="F37" s="768"/>
      <c r="G37" s="769"/>
      <c r="H37" s="400" t="s">
        <v>96</v>
      </c>
      <c r="I37" s="447"/>
      <c r="J37" s="177"/>
      <c r="K37" s="177"/>
      <c r="L37" s="173"/>
      <c r="V37" s="178"/>
    </row>
    <row r="38" spans="1:24" ht="13">
      <c r="A38" s="393" t="s">
        <v>97</v>
      </c>
      <c r="B38" s="407"/>
      <c r="C38" s="395"/>
      <c r="D38" s="501" t="s">
        <v>98</v>
      </c>
      <c r="F38" s="88" t="s">
        <v>99</v>
      </c>
      <c r="G38" s="85"/>
      <c r="H38" s="400" t="s">
        <v>89</v>
      </c>
      <c r="I38" s="447"/>
      <c r="J38" s="177" t="s">
        <v>100</v>
      </c>
      <c r="K38" s="177"/>
      <c r="L38" s="173"/>
      <c r="V38" s="178"/>
    </row>
    <row r="39" spans="1:24" ht="14.25" customHeight="1">
      <c r="A39" s="400" t="s">
        <v>546</v>
      </c>
      <c r="C39" s="401"/>
      <c r="D39" s="501" t="s">
        <v>101</v>
      </c>
      <c r="F39" s="89"/>
      <c r="G39" s="187"/>
      <c r="H39" s="400" t="s">
        <v>102</v>
      </c>
      <c r="I39" s="447"/>
      <c r="J39" s="177" t="s">
        <v>533</v>
      </c>
      <c r="K39" s="177"/>
      <c r="L39" s="770" t="s">
        <v>104</v>
      </c>
      <c r="M39" s="771"/>
      <c r="N39" s="771"/>
      <c r="O39" s="771"/>
      <c r="P39" s="771"/>
      <c r="Q39" s="771"/>
      <c r="R39" s="771"/>
      <c r="S39" s="771"/>
      <c r="T39" s="771"/>
      <c r="U39" s="771"/>
      <c r="V39" s="772"/>
    </row>
    <row r="40" spans="1:24" ht="16.25" customHeight="1">
      <c r="A40" s="412"/>
      <c r="B40" s="413"/>
      <c r="C40" s="414"/>
      <c r="D40" s="513"/>
      <c r="E40" s="413"/>
      <c r="F40" s="778" t="s">
        <v>1128</v>
      </c>
      <c r="G40" s="782"/>
      <c r="H40" s="778" t="s">
        <v>1127</v>
      </c>
      <c r="I40" s="782"/>
      <c r="J40" s="181" t="s">
        <v>105</v>
      </c>
      <c r="K40" s="181"/>
      <c r="L40" s="762" t="s">
        <v>106</v>
      </c>
      <c r="M40" s="763"/>
      <c r="N40" s="763"/>
      <c r="O40" s="763"/>
      <c r="P40" s="763"/>
      <c r="Q40" s="763"/>
      <c r="R40" s="763"/>
      <c r="S40" s="763"/>
      <c r="T40" s="763"/>
      <c r="U40" s="763"/>
      <c r="V40" s="764"/>
    </row>
    <row r="41" spans="1:24" ht="18" customHeight="1"/>
    <row r="42" spans="1:24" ht="18" customHeight="1"/>
    <row r="43" spans="1:24" ht="35" customHeight="1"/>
    <row r="44" spans="1:24" s="460" customFormat="1" ht="17.25" customHeight="1">
      <c r="A44" s="203" t="s">
        <v>942</v>
      </c>
      <c r="B44" s="169"/>
      <c r="C44" s="203" t="s">
        <v>597</v>
      </c>
      <c r="D44" s="500"/>
      <c r="E44" s="168"/>
      <c r="F44" s="203" t="s">
        <v>936</v>
      </c>
      <c r="G44" s="169"/>
      <c r="H44" s="203" t="s">
        <v>597</v>
      </c>
      <c r="K44" s="225"/>
      <c r="L44" s="225"/>
      <c r="V44" s="226"/>
      <c r="X44" s="624"/>
    </row>
    <row r="45" spans="1:24" s="460" customFormat="1" ht="17.25" customHeight="1">
      <c r="A45" s="203" t="s">
        <v>943</v>
      </c>
      <c r="B45" s="169"/>
      <c r="C45" s="203" t="s">
        <v>948</v>
      </c>
      <c r="D45" s="500"/>
      <c r="E45" s="168"/>
      <c r="F45" s="203" t="s">
        <v>937</v>
      </c>
      <c r="G45" s="169"/>
      <c r="H45" s="203" t="s">
        <v>947</v>
      </c>
      <c r="K45" s="225"/>
      <c r="L45" s="225"/>
      <c r="V45" s="226"/>
      <c r="X45" s="624"/>
    </row>
    <row r="46" spans="1:24" s="460" customFormat="1" ht="17.25" customHeight="1">
      <c r="A46" s="203" t="s">
        <v>944</v>
      </c>
      <c r="B46" s="169"/>
      <c r="C46" s="203" t="s">
        <v>947</v>
      </c>
      <c r="D46" s="500"/>
      <c r="E46" s="168"/>
      <c r="F46" s="203" t="s">
        <v>938</v>
      </c>
      <c r="G46" s="169"/>
      <c r="H46" s="203" t="s">
        <v>597</v>
      </c>
      <c r="K46" s="225"/>
      <c r="L46" s="225"/>
      <c r="V46" s="226"/>
      <c r="X46" s="624"/>
    </row>
    <row r="47" spans="1:24" s="460" customFormat="1" ht="17.25" customHeight="1">
      <c r="A47" s="203" t="s">
        <v>945</v>
      </c>
      <c r="B47" s="169"/>
      <c r="C47" s="203" t="s">
        <v>597</v>
      </c>
      <c r="D47" s="500"/>
      <c r="E47" s="168"/>
      <c r="F47" s="203" t="s">
        <v>939</v>
      </c>
      <c r="G47" s="169"/>
      <c r="H47" s="203" t="s">
        <v>597</v>
      </c>
      <c r="K47" s="225"/>
      <c r="L47" s="225"/>
      <c r="V47" s="226"/>
      <c r="X47" s="624"/>
    </row>
    <row r="48" spans="1:24" s="460" customFormat="1" ht="17.25" customHeight="1">
      <c r="A48" s="203" t="s">
        <v>946</v>
      </c>
      <c r="B48" s="169"/>
      <c r="C48" s="203" t="s">
        <v>597</v>
      </c>
      <c r="D48" s="500"/>
      <c r="E48" s="168"/>
      <c r="F48" s="203" t="s">
        <v>941</v>
      </c>
      <c r="G48" s="169"/>
      <c r="H48" s="203" t="s">
        <v>597</v>
      </c>
      <c r="K48" s="225"/>
      <c r="L48" s="225"/>
      <c r="V48" s="226"/>
      <c r="X48" s="624"/>
    </row>
    <row r="49" spans="1:26" ht="20">
      <c r="A49" s="168"/>
      <c r="B49" s="168"/>
      <c r="C49" s="168"/>
      <c r="D49" s="500"/>
      <c r="E49" s="168"/>
      <c r="F49" s="203" t="s">
        <v>940</v>
      </c>
      <c r="H49" s="203" t="s">
        <v>597</v>
      </c>
    </row>
    <row r="50" spans="1:26" ht="14">
      <c r="A50" s="459"/>
      <c r="B50" s="435"/>
      <c r="C50" s="167"/>
      <c r="D50" s="514"/>
      <c r="X50" s="386"/>
      <c r="Y50" s="632" t="s">
        <v>1079</v>
      </c>
      <c r="Z50" s="633">
        <v>2</v>
      </c>
    </row>
    <row r="51" spans="1:26" ht="14">
      <c r="A51" s="450"/>
      <c r="B51" s="435"/>
      <c r="C51" s="167"/>
      <c r="D51" s="514"/>
      <c r="X51" s="386"/>
      <c r="Y51" s="632" t="s">
        <v>1080</v>
      </c>
      <c r="Z51" s="633">
        <v>2</v>
      </c>
    </row>
    <row r="52" spans="1:26" ht="14">
      <c r="A52" s="452"/>
      <c r="B52" s="435"/>
      <c r="C52" s="167"/>
      <c r="D52" s="514"/>
      <c r="X52" s="386"/>
    </row>
    <row r="53" spans="1:26" ht="14">
      <c r="A53" s="452"/>
      <c r="B53" s="435"/>
      <c r="C53" s="167"/>
      <c r="D53" s="514"/>
      <c r="X53" s="386"/>
      <c r="Y53" s="632" t="s">
        <v>1083</v>
      </c>
      <c r="Z53" s="501">
        <v>2</v>
      </c>
    </row>
    <row r="54" spans="1:26" ht="14">
      <c r="A54" s="452"/>
      <c r="B54" s="435"/>
      <c r="C54" s="167"/>
      <c r="D54" s="514"/>
      <c r="X54" s="386"/>
      <c r="Y54" s="632" t="s">
        <v>1087</v>
      </c>
      <c r="Z54" s="501">
        <v>19</v>
      </c>
    </row>
    <row r="55" spans="1:26" ht="14">
      <c r="A55" s="452"/>
      <c r="B55" s="435"/>
      <c r="C55" s="167"/>
      <c r="D55" s="514"/>
      <c r="X55" s="386"/>
      <c r="Y55" s="632" t="s">
        <v>1089</v>
      </c>
      <c r="Z55" s="501">
        <v>2</v>
      </c>
    </row>
    <row r="56" spans="1:26" ht="14">
      <c r="A56" s="452"/>
      <c r="B56" s="435"/>
      <c r="C56" s="167"/>
      <c r="D56" s="514"/>
      <c r="X56" s="386"/>
      <c r="Y56" s="632" t="s">
        <v>1105</v>
      </c>
      <c r="Z56" s="501">
        <v>1</v>
      </c>
    </row>
    <row r="57" spans="1:26" ht="14">
      <c r="A57" s="435"/>
      <c r="B57" s="435"/>
      <c r="C57" s="167"/>
      <c r="D57" s="514"/>
      <c r="X57" s="386"/>
      <c r="Y57" s="632" t="s">
        <v>1106</v>
      </c>
      <c r="Z57" s="501">
        <v>2</v>
      </c>
    </row>
    <row r="58" spans="1:26" ht="14">
      <c r="A58" s="452"/>
      <c r="B58" s="435"/>
      <c r="C58" s="167"/>
      <c r="D58" s="514"/>
      <c r="X58" s="386"/>
      <c r="Y58" s="632" t="s">
        <v>1090</v>
      </c>
      <c r="Z58" s="501">
        <v>3</v>
      </c>
    </row>
    <row r="59" spans="1:26" ht="14">
      <c r="A59" s="452"/>
      <c r="B59" s="435"/>
      <c r="C59" s="167"/>
      <c r="D59" s="514"/>
      <c r="X59" s="386"/>
      <c r="Y59" s="632" t="s">
        <v>1091</v>
      </c>
      <c r="Z59" s="501">
        <v>1</v>
      </c>
    </row>
    <row r="60" spans="1:26" ht="14">
      <c r="A60" s="452"/>
      <c r="B60" s="435"/>
      <c r="C60" s="167"/>
      <c r="D60" s="514"/>
      <c r="X60" s="386"/>
      <c r="Y60" s="632" t="s">
        <v>1078</v>
      </c>
      <c r="Z60" s="501">
        <v>1</v>
      </c>
    </row>
    <row r="61" spans="1:26" ht="14">
      <c r="A61" s="452"/>
      <c r="B61" s="435"/>
      <c r="C61" s="167"/>
      <c r="D61" s="514"/>
      <c r="X61" s="386"/>
      <c r="Y61" s="632" t="s">
        <v>1107</v>
      </c>
      <c r="Z61" s="501">
        <v>1</v>
      </c>
    </row>
    <row r="62" spans="1:26" ht="14">
      <c r="A62" s="452"/>
      <c r="B62" s="435"/>
      <c r="C62" s="167"/>
      <c r="D62" s="514"/>
      <c r="X62" s="386"/>
      <c r="Y62" s="632" t="s">
        <v>1092</v>
      </c>
      <c r="Z62" s="501">
        <v>15</v>
      </c>
    </row>
    <row r="63" spans="1:26" ht="14">
      <c r="A63" s="452"/>
      <c r="B63" s="435"/>
      <c r="C63" s="167"/>
      <c r="D63" s="514"/>
      <c r="X63" s="386"/>
      <c r="Y63" s="632" t="s">
        <v>1108</v>
      </c>
      <c r="Z63" s="633">
        <v>1</v>
      </c>
    </row>
    <row r="64" spans="1:26" ht="14">
      <c r="A64" s="452"/>
      <c r="B64" s="435"/>
      <c r="C64" s="167"/>
      <c r="D64" s="514"/>
      <c r="X64" s="386"/>
      <c r="Y64" s="632" t="s">
        <v>1093</v>
      </c>
      <c r="Z64" s="633">
        <v>3</v>
      </c>
    </row>
    <row r="65" spans="1:27" ht="14">
      <c r="A65" s="452"/>
      <c r="B65" s="435"/>
      <c r="C65" s="167"/>
      <c r="D65" s="514"/>
      <c r="X65" s="386"/>
      <c r="Y65" s="632" t="s">
        <v>1109</v>
      </c>
      <c r="Z65" s="633">
        <v>1</v>
      </c>
    </row>
    <row r="66" spans="1:27" ht="14">
      <c r="A66" s="452"/>
      <c r="B66" s="435"/>
      <c r="C66" s="167"/>
      <c r="D66" s="514"/>
      <c r="X66" s="386"/>
      <c r="Y66" s="632" t="s">
        <v>1077</v>
      </c>
      <c r="Z66" s="633">
        <v>13</v>
      </c>
    </row>
    <row r="67" spans="1:27" ht="14">
      <c r="A67" s="452"/>
      <c r="B67" s="435"/>
      <c r="C67" s="167"/>
      <c r="D67" s="514"/>
      <c r="X67" s="632"/>
      <c r="Y67" s="632" t="s">
        <v>1096</v>
      </c>
      <c r="Z67" s="633">
        <v>4</v>
      </c>
    </row>
    <row r="68" spans="1:27" ht="14">
      <c r="A68" s="452"/>
      <c r="B68" s="435"/>
      <c r="C68" s="167"/>
      <c r="D68" s="514"/>
      <c r="X68" s="632"/>
      <c r="Y68" s="501"/>
      <c r="Z68" s="501">
        <f>SUM(Z50:Z67)</f>
        <v>73</v>
      </c>
      <c r="AA68" s="386">
        <f>Z68-34</f>
        <v>39</v>
      </c>
    </row>
    <row r="69" spans="1:27" ht="14">
      <c r="A69" s="452"/>
      <c r="B69" s="435"/>
      <c r="C69" s="167"/>
      <c r="D69" s="514"/>
      <c r="X69" s="632"/>
      <c r="Y69" s="501"/>
      <c r="Z69" s="501"/>
    </row>
    <row r="70" spans="1:27" ht="14">
      <c r="A70" s="452"/>
      <c r="B70" s="435"/>
      <c r="C70" s="167"/>
      <c r="D70" s="514"/>
      <c r="X70" s="632"/>
      <c r="Y70" s="501"/>
      <c r="Z70" s="501"/>
    </row>
    <row r="71" spans="1:27" ht="14">
      <c r="A71" s="435"/>
      <c r="B71" s="435"/>
      <c r="C71" s="167"/>
      <c r="D71" s="514"/>
      <c r="X71" s="632"/>
      <c r="Y71" s="501"/>
      <c r="Z71" s="501"/>
    </row>
    <row r="72" spans="1:27" ht="14">
      <c r="B72" s="435"/>
      <c r="C72" s="167"/>
      <c r="D72" s="514"/>
      <c r="X72" s="632"/>
      <c r="Y72" s="501"/>
      <c r="Z72" s="501"/>
    </row>
    <row r="73" spans="1:27" ht="14">
      <c r="B73" s="435"/>
      <c r="C73" s="167"/>
      <c r="D73" s="514"/>
    </row>
    <row r="74" spans="1:27" ht="14">
      <c r="B74" s="435"/>
      <c r="C74" s="167"/>
      <c r="D74" s="514"/>
    </row>
    <row r="75" spans="1:27" ht="14">
      <c r="B75" s="435"/>
      <c r="C75" s="167"/>
      <c r="D75" s="514"/>
    </row>
    <row r="76" spans="1:27" ht="14">
      <c r="B76" s="435"/>
      <c r="C76" s="167"/>
      <c r="D76" s="514"/>
    </row>
    <row r="77" spans="1:27" ht="14">
      <c r="B77" s="435"/>
      <c r="C77" s="167"/>
      <c r="D77" s="514"/>
    </row>
    <row r="78" spans="1:27" ht="14">
      <c r="B78" s="435"/>
      <c r="C78" s="167"/>
      <c r="D78" s="514"/>
    </row>
    <row r="79" spans="1:27" ht="14">
      <c r="B79" s="435"/>
      <c r="C79" s="167"/>
      <c r="D79" s="514"/>
    </row>
    <row r="80" spans="1:27" ht="14">
      <c r="B80" s="435"/>
      <c r="C80" s="167"/>
      <c r="D80" s="514"/>
    </row>
    <row r="81" spans="2:4" ht="14">
      <c r="B81" s="435"/>
      <c r="C81" s="167"/>
      <c r="D81" s="514"/>
    </row>
    <row r="82" spans="2:4" ht="14">
      <c r="B82" s="435"/>
      <c r="C82" s="167"/>
      <c r="D82" s="514"/>
    </row>
    <row r="83" spans="2:4" ht="14">
      <c r="B83" s="435"/>
      <c r="C83" s="167"/>
      <c r="D83" s="514"/>
    </row>
  </sheetData>
  <mergeCells count="9">
    <mergeCell ref="F40:G40"/>
    <mergeCell ref="H40:I40"/>
    <mergeCell ref="L40:V40"/>
    <mergeCell ref="B32:C33"/>
    <mergeCell ref="L34:V34"/>
    <mergeCell ref="F35:G35"/>
    <mergeCell ref="F36:G36"/>
    <mergeCell ref="F37:G37"/>
    <mergeCell ref="L39:V39"/>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CE14D-D461-48B0-B8FF-BDA3A7987261}">
  <sheetPr>
    <pageSetUpPr fitToPage="1"/>
  </sheetPr>
  <dimension ref="A1:AB86"/>
  <sheetViews>
    <sheetView topLeftCell="A19"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57"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56"/>
      <c r="I10" s="657"/>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1057</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57"/>
      <c r="Y18" s="386"/>
      <c r="Z18" s="386"/>
      <c r="AA18" s="386"/>
      <c r="AB18" s="386"/>
    </row>
    <row r="19" spans="1:28" s="468" customFormat="1" ht="19.25" customHeight="1">
      <c r="A19" s="540">
        <v>1</v>
      </c>
      <c r="B19" s="584" t="s">
        <v>350</v>
      </c>
      <c r="C19" s="324" t="str">
        <f>IF(D19="","",VLOOKUP(B19,Data!$B$5:$L$502,2,FALSE))</f>
        <v>ZU05460</v>
      </c>
      <c r="D19" s="485">
        <v>2</v>
      </c>
      <c r="E19" s="525" t="s">
        <v>528</v>
      </c>
      <c r="F19" s="325">
        <f>IF(D19="","",VLOOKUP(B19,Data!$B$5:$L$502,11,FALSE))</f>
        <v>5913.05</v>
      </c>
      <c r="G19" s="326">
        <f t="shared" ref="G19:G25" si="0">IF(D19&gt;0,D19*F19,"-")</f>
        <v>11826.1</v>
      </c>
      <c r="H19" s="327" t="str">
        <f>IF(D19="","",VLOOKUP(B19,Data!$B$5:$D$502,3,FALSE))</f>
        <v>C/T</v>
      </c>
      <c r="I19" s="327" t="str">
        <f>IF(D19="","",VLOOKUP(B19,Data!$B$5:$M$502,12,FALSE))</f>
        <v>Indonesia</v>
      </c>
      <c r="J19" s="356" t="s">
        <v>1056</v>
      </c>
      <c r="K19" s="325">
        <f>IF(D19="","",VLOOKUP(B19,Data!$B$5:$E$502,4,FALSE)*D19)</f>
        <v>676</v>
      </c>
      <c r="L19" s="325">
        <f>IF(D19="","",VLOOKUP(B19,Data!$B$5:$F$502,5,FALSE)*D19)</f>
        <v>594</v>
      </c>
      <c r="M19" s="357"/>
      <c r="N19" s="358"/>
      <c r="O19" s="359"/>
      <c r="P19" s="360"/>
      <c r="Q19" s="359"/>
      <c r="R19" s="359"/>
      <c r="S19" s="360"/>
      <c r="T19" s="361"/>
      <c r="U19" s="360"/>
      <c r="V19" s="334">
        <f>IF(D19="","",VLOOKUP(B19,Data!$B$5:$J$502,9,FALSE)*D19)</f>
        <v>3.6120000000000001</v>
      </c>
      <c r="X19" s="657"/>
      <c r="Y19" s="386"/>
      <c r="Z19" s="386"/>
      <c r="AA19" s="386"/>
      <c r="AB19" s="386"/>
    </row>
    <row r="20" spans="1:28" s="468" customFormat="1" ht="19.25" customHeight="1">
      <c r="A20" s="540">
        <v>2</v>
      </c>
      <c r="B20" s="584" t="s">
        <v>321</v>
      </c>
      <c r="C20" s="324" t="str">
        <f>IF(D20="","",VLOOKUP(B20,Data!$B$5:$L$502,2,FALSE))</f>
        <v>ZV78180</v>
      </c>
      <c r="D20" s="485">
        <v>1</v>
      </c>
      <c r="E20" s="525"/>
      <c r="F20" s="325">
        <f>IF(D20="","",VLOOKUP(B20,Data!$B$5:$L$502,11,FALSE))</f>
        <v>8031.74</v>
      </c>
      <c r="G20" s="326">
        <f t="shared" si="0"/>
        <v>8031.74</v>
      </c>
      <c r="H20" s="327" t="str">
        <f>IF(D20="","",VLOOKUP(B20,Data!$B$5:$D$502,3,FALSE))</f>
        <v>C/T</v>
      </c>
      <c r="I20" s="327" t="str">
        <f>IF(D20="","",VLOOKUP(B20,Data!$B$5:$M$502,12,FALSE))</f>
        <v>Indonesia</v>
      </c>
      <c r="J20" s="356" t="s">
        <v>1056</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657"/>
      <c r="Y20" s="386"/>
      <c r="Z20" s="386"/>
      <c r="AA20" s="386"/>
      <c r="AB20" s="386"/>
    </row>
    <row r="21" spans="1:28" s="468" customFormat="1" ht="19.25" customHeight="1">
      <c r="A21" s="540">
        <v>3</v>
      </c>
      <c r="B21" s="584" t="s">
        <v>409</v>
      </c>
      <c r="C21" s="324" t="str">
        <f>IF(D21="","",VLOOKUP(B21,Data!$B$5:$L$502,2,FALSE))</f>
        <v>ZU62650</v>
      </c>
      <c r="D21" s="485">
        <v>8</v>
      </c>
      <c r="E21" s="525" t="s">
        <v>529</v>
      </c>
      <c r="F21" s="325">
        <f>IF(D21="","",VLOOKUP(B21,Data!$B$5:$L$502,11,FALSE))</f>
        <v>6876.72</v>
      </c>
      <c r="G21" s="326">
        <f t="shared" si="0"/>
        <v>55013.760000000002</v>
      </c>
      <c r="H21" s="327" t="str">
        <f>IF(D21="","",VLOOKUP(B21,Data!$B$5:$D$502,3,FALSE))</f>
        <v>C/T</v>
      </c>
      <c r="I21" s="327" t="str">
        <f>IF(D21="","",VLOOKUP(B21,Data!$B$5:$M$502,12,FALSE))</f>
        <v>Indonesia</v>
      </c>
      <c r="J21" s="356" t="s">
        <v>1056</v>
      </c>
      <c r="K21" s="325">
        <f>IF(D21="","",VLOOKUP(B21,Data!$B$5:$E$502,4,FALSE)*D21)</f>
        <v>2704</v>
      </c>
      <c r="L21" s="325">
        <f>IF(D21="","",VLOOKUP(B21,Data!$B$5:$F$502,5,FALSE)*D21)</f>
        <v>2432</v>
      </c>
      <c r="M21" s="357"/>
      <c r="N21" s="358"/>
      <c r="O21" s="359"/>
      <c r="P21" s="360"/>
      <c r="Q21" s="359"/>
      <c r="R21" s="359"/>
      <c r="S21" s="360"/>
      <c r="T21" s="361"/>
      <c r="U21" s="360"/>
      <c r="V21" s="334">
        <f>IF(D21="","",VLOOKUP(B21,Data!$B$5:$J$502,9,FALSE)*D21)</f>
        <v>14.448</v>
      </c>
      <c r="X21" s="657"/>
      <c r="Y21" s="386"/>
      <c r="Z21" s="386"/>
      <c r="AA21" s="386"/>
      <c r="AB21" s="386"/>
    </row>
    <row r="22" spans="1:28" s="468" customFormat="1" ht="19.25" customHeight="1">
      <c r="A22" s="540">
        <v>4</v>
      </c>
      <c r="B22" s="584" t="s">
        <v>330</v>
      </c>
      <c r="C22" s="324" t="str">
        <f>IF(D22="","",VLOOKUP(B22,Data!$B$5:$L$502,2,FALSE))</f>
        <v>ZV78120</v>
      </c>
      <c r="D22" s="485">
        <v>1</v>
      </c>
      <c r="E22" s="525"/>
      <c r="F22" s="325">
        <f>IF(D22="","",VLOOKUP(B22,Data!$B$5:$L$502,11,FALSE))</f>
        <v>8032.52</v>
      </c>
      <c r="G22" s="326">
        <f t="shared" si="0"/>
        <v>8032.52</v>
      </c>
      <c r="H22" s="327" t="str">
        <f>IF(D22="","",VLOOKUP(B22,Data!$B$5:$D$502,3,FALSE))</f>
        <v>C/T</v>
      </c>
      <c r="I22" s="327" t="str">
        <f>IF(D22="","",VLOOKUP(B22,Data!$B$5:$M$502,12,FALSE))</f>
        <v>Indonesia</v>
      </c>
      <c r="J22" s="356" t="s">
        <v>1056</v>
      </c>
      <c r="K22" s="325">
        <f>IF(D22="","",VLOOKUP(B22,Data!$B$5:$E$502,4,FALSE)*D22)</f>
        <v>345</v>
      </c>
      <c r="L22" s="325">
        <f>IF(D22="","",VLOOKUP(B22,Data!$B$5:$F$502,5,FALSE)*D22)</f>
        <v>304</v>
      </c>
      <c r="M22" s="357"/>
      <c r="N22" s="358"/>
      <c r="O22" s="359"/>
      <c r="P22" s="360"/>
      <c r="Q22" s="359"/>
      <c r="R22" s="359"/>
      <c r="S22" s="360"/>
      <c r="T22" s="361"/>
      <c r="U22" s="360"/>
      <c r="V22" s="334">
        <f>IF(D22="","",VLOOKUP(B22,Data!$B$5:$J$502,9,FALSE)*D22)</f>
        <v>1.806</v>
      </c>
      <c r="X22" s="657"/>
      <c r="Y22" s="386"/>
      <c r="Z22" s="386"/>
      <c r="AA22" s="386"/>
      <c r="AB22" s="386"/>
    </row>
    <row r="23" spans="1:28" s="468" customFormat="1" ht="19.25" customHeight="1">
      <c r="A23" s="540">
        <v>5</v>
      </c>
      <c r="B23" s="584" t="s">
        <v>313</v>
      </c>
      <c r="C23" s="324" t="str">
        <f>IF(D23="","",VLOOKUP(B23,Data!$B$5:$L$502,2,FALSE))</f>
        <v>ZV78220</v>
      </c>
      <c r="D23" s="485">
        <v>2</v>
      </c>
      <c r="E23" s="312" t="s">
        <v>982</v>
      </c>
      <c r="F23" s="325">
        <f>IF(D23="","",VLOOKUP(B23,Data!$B$5:$L$502,11,FALSE))</f>
        <v>7364.57</v>
      </c>
      <c r="G23" s="326">
        <f t="shared" si="0"/>
        <v>14729.14</v>
      </c>
      <c r="H23" s="327" t="str">
        <f>IF(D23="","",VLOOKUP(B23,Data!$B$5:$D$502,3,FALSE))</f>
        <v>C/T</v>
      </c>
      <c r="I23" s="327" t="str">
        <f>IF(D23="","",VLOOKUP(B23,Data!$B$5:$M$502,12,FALSE))</f>
        <v>Indonesia</v>
      </c>
      <c r="J23" s="356" t="s">
        <v>1056</v>
      </c>
      <c r="K23" s="325">
        <f>IF(D23="","",VLOOKUP(B23,Data!$B$5:$E$502,4,FALSE)*D23)</f>
        <v>690</v>
      </c>
      <c r="L23" s="325">
        <f>IF(D23="","",VLOOKUP(B23,Data!$B$5:$F$502,5,FALSE)*D23)</f>
        <v>608</v>
      </c>
      <c r="M23" s="357"/>
      <c r="N23" s="358"/>
      <c r="O23" s="359"/>
      <c r="P23" s="360"/>
      <c r="Q23" s="359"/>
      <c r="R23" s="359"/>
      <c r="S23" s="360"/>
      <c r="T23" s="361"/>
      <c r="U23" s="360"/>
      <c r="V23" s="334">
        <f>IF(D23="","",VLOOKUP(B23,Data!$B$5:$J$502,9,FALSE)*D23)</f>
        <v>3.6120000000000001</v>
      </c>
      <c r="X23" s="657"/>
      <c r="Y23" s="386"/>
      <c r="Z23" s="386"/>
      <c r="AA23" s="386"/>
      <c r="AB23" s="386"/>
    </row>
    <row r="24" spans="1:28" s="468" customFormat="1" ht="19.25" customHeight="1">
      <c r="A24" s="540">
        <v>6</v>
      </c>
      <c r="B24" s="584" t="s">
        <v>40</v>
      </c>
      <c r="C24" s="324" t="str">
        <f>IF(D24="","",VLOOKUP(B24,Data!$B$5:$L$502,2,FALSE))</f>
        <v>ZJ54410</v>
      </c>
      <c r="D24" s="485">
        <v>6</v>
      </c>
      <c r="E24" s="312"/>
      <c r="F24" s="325">
        <f>IF(D24="","",VLOOKUP(B24,Data!$B$5:$L$502,11,FALSE))</f>
        <v>4657.7700000000004</v>
      </c>
      <c r="G24" s="326">
        <f t="shared" si="0"/>
        <v>27946.620000000003</v>
      </c>
      <c r="H24" s="327" t="str">
        <f>IF(D24="","",VLOOKUP(B24,Data!$B$5:$D$502,3,FALSE))</f>
        <v>C/T</v>
      </c>
      <c r="I24" s="327" t="str">
        <f>IF(D24="","",VLOOKUP(B24,Data!$B$5:$M$502,12,FALSE))</f>
        <v>Indonesia</v>
      </c>
      <c r="J24" s="356" t="s">
        <v>1056</v>
      </c>
      <c r="K24" s="325">
        <f>IF(D24="","",VLOOKUP(B24,Data!$B$5:$E$502,4,FALSE)*D24)</f>
        <v>1830</v>
      </c>
      <c r="L24" s="325">
        <f>IF(D24="","",VLOOKUP(B24,Data!$B$5:$F$502,5,FALSE)*D24)</f>
        <v>1614</v>
      </c>
      <c r="M24" s="357"/>
      <c r="N24" s="358"/>
      <c r="O24" s="359"/>
      <c r="P24" s="360"/>
      <c r="Q24" s="359"/>
      <c r="R24" s="359"/>
      <c r="S24" s="360"/>
      <c r="T24" s="361"/>
      <c r="U24" s="360"/>
      <c r="V24" s="334">
        <f>IF(D24="","",VLOOKUP(B24,Data!$B$5:$J$502,9,FALSE)*D24)</f>
        <v>9.2040000000000006</v>
      </c>
      <c r="X24" s="657"/>
      <c r="Y24" s="386"/>
      <c r="Z24" s="386"/>
      <c r="AA24" s="386"/>
      <c r="AB24" s="386"/>
    </row>
    <row r="25" spans="1:28" s="468" customFormat="1" ht="19" customHeight="1">
      <c r="A25" s="540">
        <v>7</v>
      </c>
      <c r="B25" s="584" t="s">
        <v>382</v>
      </c>
      <c r="C25" s="324" t="str">
        <f>IF(D25="","",VLOOKUP(B25,Data!$B$5:$L$502,2,FALSE))</f>
        <v>WQ78310</v>
      </c>
      <c r="D25" s="485">
        <v>1</v>
      </c>
      <c r="E25" s="312"/>
      <c r="F25" s="325">
        <f>IF(D25="","",VLOOKUP(B25,Data!$B$5:$L$502,11,FALSE))</f>
        <v>6409.6</v>
      </c>
      <c r="G25" s="326">
        <f t="shared" si="0"/>
        <v>6409.6</v>
      </c>
      <c r="H25" s="327" t="str">
        <f>IF(D25="","",VLOOKUP(B25,Data!$B$5:$D$502,3,FALSE))</f>
        <v>C/T</v>
      </c>
      <c r="I25" s="327" t="str">
        <f>IF(D25="","",VLOOKUP(B25,Data!$B$5:$M$502,12,FALSE))</f>
        <v>Indonesia</v>
      </c>
      <c r="J25" s="356" t="s">
        <v>1056</v>
      </c>
      <c r="K25" s="325">
        <f>IF(D25="","",VLOOKUP(B25,Data!$B$5:$E$502,4,FALSE)*D25)</f>
        <v>317</v>
      </c>
      <c r="L25" s="325">
        <f>IF(D25="","",VLOOKUP(B25,Data!$B$5:$F$502,5,FALSE)*D25)</f>
        <v>279</v>
      </c>
      <c r="M25" s="357"/>
      <c r="N25" s="358"/>
      <c r="O25" s="359"/>
      <c r="P25" s="360"/>
      <c r="Q25" s="359"/>
      <c r="R25" s="359"/>
      <c r="S25" s="360"/>
      <c r="T25" s="361"/>
      <c r="U25" s="360"/>
      <c r="V25" s="334">
        <f>IF(D25="","",VLOOKUP(B25,Data!$B$5:$J$502,9,FALSE)*D25)</f>
        <v>1.806</v>
      </c>
      <c r="X25" s="657"/>
      <c r="Y25" s="386"/>
      <c r="Z25" s="386"/>
      <c r="AA25" s="386"/>
      <c r="AB25" s="386"/>
    </row>
    <row r="26" spans="1:28" s="468" customFormat="1" ht="19.25" customHeight="1">
      <c r="A26" s="540"/>
      <c r="B26" s="524" t="s">
        <v>1069</v>
      </c>
      <c r="C26" s="324" t="str">
        <f>IF(D26="","",VLOOKUP(B26,Data!$B$5:$L$502,2,FALSE))</f>
        <v/>
      </c>
      <c r="D26" s="381"/>
      <c r="E26" s="312"/>
      <c r="F26" s="325" t="str">
        <f>IF(D26="","",VLOOKUP(B26,Data!$B$5:$L$502,11,FALSE))</f>
        <v/>
      </c>
      <c r="G26" s="326"/>
      <c r="H26" s="327" t="str">
        <f>IF(D26="","",VLOOKUP(B26,Data!$B$5:$D$502,3,FALSE))</f>
        <v/>
      </c>
      <c r="I26" s="327" t="str">
        <f>IF(D26="","",VLOOKUP(B26,Data!$B$5:$M$502,12,FALSE))</f>
        <v/>
      </c>
      <c r="J26" s="227"/>
      <c r="K26" s="325" t="str">
        <f>IF(D26="","",VLOOKUP(B26,Data!$B$5:$E$502,4,FALSE)*D26)</f>
        <v/>
      </c>
      <c r="L26" s="325" t="str">
        <f>IF(D26="","",VLOOKUP(B26,Data!$B$5:$F$502,5,FALSE)*D26)</f>
        <v/>
      </c>
      <c r="M26" s="228"/>
      <c r="N26" s="295"/>
      <c r="O26" s="296"/>
      <c r="P26" s="229"/>
      <c r="Q26" s="296"/>
      <c r="R26" s="296"/>
      <c r="S26" s="229"/>
      <c r="T26" s="297"/>
      <c r="U26" s="229"/>
      <c r="V26" s="334" t="str">
        <f>IF(D26="","",VLOOKUP(B26,Data!$B$5:$J$502,9,FALSE)*D26)</f>
        <v/>
      </c>
      <c r="X26" s="657"/>
      <c r="Y26" s="386"/>
      <c r="Z26" s="386"/>
      <c r="AA26" s="386"/>
      <c r="AB26" s="386"/>
    </row>
    <row r="27" spans="1:28" s="468" customFormat="1" ht="19.25" customHeight="1">
      <c r="A27" s="540">
        <v>8</v>
      </c>
      <c r="B27" s="584" t="s">
        <v>350</v>
      </c>
      <c r="C27" s="324" t="str">
        <f>IF(D27="","",VLOOKUP(B27,Data!$B$5:$L$502,2,FALSE))</f>
        <v>ZU05460</v>
      </c>
      <c r="D27" s="485">
        <v>7</v>
      </c>
      <c r="E27" s="312"/>
      <c r="F27" s="325">
        <f>IF(D27="","",VLOOKUP(B27,Data!$B$5:$L$502,11,FALSE))</f>
        <v>5913.05</v>
      </c>
      <c r="G27" s="326">
        <f>IF(D27&gt;0,D27*F27,"-")</f>
        <v>41391.35</v>
      </c>
      <c r="H27" s="327" t="str">
        <f>IF(D27="","",VLOOKUP(B27,Data!$B$5:$D$502,3,FALSE))</f>
        <v>C/T</v>
      </c>
      <c r="I27" s="327" t="str">
        <f>IF(D27="","",VLOOKUP(B27,Data!$B$5:$M$502,12,FALSE))</f>
        <v>Indonesia</v>
      </c>
      <c r="J27" s="356" t="s">
        <v>1070</v>
      </c>
      <c r="K27" s="325">
        <f>IF(D27="","",VLOOKUP(B27,Data!$B$5:$E$502,4,FALSE)*D27)</f>
        <v>2366</v>
      </c>
      <c r="L27" s="325">
        <f>IF(D27="","",VLOOKUP(B27,Data!$B$5:$F$502,5,FALSE)*D27)</f>
        <v>2079</v>
      </c>
      <c r="M27" s="357"/>
      <c r="N27" s="358"/>
      <c r="O27" s="359"/>
      <c r="P27" s="360"/>
      <c r="Q27" s="359"/>
      <c r="R27" s="359"/>
      <c r="S27" s="360"/>
      <c r="T27" s="361"/>
      <c r="U27" s="360"/>
      <c r="V27" s="334">
        <f>IF(D27="","",VLOOKUP(B27,Data!$B$5:$J$502,9,FALSE)*D27)</f>
        <v>12.641999999999999</v>
      </c>
      <c r="X27" s="657"/>
      <c r="Y27" s="386"/>
      <c r="Z27" s="386"/>
      <c r="AA27" s="386"/>
      <c r="AB27" s="386"/>
    </row>
    <row r="28" spans="1:28" s="468" customFormat="1" ht="19.25" customHeight="1">
      <c r="A28" s="540">
        <v>9</v>
      </c>
      <c r="B28" s="584" t="s">
        <v>724</v>
      </c>
      <c r="C28" s="324" t="str">
        <f>IF(D28="","",VLOOKUP(B28,Data!$B$5:$L$502,2,FALSE))</f>
        <v>VAC9590</v>
      </c>
      <c r="D28" s="485">
        <v>4</v>
      </c>
      <c r="E28" s="312"/>
      <c r="F28" s="325">
        <f>IF(D28="","",VLOOKUP(B28,Data!$B$5:$L$502,11,FALSE))</f>
        <v>5076.5600000000004</v>
      </c>
      <c r="G28" s="326">
        <f>IF(D28&gt;0,D28*F28,"-")</f>
        <v>20306.240000000002</v>
      </c>
      <c r="H28" s="327" t="str">
        <f>IF(D28="","",VLOOKUP(B28,Data!$B$5:$D$502,3,FALSE))</f>
        <v>C/T</v>
      </c>
      <c r="I28" s="327" t="str">
        <f>IF(D28="","",VLOOKUP(B28,Data!$B$5:$M$502,12,FALSE))</f>
        <v>Indonesia</v>
      </c>
      <c r="J28" s="356" t="s">
        <v>1070</v>
      </c>
      <c r="K28" s="325">
        <f>IF(D28="","",VLOOKUP(B28,Data!$B$5:$E$502,4,FALSE)*D28)</f>
        <v>1240</v>
      </c>
      <c r="L28" s="325">
        <f>IF(D28="","",VLOOKUP(B28,Data!$B$5:$F$502,5,FALSE)*D28)</f>
        <v>1096</v>
      </c>
      <c r="M28" s="357"/>
      <c r="N28" s="358"/>
      <c r="O28" s="359"/>
      <c r="P28" s="360"/>
      <c r="Q28" s="359"/>
      <c r="R28" s="359"/>
      <c r="S28" s="360"/>
      <c r="T28" s="361"/>
      <c r="U28" s="360"/>
      <c r="V28" s="334">
        <f>IF(D28="","",VLOOKUP(B28,Data!$B$5:$J$502,9,FALSE)*D28)</f>
        <v>6.1360000000000001</v>
      </c>
      <c r="X28" s="657"/>
      <c r="Y28" s="386"/>
      <c r="Z28" s="386"/>
      <c r="AA28" s="386"/>
      <c r="AB28" s="386"/>
    </row>
    <row r="29" spans="1:28" s="468" customFormat="1" ht="19.25" customHeight="1">
      <c r="A29" s="540">
        <v>10</v>
      </c>
      <c r="B29" s="584" t="s">
        <v>340</v>
      </c>
      <c r="C29" s="324" t="str">
        <f>IF(D29="","",VLOOKUP(B29,Data!$B$5:$L$502,2,FALSE))</f>
        <v>ZE62400</v>
      </c>
      <c r="D29" s="485">
        <v>2</v>
      </c>
      <c r="E29" s="312"/>
      <c r="F29" s="325">
        <f>IF(D29="","",VLOOKUP(B29,Data!$B$5:$L$502,11,FALSE))</f>
        <v>1704.47</v>
      </c>
      <c r="G29" s="326">
        <f>IF(D29&gt;0,D29*F29,"-")</f>
        <v>3408.94</v>
      </c>
      <c r="H29" s="327" t="str">
        <f>IF(D29="","",VLOOKUP(B29,Data!$B$5:$D$502,3,FALSE))</f>
        <v>C/T</v>
      </c>
      <c r="I29" s="327" t="str">
        <f>IF(D29="","",VLOOKUP(B29,Data!$B$5:$M$502,12,FALSE))</f>
        <v>Indonesia</v>
      </c>
      <c r="J29" s="356" t="s">
        <v>1070</v>
      </c>
      <c r="K29" s="325">
        <f>IF(D29="","",VLOOKUP(B29,Data!$B$5:$E$502,4,FALSE)*D29)</f>
        <v>402</v>
      </c>
      <c r="L29" s="325">
        <f>IF(D29="","",VLOOKUP(B29,Data!$B$5:$F$502,5,FALSE)*D29)</f>
        <v>362</v>
      </c>
      <c r="M29" s="228"/>
      <c r="N29" s="295"/>
      <c r="O29" s="296"/>
      <c r="P29" s="229"/>
      <c r="Q29" s="296"/>
      <c r="R29" s="296"/>
      <c r="S29" s="229"/>
      <c r="T29" s="297"/>
      <c r="U29" s="229"/>
      <c r="V29" s="334">
        <f>IF(D29="","",VLOOKUP(B29,Data!$B$5:$J$502,9,FALSE)*D29)</f>
        <v>2.2999999999999998</v>
      </c>
      <c r="X29" s="657"/>
      <c r="Y29" s="386"/>
      <c r="Z29" s="386"/>
      <c r="AA29" s="386"/>
      <c r="AB29" s="386"/>
    </row>
    <row r="30" spans="1:28" s="468" customFormat="1" ht="19.25" customHeight="1">
      <c r="A30" s="540">
        <v>11</v>
      </c>
      <c r="B30" s="584" t="s">
        <v>892</v>
      </c>
      <c r="C30" s="324" t="str">
        <f>IF(D30="","",VLOOKUP(B30,Data!$B$5:$L$502,2,FALSE))</f>
        <v>VCM7890</v>
      </c>
      <c r="D30" s="485">
        <v>4</v>
      </c>
      <c r="E30" s="312"/>
      <c r="F30" s="325">
        <f>IF(D30="","",VLOOKUP(B30,Data!$B$5:$L$502,11,FALSE))</f>
        <v>2253.08</v>
      </c>
      <c r="G30" s="326">
        <f>IF(D30&gt;0,D30*F30,"-")</f>
        <v>9012.32</v>
      </c>
      <c r="H30" s="327" t="str">
        <f>IF(D30="","",VLOOKUP(B30,Data!$B$5:$D$502,3,FALSE))</f>
        <v>C/T</v>
      </c>
      <c r="I30" s="327" t="str">
        <f>IF(D30="","",VLOOKUP(B30,Data!$B$5:$M$502,12,FALSE))</f>
        <v>Indonesia</v>
      </c>
      <c r="J30" s="356" t="s">
        <v>1070</v>
      </c>
      <c r="K30" s="325">
        <f>IF(D30="","",VLOOKUP(B30,Data!$B$5:$E$502,4,FALSE)*D30)</f>
        <v>1040</v>
      </c>
      <c r="L30" s="325">
        <f>IF(D30="","",VLOOKUP(B30,Data!$B$5:$F$502,5,FALSE)*D30)</f>
        <v>940</v>
      </c>
      <c r="M30" s="228"/>
      <c r="N30" s="295"/>
      <c r="O30" s="296"/>
      <c r="P30" s="229"/>
      <c r="Q30" s="296"/>
      <c r="R30" s="296"/>
      <c r="S30" s="229"/>
      <c r="T30" s="297"/>
      <c r="U30" s="229"/>
      <c r="V30" s="334">
        <f>IF(D30="","",VLOOKUP(B30,Data!$B$5:$J$502,9,FALSE)*D30)</f>
        <v>5.6280000000000001</v>
      </c>
      <c r="X30" s="657"/>
      <c r="Y30" s="386"/>
      <c r="Z30" s="386"/>
      <c r="AA30" s="386"/>
      <c r="AB30" s="386"/>
    </row>
    <row r="31" spans="1:28" s="468" customFormat="1" ht="19.25" customHeight="1">
      <c r="A31" s="540"/>
      <c r="B31" s="524" t="s">
        <v>1131</v>
      </c>
      <c r="C31" s="324" t="str">
        <f>IF(D31="","",VLOOKUP(B31,Data!$B$5:$L$502,2,FALSE))</f>
        <v/>
      </c>
      <c r="D31" s="381"/>
      <c r="E31" s="312"/>
      <c r="F31" s="325" t="str">
        <f>IF(D31="","",VLOOKUP(B31,Data!$B$5:$L$502,11,FALSE))</f>
        <v/>
      </c>
      <c r="G31" s="326"/>
      <c r="H31" s="327" t="str">
        <f>IF(D31="","",VLOOKUP(B31,Data!$B$5:$D$502,3,FALSE))</f>
        <v/>
      </c>
      <c r="I31" s="327" t="str">
        <f>IF(D31="","",VLOOKUP(B31,Data!$B$5:$M$502,12,FALSE))</f>
        <v/>
      </c>
      <c r="J31" s="227"/>
      <c r="K31" s="325" t="str">
        <f>IF(D31="","",VLOOKUP(B31,Data!$B$5:$E$502,4,FALSE)*D31)</f>
        <v/>
      </c>
      <c r="L31" s="325" t="str">
        <f>IF(D31="","",VLOOKUP(B31,Data!$B$5:$F$502,5,FALSE)*D31)</f>
        <v/>
      </c>
      <c r="M31" s="228"/>
      <c r="N31" s="295"/>
      <c r="O31" s="296"/>
      <c r="P31" s="229"/>
      <c r="Q31" s="296"/>
      <c r="R31" s="296"/>
      <c r="S31" s="229"/>
      <c r="T31" s="297"/>
      <c r="U31" s="229"/>
      <c r="V31" s="334" t="str">
        <f>IF(D31="","",VLOOKUP(B31,Data!$B$5:$J$502,9,FALSE)*D31)</f>
        <v/>
      </c>
      <c r="X31" s="657"/>
      <c r="Y31" s="386"/>
      <c r="Z31" s="386"/>
      <c r="AA31" s="386"/>
      <c r="AB31" s="386"/>
    </row>
    <row r="32" spans="1:28" s="468" customFormat="1" ht="19" customHeight="1">
      <c r="A32" s="540">
        <v>12</v>
      </c>
      <c r="B32" s="584" t="s">
        <v>361</v>
      </c>
      <c r="C32" s="324" t="str">
        <f>IF(D32="","",VLOOKUP(B32,Data!$B$5:$L$502,2,FALSE))</f>
        <v>WQ78290</v>
      </c>
      <c r="D32" s="485">
        <v>10</v>
      </c>
      <c r="E32" s="312"/>
      <c r="F32" s="325">
        <f>IF(D32="","",VLOOKUP(B32,Data!$B$5:$L$502,11,FALSE))</f>
        <v>4283.7299999999996</v>
      </c>
      <c r="G32" s="326">
        <f>IF(D32&gt;0,D32*F32,"-")</f>
        <v>42837.299999999996</v>
      </c>
      <c r="H32" s="327" t="str">
        <f>IF(D32="","",VLOOKUP(B32,Data!$B$5:$D$502,3,FALSE))</f>
        <v>C/T</v>
      </c>
      <c r="I32" s="327" t="str">
        <f>IF(D32="","",VLOOKUP(B32,Data!$B$5:$M$502,12,FALSE))</f>
        <v>Indonesia</v>
      </c>
      <c r="J32" s="356" t="s">
        <v>1132</v>
      </c>
      <c r="K32" s="325">
        <f>IF(D32="","",VLOOKUP(B32,Data!$B$5:$E$502,4,FALSE)*D32)</f>
        <v>3050</v>
      </c>
      <c r="L32" s="325">
        <f>IF(D32="","",VLOOKUP(B32,Data!$B$5:$F$502,5,FALSE)*D32)</f>
        <v>2690</v>
      </c>
      <c r="M32" s="357"/>
      <c r="N32" s="358"/>
      <c r="O32" s="359"/>
      <c r="P32" s="360"/>
      <c r="Q32" s="359"/>
      <c r="R32" s="359"/>
      <c r="S32" s="360"/>
      <c r="T32" s="361"/>
      <c r="U32" s="360"/>
      <c r="V32" s="334">
        <f>IF(D32="","",VLOOKUP(B32,Data!$B$5:$J$502,9,FALSE)*D32)</f>
        <v>15.34</v>
      </c>
      <c r="X32" s="657"/>
      <c r="Y32" s="386"/>
      <c r="Z32" s="386"/>
      <c r="AA32" s="386"/>
      <c r="AB32" s="386"/>
    </row>
    <row r="33" spans="1:28" s="468" customFormat="1" ht="19" customHeight="1">
      <c r="A33" s="540">
        <v>13</v>
      </c>
      <c r="B33" s="584" t="s">
        <v>355</v>
      </c>
      <c r="C33" s="324" t="str">
        <f>IF(D33="","",VLOOKUP(B33,Data!$B$5:$L$502,2,FALSE))</f>
        <v>ZF42500</v>
      </c>
      <c r="D33" s="485">
        <v>5</v>
      </c>
      <c r="E33" s="312"/>
      <c r="F33" s="325">
        <f>IF(D33="","",VLOOKUP(B33,Data!$B$5:$L$502,11,FALSE))</f>
        <v>2302.7199999999998</v>
      </c>
      <c r="G33" s="326">
        <f>IF(D33&gt;0,D33*F33,"-")</f>
        <v>11513.599999999999</v>
      </c>
      <c r="H33" s="327" t="str">
        <f>IF(D33="","",VLOOKUP(B33,Data!$B$5:$D$502,3,FALSE))</f>
        <v>C/T</v>
      </c>
      <c r="I33" s="327" t="str">
        <f>IF(D33="","",VLOOKUP(B33,Data!$B$5:$M$502,12,FALSE))</f>
        <v>Indonesia</v>
      </c>
      <c r="J33" s="356" t="s">
        <v>1132</v>
      </c>
      <c r="K33" s="325">
        <f>IF(D33="","",VLOOKUP(B33,Data!$B$5:$E$502,4,FALSE)*D33)</f>
        <v>1335</v>
      </c>
      <c r="L33" s="325">
        <f>IF(D33="","",VLOOKUP(B33,Data!$B$5:$F$502,5,FALSE)*D33)</f>
        <v>1210</v>
      </c>
      <c r="M33" s="357"/>
      <c r="N33" s="358"/>
      <c r="O33" s="359"/>
      <c r="P33" s="360"/>
      <c r="Q33" s="359"/>
      <c r="R33" s="359"/>
      <c r="S33" s="360"/>
      <c r="T33" s="361"/>
      <c r="U33" s="360"/>
      <c r="V33" s="334">
        <f>IF(D33="","",VLOOKUP(B33,Data!$B$5:$J$502,9,FALSE)*D33)</f>
        <v>7.4399999999999995</v>
      </c>
      <c r="X33" s="657"/>
      <c r="Y33" s="386"/>
      <c r="Z33" s="386"/>
      <c r="AA33" s="386"/>
      <c r="AB33" s="386"/>
    </row>
    <row r="34" spans="1:28" s="468" customFormat="1" ht="19.25" customHeight="1">
      <c r="A34" s="540"/>
      <c r="B34" s="499"/>
      <c r="C34" s="324" t="str">
        <f>IF(D34="","",VLOOKUP(B34,Data!$B$5:$L$502,2,FALSE))</f>
        <v/>
      </c>
      <c r="D34" s="485"/>
      <c r="E34" s="312"/>
      <c r="F34" s="325" t="str">
        <f>IF(D34="","",VLOOKUP(B34,Data!$B$5:$L$502,11,FALSE))</f>
        <v/>
      </c>
      <c r="G34" s="326" t="str">
        <f>IF(D34&gt;0,D34*F34,"-")</f>
        <v>-</v>
      </c>
      <c r="H34" s="327" t="str">
        <f>IF(D34="","",VLOOKUP(B34,Data!$B$5:$D$502,3,FALSE))</f>
        <v/>
      </c>
      <c r="I34" s="327" t="str">
        <f>IF(D34="","",VLOOKUP(B34,Data!$B$5:$M$502,12,FALSE))</f>
        <v/>
      </c>
      <c r="J34" s="356"/>
      <c r="K34" s="325" t="str">
        <f>IF(D34="","",VLOOKUP(B34,Data!$B$5:$E$502,4,FALSE)*D34)</f>
        <v/>
      </c>
      <c r="L34" s="325" t="str">
        <f>IF(D34="","",VLOOKUP(B34,Data!$B$5:$F$502,5,FALSE)*D34)</f>
        <v/>
      </c>
      <c r="M34" s="357"/>
      <c r="N34" s="358"/>
      <c r="O34" s="359"/>
      <c r="P34" s="360"/>
      <c r="Q34" s="359"/>
      <c r="R34" s="359"/>
      <c r="S34" s="360"/>
      <c r="T34" s="361"/>
      <c r="U34" s="360"/>
      <c r="V34" s="334" t="str">
        <f>IF(D34="","",VLOOKUP(B34,Data!$B$5:$J$502,9,FALSE)*D34)</f>
        <v/>
      </c>
      <c r="X34" s="657"/>
      <c r="Y34" s="386"/>
      <c r="Z34" s="386"/>
      <c r="AA34" s="386"/>
      <c r="AB34" s="386"/>
    </row>
    <row r="35" spans="1:28" s="440" customFormat="1" ht="17.5">
      <c r="A35" s="540"/>
      <c r="B35" s="784"/>
      <c r="C35" s="785"/>
      <c r="D35" s="510">
        <f>SUM(D17:D34)</f>
        <v>53</v>
      </c>
      <c r="E35" s="463"/>
      <c r="F35" s="351"/>
      <c r="G35" s="351">
        <f>SUM(G17:G34)</f>
        <v>260459.23</v>
      </c>
      <c r="H35" s="462"/>
      <c r="I35" s="462"/>
      <c r="J35" s="462"/>
      <c r="K35" s="351">
        <f>SUM(K17:K34)</f>
        <v>16340</v>
      </c>
      <c r="L35" s="351">
        <f>SUM(L17:L34)</f>
        <v>14512</v>
      </c>
      <c r="M35" s="351">
        <f>SUM(M18:M34)</f>
        <v>0</v>
      </c>
      <c r="N35" s="351" t="e">
        <f>SUM(#REF!)</f>
        <v>#REF!</v>
      </c>
      <c r="O35" s="351">
        <f>SUM(O18:O34)</f>
        <v>0</v>
      </c>
      <c r="P35" s="351">
        <f>SUM(P18:P34)</f>
        <v>0</v>
      </c>
      <c r="Q35" s="351" t="e">
        <f>SUM(#REF!)</f>
        <v>#REF!</v>
      </c>
      <c r="R35" s="351">
        <f>SUM(R18:R34)</f>
        <v>0</v>
      </c>
      <c r="S35" s="351">
        <f>SUM(S18:S34)</f>
        <v>0</v>
      </c>
      <c r="T35" s="351"/>
      <c r="U35" s="351">
        <f>SUM(U18:U34)</f>
        <v>0</v>
      </c>
      <c r="V35" s="354">
        <f>SUM(V17:V34)</f>
        <v>85.779999999999987</v>
      </c>
      <c r="X35" s="623"/>
    </row>
    <row r="36" spans="1:28" ht="16.5">
      <c r="A36" s="540"/>
      <c r="B36" s="786"/>
      <c r="C36" s="787"/>
      <c r="D36" s="511"/>
      <c r="E36" s="412"/>
      <c r="F36" s="183" t="s">
        <v>821</v>
      </c>
      <c r="G36" s="180"/>
      <c r="H36" s="442"/>
      <c r="I36" s="442"/>
      <c r="J36" s="442"/>
      <c r="K36" s="184"/>
      <c r="L36" s="180"/>
      <c r="M36" s="414"/>
      <c r="N36" s="413"/>
      <c r="O36" s="413"/>
      <c r="P36" s="413"/>
      <c r="Q36" s="413"/>
      <c r="R36" s="413"/>
      <c r="S36" s="413"/>
      <c r="T36" s="414"/>
      <c r="U36" s="414"/>
      <c r="V36" s="182"/>
    </row>
    <row r="37" spans="1:28" ht="13">
      <c r="A37" s="393" t="s">
        <v>530</v>
      </c>
      <c r="B37" s="394"/>
      <c r="C37" s="444"/>
      <c r="D37" s="512" t="s">
        <v>538</v>
      </c>
      <c r="E37" s="407"/>
      <c r="F37" s="80" t="s">
        <v>83</v>
      </c>
      <c r="G37" s="84"/>
      <c r="H37" s="423" t="s">
        <v>84</v>
      </c>
      <c r="I37" s="446"/>
      <c r="J37" s="175" t="s">
        <v>85</v>
      </c>
      <c r="K37" s="175"/>
      <c r="L37" s="765" t="s">
        <v>86</v>
      </c>
      <c r="M37" s="766"/>
      <c r="N37" s="766"/>
      <c r="O37" s="766"/>
      <c r="P37" s="766"/>
      <c r="Q37" s="766"/>
      <c r="R37" s="766"/>
      <c r="S37" s="766"/>
      <c r="T37" s="766"/>
      <c r="U37" s="766"/>
      <c r="V37" s="767"/>
    </row>
    <row r="38" spans="1:28" ht="13">
      <c r="A38" s="400" t="s">
        <v>531</v>
      </c>
      <c r="C38" s="409"/>
      <c r="D38" s="501" t="s">
        <v>88</v>
      </c>
      <c r="F38" s="768"/>
      <c r="G38" s="769"/>
      <c r="H38" s="400" t="s">
        <v>89</v>
      </c>
      <c r="I38" s="447"/>
      <c r="J38" s="177" t="s">
        <v>90</v>
      </c>
      <c r="K38" s="177"/>
      <c r="L38" s="173"/>
      <c r="V38" s="178"/>
    </row>
    <row r="39" spans="1:28">
      <c r="A39" s="400" t="s">
        <v>532</v>
      </c>
      <c r="C39" s="401"/>
      <c r="F39" s="768"/>
      <c r="G39" s="769"/>
      <c r="H39" s="400"/>
      <c r="I39" s="447"/>
      <c r="J39" s="177" t="s">
        <v>94</v>
      </c>
      <c r="K39" s="177"/>
      <c r="L39" s="173"/>
      <c r="V39" s="178"/>
    </row>
    <row r="40" spans="1:28" ht="12" customHeight="1">
      <c r="A40" s="412"/>
      <c r="B40" s="413"/>
      <c r="C40" s="448"/>
      <c r="D40" s="501" t="s">
        <v>95</v>
      </c>
      <c r="F40" s="768"/>
      <c r="G40" s="769"/>
      <c r="H40" s="400" t="s">
        <v>96</v>
      </c>
      <c r="I40" s="447"/>
      <c r="J40" s="177"/>
      <c r="K40" s="177"/>
      <c r="L40" s="173"/>
      <c r="V40" s="178"/>
    </row>
    <row r="41" spans="1:28" ht="13">
      <c r="A41" s="393" t="s">
        <v>97</v>
      </c>
      <c r="B41" s="407"/>
      <c r="C41" s="395"/>
      <c r="D41" s="501" t="s">
        <v>98</v>
      </c>
      <c r="F41" s="88" t="s">
        <v>99</v>
      </c>
      <c r="G41" s="85"/>
      <c r="H41" s="400" t="s">
        <v>89</v>
      </c>
      <c r="I41" s="447"/>
      <c r="J41" s="177" t="s">
        <v>100</v>
      </c>
      <c r="K41" s="177"/>
      <c r="L41" s="173"/>
      <c r="V41" s="178"/>
    </row>
    <row r="42" spans="1:28" ht="14.25" customHeight="1">
      <c r="A42" s="400" t="s">
        <v>546</v>
      </c>
      <c r="C42" s="401"/>
      <c r="D42" s="501" t="s">
        <v>101</v>
      </c>
      <c r="F42" s="89"/>
      <c r="G42" s="187"/>
      <c r="H42" s="400" t="s">
        <v>102</v>
      </c>
      <c r="I42" s="447"/>
      <c r="J42" s="177" t="s">
        <v>533</v>
      </c>
      <c r="K42" s="177"/>
      <c r="L42" s="770" t="s">
        <v>104</v>
      </c>
      <c r="M42" s="771"/>
      <c r="N42" s="771"/>
      <c r="O42" s="771"/>
      <c r="P42" s="771"/>
      <c r="Q42" s="771"/>
      <c r="R42" s="771"/>
      <c r="S42" s="771"/>
      <c r="T42" s="771"/>
      <c r="U42" s="771"/>
      <c r="V42" s="772"/>
    </row>
    <row r="43" spans="1:28" ht="16.25" customHeight="1">
      <c r="A43" s="412"/>
      <c r="B43" s="413"/>
      <c r="C43" s="414"/>
      <c r="D43" s="513"/>
      <c r="E43" s="413"/>
      <c r="F43" s="778" t="s">
        <v>1130</v>
      </c>
      <c r="G43" s="782"/>
      <c r="H43" s="778" t="s">
        <v>1129</v>
      </c>
      <c r="I43" s="782"/>
      <c r="J43" s="181" t="s">
        <v>105</v>
      </c>
      <c r="K43" s="181"/>
      <c r="L43" s="762" t="s">
        <v>106</v>
      </c>
      <c r="M43" s="763"/>
      <c r="N43" s="763"/>
      <c r="O43" s="763"/>
      <c r="P43" s="763"/>
      <c r="Q43" s="763"/>
      <c r="R43" s="763"/>
      <c r="S43" s="763"/>
      <c r="T43" s="763"/>
      <c r="U43" s="763"/>
      <c r="V43" s="764"/>
    </row>
    <row r="44" spans="1:28" ht="18" customHeight="1"/>
    <row r="45" spans="1:28" ht="18" customHeight="1"/>
    <row r="46" spans="1:28" ht="35" customHeight="1"/>
    <row r="47" spans="1:28" s="460" customFormat="1" ht="17.25" customHeight="1">
      <c r="A47" s="203" t="s">
        <v>942</v>
      </c>
      <c r="B47" s="169"/>
      <c r="C47" s="203" t="s">
        <v>597</v>
      </c>
      <c r="D47" s="500"/>
      <c r="E47" s="168"/>
      <c r="F47" s="203" t="s">
        <v>936</v>
      </c>
      <c r="G47" s="169"/>
      <c r="H47" s="203" t="s">
        <v>597</v>
      </c>
      <c r="K47" s="225"/>
      <c r="L47" s="225"/>
      <c r="V47" s="226"/>
      <c r="X47" s="624"/>
    </row>
    <row r="48" spans="1:28" s="460" customFormat="1" ht="17.25" customHeight="1">
      <c r="A48" s="203" t="s">
        <v>943</v>
      </c>
      <c r="B48" s="169"/>
      <c r="C48" s="203" t="s">
        <v>948</v>
      </c>
      <c r="D48" s="500"/>
      <c r="E48" s="168"/>
      <c r="F48" s="203" t="s">
        <v>937</v>
      </c>
      <c r="G48" s="169"/>
      <c r="H48" s="203" t="s">
        <v>947</v>
      </c>
      <c r="K48" s="225"/>
      <c r="L48" s="225"/>
      <c r="V48" s="226"/>
      <c r="X48" s="624"/>
    </row>
    <row r="49" spans="1:26" s="460" customFormat="1" ht="17.25" customHeight="1">
      <c r="A49" s="203" t="s">
        <v>944</v>
      </c>
      <c r="B49" s="169"/>
      <c r="C49" s="203" t="s">
        <v>947</v>
      </c>
      <c r="D49" s="500"/>
      <c r="E49" s="168"/>
      <c r="F49" s="203" t="s">
        <v>938</v>
      </c>
      <c r="G49" s="169"/>
      <c r="H49" s="203" t="s">
        <v>597</v>
      </c>
      <c r="K49" s="225"/>
      <c r="L49" s="225"/>
      <c r="V49" s="226"/>
      <c r="X49" s="624"/>
    </row>
    <row r="50" spans="1:26" s="460" customFormat="1" ht="17.25" customHeight="1">
      <c r="A50" s="203" t="s">
        <v>945</v>
      </c>
      <c r="B50" s="169"/>
      <c r="C50" s="203" t="s">
        <v>597</v>
      </c>
      <c r="D50" s="500"/>
      <c r="E50" s="168"/>
      <c r="F50" s="203" t="s">
        <v>939</v>
      </c>
      <c r="G50" s="169"/>
      <c r="H50" s="203" t="s">
        <v>597</v>
      </c>
      <c r="K50" s="225"/>
      <c r="L50" s="225"/>
      <c r="V50" s="226"/>
      <c r="X50" s="624"/>
    </row>
    <row r="51" spans="1:26" s="460" customFormat="1" ht="17.25" customHeight="1">
      <c r="A51" s="203" t="s">
        <v>946</v>
      </c>
      <c r="B51" s="169"/>
      <c r="C51" s="203" t="s">
        <v>597</v>
      </c>
      <c r="D51" s="500"/>
      <c r="E51" s="168"/>
      <c r="F51" s="203" t="s">
        <v>941</v>
      </c>
      <c r="G51" s="169"/>
      <c r="H51" s="203" t="s">
        <v>597</v>
      </c>
      <c r="K51" s="225"/>
      <c r="L51" s="225"/>
      <c r="V51" s="226"/>
      <c r="X51" s="624"/>
    </row>
    <row r="52" spans="1:26" ht="20">
      <c r="A52" s="168"/>
      <c r="B52" s="168"/>
      <c r="C52" s="168"/>
      <c r="D52" s="500"/>
      <c r="E52" s="168"/>
      <c r="F52" s="203" t="s">
        <v>940</v>
      </c>
      <c r="H52" s="203" t="s">
        <v>597</v>
      </c>
    </row>
    <row r="53" spans="1:26" ht="14">
      <c r="A53" s="459"/>
      <c r="B53" s="435"/>
      <c r="C53" s="167"/>
      <c r="D53" s="514"/>
      <c r="X53" s="386"/>
      <c r="Y53" s="632" t="s">
        <v>1079</v>
      </c>
      <c r="Z53" s="633">
        <v>2</v>
      </c>
    </row>
    <row r="54" spans="1:26" ht="14">
      <c r="A54" s="450"/>
      <c r="B54" s="435"/>
      <c r="C54" s="167"/>
      <c r="D54" s="514"/>
      <c r="X54" s="386"/>
      <c r="Y54" s="632" t="s">
        <v>1080</v>
      </c>
      <c r="Z54" s="633">
        <v>2</v>
      </c>
    </row>
    <row r="55" spans="1:26" ht="14">
      <c r="A55" s="452"/>
      <c r="B55" s="435"/>
      <c r="C55" s="167"/>
      <c r="D55" s="514"/>
      <c r="X55" s="386"/>
    </row>
    <row r="56" spans="1:26" ht="14">
      <c r="A56" s="452"/>
      <c r="B56" s="435"/>
      <c r="C56" s="167"/>
      <c r="D56" s="514"/>
      <c r="X56" s="386"/>
      <c r="Y56" s="632" t="s">
        <v>1083</v>
      </c>
      <c r="Z56" s="501">
        <v>2</v>
      </c>
    </row>
    <row r="57" spans="1:26" ht="14">
      <c r="A57" s="452"/>
      <c r="B57" s="435"/>
      <c r="C57" s="167"/>
      <c r="D57" s="514"/>
      <c r="X57" s="386"/>
      <c r="Y57" s="632" t="s">
        <v>1087</v>
      </c>
      <c r="Z57" s="501">
        <v>19</v>
      </c>
    </row>
    <row r="58" spans="1:26" ht="14">
      <c r="A58" s="452"/>
      <c r="B58" s="435"/>
      <c r="C58" s="167"/>
      <c r="D58" s="514"/>
      <c r="X58" s="386"/>
      <c r="Y58" s="632" t="s">
        <v>1089</v>
      </c>
      <c r="Z58" s="501">
        <v>2</v>
      </c>
    </row>
    <row r="59" spans="1:26" ht="14">
      <c r="A59" s="452"/>
      <c r="B59" s="435"/>
      <c r="C59" s="167"/>
      <c r="D59" s="514"/>
      <c r="X59" s="386"/>
      <c r="Y59" s="632" t="s">
        <v>1105</v>
      </c>
      <c r="Z59" s="501">
        <v>1</v>
      </c>
    </row>
    <row r="60" spans="1:26" ht="14">
      <c r="A60" s="435"/>
      <c r="B60" s="435"/>
      <c r="C60" s="167"/>
      <c r="D60" s="514"/>
      <c r="X60" s="386"/>
      <c r="Y60" s="632" t="s">
        <v>1106</v>
      </c>
      <c r="Z60" s="501">
        <v>2</v>
      </c>
    </row>
    <row r="61" spans="1:26" ht="14">
      <c r="A61" s="452"/>
      <c r="B61" s="435"/>
      <c r="C61" s="167"/>
      <c r="D61" s="514"/>
      <c r="X61" s="386"/>
      <c r="Y61" s="632" t="s">
        <v>1090</v>
      </c>
      <c r="Z61" s="501">
        <v>3</v>
      </c>
    </row>
    <row r="62" spans="1:26" ht="14">
      <c r="A62" s="452"/>
      <c r="B62" s="435"/>
      <c r="C62" s="167"/>
      <c r="D62" s="514"/>
      <c r="X62" s="386"/>
      <c r="Y62" s="632" t="s">
        <v>1091</v>
      </c>
      <c r="Z62" s="501">
        <v>1</v>
      </c>
    </row>
    <row r="63" spans="1:26" ht="14">
      <c r="A63" s="452"/>
      <c r="B63" s="435"/>
      <c r="C63" s="167"/>
      <c r="D63" s="514"/>
      <c r="X63" s="386"/>
      <c r="Y63" s="632" t="s">
        <v>1078</v>
      </c>
      <c r="Z63" s="501">
        <v>1</v>
      </c>
    </row>
    <row r="64" spans="1:26" ht="14">
      <c r="A64" s="452"/>
      <c r="B64" s="435"/>
      <c r="C64" s="167"/>
      <c r="D64" s="514"/>
      <c r="X64" s="386"/>
      <c r="Y64" s="632" t="s">
        <v>1107</v>
      </c>
      <c r="Z64" s="501">
        <v>1</v>
      </c>
    </row>
    <row r="65" spans="1:27" ht="14">
      <c r="A65" s="452"/>
      <c r="B65" s="435"/>
      <c r="C65" s="167"/>
      <c r="D65" s="514"/>
      <c r="X65" s="386"/>
      <c r="Y65" s="632" t="s">
        <v>1092</v>
      </c>
      <c r="Z65" s="501">
        <v>15</v>
      </c>
    </row>
    <row r="66" spans="1:27" ht="14">
      <c r="A66" s="452"/>
      <c r="B66" s="435"/>
      <c r="C66" s="167"/>
      <c r="D66" s="514"/>
      <c r="X66" s="386"/>
      <c r="Y66" s="632" t="s">
        <v>1108</v>
      </c>
      <c r="Z66" s="633">
        <v>1</v>
      </c>
    </row>
    <row r="67" spans="1:27" ht="14">
      <c r="A67" s="452"/>
      <c r="B67" s="435"/>
      <c r="C67" s="167"/>
      <c r="D67" s="514"/>
      <c r="X67" s="386"/>
      <c r="Y67" s="632" t="s">
        <v>1093</v>
      </c>
      <c r="Z67" s="633">
        <v>3</v>
      </c>
    </row>
    <row r="68" spans="1:27" ht="14">
      <c r="A68" s="452"/>
      <c r="B68" s="435"/>
      <c r="C68" s="167"/>
      <c r="D68" s="514"/>
      <c r="X68" s="386"/>
      <c r="Y68" s="632" t="s">
        <v>1109</v>
      </c>
      <c r="Z68" s="633">
        <v>1</v>
      </c>
    </row>
    <row r="69" spans="1:27" ht="14">
      <c r="A69" s="452"/>
      <c r="B69" s="435"/>
      <c r="C69" s="167"/>
      <c r="D69" s="514"/>
      <c r="X69" s="386"/>
      <c r="Y69" s="632" t="s">
        <v>1077</v>
      </c>
      <c r="Z69" s="633">
        <v>13</v>
      </c>
    </row>
    <row r="70" spans="1:27" ht="14">
      <c r="A70" s="452"/>
      <c r="B70" s="435"/>
      <c r="C70" s="167"/>
      <c r="D70" s="514"/>
      <c r="X70" s="632"/>
      <c r="Y70" s="632" t="s">
        <v>1096</v>
      </c>
      <c r="Z70" s="633">
        <v>4</v>
      </c>
    </row>
    <row r="71" spans="1:27" ht="14">
      <c r="A71" s="452"/>
      <c r="B71" s="435"/>
      <c r="C71" s="167"/>
      <c r="D71" s="514"/>
      <c r="X71" s="632"/>
      <c r="Y71" s="501"/>
      <c r="Z71" s="501">
        <f>SUM(Z53:Z70)</f>
        <v>73</v>
      </c>
      <c r="AA71" s="386">
        <f>Z71-34</f>
        <v>39</v>
      </c>
    </row>
    <row r="72" spans="1:27" ht="14">
      <c r="A72" s="452"/>
      <c r="B72" s="435"/>
      <c r="C72" s="167"/>
      <c r="D72" s="514"/>
      <c r="X72" s="632"/>
      <c r="Y72" s="501"/>
      <c r="Z72" s="501"/>
    </row>
    <row r="73" spans="1:27" ht="14">
      <c r="A73" s="452"/>
      <c r="B73" s="435"/>
      <c r="C73" s="167"/>
      <c r="D73" s="514"/>
      <c r="X73" s="632"/>
      <c r="Y73" s="501"/>
      <c r="Z73" s="501"/>
    </row>
    <row r="74" spans="1:27" ht="14">
      <c r="A74" s="435"/>
      <c r="B74" s="435"/>
      <c r="C74" s="167"/>
      <c r="D74" s="514"/>
      <c r="X74" s="632"/>
      <c r="Y74" s="501"/>
      <c r="Z74" s="501"/>
    </row>
    <row r="75" spans="1:27" ht="14">
      <c r="B75" s="435"/>
      <c r="C75" s="167"/>
      <c r="D75" s="514"/>
      <c r="X75" s="632"/>
      <c r="Y75" s="501"/>
      <c r="Z75" s="501"/>
    </row>
    <row r="76" spans="1:27" ht="14">
      <c r="B76" s="435"/>
      <c r="C76" s="167"/>
      <c r="D76" s="514"/>
    </row>
    <row r="77" spans="1:27" ht="14">
      <c r="B77" s="435"/>
      <c r="C77" s="167"/>
      <c r="D77" s="514"/>
    </row>
    <row r="78" spans="1:27" ht="14">
      <c r="B78" s="435"/>
      <c r="C78" s="167"/>
      <c r="D78" s="514"/>
    </row>
    <row r="79" spans="1:27" ht="14">
      <c r="B79" s="435"/>
      <c r="C79" s="167"/>
      <c r="D79" s="514"/>
    </row>
    <row r="80" spans="1:27"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sheetData>
  <mergeCells count="9">
    <mergeCell ref="F43:G43"/>
    <mergeCell ref="H43:I43"/>
    <mergeCell ref="L43:V43"/>
    <mergeCell ref="B35:C36"/>
    <mergeCell ref="L37:V37"/>
    <mergeCell ref="F38:G38"/>
    <mergeCell ref="F39:G39"/>
    <mergeCell ref="F40:G40"/>
    <mergeCell ref="L42:V42"/>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4BCC7-84D6-431F-9252-A04477B1812E}">
  <sheetPr>
    <pageSetUpPr fitToPage="1"/>
  </sheetPr>
  <dimension ref="A1:AB83"/>
  <sheetViews>
    <sheetView topLeftCell="A13"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59"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58"/>
      <c r="I10" s="65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1057</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59"/>
      <c r="Y18" s="386"/>
      <c r="Z18" s="386"/>
      <c r="AA18" s="386"/>
      <c r="AB18" s="386"/>
    </row>
    <row r="19" spans="1:28" s="468" customFormat="1" ht="19.25" customHeight="1">
      <c r="A19" s="540">
        <v>1</v>
      </c>
      <c r="B19" s="584" t="s">
        <v>409</v>
      </c>
      <c r="C19" s="324" t="str">
        <f>IF(D19="","",VLOOKUP(B19,Data!$B$5:$L$502,2,FALSE))</f>
        <v>ZU62650</v>
      </c>
      <c r="D19" s="485">
        <v>3</v>
      </c>
      <c r="E19" s="525" t="s">
        <v>528</v>
      </c>
      <c r="F19" s="325">
        <f>IF(D19="","",VLOOKUP(B19,Data!$B$5:$L$502,11,FALSE))</f>
        <v>6876.72</v>
      </c>
      <c r="G19" s="326">
        <f t="shared" ref="G19:G24" si="0">IF(D19&gt;0,D19*F19,"-")</f>
        <v>20630.16</v>
      </c>
      <c r="H19" s="327" t="str">
        <f>IF(D19="","",VLOOKUP(B19,Data!$B$5:$D$502,3,FALSE))</f>
        <v>C/T</v>
      </c>
      <c r="I19" s="327" t="str">
        <f>IF(D19="","",VLOOKUP(B19,Data!$B$5:$M$502,12,FALSE))</f>
        <v>Indonesia</v>
      </c>
      <c r="J19" s="356" t="s">
        <v>1056</v>
      </c>
      <c r="K19" s="325">
        <f>IF(D19="","",VLOOKUP(B19,Data!$B$5:$E$502,4,FALSE)*D19)</f>
        <v>1014</v>
      </c>
      <c r="L19" s="325">
        <f>IF(D19="","",VLOOKUP(B19,Data!$B$5:$F$502,5,FALSE)*D19)</f>
        <v>912</v>
      </c>
      <c r="M19" s="357"/>
      <c r="N19" s="358"/>
      <c r="O19" s="359"/>
      <c r="P19" s="360"/>
      <c r="Q19" s="359"/>
      <c r="R19" s="359"/>
      <c r="S19" s="360"/>
      <c r="T19" s="361"/>
      <c r="U19" s="360"/>
      <c r="V19" s="334">
        <f>IF(D19="","",VLOOKUP(B19,Data!$B$5:$J$502,9,FALSE)*D19)</f>
        <v>5.4180000000000001</v>
      </c>
      <c r="X19" s="659"/>
      <c r="Y19" s="386"/>
      <c r="Z19" s="386"/>
      <c r="AA19" s="386"/>
      <c r="AB19" s="386"/>
    </row>
    <row r="20" spans="1:28" s="468" customFormat="1" ht="19.25" customHeight="1">
      <c r="A20" s="540">
        <v>2</v>
      </c>
      <c r="B20" s="584" t="s">
        <v>330</v>
      </c>
      <c r="C20" s="324" t="str">
        <f>IF(D20="","",VLOOKUP(B20,Data!$B$5:$L$502,2,FALSE))</f>
        <v>ZV78120</v>
      </c>
      <c r="D20" s="485">
        <v>1</v>
      </c>
      <c r="E20" s="525"/>
      <c r="F20" s="325">
        <f>IF(D20="","",VLOOKUP(B20,Data!$B$5:$L$502,11,FALSE))</f>
        <v>8032.52</v>
      </c>
      <c r="G20" s="326">
        <f t="shared" si="0"/>
        <v>8032.52</v>
      </c>
      <c r="H20" s="327" t="str">
        <f>IF(D20="","",VLOOKUP(B20,Data!$B$5:$D$502,3,FALSE))</f>
        <v>C/T</v>
      </c>
      <c r="I20" s="327" t="str">
        <f>IF(D20="","",VLOOKUP(B20,Data!$B$5:$M$502,12,FALSE))</f>
        <v>Indonesia</v>
      </c>
      <c r="J20" s="356" t="s">
        <v>1056</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659"/>
      <c r="Y20" s="386"/>
      <c r="Z20" s="386"/>
      <c r="AA20" s="386"/>
      <c r="AB20" s="386"/>
    </row>
    <row r="21" spans="1:28" s="468" customFormat="1" ht="19.25" customHeight="1">
      <c r="A21" s="540">
        <v>3</v>
      </c>
      <c r="B21" s="584" t="s">
        <v>313</v>
      </c>
      <c r="C21" s="324" t="str">
        <f>IF(D21="","",VLOOKUP(B21,Data!$B$5:$L$502,2,FALSE))</f>
        <v>ZV78220</v>
      </c>
      <c r="D21" s="485">
        <v>1</v>
      </c>
      <c r="E21" s="525" t="s">
        <v>529</v>
      </c>
      <c r="F21" s="325">
        <f>IF(D21="","",VLOOKUP(B21,Data!$B$5:$L$502,11,FALSE))</f>
        <v>7364.57</v>
      </c>
      <c r="G21" s="326">
        <f t="shared" si="0"/>
        <v>7364.57</v>
      </c>
      <c r="H21" s="327" t="str">
        <f>IF(D21="","",VLOOKUP(B21,Data!$B$5:$D$502,3,FALSE))</f>
        <v>C/T</v>
      </c>
      <c r="I21" s="327" t="str">
        <f>IF(D21="","",VLOOKUP(B21,Data!$B$5:$M$502,12,FALSE))</f>
        <v>Indonesia</v>
      </c>
      <c r="J21" s="356" t="s">
        <v>1056</v>
      </c>
      <c r="K21" s="325">
        <f>IF(D21="","",VLOOKUP(B21,Data!$B$5:$E$502,4,FALSE)*D21)</f>
        <v>345</v>
      </c>
      <c r="L21" s="325">
        <f>IF(D21="","",VLOOKUP(B21,Data!$B$5:$F$502,5,FALSE)*D21)</f>
        <v>304</v>
      </c>
      <c r="M21" s="357"/>
      <c r="N21" s="358"/>
      <c r="O21" s="359"/>
      <c r="P21" s="360"/>
      <c r="Q21" s="359"/>
      <c r="R21" s="359"/>
      <c r="S21" s="360"/>
      <c r="T21" s="361"/>
      <c r="U21" s="360"/>
      <c r="V21" s="334">
        <f>IF(D21="","",VLOOKUP(B21,Data!$B$5:$J$502,9,FALSE)*D21)</f>
        <v>1.806</v>
      </c>
      <c r="X21" s="659"/>
      <c r="Y21" s="386"/>
      <c r="Z21" s="386"/>
      <c r="AA21" s="386"/>
      <c r="AB21" s="386"/>
    </row>
    <row r="22" spans="1:28" s="468" customFormat="1" ht="19.25" customHeight="1">
      <c r="A22" s="540">
        <v>4</v>
      </c>
      <c r="B22" s="584" t="s">
        <v>378</v>
      </c>
      <c r="C22" s="324" t="str">
        <f>IF(D22="","",VLOOKUP(B22,Data!$B$5:$L$502,2,FALSE))</f>
        <v>WQ78270</v>
      </c>
      <c r="D22" s="485">
        <v>2</v>
      </c>
      <c r="E22" s="525"/>
      <c r="F22" s="325">
        <f>IF(D22="","",VLOOKUP(B22,Data!$B$5:$L$502,11,FALSE))</f>
        <v>5429.44</v>
      </c>
      <c r="G22" s="326">
        <f t="shared" si="0"/>
        <v>10858.88</v>
      </c>
      <c r="H22" s="327" t="str">
        <f>IF(D22="","",VLOOKUP(B22,Data!$B$5:$D$502,3,FALSE))</f>
        <v>C/T</v>
      </c>
      <c r="I22" s="327" t="str">
        <f>IF(D22="","",VLOOKUP(B22,Data!$B$5:$M$502,12,FALSE))</f>
        <v>Indonesia</v>
      </c>
      <c r="J22" s="356" t="s">
        <v>1056</v>
      </c>
      <c r="K22" s="325">
        <f>IF(D22="","",VLOOKUP(B22,Data!$B$5:$E$502,4,FALSE)*D22)</f>
        <v>610</v>
      </c>
      <c r="L22" s="325">
        <f>IF(D22="","",VLOOKUP(B22,Data!$B$5:$F$502,5,FALSE)*D22)</f>
        <v>538</v>
      </c>
      <c r="M22" s="357"/>
      <c r="N22" s="358"/>
      <c r="O22" s="359"/>
      <c r="P22" s="360"/>
      <c r="Q22" s="359"/>
      <c r="R22" s="359"/>
      <c r="S22" s="360"/>
      <c r="T22" s="361"/>
      <c r="U22" s="360"/>
      <c r="V22" s="334">
        <f>IF(D22="","",VLOOKUP(B22,Data!$B$5:$J$502,9,FALSE)*D22)</f>
        <v>3.0680000000000001</v>
      </c>
      <c r="X22" s="659"/>
      <c r="Y22" s="386"/>
      <c r="Z22" s="386"/>
      <c r="AA22" s="386"/>
      <c r="AB22" s="386"/>
    </row>
    <row r="23" spans="1:28" s="468" customFormat="1" ht="19.25" customHeight="1">
      <c r="A23" s="540">
        <v>5</v>
      </c>
      <c r="B23" s="584" t="s">
        <v>40</v>
      </c>
      <c r="C23" s="324" t="str">
        <f>IF(D23="","",VLOOKUP(B23,Data!$B$5:$L$502,2,FALSE))</f>
        <v>ZJ54410</v>
      </c>
      <c r="D23" s="485">
        <v>1</v>
      </c>
      <c r="E23" s="312" t="s">
        <v>971</v>
      </c>
      <c r="F23" s="325">
        <f>IF(D23="","",VLOOKUP(B23,Data!$B$5:$L$502,11,FALSE))</f>
        <v>4657.7700000000004</v>
      </c>
      <c r="G23" s="326">
        <f t="shared" si="0"/>
        <v>4657.7700000000004</v>
      </c>
      <c r="H23" s="327" t="str">
        <f>IF(D23="","",VLOOKUP(B23,Data!$B$5:$D$502,3,FALSE))</f>
        <v>C/T</v>
      </c>
      <c r="I23" s="327" t="str">
        <f>IF(D23="","",VLOOKUP(B23,Data!$B$5:$M$502,12,FALSE))</f>
        <v>Indonesia</v>
      </c>
      <c r="J23" s="356" t="s">
        <v>1056</v>
      </c>
      <c r="K23" s="325">
        <f>IF(D23="","",VLOOKUP(B23,Data!$B$5:$E$502,4,FALSE)*D23)</f>
        <v>305</v>
      </c>
      <c r="L23" s="325">
        <f>IF(D23="","",VLOOKUP(B23,Data!$B$5:$F$502,5,FALSE)*D23)</f>
        <v>269</v>
      </c>
      <c r="M23" s="357"/>
      <c r="N23" s="358"/>
      <c r="O23" s="359"/>
      <c r="P23" s="360"/>
      <c r="Q23" s="359"/>
      <c r="R23" s="359"/>
      <c r="S23" s="360"/>
      <c r="T23" s="361"/>
      <c r="U23" s="360"/>
      <c r="V23" s="334">
        <f>IF(D23="","",VLOOKUP(B23,Data!$B$5:$J$502,9,FALSE)*D23)</f>
        <v>1.534</v>
      </c>
      <c r="X23" s="659"/>
      <c r="Y23" s="386"/>
      <c r="Z23" s="386"/>
      <c r="AA23" s="386"/>
      <c r="AB23" s="386"/>
    </row>
    <row r="24" spans="1:28" s="468" customFormat="1" ht="19.25" customHeight="1">
      <c r="A24" s="540">
        <v>6</v>
      </c>
      <c r="B24" s="584" t="s">
        <v>382</v>
      </c>
      <c r="C24" s="324" t="str">
        <f>IF(D24="","",VLOOKUP(B24,Data!$B$5:$L$502,2,FALSE))</f>
        <v>WQ78310</v>
      </c>
      <c r="D24" s="485">
        <v>1</v>
      </c>
      <c r="E24" s="312"/>
      <c r="F24" s="325">
        <f>IF(D24="","",VLOOKUP(B24,Data!$B$5:$L$502,11,FALSE))</f>
        <v>6409.6</v>
      </c>
      <c r="G24" s="326">
        <f t="shared" si="0"/>
        <v>6409.6</v>
      </c>
      <c r="H24" s="327" t="str">
        <f>IF(D24="","",VLOOKUP(B24,Data!$B$5:$D$502,3,FALSE))</f>
        <v>C/T</v>
      </c>
      <c r="I24" s="327" t="str">
        <f>IF(D24="","",VLOOKUP(B24,Data!$B$5:$M$502,12,FALSE))</f>
        <v>Indonesia</v>
      </c>
      <c r="J24" s="356" t="s">
        <v>1056</v>
      </c>
      <c r="K24" s="325">
        <f>IF(D24="","",VLOOKUP(B24,Data!$B$5:$E$502,4,FALSE)*D24)</f>
        <v>317</v>
      </c>
      <c r="L24" s="325">
        <f>IF(D24="","",VLOOKUP(B24,Data!$B$5:$F$502,5,FALSE)*D24)</f>
        <v>279</v>
      </c>
      <c r="M24" s="357"/>
      <c r="N24" s="358"/>
      <c r="O24" s="359"/>
      <c r="P24" s="360"/>
      <c r="Q24" s="359"/>
      <c r="R24" s="359"/>
      <c r="S24" s="360"/>
      <c r="T24" s="361"/>
      <c r="U24" s="360"/>
      <c r="V24" s="334">
        <f>IF(D24="","",VLOOKUP(B24,Data!$B$5:$J$502,9,FALSE)*D24)</f>
        <v>1.806</v>
      </c>
      <c r="X24" s="659"/>
      <c r="Y24" s="386"/>
      <c r="Z24" s="386"/>
      <c r="AA24" s="386"/>
      <c r="AB24" s="386"/>
    </row>
    <row r="25" spans="1:28" s="468" customFormat="1" ht="19.25" customHeight="1">
      <c r="A25" s="540"/>
      <c r="B25" s="524" t="s">
        <v>1069</v>
      </c>
      <c r="C25" s="324" t="str">
        <f>IF(D25="","",VLOOKUP(B25,Data!$B$5:$L$502,2,FALSE))</f>
        <v/>
      </c>
      <c r="D25" s="381"/>
      <c r="E25" s="312"/>
      <c r="F25" s="325" t="str">
        <f>IF(D25="","",VLOOKUP(B25,Data!$B$5:$L$502,11,FALSE))</f>
        <v/>
      </c>
      <c r="G25" s="326"/>
      <c r="H25" s="327" t="str">
        <f>IF(D25="","",VLOOKUP(B25,Data!$B$5:$D$502,3,FALSE))</f>
        <v/>
      </c>
      <c r="I25" s="327" t="str">
        <f>IF(D25="","",VLOOKUP(B25,Data!$B$5:$M$502,12,FALSE))</f>
        <v/>
      </c>
      <c r="J25" s="227"/>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659"/>
      <c r="Y25" s="386"/>
      <c r="Z25" s="386"/>
      <c r="AA25" s="386"/>
      <c r="AB25" s="386"/>
    </row>
    <row r="26" spans="1:28" s="468" customFormat="1" ht="19.25" customHeight="1">
      <c r="A26" s="540">
        <v>7</v>
      </c>
      <c r="B26" s="584" t="s">
        <v>25</v>
      </c>
      <c r="C26" s="324" t="str">
        <f>IF(D26="","",VLOOKUP(B26,Data!$B$5:$L$502,2,FALSE))</f>
        <v>ZJ73720</v>
      </c>
      <c r="D26" s="485">
        <v>5</v>
      </c>
      <c r="E26" s="312"/>
      <c r="F26" s="325">
        <f>IF(D26="","",VLOOKUP(B26,Data!$B$5:$L$502,11,FALSE))</f>
        <v>2445.35</v>
      </c>
      <c r="G26" s="326">
        <f t="shared" ref="G26:G31" si="1">IF(D26&gt;0,D26*F26,"-")</f>
        <v>12226.75</v>
      </c>
      <c r="H26" s="327" t="str">
        <f>IF(D26="","",VLOOKUP(B26,Data!$B$5:$D$502,3,FALSE))</f>
        <v>C/T</v>
      </c>
      <c r="I26" s="327" t="str">
        <f>IF(D26="","",VLOOKUP(B26,Data!$B$5:$M$502,12,FALSE))</f>
        <v>Indonesia</v>
      </c>
      <c r="J26" s="356" t="s">
        <v>1070</v>
      </c>
      <c r="K26" s="325">
        <f>IF(D26="","",VLOOKUP(B26,Data!$B$5:$E$502,4,FALSE)*D26)</f>
        <v>1100</v>
      </c>
      <c r="L26" s="325">
        <f>IF(D26="","",VLOOKUP(B26,Data!$B$5:$F$502,5,FALSE)*D26)</f>
        <v>995</v>
      </c>
      <c r="M26" s="357"/>
      <c r="N26" s="358"/>
      <c r="O26" s="359"/>
      <c r="P26" s="360"/>
      <c r="Q26" s="359"/>
      <c r="R26" s="359"/>
      <c r="S26" s="360"/>
      <c r="T26" s="361"/>
      <c r="U26" s="360"/>
      <c r="V26" s="334">
        <f>IF(D26="","",VLOOKUP(B26,Data!$B$5:$J$502,9,FALSE)*D26)</f>
        <v>5.9250000000000007</v>
      </c>
      <c r="X26" s="659"/>
      <c r="Y26" s="386"/>
      <c r="Z26" s="386"/>
      <c r="AA26" s="386"/>
      <c r="AB26" s="386"/>
    </row>
    <row r="27" spans="1:28" s="468" customFormat="1" ht="19.25" customHeight="1">
      <c r="A27" s="540">
        <v>8</v>
      </c>
      <c r="B27" s="584" t="s">
        <v>26</v>
      </c>
      <c r="C27" s="324" t="str">
        <f>IF(D27="","",VLOOKUP(B27,Data!$B$5:$L$502,2,FALSE))</f>
        <v>ZJ73730</v>
      </c>
      <c r="D27" s="485">
        <v>8</v>
      </c>
      <c r="E27" s="312"/>
      <c r="F27" s="325">
        <f>IF(D27="","",VLOOKUP(B27,Data!$B$5:$L$502,11,FALSE))</f>
        <v>2456.2800000000002</v>
      </c>
      <c r="G27" s="326">
        <f t="shared" si="1"/>
        <v>19650.240000000002</v>
      </c>
      <c r="H27" s="327" t="str">
        <f>IF(D27="","",VLOOKUP(B27,Data!$B$5:$D$502,3,FALSE))</f>
        <v>C/T</v>
      </c>
      <c r="I27" s="327" t="str">
        <f>IF(D27="","",VLOOKUP(B27,Data!$B$5:$M$502,12,FALSE))</f>
        <v>Indonesia</v>
      </c>
      <c r="J27" s="356" t="s">
        <v>1070</v>
      </c>
      <c r="K27" s="325">
        <f>IF(D27="","",VLOOKUP(B27,Data!$B$5:$E$502,4,FALSE)*D27)</f>
        <v>1760</v>
      </c>
      <c r="L27" s="325">
        <f>IF(D27="","",VLOOKUP(B27,Data!$B$5:$F$502,5,FALSE)*D27)</f>
        <v>1592</v>
      </c>
      <c r="M27" s="357"/>
      <c r="N27" s="358"/>
      <c r="O27" s="359"/>
      <c r="P27" s="360"/>
      <c r="Q27" s="359"/>
      <c r="R27" s="359"/>
      <c r="S27" s="360"/>
      <c r="T27" s="361"/>
      <c r="U27" s="360"/>
      <c r="V27" s="334">
        <f>IF(D27="","",VLOOKUP(B27,Data!$B$5:$J$502,9,FALSE)*D27)</f>
        <v>9.48</v>
      </c>
      <c r="X27" s="659"/>
      <c r="Y27" s="386"/>
      <c r="Z27" s="386"/>
      <c r="AA27" s="386"/>
      <c r="AB27" s="386"/>
    </row>
    <row r="28" spans="1:28" s="468" customFormat="1" ht="19.25" customHeight="1">
      <c r="A28" s="540">
        <v>9</v>
      </c>
      <c r="B28" s="584" t="s">
        <v>27</v>
      </c>
      <c r="C28" s="324" t="str">
        <f>IF(D28="","",VLOOKUP(B28,Data!$B$5:$L$502,2,FALSE))</f>
        <v>ZJ73750</v>
      </c>
      <c r="D28" s="485">
        <v>4</v>
      </c>
      <c r="E28" s="312"/>
      <c r="F28" s="325">
        <f>IF(D28="","",VLOOKUP(B28,Data!$B$5:$L$502,11,FALSE))</f>
        <v>2662.91</v>
      </c>
      <c r="G28" s="326">
        <f t="shared" si="1"/>
        <v>10651.64</v>
      </c>
      <c r="H28" s="327" t="str">
        <f>IF(D28="","",VLOOKUP(B28,Data!$B$5:$D$502,3,FALSE))</f>
        <v>C/T</v>
      </c>
      <c r="I28" s="327" t="str">
        <f>IF(D28="","",VLOOKUP(B28,Data!$B$5:$M$502,12,FALSE))</f>
        <v>Indonesia</v>
      </c>
      <c r="J28" s="356" t="s">
        <v>1070</v>
      </c>
      <c r="K28" s="325">
        <f>IF(D28="","",VLOOKUP(B28,Data!$B$5:$E$502,4,FALSE)*D28)</f>
        <v>1068</v>
      </c>
      <c r="L28" s="325">
        <f>IF(D28="","",VLOOKUP(B28,Data!$B$5:$F$502,5,FALSE)*D28)</f>
        <v>968</v>
      </c>
      <c r="M28" s="228"/>
      <c r="N28" s="295"/>
      <c r="O28" s="296"/>
      <c r="P28" s="229"/>
      <c r="Q28" s="296"/>
      <c r="R28" s="296"/>
      <c r="S28" s="229"/>
      <c r="T28" s="297"/>
      <c r="U28" s="229"/>
      <c r="V28" s="334">
        <f>IF(D28="","",VLOOKUP(B28,Data!$B$5:$J$502,9,FALSE)*D28)</f>
        <v>5.952</v>
      </c>
      <c r="X28" s="659"/>
      <c r="Y28" s="386"/>
      <c r="Z28" s="386"/>
      <c r="AA28" s="386"/>
      <c r="AB28" s="386"/>
    </row>
    <row r="29" spans="1:28" s="468" customFormat="1" ht="19.25" customHeight="1">
      <c r="A29" s="540">
        <v>10</v>
      </c>
      <c r="B29" s="584" t="s">
        <v>28</v>
      </c>
      <c r="C29" s="324" t="str">
        <f>IF(D29="","",VLOOKUP(B29,Data!$B$5:$L$502,2,FALSE))</f>
        <v>ZJ73760</v>
      </c>
      <c r="D29" s="485">
        <v>3</v>
      </c>
      <c r="E29" s="312"/>
      <c r="F29" s="325">
        <f>IF(D29="","",VLOOKUP(B29,Data!$B$5:$L$502,11,FALSE))</f>
        <v>2671.97</v>
      </c>
      <c r="G29" s="326">
        <f t="shared" si="1"/>
        <v>8015.91</v>
      </c>
      <c r="H29" s="327" t="str">
        <f>IF(D29="","",VLOOKUP(B29,Data!$B$5:$D$502,3,FALSE))</f>
        <v>C/T</v>
      </c>
      <c r="I29" s="327" t="str">
        <f>IF(D29="","",VLOOKUP(B29,Data!$B$5:$M$502,12,FALSE))</f>
        <v>Indonesia</v>
      </c>
      <c r="J29" s="356" t="s">
        <v>1070</v>
      </c>
      <c r="K29" s="325">
        <f>IF(D29="","",VLOOKUP(B29,Data!$B$5:$E$502,4,FALSE)*D29)</f>
        <v>801</v>
      </c>
      <c r="L29" s="325">
        <f>IF(D29="","",VLOOKUP(B29,Data!$B$5:$F$502,5,FALSE)*D29)</f>
        <v>726</v>
      </c>
      <c r="M29" s="228"/>
      <c r="N29" s="295"/>
      <c r="O29" s="296"/>
      <c r="P29" s="229"/>
      <c r="Q29" s="296"/>
      <c r="R29" s="296"/>
      <c r="S29" s="229"/>
      <c r="T29" s="297"/>
      <c r="U29" s="229"/>
      <c r="V29" s="334">
        <f>IF(D29="","",VLOOKUP(B29,Data!$B$5:$J$502,9,FALSE)*D29)</f>
        <v>4.4640000000000004</v>
      </c>
      <c r="X29" s="659"/>
      <c r="Y29" s="386"/>
      <c r="Z29" s="386"/>
      <c r="AA29" s="386"/>
      <c r="AB29" s="386"/>
    </row>
    <row r="30" spans="1:28" s="468" customFormat="1" ht="19.25" customHeight="1">
      <c r="A30" s="540">
        <v>11</v>
      </c>
      <c r="B30" s="584" t="s">
        <v>894</v>
      </c>
      <c r="C30" s="324" t="str">
        <f>IF(D30="","",VLOOKUP(B30,Data!$B$5:$L$502,2,FALSE))</f>
        <v>VCM7910</v>
      </c>
      <c r="D30" s="485">
        <v>2</v>
      </c>
      <c r="E30" s="312"/>
      <c r="F30" s="325">
        <f>IF(D30="","",VLOOKUP(B30,Data!$B$5:$L$502,11,FALSE))</f>
        <v>2518.09</v>
      </c>
      <c r="G30" s="326">
        <f t="shared" si="1"/>
        <v>5036.18</v>
      </c>
      <c r="H30" s="327" t="str">
        <f>IF(D30="","",VLOOKUP(B30,Data!$B$5:$D$502,3,FALSE))</f>
        <v>C/T</v>
      </c>
      <c r="I30" s="327" t="str">
        <f>IF(D30="","",VLOOKUP(B30,Data!$B$5:$M$502,12,FALSE))</f>
        <v>Indonesia</v>
      </c>
      <c r="J30" s="356" t="s">
        <v>1070</v>
      </c>
      <c r="K30" s="325">
        <f>IF(D30="","",VLOOKUP(B30,Data!$B$5:$E$502,4,FALSE)*D30)</f>
        <v>520</v>
      </c>
      <c r="L30" s="325">
        <f>IF(D30="","",VLOOKUP(B30,Data!$B$5:$F$502,5,FALSE)*D30)</f>
        <v>470</v>
      </c>
      <c r="M30" s="228"/>
      <c r="N30" s="295"/>
      <c r="O30" s="296"/>
      <c r="P30" s="229"/>
      <c r="Q30" s="296"/>
      <c r="R30" s="296"/>
      <c r="S30" s="229"/>
      <c r="T30" s="297"/>
      <c r="U30" s="229"/>
      <c r="V30" s="334">
        <f>IF(D30="","",VLOOKUP(B30,Data!$B$5:$J$502,9,FALSE)*D30)</f>
        <v>2.8140000000000001</v>
      </c>
      <c r="X30" s="659"/>
      <c r="Y30" s="386"/>
      <c r="Z30" s="386"/>
      <c r="AA30" s="386"/>
      <c r="AB30" s="386"/>
    </row>
    <row r="31" spans="1:28" s="468" customFormat="1" ht="19.25" customHeight="1">
      <c r="A31" s="540"/>
      <c r="B31" s="499"/>
      <c r="C31" s="324" t="str">
        <f>IF(D31="","",VLOOKUP(B31,Data!$B$5:$L$502,2,FALSE))</f>
        <v/>
      </c>
      <c r="D31" s="485"/>
      <c r="E31" s="312"/>
      <c r="F31" s="325" t="str">
        <f>IF(D31="","",VLOOKUP(B31,Data!$B$5:$L$502,11,FALSE))</f>
        <v/>
      </c>
      <c r="G31" s="326" t="str">
        <f t="shared" si="1"/>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659"/>
      <c r="Y31" s="386"/>
      <c r="Z31" s="386"/>
      <c r="AA31" s="386"/>
      <c r="AB31" s="386"/>
    </row>
    <row r="32" spans="1:28" s="440" customFormat="1" ht="17.5">
      <c r="A32" s="540"/>
      <c r="B32" s="784"/>
      <c r="C32" s="785"/>
      <c r="D32" s="510">
        <f>SUM(D17:D31)</f>
        <v>31</v>
      </c>
      <c r="E32" s="463"/>
      <c r="F32" s="351"/>
      <c r="G32" s="351">
        <f>SUM(G17:G31)</f>
        <v>113534.22</v>
      </c>
      <c r="H32" s="462"/>
      <c r="I32" s="462"/>
      <c r="J32" s="462"/>
      <c r="K32" s="351">
        <f>SUM(K17:K31)</f>
        <v>8185</v>
      </c>
      <c r="L32" s="351">
        <f>SUM(L17:L31)</f>
        <v>7357</v>
      </c>
      <c r="M32" s="351">
        <f>SUM(M18:M31)</f>
        <v>0</v>
      </c>
      <c r="N32" s="351" t="e">
        <f>SUM(#REF!)</f>
        <v>#REF!</v>
      </c>
      <c r="O32" s="351">
        <f>SUM(O18:O31)</f>
        <v>0</v>
      </c>
      <c r="P32" s="351">
        <f>SUM(P18:P31)</f>
        <v>0</v>
      </c>
      <c r="Q32" s="351" t="e">
        <f>SUM(#REF!)</f>
        <v>#REF!</v>
      </c>
      <c r="R32" s="351">
        <f>SUM(R18:R31)</f>
        <v>0</v>
      </c>
      <c r="S32" s="351">
        <f>SUM(S18:S31)</f>
        <v>0</v>
      </c>
      <c r="T32" s="351"/>
      <c r="U32" s="351">
        <f>SUM(U18:U31)</f>
        <v>0</v>
      </c>
      <c r="V32" s="354">
        <f>SUM(V17:V31)</f>
        <v>44.073</v>
      </c>
      <c r="X32" s="623"/>
    </row>
    <row r="33" spans="1:24" ht="16.5">
      <c r="A33" s="540"/>
      <c r="B33" s="786"/>
      <c r="C33" s="787"/>
      <c r="D33" s="511"/>
      <c r="E33" s="412"/>
      <c r="F33" s="183" t="s">
        <v>821</v>
      </c>
      <c r="G33" s="180"/>
      <c r="H33" s="442"/>
      <c r="I33" s="442"/>
      <c r="J33" s="442"/>
      <c r="K33" s="184"/>
      <c r="L33" s="180"/>
      <c r="M33" s="414"/>
      <c r="N33" s="413"/>
      <c r="O33" s="413"/>
      <c r="P33" s="413"/>
      <c r="Q33" s="413"/>
      <c r="R33" s="413"/>
      <c r="S33" s="413"/>
      <c r="T33" s="414"/>
      <c r="U33" s="414"/>
      <c r="V33" s="182"/>
    </row>
    <row r="34" spans="1:24" ht="13">
      <c r="A34" s="393" t="s">
        <v>530</v>
      </c>
      <c r="B34" s="394"/>
      <c r="C34" s="444"/>
      <c r="D34" s="512" t="s">
        <v>538</v>
      </c>
      <c r="E34" s="407"/>
      <c r="F34" s="80" t="s">
        <v>83</v>
      </c>
      <c r="G34" s="84"/>
      <c r="H34" s="423" t="s">
        <v>84</v>
      </c>
      <c r="I34" s="446"/>
      <c r="J34" s="175" t="s">
        <v>85</v>
      </c>
      <c r="K34" s="175"/>
      <c r="L34" s="765" t="s">
        <v>86</v>
      </c>
      <c r="M34" s="766"/>
      <c r="N34" s="766"/>
      <c r="O34" s="766"/>
      <c r="P34" s="766"/>
      <c r="Q34" s="766"/>
      <c r="R34" s="766"/>
      <c r="S34" s="766"/>
      <c r="T34" s="766"/>
      <c r="U34" s="766"/>
      <c r="V34" s="767"/>
    </row>
    <row r="35" spans="1:24" ht="13">
      <c r="A35" s="400" t="s">
        <v>531</v>
      </c>
      <c r="C35" s="409"/>
      <c r="D35" s="501" t="s">
        <v>88</v>
      </c>
      <c r="F35" s="768"/>
      <c r="G35" s="769"/>
      <c r="H35" s="400" t="s">
        <v>89</v>
      </c>
      <c r="I35" s="447"/>
      <c r="J35" s="177" t="s">
        <v>90</v>
      </c>
      <c r="K35" s="177"/>
      <c r="L35" s="173"/>
      <c r="V35" s="178"/>
    </row>
    <row r="36" spans="1:24">
      <c r="A36" s="400" t="s">
        <v>532</v>
      </c>
      <c r="C36" s="401"/>
      <c r="F36" s="768"/>
      <c r="G36" s="769"/>
      <c r="H36" s="400"/>
      <c r="I36" s="447"/>
      <c r="J36" s="177" t="s">
        <v>94</v>
      </c>
      <c r="K36" s="177"/>
      <c r="L36" s="173"/>
      <c r="V36" s="178"/>
    </row>
    <row r="37" spans="1:24" ht="12" customHeight="1">
      <c r="A37" s="412"/>
      <c r="B37" s="413"/>
      <c r="C37" s="448"/>
      <c r="D37" s="501" t="s">
        <v>95</v>
      </c>
      <c r="F37" s="768"/>
      <c r="G37" s="769"/>
      <c r="H37" s="400" t="s">
        <v>96</v>
      </c>
      <c r="I37" s="447"/>
      <c r="J37" s="177"/>
      <c r="K37" s="177"/>
      <c r="L37" s="173"/>
      <c r="V37" s="178"/>
    </row>
    <row r="38" spans="1:24" ht="13">
      <c r="A38" s="393" t="s">
        <v>97</v>
      </c>
      <c r="B38" s="407"/>
      <c r="C38" s="395"/>
      <c r="D38" s="501" t="s">
        <v>98</v>
      </c>
      <c r="F38" s="88" t="s">
        <v>99</v>
      </c>
      <c r="G38" s="85"/>
      <c r="H38" s="400" t="s">
        <v>89</v>
      </c>
      <c r="I38" s="447"/>
      <c r="J38" s="177" t="s">
        <v>100</v>
      </c>
      <c r="K38" s="177"/>
      <c r="L38" s="173"/>
      <c r="V38" s="178"/>
    </row>
    <row r="39" spans="1:24" ht="14.25" customHeight="1">
      <c r="A39" s="400" t="s">
        <v>546</v>
      </c>
      <c r="C39" s="401"/>
      <c r="D39" s="501" t="s">
        <v>101</v>
      </c>
      <c r="F39" s="89"/>
      <c r="G39" s="187"/>
      <c r="H39" s="400" t="s">
        <v>102</v>
      </c>
      <c r="I39" s="447"/>
      <c r="J39" s="177" t="s">
        <v>533</v>
      </c>
      <c r="K39" s="177"/>
      <c r="L39" s="770" t="s">
        <v>104</v>
      </c>
      <c r="M39" s="771"/>
      <c r="N39" s="771"/>
      <c r="O39" s="771"/>
      <c r="P39" s="771"/>
      <c r="Q39" s="771"/>
      <c r="R39" s="771"/>
      <c r="S39" s="771"/>
      <c r="T39" s="771"/>
      <c r="U39" s="771"/>
      <c r="V39" s="772"/>
    </row>
    <row r="40" spans="1:24" ht="16.25" customHeight="1">
      <c r="A40" s="412"/>
      <c r="B40" s="413"/>
      <c r="C40" s="414"/>
      <c r="D40" s="513"/>
      <c r="E40" s="413"/>
      <c r="F40" s="778" t="s">
        <v>1130</v>
      </c>
      <c r="G40" s="782"/>
      <c r="H40" s="778" t="s">
        <v>1129</v>
      </c>
      <c r="I40" s="782"/>
      <c r="J40" s="181" t="s">
        <v>105</v>
      </c>
      <c r="K40" s="181"/>
      <c r="L40" s="762" t="s">
        <v>106</v>
      </c>
      <c r="M40" s="763"/>
      <c r="N40" s="763"/>
      <c r="O40" s="763"/>
      <c r="P40" s="763"/>
      <c r="Q40" s="763"/>
      <c r="R40" s="763"/>
      <c r="S40" s="763"/>
      <c r="T40" s="763"/>
      <c r="U40" s="763"/>
      <c r="V40" s="764"/>
    </row>
    <row r="41" spans="1:24" ht="18" customHeight="1"/>
    <row r="42" spans="1:24" ht="18" customHeight="1"/>
    <row r="43" spans="1:24" ht="35" customHeight="1"/>
    <row r="44" spans="1:24" s="460" customFormat="1" ht="17.25" customHeight="1">
      <c r="A44" s="203" t="s">
        <v>942</v>
      </c>
      <c r="B44" s="169"/>
      <c r="C44" s="203" t="s">
        <v>597</v>
      </c>
      <c r="D44" s="500"/>
      <c r="E44" s="168"/>
      <c r="F44" s="203" t="s">
        <v>936</v>
      </c>
      <c r="G44" s="169"/>
      <c r="H44" s="203" t="s">
        <v>597</v>
      </c>
      <c r="K44" s="225"/>
      <c r="L44" s="225"/>
      <c r="V44" s="226"/>
      <c r="X44" s="624"/>
    </row>
    <row r="45" spans="1:24" s="460" customFormat="1" ht="17.25" customHeight="1">
      <c r="A45" s="203" t="s">
        <v>943</v>
      </c>
      <c r="B45" s="169"/>
      <c r="C45" s="203" t="s">
        <v>1134</v>
      </c>
      <c r="D45" s="500"/>
      <c r="E45" s="168"/>
      <c r="F45" s="203" t="s">
        <v>937</v>
      </c>
      <c r="G45" s="169"/>
      <c r="H45" s="203" t="s">
        <v>947</v>
      </c>
      <c r="K45" s="225"/>
      <c r="L45" s="225"/>
      <c r="V45" s="226"/>
      <c r="X45" s="624"/>
    </row>
    <row r="46" spans="1:24" s="460" customFormat="1" ht="17.25" customHeight="1">
      <c r="A46" s="203" t="s">
        <v>944</v>
      </c>
      <c r="B46" s="169"/>
      <c r="C46" s="203" t="s">
        <v>1133</v>
      </c>
      <c r="D46" s="500"/>
      <c r="E46" s="168"/>
      <c r="F46" s="203" t="s">
        <v>938</v>
      </c>
      <c r="G46" s="169"/>
      <c r="H46" s="203" t="s">
        <v>597</v>
      </c>
      <c r="K46" s="225"/>
      <c r="L46" s="225"/>
      <c r="V46" s="226"/>
      <c r="X46" s="624"/>
    </row>
    <row r="47" spans="1:24" s="460" customFormat="1" ht="17.25" customHeight="1">
      <c r="A47" s="203" t="s">
        <v>945</v>
      </c>
      <c r="B47" s="169"/>
      <c r="C47" s="203" t="s">
        <v>597</v>
      </c>
      <c r="D47" s="500"/>
      <c r="E47" s="168"/>
      <c r="F47" s="203" t="s">
        <v>939</v>
      </c>
      <c r="G47" s="169"/>
      <c r="H47" s="203" t="s">
        <v>597</v>
      </c>
      <c r="K47" s="225"/>
      <c r="L47" s="225"/>
      <c r="V47" s="226"/>
      <c r="X47" s="624"/>
    </row>
    <row r="48" spans="1:24" s="460" customFormat="1" ht="17.25" customHeight="1">
      <c r="A48" s="203" t="s">
        <v>946</v>
      </c>
      <c r="B48" s="169"/>
      <c r="C48" s="203" t="s">
        <v>597</v>
      </c>
      <c r="D48" s="500"/>
      <c r="E48" s="168"/>
      <c r="F48" s="203" t="s">
        <v>941</v>
      </c>
      <c r="G48" s="169"/>
      <c r="H48" s="203" t="s">
        <v>597</v>
      </c>
      <c r="K48" s="225"/>
      <c r="L48" s="225"/>
      <c r="V48" s="226"/>
      <c r="X48" s="624"/>
    </row>
    <row r="49" spans="1:26" ht="20">
      <c r="A49" s="168"/>
      <c r="B49" s="168"/>
      <c r="C49" s="168"/>
      <c r="D49" s="500"/>
      <c r="E49" s="168"/>
      <c r="F49" s="203" t="s">
        <v>940</v>
      </c>
      <c r="H49" s="203" t="s">
        <v>597</v>
      </c>
    </row>
    <row r="50" spans="1:26" ht="14">
      <c r="A50" s="459"/>
      <c r="B50" s="435"/>
      <c r="C50" s="167"/>
      <c r="D50" s="514"/>
      <c r="X50" s="386"/>
      <c r="Y50" s="632" t="s">
        <v>1079</v>
      </c>
      <c r="Z50" s="633">
        <v>2</v>
      </c>
    </row>
    <row r="51" spans="1:26" ht="14">
      <c r="A51" s="450"/>
      <c r="B51" s="435"/>
      <c r="C51" s="167"/>
      <c r="D51" s="514"/>
      <c r="X51" s="386"/>
      <c r="Y51" s="632" t="s">
        <v>1080</v>
      </c>
      <c r="Z51" s="633">
        <v>2</v>
      </c>
    </row>
    <row r="52" spans="1:26" ht="14">
      <c r="A52" s="452"/>
      <c r="B52" s="435"/>
      <c r="C52" s="167"/>
      <c r="D52" s="514"/>
      <c r="X52" s="386"/>
    </row>
    <row r="53" spans="1:26" ht="14">
      <c r="A53" s="452"/>
      <c r="B53" s="435"/>
      <c r="C53" s="167"/>
      <c r="D53" s="514"/>
      <c r="X53" s="386"/>
      <c r="Y53" s="632" t="s">
        <v>1083</v>
      </c>
      <c r="Z53" s="501">
        <v>2</v>
      </c>
    </row>
    <row r="54" spans="1:26" ht="14">
      <c r="A54" s="452"/>
      <c r="B54" s="435"/>
      <c r="C54" s="167"/>
      <c r="D54" s="514"/>
      <c r="X54" s="386"/>
      <c r="Y54" s="632" t="s">
        <v>1087</v>
      </c>
      <c r="Z54" s="501">
        <v>19</v>
      </c>
    </row>
    <row r="55" spans="1:26" ht="14">
      <c r="A55" s="452"/>
      <c r="B55" s="435"/>
      <c r="C55" s="167"/>
      <c r="D55" s="514"/>
      <c r="X55" s="386"/>
      <c r="Y55" s="632" t="s">
        <v>1089</v>
      </c>
      <c r="Z55" s="501">
        <v>2</v>
      </c>
    </row>
    <row r="56" spans="1:26" ht="14">
      <c r="A56" s="452"/>
      <c r="B56" s="435"/>
      <c r="C56" s="167"/>
      <c r="D56" s="514"/>
      <c r="X56" s="386"/>
      <c r="Y56" s="632" t="s">
        <v>1105</v>
      </c>
      <c r="Z56" s="501">
        <v>1</v>
      </c>
    </row>
    <row r="57" spans="1:26" ht="14">
      <c r="A57" s="435"/>
      <c r="B57" s="435"/>
      <c r="C57" s="167"/>
      <c r="D57" s="514"/>
      <c r="X57" s="386"/>
      <c r="Y57" s="632" t="s">
        <v>1106</v>
      </c>
      <c r="Z57" s="501">
        <v>2</v>
      </c>
    </row>
    <row r="58" spans="1:26" ht="14">
      <c r="A58" s="452"/>
      <c r="B58" s="435"/>
      <c r="C58" s="167"/>
      <c r="D58" s="514"/>
      <c r="X58" s="386"/>
      <c r="Y58" s="632" t="s">
        <v>1090</v>
      </c>
      <c r="Z58" s="501">
        <v>3</v>
      </c>
    </row>
    <row r="59" spans="1:26" ht="14">
      <c r="A59" s="452"/>
      <c r="B59" s="435"/>
      <c r="C59" s="167"/>
      <c r="D59" s="514"/>
      <c r="X59" s="386"/>
      <c r="Y59" s="632" t="s">
        <v>1091</v>
      </c>
      <c r="Z59" s="501">
        <v>1</v>
      </c>
    </row>
    <row r="60" spans="1:26" ht="14">
      <c r="A60" s="452"/>
      <c r="B60" s="435"/>
      <c r="C60" s="167"/>
      <c r="D60" s="514"/>
      <c r="X60" s="386"/>
      <c r="Y60" s="632" t="s">
        <v>1078</v>
      </c>
      <c r="Z60" s="501">
        <v>1</v>
      </c>
    </row>
    <row r="61" spans="1:26" ht="14">
      <c r="A61" s="452"/>
      <c r="B61" s="435"/>
      <c r="C61" s="167"/>
      <c r="D61" s="514"/>
      <c r="X61" s="386"/>
      <c r="Y61" s="632" t="s">
        <v>1107</v>
      </c>
      <c r="Z61" s="501">
        <v>1</v>
      </c>
    </row>
    <row r="62" spans="1:26" ht="14">
      <c r="A62" s="452"/>
      <c r="B62" s="435"/>
      <c r="C62" s="167"/>
      <c r="D62" s="514"/>
      <c r="X62" s="386"/>
      <c r="Y62" s="632" t="s">
        <v>1092</v>
      </c>
      <c r="Z62" s="501">
        <v>15</v>
      </c>
    </row>
    <row r="63" spans="1:26" ht="14">
      <c r="A63" s="452"/>
      <c r="B63" s="435"/>
      <c r="C63" s="167"/>
      <c r="D63" s="514"/>
      <c r="X63" s="386"/>
      <c r="Y63" s="632" t="s">
        <v>1108</v>
      </c>
      <c r="Z63" s="633">
        <v>1</v>
      </c>
    </row>
    <row r="64" spans="1:26" ht="14">
      <c r="A64" s="452"/>
      <c r="B64" s="435"/>
      <c r="C64" s="167"/>
      <c r="D64" s="514"/>
      <c r="X64" s="386"/>
      <c r="Y64" s="632" t="s">
        <v>1093</v>
      </c>
      <c r="Z64" s="633">
        <v>3</v>
      </c>
    </row>
    <row r="65" spans="1:27" ht="14">
      <c r="A65" s="452"/>
      <c r="B65" s="435"/>
      <c r="C65" s="167"/>
      <c r="D65" s="514"/>
      <c r="X65" s="386"/>
      <c r="Y65" s="632" t="s">
        <v>1109</v>
      </c>
      <c r="Z65" s="633">
        <v>1</v>
      </c>
    </row>
    <row r="66" spans="1:27" ht="14">
      <c r="A66" s="452"/>
      <c r="B66" s="435"/>
      <c r="C66" s="167"/>
      <c r="D66" s="514"/>
      <c r="X66" s="386"/>
      <c r="Y66" s="632" t="s">
        <v>1077</v>
      </c>
      <c r="Z66" s="633">
        <v>13</v>
      </c>
    </row>
    <row r="67" spans="1:27" ht="14">
      <c r="A67" s="452"/>
      <c r="B67" s="435"/>
      <c r="C67" s="167"/>
      <c r="D67" s="514"/>
      <c r="X67" s="632"/>
      <c r="Y67" s="632" t="s">
        <v>1096</v>
      </c>
      <c r="Z67" s="633">
        <v>4</v>
      </c>
    </row>
    <row r="68" spans="1:27" ht="14">
      <c r="A68" s="452"/>
      <c r="B68" s="435"/>
      <c r="C68" s="167"/>
      <c r="D68" s="514"/>
      <c r="X68" s="632"/>
      <c r="Y68" s="501"/>
      <c r="Z68" s="501">
        <f>SUM(Z50:Z67)</f>
        <v>73</v>
      </c>
      <c r="AA68" s="386">
        <f>Z68-34</f>
        <v>39</v>
      </c>
    </row>
    <row r="69" spans="1:27" ht="14">
      <c r="A69" s="452"/>
      <c r="B69" s="435"/>
      <c r="C69" s="167"/>
      <c r="D69" s="514"/>
      <c r="X69" s="632"/>
      <c r="Y69" s="501"/>
      <c r="Z69" s="501"/>
    </row>
    <row r="70" spans="1:27" ht="14">
      <c r="A70" s="452"/>
      <c r="B70" s="435"/>
      <c r="C70" s="167"/>
      <c r="D70" s="514"/>
      <c r="X70" s="632"/>
      <c r="Y70" s="501"/>
      <c r="Z70" s="501"/>
    </row>
    <row r="71" spans="1:27" ht="14">
      <c r="A71" s="435"/>
      <c r="B71" s="435"/>
      <c r="C71" s="167"/>
      <c r="D71" s="514"/>
      <c r="X71" s="632"/>
      <c r="Y71" s="501"/>
      <c r="Z71" s="501"/>
    </row>
    <row r="72" spans="1:27" ht="14">
      <c r="B72" s="435"/>
      <c r="C72" s="167"/>
      <c r="D72" s="514"/>
      <c r="X72" s="632"/>
      <c r="Y72" s="501"/>
      <c r="Z72" s="501"/>
    </row>
    <row r="73" spans="1:27" ht="14">
      <c r="B73" s="435"/>
      <c r="C73" s="167"/>
      <c r="D73" s="514"/>
    </row>
    <row r="74" spans="1:27" ht="14">
      <c r="B74" s="435"/>
      <c r="C74" s="167"/>
      <c r="D74" s="514"/>
    </row>
    <row r="75" spans="1:27" ht="14">
      <c r="B75" s="435"/>
      <c r="C75" s="167"/>
      <c r="D75" s="514"/>
    </row>
    <row r="76" spans="1:27" ht="14">
      <c r="B76" s="435"/>
      <c r="C76" s="167"/>
      <c r="D76" s="514"/>
    </row>
    <row r="77" spans="1:27" ht="14">
      <c r="B77" s="435"/>
      <c r="C77" s="167"/>
      <c r="D77" s="514"/>
    </row>
    <row r="78" spans="1:27" ht="14">
      <c r="B78" s="435"/>
      <c r="C78" s="167"/>
      <c r="D78" s="514"/>
    </row>
    <row r="79" spans="1:27" ht="14">
      <c r="B79" s="435"/>
      <c r="C79" s="167"/>
      <c r="D79" s="514"/>
    </row>
    <row r="80" spans="1:27" ht="14">
      <c r="B80" s="435"/>
      <c r="C80" s="167"/>
      <c r="D80" s="514"/>
    </row>
    <row r="81" spans="2:4" ht="14">
      <c r="B81" s="435"/>
      <c r="C81" s="167"/>
      <c r="D81" s="514"/>
    </row>
    <row r="82" spans="2:4" ht="14">
      <c r="B82" s="435"/>
      <c r="C82" s="167"/>
      <c r="D82" s="514"/>
    </row>
    <row r="83" spans="2:4" ht="14">
      <c r="B83" s="435"/>
      <c r="C83" s="167"/>
      <c r="D83" s="514"/>
    </row>
  </sheetData>
  <mergeCells count="9">
    <mergeCell ref="F40:G40"/>
    <mergeCell ref="H40:I40"/>
    <mergeCell ref="L40:V40"/>
    <mergeCell ref="B32:C33"/>
    <mergeCell ref="L34:V34"/>
    <mergeCell ref="F35:G35"/>
    <mergeCell ref="F36:G36"/>
    <mergeCell ref="F37:G37"/>
    <mergeCell ref="L39:V39"/>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660B7-34F2-4028-A279-DB572C342A17}">
  <sheetPr>
    <pageSetUpPr fitToPage="1"/>
  </sheetPr>
  <dimension ref="A1:AB79"/>
  <sheetViews>
    <sheetView topLeftCell="A16"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61"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60"/>
      <c r="I10" s="661"/>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1069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61"/>
      <c r="Y18" s="386"/>
      <c r="Z18" s="386"/>
      <c r="AA18" s="386"/>
      <c r="AB18" s="386"/>
    </row>
    <row r="19" spans="1:28" s="468" customFormat="1" ht="19.25" customHeight="1">
      <c r="A19" s="540">
        <v>1</v>
      </c>
      <c r="B19" s="584" t="s">
        <v>350</v>
      </c>
      <c r="C19" s="324" t="str">
        <f>IF(D19="","",VLOOKUP(B19,Data!$B$5:$L$502,2,FALSE))</f>
        <v>ZU05460</v>
      </c>
      <c r="D19" s="485">
        <v>9</v>
      </c>
      <c r="E19" s="525" t="s">
        <v>528</v>
      </c>
      <c r="F19" s="325">
        <f>IF(D19="","",VLOOKUP(B19,Data!$B$5:$L$502,11,FALSE))</f>
        <v>5913.05</v>
      </c>
      <c r="G19" s="326">
        <f t="shared" ref="G19:G27" si="0">IF(D19&gt;0,D19*F19,"-")</f>
        <v>53217.450000000004</v>
      </c>
      <c r="H19" s="327" t="str">
        <f>IF(D19="","",VLOOKUP(B19,Data!$B$5:$D$502,3,FALSE))</f>
        <v>C/T</v>
      </c>
      <c r="I19" s="327" t="str">
        <f>IF(D19="","",VLOOKUP(B19,Data!$B$5:$M$502,12,FALSE))</f>
        <v>Indonesia</v>
      </c>
      <c r="J19" s="356" t="s">
        <v>1070</v>
      </c>
      <c r="K19" s="325">
        <f>IF(D19="","",VLOOKUP(B19,Data!$B$5:$E$502,4,FALSE)*D19)</f>
        <v>3042</v>
      </c>
      <c r="L19" s="325">
        <f>IF(D19="","",VLOOKUP(B19,Data!$B$5:$F$502,5,FALSE)*D19)</f>
        <v>2673</v>
      </c>
      <c r="M19" s="357"/>
      <c r="N19" s="358"/>
      <c r="O19" s="359"/>
      <c r="P19" s="360"/>
      <c r="Q19" s="359"/>
      <c r="R19" s="359"/>
      <c r="S19" s="360"/>
      <c r="T19" s="361"/>
      <c r="U19" s="360"/>
      <c r="V19" s="334">
        <f>IF(D19="","",VLOOKUP(B19,Data!$B$5:$J$502,9,FALSE)*D19)</f>
        <v>16.254000000000001</v>
      </c>
      <c r="X19" s="661"/>
      <c r="Y19" s="386"/>
      <c r="Z19" s="386"/>
      <c r="AA19" s="386"/>
      <c r="AB19" s="386"/>
    </row>
    <row r="20" spans="1:28" s="468" customFormat="1" ht="19.25" customHeight="1">
      <c r="A20" s="540">
        <v>2</v>
      </c>
      <c r="B20" s="584" t="s">
        <v>409</v>
      </c>
      <c r="C20" s="324" t="str">
        <f>IF(D20="","",VLOOKUP(B20,Data!$B$5:$L$502,2,FALSE))</f>
        <v>ZU62650</v>
      </c>
      <c r="D20" s="485">
        <v>10</v>
      </c>
      <c r="E20" s="525"/>
      <c r="F20" s="325">
        <f>IF(D20="","",VLOOKUP(B20,Data!$B$5:$L$502,11,FALSE))</f>
        <v>6876.72</v>
      </c>
      <c r="G20" s="326">
        <f t="shared" si="0"/>
        <v>68767.199999999997</v>
      </c>
      <c r="H20" s="327" t="str">
        <f>IF(D20="","",VLOOKUP(B20,Data!$B$5:$D$502,3,FALSE))</f>
        <v>C/T</v>
      </c>
      <c r="I20" s="327" t="str">
        <f>IF(D20="","",VLOOKUP(B20,Data!$B$5:$M$502,12,FALSE))</f>
        <v>Indonesia</v>
      </c>
      <c r="J20" s="356" t="s">
        <v>1070</v>
      </c>
      <c r="K20" s="325">
        <f>IF(D20="","",VLOOKUP(B20,Data!$B$5:$E$502,4,FALSE)*D20)</f>
        <v>3380</v>
      </c>
      <c r="L20" s="325">
        <f>IF(D20="","",VLOOKUP(B20,Data!$B$5:$F$502,5,FALSE)*D20)</f>
        <v>3040</v>
      </c>
      <c r="M20" s="357"/>
      <c r="N20" s="358"/>
      <c r="O20" s="359"/>
      <c r="P20" s="360"/>
      <c r="Q20" s="359"/>
      <c r="R20" s="359"/>
      <c r="S20" s="360"/>
      <c r="T20" s="361"/>
      <c r="U20" s="360"/>
      <c r="V20" s="334">
        <f>IF(D20="","",VLOOKUP(B20,Data!$B$5:$J$502,9,FALSE)*D20)</f>
        <v>18.060000000000002</v>
      </c>
      <c r="X20" s="661"/>
      <c r="Y20" s="386"/>
      <c r="Z20" s="386"/>
      <c r="AA20" s="386"/>
      <c r="AB20" s="386"/>
    </row>
    <row r="21" spans="1:28" s="468" customFormat="1" ht="19.25" customHeight="1">
      <c r="A21" s="540">
        <v>3</v>
      </c>
      <c r="B21" s="584" t="s">
        <v>313</v>
      </c>
      <c r="C21" s="324" t="str">
        <f>IF(D21="","",VLOOKUP(B21,Data!$B$5:$L$502,2,FALSE))</f>
        <v>ZV78220</v>
      </c>
      <c r="D21" s="485">
        <v>2</v>
      </c>
      <c r="E21" s="525" t="s">
        <v>529</v>
      </c>
      <c r="F21" s="325">
        <f>IF(D21="","",VLOOKUP(B21,Data!$B$5:$L$502,11,FALSE))</f>
        <v>7364.57</v>
      </c>
      <c r="G21" s="326">
        <f t="shared" si="0"/>
        <v>14729.14</v>
      </c>
      <c r="H21" s="327" t="str">
        <f>IF(D21="","",VLOOKUP(B21,Data!$B$5:$D$502,3,FALSE))</f>
        <v>C/T</v>
      </c>
      <c r="I21" s="327" t="str">
        <f>IF(D21="","",VLOOKUP(B21,Data!$B$5:$M$502,12,FALSE))</f>
        <v>Indonesia</v>
      </c>
      <c r="J21" s="356" t="s">
        <v>1070</v>
      </c>
      <c r="K21" s="325">
        <f>IF(D21="","",VLOOKUP(B21,Data!$B$5:$E$502,4,FALSE)*D21)</f>
        <v>690</v>
      </c>
      <c r="L21" s="325">
        <f>IF(D21="","",VLOOKUP(B21,Data!$B$5:$F$502,5,FALSE)*D21)</f>
        <v>608</v>
      </c>
      <c r="M21" s="357"/>
      <c r="N21" s="358"/>
      <c r="O21" s="359"/>
      <c r="P21" s="360"/>
      <c r="Q21" s="359"/>
      <c r="R21" s="359"/>
      <c r="S21" s="360"/>
      <c r="T21" s="361"/>
      <c r="U21" s="360"/>
      <c r="V21" s="334">
        <f>IF(D21="","",VLOOKUP(B21,Data!$B$5:$J$502,9,FALSE)*D21)</f>
        <v>3.6120000000000001</v>
      </c>
      <c r="X21" s="661"/>
      <c r="Y21" s="386"/>
      <c r="Z21" s="386"/>
      <c r="AA21" s="386"/>
      <c r="AB21" s="386"/>
    </row>
    <row r="22" spans="1:28" s="468" customFormat="1" ht="19.25" customHeight="1">
      <c r="A22" s="540">
        <v>4</v>
      </c>
      <c r="B22" s="584" t="s">
        <v>721</v>
      </c>
      <c r="C22" s="324" t="str">
        <f>IF(D22="","",VLOOKUP(B22,Data!$B$5:$L$502,2,FALSE))</f>
        <v>VAC9550</v>
      </c>
      <c r="D22" s="485">
        <v>22</v>
      </c>
      <c r="E22" s="312"/>
      <c r="F22" s="325">
        <f>IF(D22="","",VLOOKUP(B22,Data!$B$5:$L$502,11,FALSE))</f>
        <v>2673.77</v>
      </c>
      <c r="G22" s="326">
        <f t="shared" si="0"/>
        <v>58822.94</v>
      </c>
      <c r="H22" s="327" t="str">
        <f>IF(D22="","",VLOOKUP(B22,Data!$B$5:$D$502,3,FALSE))</f>
        <v>C/T</v>
      </c>
      <c r="I22" s="327" t="str">
        <f>IF(D22="","",VLOOKUP(B22,Data!$B$5:$M$502,12,FALSE))</f>
        <v>Indonesia</v>
      </c>
      <c r="J22" s="356" t="s">
        <v>1070</v>
      </c>
      <c r="K22" s="325">
        <f>IF(D22="","",VLOOKUP(B22,Data!$B$5:$E$502,4,FALSE)*D22)</f>
        <v>5984</v>
      </c>
      <c r="L22" s="325">
        <f>IF(D22="","",VLOOKUP(B22,Data!$B$5:$F$502,5,FALSE)*D22)</f>
        <v>5434</v>
      </c>
      <c r="M22" s="357"/>
      <c r="N22" s="358"/>
      <c r="O22" s="359"/>
      <c r="P22" s="360"/>
      <c r="Q22" s="359"/>
      <c r="R22" s="359"/>
      <c r="S22" s="360"/>
      <c r="T22" s="361"/>
      <c r="U22" s="360"/>
      <c r="V22" s="334">
        <f>IF(D22="","",VLOOKUP(B22,Data!$B$5:$J$502,9,FALSE)*D22)</f>
        <v>32.735999999999997</v>
      </c>
      <c r="X22" s="661"/>
      <c r="Y22" s="386"/>
      <c r="Z22" s="386"/>
      <c r="AA22" s="386"/>
      <c r="AB22" s="386"/>
    </row>
    <row r="23" spans="1:28" s="468" customFormat="1" ht="19.25" customHeight="1">
      <c r="A23" s="540">
        <v>5</v>
      </c>
      <c r="B23" s="584" t="s">
        <v>892</v>
      </c>
      <c r="C23" s="324" t="str">
        <f>IF(D23="","",VLOOKUP(B23,Data!$B$5:$L$502,2,FALSE))</f>
        <v>VCM7890</v>
      </c>
      <c r="D23" s="485">
        <v>13</v>
      </c>
      <c r="E23" s="312" t="s">
        <v>982</v>
      </c>
      <c r="F23" s="325">
        <f>IF(D23="","",VLOOKUP(B23,Data!$B$5:$L$502,11,FALSE))</f>
        <v>2253.08</v>
      </c>
      <c r="G23" s="326">
        <f t="shared" si="0"/>
        <v>29290.04</v>
      </c>
      <c r="H23" s="327" t="str">
        <f>IF(D23="","",VLOOKUP(B23,Data!$B$5:$D$502,3,FALSE))</f>
        <v>C/T</v>
      </c>
      <c r="I23" s="327" t="str">
        <f>IF(D23="","",VLOOKUP(B23,Data!$B$5:$M$502,12,FALSE))</f>
        <v>Indonesia</v>
      </c>
      <c r="J23" s="356" t="s">
        <v>1070</v>
      </c>
      <c r="K23" s="325">
        <f>IF(D23="","",VLOOKUP(B23,Data!$B$5:$E$502,4,FALSE)*D23)</f>
        <v>3380</v>
      </c>
      <c r="L23" s="325">
        <f>IF(D23="","",VLOOKUP(B23,Data!$B$5:$F$502,5,FALSE)*D23)</f>
        <v>3055</v>
      </c>
      <c r="M23" s="357"/>
      <c r="N23" s="358"/>
      <c r="O23" s="359"/>
      <c r="P23" s="360"/>
      <c r="Q23" s="359"/>
      <c r="R23" s="359"/>
      <c r="S23" s="360"/>
      <c r="T23" s="361"/>
      <c r="U23" s="360"/>
      <c r="V23" s="334">
        <f>IF(D23="","",VLOOKUP(B23,Data!$B$5:$J$502,9,FALSE)*D23)</f>
        <v>18.291</v>
      </c>
      <c r="X23" s="661"/>
      <c r="Y23" s="386"/>
      <c r="Z23" s="386"/>
      <c r="AA23" s="386"/>
      <c r="AB23" s="386"/>
    </row>
    <row r="24" spans="1:28" s="468" customFormat="1" ht="19.25" customHeight="1">
      <c r="A24" s="540">
        <v>6</v>
      </c>
      <c r="B24" s="584" t="s">
        <v>893</v>
      </c>
      <c r="C24" s="324" t="str">
        <f>IF(D24="","",VLOOKUP(B24,Data!$B$5:$L$502,2,FALSE))</f>
        <v>VCM7900</v>
      </c>
      <c r="D24" s="485">
        <v>12</v>
      </c>
      <c r="E24" s="312"/>
      <c r="F24" s="325">
        <f>IF(D24="","",VLOOKUP(B24,Data!$B$5:$L$502,11,FALSE))</f>
        <v>2696.84</v>
      </c>
      <c r="G24" s="326">
        <f t="shared" si="0"/>
        <v>32362.080000000002</v>
      </c>
      <c r="H24" s="327" t="str">
        <f>IF(D24="","",VLOOKUP(B24,Data!$B$5:$D$502,3,FALSE))</f>
        <v>C/T</v>
      </c>
      <c r="I24" s="327" t="str">
        <f>IF(D24="","",VLOOKUP(B24,Data!$B$5:$M$502,12,FALSE))</f>
        <v>Indonesia</v>
      </c>
      <c r="J24" s="356" t="s">
        <v>1070</v>
      </c>
      <c r="K24" s="325">
        <f>IF(D24="","",VLOOKUP(B24,Data!$B$5:$E$502,4,FALSE)*D24)</f>
        <v>3120</v>
      </c>
      <c r="L24" s="325">
        <f>IF(D24="","",VLOOKUP(B24,Data!$B$5:$F$502,5,FALSE)*D24)</f>
        <v>2820</v>
      </c>
      <c r="M24" s="228"/>
      <c r="N24" s="295"/>
      <c r="O24" s="296"/>
      <c r="P24" s="229"/>
      <c r="Q24" s="296"/>
      <c r="R24" s="296"/>
      <c r="S24" s="229"/>
      <c r="T24" s="297"/>
      <c r="U24" s="229"/>
      <c r="V24" s="334">
        <f>IF(D24="","",VLOOKUP(B24,Data!$B$5:$J$502,9,FALSE)*D24)</f>
        <v>16.884</v>
      </c>
      <c r="X24" s="661"/>
      <c r="Y24" s="386"/>
      <c r="Z24" s="386"/>
      <c r="AA24" s="386"/>
      <c r="AB24" s="386"/>
    </row>
    <row r="25" spans="1:28" s="468" customFormat="1" ht="19.25" customHeight="1">
      <c r="A25" s="540"/>
      <c r="B25" s="584"/>
      <c r="C25" s="324" t="str">
        <f>IF(D25="","",VLOOKUP(B25,Data!$B$5:$L$502,2,FALSE))</f>
        <v/>
      </c>
      <c r="D25" s="485"/>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661"/>
      <c r="Y25" s="386"/>
      <c r="Z25" s="386"/>
      <c r="AA25" s="386"/>
      <c r="AB25" s="386"/>
    </row>
    <row r="26" spans="1:28" s="468" customFormat="1" ht="19.25" customHeight="1">
      <c r="A26" s="540"/>
      <c r="B26" s="584"/>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228"/>
      <c r="N26" s="295"/>
      <c r="O26" s="296"/>
      <c r="P26" s="229"/>
      <c r="Q26" s="296"/>
      <c r="R26" s="296"/>
      <c r="S26" s="229"/>
      <c r="T26" s="297"/>
      <c r="U26" s="229"/>
      <c r="V26" s="334" t="str">
        <f>IF(D26="","",VLOOKUP(B26,Data!$B$5:$J$502,9,FALSE)*D26)</f>
        <v/>
      </c>
      <c r="X26" s="661"/>
      <c r="Y26" s="386"/>
      <c r="Z26" s="386"/>
      <c r="AA26" s="386"/>
      <c r="AB26" s="386"/>
    </row>
    <row r="27" spans="1:28" s="468" customFormat="1" ht="19.25" customHeight="1">
      <c r="A27" s="540"/>
      <c r="B27" s="499"/>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61"/>
      <c r="Y27" s="386"/>
      <c r="Z27" s="386"/>
      <c r="AA27" s="386"/>
      <c r="AB27" s="386"/>
    </row>
    <row r="28" spans="1:28" s="440" customFormat="1" ht="17.5">
      <c r="A28" s="540"/>
      <c r="B28" s="784"/>
      <c r="C28" s="785"/>
      <c r="D28" s="510">
        <f>SUM(D17:D27)</f>
        <v>68</v>
      </c>
      <c r="E28" s="463"/>
      <c r="F28" s="351"/>
      <c r="G28" s="351">
        <f>SUM(G17:G27)</f>
        <v>257188.84999999998</v>
      </c>
      <c r="H28" s="462"/>
      <c r="I28" s="462"/>
      <c r="J28" s="462"/>
      <c r="K28" s="351">
        <f>SUM(K17:K27)</f>
        <v>19596</v>
      </c>
      <c r="L28" s="351">
        <f>SUM(L17:L27)</f>
        <v>17630</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105.837</v>
      </c>
      <c r="X28" s="623"/>
    </row>
    <row r="29" spans="1:28" ht="16.5">
      <c r="A29" s="540"/>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6" ht="12" customHeight="1">
      <c r="A33" s="412"/>
      <c r="B33" s="413"/>
      <c r="C33" s="448"/>
      <c r="D33" s="501" t="s">
        <v>95</v>
      </c>
      <c r="F33" s="768"/>
      <c r="G33" s="769"/>
      <c r="H33" s="400" t="s">
        <v>96</v>
      </c>
      <c r="I33" s="447"/>
      <c r="J33" s="177"/>
      <c r="K33" s="177"/>
      <c r="L33" s="173"/>
      <c r="V33" s="178"/>
    </row>
    <row r="34" spans="1:26" ht="13">
      <c r="A34" s="393" t="s">
        <v>97</v>
      </c>
      <c r="B34" s="407"/>
      <c r="C34" s="395"/>
      <c r="D34" s="501" t="s">
        <v>98</v>
      </c>
      <c r="F34" s="88" t="s">
        <v>99</v>
      </c>
      <c r="G34" s="85"/>
      <c r="H34" s="400" t="s">
        <v>89</v>
      </c>
      <c r="I34" s="447"/>
      <c r="J34" s="177" t="s">
        <v>100</v>
      </c>
      <c r="K34" s="177"/>
      <c r="L34" s="173"/>
      <c r="V34" s="178"/>
    </row>
    <row r="35" spans="1:26"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6" ht="16.25" customHeight="1">
      <c r="A36" s="412"/>
      <c r="B36" s="413"/>
      <c r="C36" s="414"/>
      <c r="D36" s="513"/>
      <c r="E36" s="413"/>
      <c r="F36" s="778" t="s">
        <v>1130</v>
      </c>
      <c r="G36" s="782"/>
      <c r="H36" s="778" t="s">
        <v>1135</v>
      </c>
      <c r="I36" s="782"/>
      <c r="J36" s="181" t="s">
        <v>105</v>
      </c>
      <c r="K36" s="181"/>
      <c r="L36" s="762" t="s">
        <v>106</v>
      </c>
      <c r="M36" s="763"/>
      <c r="N36" s="763"/>
      <c r="O36" s="763"/>
      <c r="P36" s="763"/>
      <c r="Q36" s="763"/>
      <c r="R36" s="763"/>
      <c r="S36" s="763"/>
      <c r="T36" s="763"/>
      <c r="U36" s="763"/>
      <c r="V36" s="764"/>
    </row>
    <row r="37" spans="1:26" ht="18" customHeight="1"/>
    <row r="38" spans="1:26" ht="18" customHeight="1"/>
    <row r="39" spans="1:26" ht="35" customHeight="1"/>
    <row r="40" spans="1:26" s="460" customFormat="1" ht="17.25" customHeight="1">
      <c r="A40" s="203" t="s">
        <v>942</v>
      </c>
      <c r="B40" s="169"/>
      <c r="C40" s="203" t="s">
        <v>597</v>
      </c>
      <c r="D40" s="500"/>
      <c r="E40" s="168"/>
      <c r="F40" s="203" t="s">
        <v>936</v>
      </c>
      <c r="G40" s="169"/>
      <c r="H40" s="203" t="s">
        <v>597</v>
      </c>
      <c r="K40" s="225"/>
      <c r="L40" s="225"/>
      <c r="V40" s="226"/>
      <c r="X40" s="624"/>
    </row>
    <row r="41" spans="1:26" s="460" customFormat="1" ht="17.25" customHeight="1">
      <c r="A41" s="203" t="s">
        <v>943</v>
      </c>
      <c r="B41" s="169"/>
      <c r="C41" s="203" t="s">
        <v>1136</v>
      </c>
      <c r="D41" s="500"/>
      <c r="E41" s="168"/>
      <c r="F41" s="203" t="s">
        <v>937</v>
      </c>
      <c r="G41" s="169"/>
      <c r="H41" s="203" t="s">
        <v>947</v>
      </c>
      <c r="K41" s="225"/>
      <c r="L41" s="225"/>
      <c r="V41" s="226"/>
      <c r="X41" s="624"/>
    </row>
    <row r="42" spans="1:26" s="460" customFormat="1" ht="17.25" customHeight="1">
      <c r="A42" s="203" t="s">
        <v>944</v>
      </c>
      <c r="B42" s="169"/>
      <c r="C42" s="203" t="s">
        <v>1137</v>
      </c>
      <c r="D42" s="500"/>
      <c r="E42" s="168"/>
      <c r="F42" s="203" t="s">
        <v>938</v>
      </c>
      <c r="G42" s="169"/>
      <c r="H42" s="203" t="s">
        <v>597</v>
      </c>
      <c r="K42" s="225"/>
      <c r="L42" s="225"/>
      <c r="V42" s="226"/>
      <c r="X42" s="624"/>
    </row>
    <row r="43" spans="1:26" s="460" customFormat="1" ht="17.25" customHeight="1">
      <c r="A43" s="203" t="s">
        <v>945</v>
      </c>
      <c r="B43" s="169"/>
      <c r="C43" s="203" t="s">
        <v>597</v>
      </c>
      <c r="D43" s="500"/>
      <c r="E43" s="168"/>
      <c r="F43" s="203" t="s">
        <v>939</v>
      </c>
      <c r="G43" s="169"/>
      <c r="H43" s="203" t="s">
        <v>597</v>
      </c>
      <c r="K43" s="225"/>
      <c r="L43" s="225"/>
      <c r="V43" s="226"/>
      <c r="X43" s="624"/>
    </row>
    <row r="44" spans="1:26" s="460" customFormat="1" ht="17.25" customHeight="1">
      <c r="A44" s="203" t="s">
        <v>946</v>
      </c>
      <c r="B44" s="169"/>
      <c r="C44" s="203" t="s">
        <v>597</v>
      </c>
      <c r="D44" s="500"/>
      <c r="E44" s="168"/>
      <c r="F44" s="203" t="s">
        <v>941</v>
      </c>
      <c r="G44" s="169"/>
      <c r="H44" s="203" t="s">
        <v>597</v>
      </c>
      <c r="K44" s="225"/>
      <c r="L44" s="225"/>
      <c r="V44" s="226"/>
      <c r="X44" s="624"/>
    </row>
    <row r="45" spans="1:26" ht="20">
      <c r="A45" s="168"/>
      <c r="B45" s="168"/>
      <c r="C45" s="168"/>
      <c r="D45" s="500"/>
      <c r="E45" s="168"/>
      <c r="F45" s="203" t="s">
        <v>940</v>
      </c>
      <c r="H45" s="203" t="s">
        <v>597</v>
      </c>
    </row>
    <row r="46" spans="1:26" ht="14">
      <c r="A46" s="459"/>
      <c r="B46" s="435"/>
      <c r="C46" s="167"/>
      <c r="D46" s="514"/>
      <c r="X46" s="386"/>
      <c r="Y46" s="632" t="s">
        <v>1079</v>
      </c>
      <c r="Z46" s="633">
        <v>2</v>
      </c>
    </row>
    <row r="47" spans="1:26" ht="14">
      <c r="A47" s="450"/>
      <c r="B47" s="435"/>
      <c r="C47" s="167"/>
      <c r="D47" s="514"/>
      <c r="X47" s="386"/>
      <c r="Y47" s="632" t="s">
        <v>1080</v>
      </c>
      <c r="Z47" s="633">
        <v>2</v>
      </c>
    </row>
    <row r="48" spans="1:26" ht="14">
      <c r="A48" s="452"/>
      <c r="B48" s="435"/>
      <c r="C48" s="167"/>
      <c r="D48" s="514"/>
      <c r="X48" s="386"/>
    </row>
    <row r="49" spans="1:27" ht="14">
      <c r="A49" s="452"/>
      <c r="B49" s="435"/>
      <c r="C49" s="167"/>
      <c r="D49" s="514"/>
      <c r="X49" s="386"/>
      <c r="Y49" s="632" t="s">
        <v>1083</v>
      </c>
      <c r="Z49" s="501">
        <v>2</v>
      </c>
    </row>
    <row r="50" spans="1:27" ht="14">
      <c r="A50" s="452"/>
      <c r="B50" s="435"/>
      <c r="C50" s="167"/>
      <c r="D50" s="514"/>
      <c r="X50" s="386"/>
      <c r="Y50" s="632" t="s">
        <v>1087</v>
      </c>
      <c r="Z50" s="501">
        <v>19</v>
      </c>
    </row>
    <row r="51" spans="1:27" ht="14">
      <c r="A51" s="452"/>
      <c r="B51" s="435"/>
      <c r="C51" s="167"/>
      <c r="D51" s="514"/>
      <c r="X51" s="386"/>
      <c r="Y51" s="632" t="s">
        <v>1089</v>
      </c>
      <c r="Z51" s="501">
        <v>2</v>
      </c>
    </row>
    <row r="52" spans="1:27" ht="14">
      <c r="A52" s="452"/>
      <c r="B52" s="435"/>
      <c r="C52" s="167"/>
      <c r="D52" s="514"/>
      <c r="X52" s="386"/>
      <c r="Y52" s="632" t="s">
        <v>1105</v>
      </c>
      <c r="Z52" s="501">
        <v>1</v>
      </c>
    </row>
    <row r="53" spans="1:27" ht="14">
      <c r="A53" s="435"/>
      <c r="B53" s="435"/>
      <c r="C53" s="167"/>
      <c r="D53" s="514"/>
      <c r="X53" s="386"/>
      <c r="Y53" s="632" t="s">
        <v>1106</v>
      </c>
      <c r="Z53" s="501">
        <v>2</v>
      </c>
    </row>
    <row r="54" spans="1:27" ht="14">
      <c r="A54" s="452"/>
      <c r="B54" s="435"/>
      <c r="C54" s="167"/>
      <c r="D54" s="514"/>
      <c r="X54" s="386"/>
      <c r="Y54" s="632" t="s">
        <v>1090</v>
      </c>
      <c r="Z54" s="501">
        <v>3</v>
      </c>
    </row>
    <row r="55" spans="1:27" ht="14">
      <c r="A55" s="452"/>
      <c r="B55" s="435"/>
      <c r="C55" s="167"/>
      <c r="D55" s="514"/>
      <c r="X55" s="386"/>
      <c r="Y55" s="632" t="s">
        <v>1091</v>
      </c>
      <c r="Z55" s="501">
        <v>1</v>
      </c>
    </row>
    <row r="56" spans="1:27" ht="14">
      <c r="A56" s="452"/>
      <c r="B56" s="435"/>
      <c r="C56" s="167"/>
      <c r="D56" s="514"/>
      <c r="X56" s="386"/>
      <c r="Y56" s="632" t="s">
        <v>1078</v>
      </c>
      <c r="Z56" s="501">
        <v>1</v>
      </c>
    </row>
    <row r="57" spans="1:27" ht="14">
      <c r="A57" s="452"/>
      <c r="B57" s="435"/>
      <c r="C57" s="167"/>
      <c r="D57" s="514"/>
      <c r="X57" s="386"/>
      <c r="Y57" s="632" t="s">
        <v>1107</v>
      </c>
      <c r="Z57" s="501">
        <v>1</v>
      </c>
    </row>
    <row r="58" spans="1:27" ht="14">
      <c r="A58" s="452"/>
      <c r="B58" s="435"/>
      <c r="C58" s="167"/>
      <c r="D58" s="514"/>
      <c r="X58" s="386"/>
      <c r="Y58" s="632" t="s">
        <v>1092</v>
      </c>
      <c r="Z58" s="501">
        <v>15</v>
      </c>
    </row>
    <row r="59" spans="1:27" ht="14">
      <c r="A59" s="452"/>
      <c r="B59" s="435"/>
      <c r="C59" s="167"/>
      <c r="D59" s="514"/>
      <c r="X59" s="386"/>
      <c r="Y59" s="632" t="s">
        <v>1108</v>
      </c>
      <c r="Z59" s="633">
        <v>1</v>
      </c>
    </row>
    <row r="60" spans="1:27" ht="14">
      <c r="A60" s="452"/>
      <c r="B60" s="435"/>
      <c r="C60" s="167"/>
      <c r="D60" s="514"/>
      <c r="X60" s="386"/>
      <c r="Y60" s="632" t="s">
        <v>1093</v>
      </c>
      <c r="Z60" s="633">
        <v>3</v>
      </c>
    </row>
    <row r="61" spans="1:27" ht="14">
      <c r="A61" s="452"/>
      <c r="B61" s="435"/>
      <c r="C61" s="167"/>
      <c r="D61" s="514"/>
      <c r="X61" s="386"/>
      <c r="Y61" s="632" t="s">
        <v>1109</v>
      </c>
      <c r="Z61" s="633">
        <v>1</v>
      </c>
    </row>
    <row r="62" spans="1:27" ht="14">
      <c r="A62" s="452"/>
      <c r="B62" s="435"/>
      <c r="C62" s="167"/>
      <c r="D62" s="514"/>
      <c r="X62" s="386"/>
      <c r="Y62" s="632" t="s">
        <v>1077</v>
      </c>
      <c r="Z62" s="633">
        <v>13</v>
      </c>
    </row>
    <row r="63" spans="1:27" ht="14">
      <c r="A63" s="452"/>
      <c r="B63" s="435"/>
      <c r="C63" s="167"/>
      <c r="D63" s="514"/>
      <c r="X63" s="632"/>
      <c r="Y63" s="632" t="s">
        <v>1096</v>
      </c>
      <c r="Z63" s="633">
        <v>4</v>
      </c>
    </row>
    <row r="64" spans="1:27" ht="14">
      <c r="A64" s="452"/>
      <c r="B64" s="435"/>
      <c r="C64" s="167"/>
      <c r="D64" s="514"/>
      <c r="X64" s="632"/>
      <c r="Y64" s="501"/>
      <c r="Z64" s="501">
        <f>SUM(Z46:Z63)</f>
        <v>73</v>
      </c>
      <c r="AA64" s="386">
        <f>Z64-34</f>
        <v>39</v>
      </c>
    </row>
    <row r="65" spans="1:26" ht="14">
      <c r="A65" s="452"/>
      <c r="B65" s="435"/>
      <c r="C65" s="167"/>
      <c r="D65" s="514"/>
      <c r="X65" s="632"/>
      <c r="Y65" s="501"/>
      <c r="Z65" s="501"/>
    </row>
    <row r="66" spans="1:26" ht="14">
      <c r="A66" s="452"/>
      <c r="B66" s="435"/>
      <c r="C66" s="167"/>
      <c r="D66" s="514"/>
      <c r="X66" s="632"/>
      <c r="Y66" s="501"/>
      <c r="Z66" s="501"/>
    </row>
    <row r="67" spans="1:26" ht="14">
      <c r="A67" s="435"/>
      <c r="B67" s="435"/>
      <c r="C67" s="167"/>
      <c r="D67" s="514"/>
      <c r="X67" s="632"/>
      <c r="Y67" s="501"/>
      <c r="Z67" s="501"/>
    </row>
    <row r="68" spans="1:26" ht="14">
      <c r="B68" s="435"/>
      <c r="C68" s="167"/>
      <c r="D68" s="514"/>
      <c r="X68" s="632"/>
      <c r="Y68" s="501"/>
      <c r="Z68" s="501"/>
    </row>
    <row r="69" spans="1:26" ht="14">
      <c r="B69" s="435"/>
      <c r="C69" s="167"/>
      <c r="D69" s="514"/>
    </row>
    <row r="70" spans="1:26" ht="14">
      <c r="B70" s="435"/>
      <c r="C70" s="167"/>
      <c r="D70" s="514"/>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DEDA3-077D-47B6-8C2F-4CB835E68F3F}">
  <sheetPr>
    <pageSetUpPr fitToPage="1"/>
  </sheetPr>
  <dimension ref="A1:AB79"/>
  <sheetViews>
    <sheetView topLeftCell="A20"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63"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62"/>
      <c r="I10" s="663"/>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1069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63"/>
      <c r="Y18" s="386"/>
      <c r="Z18" s="386"/>
      <c r="AA18" s="386"/>
      <c r="AB18" s="386"/>
    </row>
    <row r="19" spans="1:28" s="468" customFormat="1" ht="19.25" customHeight="1">
      <c r="A19" s="540">
        <v>1</v>
      </c>
      <c r="B19" s="584" t="s">
        <v>892</v>
      </c>
      <c r="C19" s="324" t="str">
        <f>IF(D19="","",VLOOKUP(B19,Data!$B$5:$L$502,2,FALSE))</f>
        <v>VCM7890</v>
      </c>
      <c r="D19" s="485">
        <v>17</v>
      </c>
      <c r="E19" s="525" t="s">
        <v>528</v>
      </c>
      <c r="F19" s="325">
        <f>IF(D19="","",VLOOKUP(B19,Data!$B$5:$L$502,11,FALSE))</f>
        <v>2253.08</v>
      </c>
      <c r="G19" s="326">
        <f t="shared" ref="G19:G27" si="0">IF(D19&gt;0,D19*F19,"-")</f>
        <v>38302.36</v>
      </c>
      <c r="H19" s="327" t="str">
        <f>IF(D19="","",VLOOKUP(B19,Data!$B$5:$D$502,3,FALSE))</f>
        <v>C/T</v>
      </c>
      <c r="I19" s="327" t="str">
        <f>IF(D19="","",VLOOKUP(B19,Data!$B$5:$M$502,12,FALSE))</f>
        <v>Indonesia</v>
      </c>
      <c r="J19" s="356" t="s">
        <v>1070</v>
      </c>
      <c r="K19" s="325">
        <f>IF(D19="","",VLOOKUP(B19,Data!$B$5:$E$502,4,FALSE)*D19)</f>
        <v>4420</v>
      </c>
      <c r="L19" s="325">
        <f>IF(D19="","",VLOOKUP(B19,Data!$B$5:$F$502,5,FALSE)*D19)</f>
        <v>3995</v>
      </c>
      <c r="M19" s="357"/>
      <c r="N19" s="358"/>
      <c r="O19" s="359"/>
      <c r="P19" s="360"/>
      <c r="Q19" s="359"/>
      <c r="R19" s="359"/>
      <c r="S19" s="360"/>
      <c r="T19" s="361"/>
      <c r="U19" s="360"/>
      <c r="V19" s="334">
        <f>IF(D19="","",VLOOKUP(B19,Data!$B$5:$J$502,9,FALSE)*D19)</f>
        <v>23.919</v>
      </c>
      <c r="X19" s="663"/>
      <c r="Y19" s="386"/>
      <c r="Z19" s="386"/>
      <c r="AA19" s="386"/>
      <c r="AB19" s="386"/>
    </row>
    <row r="20" spans="1:28" s="468" customFormat="1" ht="19.25" customHeight="1">
      <c r="A20" s="540">
        <v>2</v>
      </c>
      <c r="B20" s="584" t="s">
        <v>350</v>
      </c>
      <c r="C20" s="324" t="str">
        <f>IF(D20="","",VLOOKUP(B20,Data!$B$5:$L$502,2,FALSE))</f>
        <v>ZU05460</v>
      </c>
      <c r="D20" s="485">
        <v>4</v>
      </c>
      <c r="E20" s="525"/>
      <c r="F20" s="325">
        <f>IF(D20="","",VLOOKUP(B20,Data!$B$5:$L$502,11,FALSE))</f>
        <v>5913.05</v>
      </c>
      <c r="G20" s="326">
        <f t="shared" si="0"/>
        <v>23652.2</v>
      </c>
      <c r="H20" s="327" t="str">
        <f>IF(D20="","",VLOOKUP(B20,Data!$B$5:$D$502,3,FALSE))</f>
        <v>C/T</v>
      </c>
      <c r="I20" s="327" t="str">
        <f>IF(D20="","",VLOOKUP(B20,Data!$B$5:$M$502,12,FALSE))</f>
        <v>Indonesia</v>
      </c>
      <c r="J20" s="356" t="s">
        <v>1070</v>
      </c>
      <c r="K20" s="325">
        <f>IF(D20="","",VLOOKUP(B20,Data!$B$5:$E$502,4,FALSE)*D20)</f>
        <v>1352</v>
      </c>
      <c r="L20" s="325">
        <f>IF(D20="","",VLOOKUP(B20,Data!$B$5:$F$502,5,FALSE)*D20)</f>
        <v>1188</v>
      </c>
      <c r="M20" s="357"/>
      <c r="N20" s="358"/>
      <c r="O20" s="359"/>
      <c r="P20" s="360"/>
      <c r="Q20" s="359"/>
      <c r="R20" s="359"/>
      <c r="S20" s="360"/>
      <c r="T20" s="361"/>
      <c r="U20" s="360"/>
      <c r="V20" s="334">
        <f>IF(D20="","",VLOOKUP(B20,Data!$B$5:$J$502,9,FALSE)*D20)</f>
        <v>7.2240000000000002</v>
      </c>
      <c r="X20" s="663"/>
      <c r="Y20" s="386"/>
      <c r="Z20" s="386"/>
      <c r="AA20" s="386"/>
      <c r="AB20" s="386"/>
    </row>
    <row r="21" spans="1:28" s="468" customFormat="1" ht="19.25" customHeight="1">
      <c r="A21" s="540">
        <v>3</v>
      </c>
      <c r="B21" s="584" t="s">
        <v>378</v>
      </c>
      <c r="C21" s="324" t="str">
        <f>IF(D21="","",VLOOKUP(B21,Data!$B$5:$L$502,2,FALSE))</f>
        <v>WQ78270</v>
      </c>
      <c r="D21" s="485">
        <v>4</v>
      </c>
      <c r="E21" s="525" t="s">
        <v>529</v>
      </c>
      <c r="F21" s="325">
        <f>IF(D21="","",VLOOKUP(B21,Data!$B$5:$L$502,11,FALSE))</f>
        <v>5429.44</v>
      </c>
      <c r="G21" s="326">
        <f t="shared" si="0"/>
        <v>21717.759999999998</v>
      </c>
      <c r="H21" s="327" t="str">
        <f>IF(D21="","",VLOOKUP(B21,Data!$B$5:$D$502,3,FALSE))</f>
        <v>C/T</v>
      </c>
      <c r="I21" s="327" t="str">
        <f>IF(D21="","",VLOOKUP(B21,Data!$B$5:$M$502,12,FALSE))</f>
        <v>Indonesia</v>
      </c>
      <c r="J21" s="356" t="s">
        <v>1070</v>
      </c>
      <c r="K21" s="325">
        <f>IF(D21="","",VLOOKUP(B21,Data!$B$5:$E$502,4,FALSE)*D21)</f>
        <v>1220</v>
      </c>
      <c r="L21" s="325">
        <f>IF(D21="","",VLOOKUP(B21,Data!$B$5:$F$502,5,FALSE)*D21)</f>
        <v>1076</v>
      </c>
      <c r="M21" s="357"/>
      <c r="N21" s="358"/>
      <c r="O21" s="359"/>
      <c r="P21" s="360"/>
      <c r="Q21" s="359"/>
      <c r="R21" s="359"/>
      <c r="S21" s="360"/>
      <c r="T21" s="361"/>
      <c r="U21" s="360"/>
      <c r="V21" s="334">
        <f>IF(D21="","",VLOOKUP(B21,Data!$B$5:$J$502,9,FALSE)*D21)</f>
        <v>6.1360000000000001</v>
      </c>
      <c r="X21" s="663"/>
      <c r="Y21" s="386"/>
      <c r="Z21" s="386"/>
      <c r="AA21" s="386"/>
      <c r="AB21" s="386"/>
    </row>
    <row r="22" spans="1:28" s="468" customFormat="1" ht="19.25" customHeight="1">
      <c r="A22" s="540">
        <v>4</v>
      </c>
      <c r="B22" s="584" t="s">
        <v>372</v>
      </c>
      <c r="C22" s="324" t="str">
        <f>IF(D22="","",VLOOKUP(B22,Data!$B$5:$L$502,2,FALSE))</f>
        <v>WQ78280</v>
      </c>
      <c r="D22" s="485">
        <v>4</v>
      </c>
      <c r="E22" s="312"/>
      <c r="F22" s="325">
        <f>IF(D22="","",VLOOKUP(B22,Data!$B$5:$L$502,11,FALSE))</f>
        <v>5431.9</v>
      </c>
      <c r="G22" s="326">
        <f t="shared" si="0"/>
        <v>21727.599999999999</v>
      </c>
      <c r="H22" s="327" t="str">
        <f>IF(D22="","",VLOOKUP(B22,Data!$B$5:$D$502,3,FALSE))</f>
        <v>C/T</v>
      </c>
      <c r="I22" s="327" t="str">
        <f>IF(D22="","",VLOOKUP(B22,Data!$B$5:$M$502,12,FALSE))</f>
        <v>Indonesia</v>
      </c>
      <c r="J22" s="356" t="s">
        <v>1070</v>
      </c>
      <c r="K22" s="325">
        <f>IF(D22="","",VLOOKUP(B22,Data!$B$5:$E$502,4,FALSE)*D22)</f>
        <v>1220</v>
      </c>
      <c r="L22" s="325">
        <f>IF(D22="","",VLOOKUP(B22,Data!$B$5:$F$502,5,FALSE)*D22)</f>
        <v>1076</v>
      </c>
      <c r="M22" s="357"/>
      <c r="N22" s="358"/>
      <c r="O22" s="359"/>
      <c r="P22" s="360"/>
      <c r="Q22" s="359"/>
      <c r="R22" s="359"/>
      <c r="S22" s="360"/>
      <c r="T22" s="361"/>
      <c r="U22" s="360"/>
      <c r="V22" s="334">
        <f>IF(D22="","",VLOOKUP(B22,Data!$B$5:$J$502,9,FALSE)*D22)</f>
        <v>6.1360000000000001</v>
      </c>
      <c r="X22" s="663"/>
      <c r="Y22" s="386"/>
      <c r="Z22" s="386"/>
      <c r="AA22" s="386"/>
      <c r="AB22" s="386"/>
    </row>
    <row r="23" spans="1:28" s="468" customFormat="1" ht="19.25" customHeight="1">
      <c r="A23" s="540">
        <v>5</v>
      </c>
      <c r="B23" s="584" t="s">
        <v>40</v>
      </c>
      <c r="C23" s="324" t="str">
        <f>IF(D23="","",VLOOKUP(B23,Data!$B$5:$L$502,2,FALSE))</f>
        <v>ZJ54410</v>
      </c>
      <c r="D23" s="485">
        <v>15</v>
      </c>
      <c r="E23" s="312" t="s">
        <v>982</v>
      </c>
      <c r="F23" s="325">
        <f>IF(D23="","",VLOOKUP(B23,Data!$B$5:$L$502,11,FALSE))</f>
        <v>4657.7700000000004</v>
      </c>
      <c r="G23" s="326">
        <f t="shared" si="0"/>
        <v>69866.55</v>
      </c>
      <c r="H23" s="327" t="str">
        <f>IF(D23="","",VLOOKUP(B23,Data!$B$5:$D$502,3,FALSE))</f>
        <v>C/T</v>
      </c>
      <c r="I23" s="327" t="str">
        <f>IF(D23="","",VLOOKUP(B23,Data!$B$5:$M$502,12,FALSE))</f>
        <v>Indonesia</v>
      </c>
      <c r="J23" s="356" t="s">
        <v>1070</v>
      </c>
      <c r="K23" s="325">
        <f>IF(D23="","",VLOOKUP(B23,Data!$B$5:$E$502,4,FALSE)*D23)</f>
        <v>4575</v>
      </c>
      <c r="L23" s="325">
        <f>IF(D23="","",VLOOKUP(B23,Data!$B$5:$F$502,5,FALSE)*D23)</f>
        <v>4035</v>
      </c>
      <c r="M23" s="357"/>
      <c r="N23" s="358"/>
      <c r="O23" s="359"/>
      <c r="P23" s="360"/>
      <c r="Q23" s="359"/>
      <c r="R23" s="359"/>
      <c r="S23" s="360"/>
      <c r="T23" s="361"/>
      <c r="U23" s="360"/>
      <c r="V23" s="334">
        <f>IF(D23="","",VLOOKUP(B23,Data!$B$5:$J$502,9,FALSE)*D23)</f>
        <v>23.01</v>
      </c>
      <c r="X23" s="663"/>
      <c r="Y23" s="386"/>
      <c r="Z23" s="386"/>
      <c r="AA23" s="386"/>
      <c r="AB23" s="386"/>
    </row>
    <row r="24" spans="1:28" s="468" customFormat="1" ht="19.25" customHeight="1">
      <c r="A24" s="540">
        <v>6</v>
      </c>
      <c r="B24" s="584" t="s">
        <v>724</v>
      </c>
      <c r="C24" s="324" t="str">
        <f>IF(D24="","",VLOOKUP(B24,Data!$B$5:$L$502,2,FALSE))</f>
        <v>VAC9590</v>
      </c>
      <c r="D24" s="485">
        <v>5</v>
      </c>
      <c r="E24" s="312"/>
      <c r="F24" s="325">
        <f>IF(D24="","",VLOOKUP(B24,Data!$B$5:$L$502,11,FALSE))</f>
        <v>5076.5600000000004</v>
      </c>
      <c r="G24" s="326">
        <f t="shared" si="0"/>
        <v>25382.800000000003</v>
      </c>
      <c r="H24" s="327" t="str">
        <f>IF(D24="","",VLOOKUP(B24,Data!$B$5:$D$502,3,FALSE))</f>
        <v>C/T</v>
      </c>
      <c r="I24" s="327" t="str">
        <f>IF(D24="","",VLOOKUP(B24,Data!$B$5:$M$502,12,FALSE))</f>
        <v>Indonesia</v>
      </c>
      <c r="J24" s="356" t="s">
        <v>1070</v>
      </c>
      <c r="K24" s="325">
        <f>IF(D24="","",VLOOKUP(B24,Data!$B$5:$E$502,4,FALSE)*D24)</f>
        <v>1550</v>
      </c>
      <c r="L24" s="325">
        <f>IF(D24="","",VLOOKUP(B24,Data!$B$5:$F$502,5,FALSE)*D24)</f>
        <v>1370</v>
      </c>
      <c r="M24" s="228"/>
      <c r="N24" s="295"/>
      <c r="O24" s="296"/>
      <c r="P24" s="229"/>
      <c r="Q24" s="296"/>
      <c r="R24" s="296"/>
      <c r="S24" s="229"/>
      <c r="T24" s="297"/>
      <c r="U24" s="229"/>
      <c r="V24" s="334">
        <f>IF(D24="","",VLOOKUP(B24,Data!$B$5:$J$502,9,FALSE)*D24)</f>
        <v>7.67</v>
      </c>
      <c r="X24" s="663"/>
      <c r="Y24" s="386"/>
      <c r="Z24" s="386"/>
      <c r="AA24" s="386"/>
      <c r="AB24" s="386"/>
    </row>
    <row r="25" spans="1:28" s="468" customFormat="1" ht="19.25" customHeight="1">
      <c r="A25" s="540"/>
      <c r="B25" s="584"/>
      <c r="C25" s="324" t="str">
        <f>IF(D25="","",VLOOKUP(B25,Data!$B$5:$L$502,2,FALSE))</f>
        <v/>
      </c>
      <c r="D25" s="485"/>
      <c r="E25"/>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663"/>
      <c r="Y25" s="386"/>
      <c r="Z25" s="386"/>
      <c r="AA25" s="386"/>
      <c r="AB25" s="386"/>
    </row>
    <row r="26" spans="1:28" s="468" customFormat="1" ht="19.25" customHeight="1">
      <c r="A26" s="540"/>
      <c r="B26" s="584"/>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228"/>
      <c r="N26" s="295"/>
      <c r="O26" s="296"/>
      <c r="P26" s="229"/>
      <c r="Q26" s="296"/>
      <c r="R26" s="296"/>
      <c r="S26" s="229"/>
      <c r="T26" s="297"/>
      <c r="U26" s="229"/>
      <c r="V26" s="334" t="str">
        <f>IF(D26="","",VLOOKUP(B26,Data!$B$5:$J$502,9,FALSE)*D26)</f>
        <v/>
      </c>
      <c r="X26" s="663"/>
      <c r="Y26" s="386"/>
      <c r="Z26" s="386"/>
      <c r="AA26" s="386"/>
      <c r="AB26" s="386"/>
    </row>
    <row r="27" spans="1:28" s="468" customFormat="1" ht="19.25" customHeight="1">
      <c r="A27" s="540"/>
      <c r="B27" s="499"/>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63"/>
      <c r="Y27" s="386"/>
      <c r="Z27" s="386"/>
      <c r="AA27" s="386"/>
      <c r="AB27" s="386"/>
    </row>
    <row r="28" spans="1:28" s="440" customFormat="1" ht="17.5">
      <c r="A28" s="540"/>
      <c r="B28" s="784"/>
      <c r="C28" s="785"/>
      <c r="D28" s="510">
        <f>SUM(D17:D27)</f>
        <v>49</v>
      </c>
      <c r="E28" s="463"/>
      <c r="F28" s="351"/>
      <c r="G28" s="351">
        <f>SUM(G17:G27)</f>
        <v>200649.26999999996</v>
      </c>
      <c r="H28" s="462"/>
      <c r="I28" s="462"/>
      <c r="J28" s="462"/>
      <c r="K28" s="351">
        <f>SUM(K17:K27)</f>
        <v>14337</v>
      </c>
      <c r="L28" s="351">
        <f>SUM(L17:L27)</f>
        <v>12740</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74.095000000000013</v>
      </c>
      <c r="X28" s="623"/>
    </row>
    <row r="29" spans="1:28" ht="16.5">
      <c r="A29" s="540"/>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6" ht="12" customHeight="1">
      <c r="A33" s="412"/>
      <c r="B33" s="413"/>
      <c r="C33" s="448"/>
      <c r="D33" s="501" t="s">
        <v>95</v>
      </c>
      <c r="F33" s="768"/>
      <c r="G33" s="769"/>
      <c r="H33" s="400" t="s">
        <v>96</v>
      </c>
      <c r="I33" s="447"/>
      <c r="J33" s="177"/>
      <c r="K33" s="177"/>
      <c r="L33" s="173"/>
      <c r="V33" s="178"/>
    </row>
    <row r="34" spans="1:26" ht="13">
      <c r="A34" s="393" t="s">
        <v>97</v>
      </c>
      <c r="B34" s="407"/>
      <c r="C34" s="395"/>
      <c r="D34" s="501" t="s">
        <v>98</v>
      </c>
      <c r="F34" s="88" t="s">
        <v>99</v>
      </c>
      <c r="G34" s="85"/>
      <c r="H34" s="400" t="s">
        <v>89</v>
      </c>
      <c r="I34" s="447"/>
      <c r="J34" s="177" t="s">
        <v>100</v>
      </c>
      <c r="K34" s="177"/>
      <c r="L34" s="173"/>
      <c r="V34" s="178"/>
    </row>
    <row r="35" spans="1:26"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6" ht="16.25" customHeight="1">
      <c r="A36" s="412"/>
      <c r="B36" s="413"/>
      <c r="C36" s="414"/>
      <c r="D36" s="513"/>
      <c r="E36" s="413"/>
      <c r="F36" s="778" t="s">
        <v>1130</v>
      </c>
      <c r="G36" s="782"/>
      <c r="H36" s="778" t="s">
        <v>1138</v>
      </c>
      <c r="I36" s="782"/>
      <c r="J36" s="181" t="s">
        <v>105</v>
      </c>
      <c r="K36" s="181"/>
      <c r="L36" s="762" t="s">
        <v>106</v>
      </c>
      <c r="M36" s="763"/>
      <c r="N36" s="763"/>
      <c r="O36" s="763"/>
      <c r="P36" s="763"/>
      <c r="Q36" s="763"/>
      <c r="R36" s="763"/>
      <c r="S36" s="763"/>
      <c r="T36" s="763"/>
      <c r="U36" s="763"/>
      <c r="V36" s="764"/>
    </row>
    <row r="37" spans="1:26" ht="18" customHeight="1"/>
    <row r="38" spans="1:26" ht="18" customHeight="1"/>
    <row r="39" spans="1:26" ht="35" customHeight="1"/>
    <row r="40" spans="1:26" s="460" customFormat="1" ht="17.25" customHeight="1">
      <c r="A40" s="203" t="s">
        <v>942</v>
      </c>
      <c r="B40" s="169"/>
      <c r="C40" s="203" t="s">
        <v>597</v>
      </c>
      <c r="D40" s="500"/>
      <c r="E40" s="168"/>
      <c r="F40" s="203" t="s">
        <v>936</v>
      </c>
      <c r="G40" s="169"/>
      <c r="H40" s="203" t="s">
        <v>597</v>
      </c>
      <c r="K40" s="225"/>
      <c r="L40" s="225"/>
      <c r="V40" s="226"/>
      <c r="X40" s="624"/>
    </row>
    <row r="41" spans="1:26" s="460" customFormat="1" ht="17.25" customHeight="1">
      <c r="A41" s="203" t="s">
        <v>943</v>
      </c>
      <c r="B41" s="169"/>
      <c r="C41" s="203" t="s">
        <v>1136</v>
      </c>
      <c r="D41" s="500"/>
      <c r="E41" s="168"/>
      <c r="F41" s="203" t="s">
        <v>937</v>
      </c>
      <c r="G41" s="169"/>
      <c r="H41" s="203" t="s">
        <v>947</v>
      </c>
      <c r="K41" s="225"/>
      <c r="L41" s="225"/>
      <c r="V41" s="226"/>
      <c r="X41" s="624"/>
    </row>
    <row r="42" spans="1:26" s="460" customFormat="1" ht="17.25" customHeight="1">
      <c r="A42" s="203" t="s">
        <v>944</v>
      </c>
      <c r="B42" s="169"/>
      <c r="C42" s="203" t="s">
        <v>1137</v>
      </c>
      <c r="D42" s="500"/>
      <c r="E42" s="168"/>
      <c r="F42" s="203" t="s">
        <v>938</v>
      </c>
      <c r="G42" s="169"/>
      <c r="H42" s="203" t="s">
        <v>597</v>
      </c>
      <c r="K42" s="225"/>
      <c r="L42" s="225"/>
      <c r="V42" s="226"/>
      <c r="X42" s="624"/>
    </row>
    <row r="43" spans="1:26" s="460" customFormat="1" ht="17.25" customHeight="1">
      <c r="A43" s="203" t="s">
        <v>945</v>
      </c>
      <c r="B43" s="169"/>
      <c r="C43" s="203" t="s">
        <v>597</v>
      </c>
      <c r="D43" s="500"/>
      <c r="E43" s="168"/>
      <c r="F43" s="203" t="s">
        <v>939</v>
      </c>
      <c r="G43" s="169"/>
      <c r="H43" s="203" t="s">
        <v>597</v>
      </c>
      <c r="K43" s="225"/>
      <c r="L43" s="225"/>
      <c r="V43" s="226"/>
      <c r="X43" s="624"/>
    </row>
    <row r="44" spans="1:26" s="460" customFormat="1" ht="17.25" customHeight="1">
      <c r="A44" s="203" t="s">
        <v>946</v>
      </c>
      <c r="B44" s="169"/>
      <c r="C44" s="203" t="s">
        <v>597</v>
      </c>
      <c r="D44" s="500"/>
      <c r="E44" s="168"/>
      <c r="F44" s="203" t="s">
        <v>941</v>
      </c>
      <c r="G44" s="169"/>
      <c r="H44" s="203" t="s">
        <v>597</v>
      </c>
      <c r="K44" s="225"/>
      <c r="L44" s="225"/>
      <c r="V44" s="226"/>
      <c r="X44" s="624"/>
    </row>
    <row r="45" spans="1:26" ht="20">
      <c r="A45" s="168"/>
      <c r="B45" s="168"/>
      <c r="C45" s="168"/>
      <c r="D45" s="500"/>
      <c r="E45" s="168"/>
      <c r="F45" s="203" t="s">
        <v>940</v>
      </c>
      <c r="H45" s="203" t="s">
        <v>597</v>
      </c>
    </row>
    <row r="46" spans="1:26" ht="14">
      <c r="A46" s="459"/>
      <c r="B46" s="435"/>
      <c r="C46" s="167"/>
      <c r="D46" s="514"/>
      <c r="X46" s="386"/>
      <c r="Y46" s="632" t="s">
        <v>1079</v>
      </c>
      <c r="Z46" s="633">
        <v>2</v>
      </c>
    </row>
    <row r="47" spans="1:26" ht="14">
      <c r="A47" s="450"/>
      <c r="B47" s="435"/>
      <c r="C47" s="167"/>
      <c r="D47" s="514"/>
      <c r="X47" s="386"/>
      <c r="Y47" s="632" t="s">
        <v>1080</v>
      </c>
      <c r="Z47" s="633">
        <v>2</v>
      </c>
    </row>
    <row r="48" spans="1:26" ht="14">
      <c r="A48" s="452"/>
      <c r="B48" s="435"/>
      <c r="C48" s="167"/>
      <c r="D48" s="514"/>
      <c r="X48" s="386"/>
    </row>
    <row r="49" spans="1:27" ht="14">
      <c r="A49" s="452"/>
      <c r="B49" s="435"/>
      <c r="C49" s="167"/>
      <c r="D49" s="514"/>
      <c r="X49" s="386"/>
      <c r="Y49" s="632" t="s">
        <v>1083</v>
      </c>
      <c r="Z49" s="501">
        <v>2</v>
      </c>
    </row>
    <row r="50" spans="1:27" ht="14">
      <c r="A50" s="452"/>
      <c r="B50" s="435"/>
      <c r="C50" s="167"/>
      <c r="D50" s="514"/>
      <c r="X50" s="386"/>
      <c r="Y50" s="632" t="s">
        <v>1087</v>
      </c>
      <c r="Z50" s="501">
        <v>19</v>
      </c>
    </row>
    <row r="51" spans="1:27" ht="14">
      <c r="A51" s="452"/>
      <c r="B51" s="435"/>
      <c r="C51" s="167"/>
      <c r="D51" s="514"/>
      <c r="X51" s="386"/>
      <c r="Y51" s="632" t="s">
        <v>1089</v>
      </c>
      <c r="Z51" s="501">
        <v>2</v>
      </c>
    </row>
    <row r="52" spans="1:27" ht="14">
      <c r="A52" s="452"/>
      <c r="B52" s="435"/>
      <c r="C52" s="167"/>
      <c r="D52" s="514"/>
      <c r="X52" s="386"/>
      <c r="Y52" s="632" t="s">
        <v>1105</v>
      </c>
      <c r="Z52" s="501">
        <v>1</v>
      </c>
    </row>
    <row r="53" spans="1:27" ht="14">
      <c r="A53" s="435"/>
      <c r="B53" s="435"/>
      <c r="C53" s="167"/>
      <c r="D53" s="514"/>
      <c r="X53" s="386"/>
      <c r="Y53" s="632" t="s">
        <v>1106</v>
      </c>
      <c r="Z53" s="501">
        <v>2</v>
      </c>
    </row>
    <row r="54" spans="1:27" ht="14">
      <c r="A54" s="452"/>
      <c r="B54" s="435"/>
      <c r="C54" s="167"/>
      <c r="D54" s="514"/>
      <c r="X54" s="386"/>
      <c r="Y54" s="632" t="s">
        <v>1090</v>
      </c>
      <c r="Z54" s="501">
        <v>3</v>
      </c>
    </row>
    <row r="55" spans="1:27" ht="14">
      <c r="A55" s="452"/>
      <c r="B55" s="435"/>
      <c r="C55" s="167"/>
      <c r="D55" s="514"/>
      <c r="X55" s="386"/>
      <c r="Y55" s="632" t="s">
        <v>1091</v>
      </c>
      <c r="Z55" s="501">
        <v>1</v>
      </c>
    </row>
    <row r="56" spans="1:27" ht="14">
      <c r="A56" s="452"/>
      <c r="B56" s="435"/>
      <c r="C56" s="167"/>
      <c r="D56" s="514"/>
      <c r="X56" s="386"/>
      <c r="Y56" s="632" t="s">
        <v>1078</v>
      </c>
      <c r="Z56" s="501">
        <v>1</v>
      </c>
    </row>
    <row r="57" spans="1:27" ht="14">
      <c r="A57" s="452"/>
      <c r="B57" s="435"/>
      <c r="C57" s="167"/>
      <c r="D57" s="514"/>
      <c r="X57" s="386"/>
      <c r="Y57" s="632" t="s">
        <v>1107</v>
      </c>
      <c r="Z57" s="501">
        <v>1</v>
      </c>
    </row>
    <row r="58" spans="1:27" ht="14">
      <c r="A58" s="452"/>
      <c r="B58" s="435"/>
      <c r="C58" s="167"/>
      <c r="D58" s="514"/>
      <c r="X58" s="386"/>
      <c r="Y58" s="632" t="s">
        <v>1092</v>
      </c>
      <c r="Z58" s="501">
        <v>15</v>
      </c>
    </row>
    <row r="59" spans="1:27" ht="14">
      <c r="A59" s="452"/>
      <c r="B59" s="435"/>
      <c r="C59" s="167"/>
      <c r="D59" s="514"/>
      <c r="X59" s="386"/>
      <c r="Y59" s="632" t="s">
        <v>1108</v>
      </c>
      <c r="Z59" s="633">
        <v>1</v>
      </c>
    </row>
    <row r="60" spans="1:27" ht="14">
      <c r="A60" s="452"/>
      <c r="B60" s="435"/>
      <c r="C60" s="167"/>
      <c r="D60" s="514"/>
      <c r="X60" s="386"/>
      <c r="Y60" s="632" t="s">
        <v>1093</v>
      </c>
      <c r="Z60" s="633">
        <v>3</v>
      </c>
    </row>
    <row r="61" spans="1:27" ht="14">
      <c r="A61" s="452"/>
      <c r="B61" s="435"/>
      <c r="C61" s="167"/>
      <c r="D61" s="514"/>
      <c r="X61" s="386"/>
      <c r="Y61" s="632" t="s">
        <v>1109</v>
      </c>
      <c r="Z61" s="633">
        <v>1</v>
      </c>
    </row>
    <row r="62" spans="1:27" ht="14">
      <c r="A62" s="452"/>
      <c r="B62" s="435"/>
      <c r="C62" s="167"/>
      <c r="D62" s="514"/>
      <c r="X62" s="386"/>
      <c r="Y62" s="632" t="s">
        <v>1077</v>
      </c>
      <c r="Z62" s="633">
        <v>13</v>
      </c>
    </row>
    <row r="63" spans="1:27" ht="14">
      <c r="A63" s="452"/>
      <c r="B63" s="435"/>
      <c r="C63" s="167"/>
      <c r="D63" s="514"/>
      <c r="X63" s="632"/>
      <c r="Y63" s="632" t="s">
        <v>1096</v>
      </c>
      <c r="Z63" s="633">
        <v>4</v>
      </c>
    </row>
    <row r="64" spans="1:27" ht="14">
      <c r="A64" s="452"/>
      <c r="B64" s="435"/>
      <c r="C64" s="167"/>
      <c r="D64" s="514"/>
      <c r="X64" s="632"/>
      <c r="Y64" s="501"/>
      <c r="Z64" s="501">
        <f>SUM(Z46:Z63)</f>
        <v>73</v>
      </c>
      <c r="AA64" s="386">
        <f>Z64-34</f>
        <v>39</v>
      </c>
    </row>
    <row r="65" spans="1:26" ht="14">
      <c r="A65" s="452"/>
      <c r="B65" s="435"/>
      <c r="C65" s="167"/>
      <c r="D65" s="514"/>
      <c r="X65" s="632"/>
      <c r="Y65" s="501"/>
      <c r="Z65" s="501"/>
    </row>
    <row r="66" spans="1:26" ht="14">
      <c r="A66" s="452"/>
      <c r="B66" s="435"/>
      <c r="C66" s="167"/>
      <c r="D66" s="514"/>
      <c r="X66" s="632"/>
      <c r="Y66" s="501"/>
      <c r="Z66" s="501"/>
    </row>
    <row r="67" spans="1:26" ht="14">
      <c r="A67" s="435"/>
      <c r="B67" s="435"/>
      <c r="C67" s="167"/>
      <c r="D67" s="514"/>
      <c r="X67" s="632"/>
      <c r="Y67" s="501"/>
      <c r="Z67" s="501"/>
    </row>
    <row r="68" spans="1:26" ht="14">
      <c r="B68" s="435"/>
      <c r="C68" s="167"/>
      <c r="D68" s="514"/>
      <c r="X68" s="632"/>
      <c r="Y68" s="501"/>
      <c r="Z68" s="501"/>
    </row>
    <row r="69" spans="1:26" ht="14">
      <c r="B69" s="435"/>
      <c r="C69" s="167"/>
      <c r="D69" s="514"/>
    </row>
    <row r="70" spans="1:26" ht="14">
      <c r="B70" s="435"/>
      <c r="C70" s="167"/>
      <c r="D70" s="514"/>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B2048-D884-40BC-BE18-A92095037DAE}">
  <sheetPr>
    <pageSetUpPr fitToPage="1"/>
  </sheetPr>
  <dimension ref="A1:AB87"/>
  <sheetViews>
    <sheetView topLeftCell="A15"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65"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64"/>
      <c r="I10" s="665"/>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1069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65"/>
      <c r="Y18" s="386"/>
      <c r="Z18" s="386"/>
      <c r="AA18" s="386"/>
      <c r="AB18" s="386"/>
    </row>
    <row r="19" spans="1:28" s="468" customFormat="1" ht="19.25" customHeight="1">
      <c r="A19" s="540">
        <v>1</v>
      </c>
      <c r="B19" s="584" t="s">
        <v>350</v>
      </c>
      <c r="C19" s="324" t="str">
        <f>IF(D19="","",VLOOKUP(B19,Data!$B$5:$L$502,2,FALSE))</f>
        <v>ZU05460</v>
      </c>
      <c r="D19" s="485">
        <v>4</v>
      </c>
      <c r="E19" s="525" t="s">
        <v>528</v>
      </c>
      <c r="F19" s="325">
        <f>IF(D19="","",VLOOKUP(B19,Data!$B$5:$L$502,11,FALSE))</f>
        <v>5913.05</v>
      </c>
      <c r="G19" s="326">
        <f>IF(D19&gt;0,D19*F19,"-")</f>
        <v>23652.2</v>
      </c>
      <c r="H19" s="327" t="str">
        <f>IF(D19="","",VLOOKUP(B19,Data!$B$5:$D$502,3,FALSE))</f>
        <v>C/T</v>
      </c>
      <c r="I19" s="327" t="str">
        <f>IF(D19="","",VLOOKUP(B19,Data!$B$5:$M$502,12,FALSE))</f>
        <v>Indonesia</v>
      </c>
      <c r="J19" s="356" t="s">
        <v>1070</v>
      </c>
      <c r="K19" s="325">
        <f>IF(D19="","",VLOOKUP(B19,Data!$B$5:$E$502,4,FALSE)*D19)</f>
        <v>1352</v>
      </c>
      <c r="L19" s="325">
        <f>IF(D19="","",VLOOKUP(B19,Data!$B$5:$F$502,5,FALSE)*D19)</f>
        <v>1188</v>
      </c>
      <c r="M19" s="357"/>
      <c r="N19" s="358"/>
      <c r="O19" s="359"/>
      <c r="P19" s="360"/>
      <c r="Q19" s="359"/>
      <c r="R19" s="359"/>
      <c r="S19" s="360"/>
      <c r="T19" s="361"/>
      <c r="U19" s="360"/>
      <c r="V19" s="334">
        <f>IF(D19="","",VLOOKUP(B19,Data!$B$5:$J$502,9,FALSE)*D19)</f>
        <v>7.2240000000000002</v>
      </c>
      <c r="X19" s="665"/>
      <c r="Y19" s="386"/>
      <c r="Z19" s="386"/>
      <c r="AA19" s="386"/>
      <c r="AB19" s="386"/>
    </row>
    <row r="20" spans="1:28" s="468" customFormat="1" ht="19.25" customHeight="1">
      <c r="A20" s="540">
        <v>2</v>
      </c>
      <c r="B20" s="584" t="s">
        <v>409</v>
      </c>
      <c r="C20" s="324" t="str">
        <f>IF(D20="","",VLOOKUP(B20,Data!$B$5:$L$502,2,FALSE))</f>
        <v>ZU62650</v>
      </c>
      <c r="D20" s="485">
        <v>3</v>
      </c>
      <c r="E20" s="525"/>
      <c r="F20" s="325">
        <f>IF(D20="","",VLOOKUP(B20,Data!$B$5:$L$502,11,FALSE))</f>
        <v>6876.72</v>
      </c>
      <c r="G20" s="326">
        <f>IF(D20&gt;0,D20*F20,"-")</f>
        <v>20630.16</v>
      </c>
      <c r="H20" s="327" t="str">
        <f>IF(D20="","",VLOOKUP(B20,Data!$B$5:$D$502,3,FALSE))</f>
        <v>C/T</v>
      </c>
      <c r="I20" s="327" t="str">
        <f>IF(D20="","",VLOOKUP(B20,Data!$B$5:$M$502,12,FALSE))</f>
        <v>Indonesia</v>
      </c>
      <c r="J20" s="356" t="s">
        <v>1070</v>
      </c>
      <c r="K20" s="325">
        <f>IF(D20="","",VLOOKUP(B20,Data!$B$5:$E$502,4,FALSE)*D20)</f>
        <v>1014</v>
      </c>
      <c r="L20" s="325">
        <f>IF(D20="","",VLOOKUP(B20,Data!$B$5:$F$502,5,FALSE)*D20)</f>
        <v>912</v>
      </c>
      <c r="M20" s="357"/>
      <c r="N20" s="358"/>
      <c r="O20" s="359"/>
      <c r="P20" s="360"/>
      <c r="Q20" s="359"/>
      <c r="R20" s="359"/>
      <c r="S20" s="360"/>
      <c r="T20" s="361"/>
      <c r="U20" s="360"/>
      <c r="V20" s="334">
        <f>IF(D20="","",VLOOKUP(B20,Data!$B$5:$J$502,9,FALSE)*D20)</f>
        <v>5.4180000000000001</v>
      </c>
      <c r="X20" s="665"/>
      <c r="Y20" s="386"/>
      <c r="Z20" s="386"/>
      <c r="AA20" s="386"/>
      <c r="AB20" s="386"/>
    </row>
    <row r="21" spans="1:28" s="468" customFormat="1" ht="19.25" customHeight="1">
      <c r="A21" s="540">
        <v>3</v>
      </c>
      <c r="B21" s="584" t="s">
        <v>40</v>
      </c>
      <c r="C21" s="324" t="str">
        <f>IF(D21="","",VLOOKUP(B21,Data!$B$5:$L$502,2,FALSE))</f>
        <v>ZJ54410</v>
      </c>
      <c r="D21" s="485">
        <v>1</v>
      </c>
      <c r="E21" s="525" t="s">
        <v>529</v>
      </c>
      <c r="F21" s="325">
        <f>IF(D21="","",VLOOKUP(B21,Data!$B$5:$L$502,11,FALSE))</f>
        <v>4657.7700000000004</v>
      </c>
      <c r="G21" s="326">
        <f>IF(D21&gt;0,D21*F21,"-")</f>
        <v>4657.7700000000004</v>
      </c>
      <c r="H21" s="327" t="str">
        <f>IF(D21="","",VLOOKUP(B21,Data!$B$5:$D$502,3,FALSE))</f>
        <v>C/T</v>
      </c>
      <c r="I21" s="327" t="str">
        <f>IF(D21="","",VLOOKUP(B21,Data!$B$5:$M$502,12,FALSE))</f>
        <v>Indonesia</v>
      </c>
      <c r="J21" s="356" t="s">
        <v>1070</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665"/>
      <c r="Y21" s="386"/>
      <c r="Z21" s="386"/>
      <c r="AA21" s="386"/>
      <c r="AB21" s="386"/>
    </row>
    <row r="22" spans="1:28" s="468" customFormat="1" ht="19.25" customHeight="1">
      <c r="A22" s="540">
        <v>4</v>
      </c>
      <c r="B22" s="584" t="s">
        <v>892</v>
      </c>
      <c r="C22" s="324" t="str">
        <f>IF(D22="","",VLOOKUP(B22,Data!$B$5:$L$502,2,FALSE))</f>
        <v>VCM7890</v>
      </c>
      <c r="D22" s="485">
        <v>3</v>
      </c>
      <c r="E22" s="312"/>
      <c r="F22" s="325">
        <f>IF(D22="","",VLOOKUP(B22,Data!$B$5:$L$502,11,FALSE))</f>
        <v>2253.08</v>
      </c>
      <c r="G22" s="326">
        <f>IF(D22&gt;0,D22*F22,"-")</f>
        <v>6759.24</v>
      </c>
      <c r="H22" s="327" t="str">
        <f>IF(D22="","",VLOOKUP(B22,Data!$B$5:$D$502,3,FALSE))</f>
        <v>C/T</v>
      </c>
      <c r="I22" s="327" t="str">
        <f>IF(D22="","",VLOOKUP(B22,Data!$B$5:$M$502,12,FALSE))</f>
        <v>Indonesia</v>
      </c>
      <c r="J22" s="356" t="s">
        <v>1070</v>
      </c>
      <c r="K22" s="325">
        <f>IF(D22="","",VLOOKUP(B22,Data!$B$5:$E$502,4,FALSE)*D22)</f>
        <v>780</v>
      </c>
      <c r="L22" s="325">
        <f>IF(D22="","",VLOOKUP(B22,Data!$B$5:$F$502,5,FALSE)*D22)</f>
        <v>705</v>
      </c>
      <c r="M22" s="228"/>
      <c r="N22" s="295"/>
      <c r="O22" s="296"/>
      <c r="P22" s="229"/>
      <c r="Q22" s="296"/>
      <c r="R22" s="296"/>
      <c r="S22" s="229"/>
      <c r="T22" s="297"/>
      <c r="U22" s="229"/>
      <c r="V22" s="334">
        <f>IF(D22="","",VLOOKUP(B22,Data!$B$5:$J$502,9,FALSE)*D22)</f>
        <v>4.2210000000000001</v>
      </c>
      <c r="X22" s="665"/>
      <c r="Y22" s="386"/>
      <c r="Z22" s="386"/>
      <c r="AA22" s="386"/>
      <c r="AB22" s="386"/>
    </row>
    <row r="23" spans="1:28" s="468" customFormat="1" ht="19.25" customHeight="1">
      <c r="A23" s="540"/>
      <c r="B23" s="524" t="s">
        <v>1131</v>
      </c>
      <c r="C23" s="324" t="str">
        <f>IF(D23="","",VLOOKUP(B23,Data!$B$5:$L$502,2,FALSE))</f>
        <v/>
      </c>
      <c r="D23" s="381"/>
      <c r="E23" s="312" t="s">
        <v>909</v>
      </c>
      <c r="F23" s="325" t="str">
        <f>IF(D23="","",VLOOKUP(B23,Data!$B$5:$L$502,11,FALSE))</f>
        <v/>
      </c>
      <c r="G23" s="326"/>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665"/>
      <c r="Y23" s="386"/>
      <c r="Z23" s="386"/>
      <c r="AA23" s="386"/>
      <c r="AB23" s="386"/>
    </row>
    <row r="24" spans="1:28" s="468" customFormat="1" ht="19.25" customHeight="1">
      <c r="A24" s="540">
        <v>5</v>
      </c>
      <c r="B24" s="584" t="s">
        <v>361</v>
      </c>
      <c r="C24" s="324" t="str">
        <f>IF(D24="","",VLOOKUP(B24,Data!$B$5:$L$502,2,FALSE))</f>
        <v>WQ78290</v>
      </c>
      <c r="D24" s="485">
        <v>3</v>
      </c>
      <c r="E24" s="525"/>
      <c r="F24" s="325">
        <f>IF(D24="","",VLOOKUP(B24,Data!$B$5:$L$502,11,FALSE))</f>
        <v>4283.7299999999996</v>
      </c>
      <c r="G24" s="326">
        <f t="shared" ref="G24:G35" si="0">IF(D24&gt;0,D24*F24,"-")</f>
        <v>12851.189999999999</v>
      </c>
      <c r="H24" s="327" t="str">
        <f>IF(D24="","",VLOOKUP(B24,Data!$B$5:$D$502,3,FALSE))</f>
        <v>C/T</v>
      </c>
      <c r="I24" s="327" t="str">
        <f>IF(D24="","",VLOOKUP(B24,Data!$B$5:$M$502,12,FALSE))</f>
        <v>Indonesia</v>
      </c>
      <c r="J24" s="356" t="s">
        <v>1132</v>
      </c>
      <c r="K24" s="325">
        <f>IF(D24="","",VLOOKUP(B24,Data!$B$5:$E$502,4,FALSE)*D24)</f>
        <v>915</v>
      </c>
      <c r="L24" s="325">
        <f>IF(D24="","",VLOOKUP(B24,Data!$B$5:$F$502,5,FALSE)*D24)</f>
        <v>807</v>
      </c>
      <c r="M24" s="357"/>
      <c r="N24" s="358"/>
      <c r="O24" s="359"/>
      <c r="P24" s="360"/>
      <c r="Q24" s="359"/>
      <c r="R24" s="359"/>
      <c r="S24" s="360"/>
      <c r="T24" s="361"/>
      <c r="U24" s="360"/>
      <c r="V24" s="334">
        <f>IF(D24="","",VLOOKUP(B24,Data!$B$5:$J$502,9,FALSE)*D24)</f>
        <v>4.6020000000000003</v>
      </c>
      <c r="X24" s="665"/>
      <c r="Y24" s="386"/>
      <c r="Z24" s="386"/>
      <c r="AA24" s="386"/>
      <c r="AB24" s="386"/>
    </row>
    <row r="25" spans="1:28" s="468" customFormat="1" ht="19.25" customHeight="1">
      <c r="A25" s="540">
        <v>6</v>
      </c>
      <c r="B25" s="584" t="s">
        <v>340</v>
      </c>
      <c r="C25" s="324" t="str">
        <f>IF(D25="","",VLOOKUP(B25,Data!$B$5:$L$502,2,FALSE))</f>
        <v>ZE62400</v>
      </c>
      <c r="D25" s="381">
        <v>50</v>
      </c>
      <c r="E25" s="312"/>
      <c r="F25" s="325">
        <f>IF(D25="","",VLOOKUP(B25,Data!$B$5:$L$502,11,FALSE))</f>
        <v>1704.47</v>
      </c>
      <c r="G25" s="326">
        <f t="shared" si="0"/>
        <v>85223.5</v>
      </c>
      <c r="H25" s="327" t="str">
        <f>IF(D25="","",VLOOKUP(B25,Data!$B$5:$D$502,3,FALSE))</f>
        <v>C/T</v>
      </c>
      <c r="I25" s="327" t="str">
        <f>IF(D25="","",VLOOKUP(B25,Data!$B$5:$M$502,12,FALSE))</f>
        <v>Indonesia</v>
      </c>
      <c r="J25" s="356" t="s">
        <v>1132</v>
      </c>
      <c r="K25" s="325">
        <f>IF(D25="","",VLOOKUP(B25,Data!$B$5:$E$502,4,FALSE)*D25)</f>
        <v>10050</v>
      </c>
      <c r="L25" s="325">
        <f>IF(D25="","",VLOOKUP(B25,Data!$B$5:$F$502,5,FALSE)*D25)</f>
        <v>9050</v>
      </c>
      <c r="M25" s="357"/>
      <c r="N25" s="358"/>
      <c r="O25" s="359"/>
      <c r="P25" s="360"/>
      <c r="Q25" s="359"/>
      <c r="R25" s="359"/>
      <c r="S25" s="360"/>
      <c r="T25" s="361"/>
      <c r="U25" s="360"/>
      <c r="V25" s="334">
        <f>IF(D25="","",VLOOKUP(B25,Data!$B$5:$J$502,9,FALSE)*D25)</f>
        <v>57.499999999999993</v>
      </c>
      <c r="X25" s="665"/>
      <c r="Y25" s="386"/>
      <c r="Z25" s="386"/>
      <c r="AA25" s="386"/>
      <c r="AB25" s="386"/>
    </row>
    <row r="26" spans="1:28" s="468" customFormat="1" ht="19.25" customHeight="1">
      <c r="A26" s="540">
        <v>7</v>
      </c>
      <c r="B26" s="584" t="s">
        <v>32</v>
      </c>
      <c r="C26" s="324" t="str">
        <f>IF(D26="","",VLOOKUP(B26,Data!$B$5:$L$502,2,FALSE))</f>
        <v>ZQ21280</v>
      </c>
      <c r="D26" s="485">
        <v>1</v>
      </c>
      <c r="E26" s="312"/>
      <c r="F26" s="325">
        <f>IF(D26="","",VLOOKUP(B26,Data!$B$5:$L$502,11,FALSE))</f>
        <v>1748.05</v>
      </c>
      <c r="G26" s="326">
        <f t="shared" si="0"/>
        <v>1748.05</v>
      </c>
      <c r="H26" s="327" t="str">
        <f>IF(D26="","",VLOOKUP(B26,Data!$B$5:$D$502,3,FALSE))</f>
        <v>C/T</v>
      </c>
      <c r="I26" s="327" t="str">
        <f>IF(D26="","",VLOOKUP(B26,Data!$B$5:$M$502,12,FALSE))</f>
        <v>Indonesia</v>
      </c>
      <c r="J26" s="356" t="s">
        <v>1132</v>
      </c>
      <c r="K26" s="325">
        <f>IF(D26="","",VLOOKUP(B26,Data!$B$5:$E$502,4,FALSE)*D26)</f>
        <v>201</v>
      </c>
      <c r="L26" s="325">
        <f>IF(D26="","",VLOOKUP(B26,Data!$B$5:$F$502,5,FALSE)*D26)</f>
        <v>181</v>
      </c>
      <c r="M26" s="228"/>
      <c r="N26" s="295"/>
      <c r="O26" s="296"/>
      <c r="P26" s="229"/>
      <c r="Q26" s="296"/>
      <c r="R26" s="296"/>
      <c r="S26" s="229"/>
      <c r="T26" s="297"/>
      <c r="U26" s="229"/>
      <c r="V26" s="334">
        <f>IF(D26="","",VLOOKUP(B26,Data!$B$5:$J$502,9,FALSE)*D26)</f>
        <v>1.1499999999999999</v>
      </c>
      <c r="X26" s="665"/>
      <c r="Y26" s="386"/>
      <c r="Z26" s="386"/>
      <c r="AA26" s="386"/>
      <c r="AB26" s="386"/>
    </row>
    <row r="27" spans="1:28" s="468" customFormat="1" ht="19.25" customHeight="1">
      <c r="A27" s="540">
        <v>8</v>
      </c>
      <c r="B27" s="584" t="s">
        <v>394</v>
      </c>
      <c r="C27" s="324" t="str">
        <f>IF(D27="","",VLOOKUP(B27,Data!$B$5:$L$502,2,FALSE))</f>
        <v>ZW44770</v>
      </c>
      <c r="D27" s="485">
        <v>2</v>
      </c>
      <c r="E27" s="312"/>
      <c r="F27" s="325">
        <f>IF(D27="","",VLOOKUP(B27,Data!$B$5:$L$502,11,FALSE))</f>
        <v>1857.02</v>
      </c>
      <c r="G27" s="326">
        <f t="shared" si="0"/>
        <v>3714.04</v>
      </c>
      <c r="H27" s="327" t="str">
        <f>IF(D27="","",VLOOKUP(B27,Data!$B$5:$D$502,3,FALSE))</f>
        <v>C/T</v>
      </c>
      <c r="I27" s="327" t="str">
        <f>IF(D27="","",VLOOKUP(B27,Data!$B$5:$M$502,12,FALSE))</f>
        <v>Indonesia</v>
      </c>
      <c r="J27" s="356" t="s">
        <v>1132</v>
      </c>
      <c r="K27" s="325">
        <f>IF(D27="","",VLOOKUP(B27,Data!$B$5:$E$502,4,FALSE)*D27)</f>
        <v>402</v>
      </c>
      <c r="L27" s="325">
        <f>IF(D27="","",VLOOKUP(B27,Data!$B$5:$F$502,5,FALSE)*D27)</f>
        <v>362</v>
      </c>
      <c r="M27" s="228"/>
      <c r="N27" s="295"/>
      <c r="O27" s="296"/>
      <c r="P27" s="229"/>
      <c r="Q27" s="296"/>
      <c r="R27" s="296"/>
      <c r="S27" s="229"/>
      <c r="T27" s="297"/>
      <c r="U27" s="229"/>
      <c r="V27" s="334">
        <f>IF(D27="","",VLOOKUP(B27,Data!$B$5:$J$502,9,FALSE)*D27)</f>
        <v>2.2999999999999998</v>
      </c>
      <c r="X27" s="665"/>
      <c r="Y27" s="386"/>
      <c r="Z27" s="386"/>
      <c r="AA27" s="386"/>
      <c r="AB27" s="386"/>
    </row>
    <row r="28" spans="1:28" s="468" customFormat="1" ht="19.25" customHeight="1">
      <c r="A28" s="540">
        <v>9</v>
      </c>
      <c r="B28" s="584" t="s">
        <v>353</v>
      </c>
      <c r="C28" s="324" t="str">
        <f>IF(D28="","",VLOOKUP(B28,Data!$B$5:$L$502,2,FALSE))</f>
        <v>ZF71250</v>
      </c>
      <c r="D28" s="485">
        <v>13</v>
      </c>
      <c r="E28" s="312"/>
      <c r="F28" s="325">
        <f>IF(D28="","",VLOOKUP(B28,Data!$B$5:$L$502,11,FALSE))</f>
        <v>1991.71</v>
      </c>
      <c r="G28" s="326">
        <f t="shared" si="0"/>
        <v>25892.23</v>
      </c>
      <c r="H28" s="327" t="str">
        <f>IF(D28="","",VLOOKUP(B28,Data!$B$5:$D$502,3,FALSE))</f>
        <v>C/T</v>
      </c>
      <c r="I28" s="327" t="str">
        <f>IF(D28="","",VLOOKUP(B28,Data!$B$5:$M$502,12,FALSE))</f>
        <v>Indonesia</v>
      </c>
      <c r="J28" s="356" t="s">
        <v>1132</v>
      </c>
      <c r="K28" s="325">
        <f>IF(D28="","",VLOOKUP(B28,Data!$B$5:$E$502,4,FALSE)*D28)</f>
        <v>2860</v>
      </c>
      <c r="L28" s="325">
        <f>IF(D28="","",VLOOKUP(B28,Data!$B$5:$F$502,5,FALSE)*D28)</f>
        <v>2587</v>
      </c>
      <c r="M28" s="357"/>
      <c r="N28" s="358"/>
      <c r="O28" s="359"/>
      <c r="P28" s="360"/>
      <c r="Q28" s="359"/>
      <c r="R28" s="359"/>
      <c r="S28" s="360"/>
      <c r="T28" s="361"/>
      <c r="U28" s="360"/>
      <c r="V28" s="334">
        <f>IF(D28="","",VLOOKUP(B28,Data!$B$5:$J$502,9,FALSE)*D28)</f>
        <v>15.405000000000001</v>
      </c>
      <c r="X28" s="665"/>
      <c r="Y28" s="386"/>
      <c r="Z28" s="386"/>
      <c r="AA28" s="386"/>
      <c r="AB28" s="386"/>
    </row>
    <row r="29" spans="1:28" s="468" customFormat="1" ht="19.25" customHeight="1">
      <c r="A29" s="540">
        <v>10</v>
      </c>
      <c r="B29" s="584" t="s">
        <v>33</v>
      </c>
      <c r="C29" s="324" t="str">
        <f>IF(D29="","",VLOOKUP(B29,Data!$B$5:$L$502,2,FALSE))</f>
        <v>ZQ21300</v>
      </c>
      <c r="D29" s="485">
        <v>2</v>
      </c>
      <c r="E29" s="312"/>
      <c r="F29" s="325">
        <f>IF(D29="","",VLOOKUP(B29,Data!$B$5:$L$502,11,FALSE))</f>
        <v>2033.63</v>
      </c>
      <c r="G29" s="326">
        <f t="shared" si="0"/>
        <v>4067.26</v>
      </c>
      <c r="H29" s="327" t="str">
        <f>IF(D29="","",VLOOKUP(B29,Data!$B$5:$D$502,3,FALSE))</f>
        <v>C/T</v>
      </c>
      <c r="I29" s="327" t="str">
        <f>IF(D29="","",VLOOKUP(B29,Data!$B$5:$M$502,12,FALSE))</f>
        <v>Indonesia</v>
      </c>
      <c r="J29" s="356" t="s">
        <v>1132</v>
      </c>
      <c r="K29" s="325">
        <f>IF(D29="","",VLOOKUP(B29,Data!$B$5:$E$502,4,FALSE)*D29)</f>
        <v>440</v>
      </c>
      <c r="L29" s="325">
        <f>IF(D29="","",VLOOKUP(B29,Data!$B$5:$F$502,5,FALSE)*D29)</f>
        <v>398</v>
      </c>
      <c r="M29" s="228"/>
      <c r="N29" s="295"/>
      <c r="O29" s="296"/>
      <c r="P29" s="229"/>
      <c r="Q29" s="296"/>
      <c r="R29" s="296"/>
      <c r="S29" s="229"/>
      <c r="T29" s="297"/>
      <c r="U29" s="229"/>
      <c r="V29" s="334">
        <f>IF(D29="","",VLOOKUP(B29,Data!$B$5:$J$502,9,FALSE)*D29)</f>
        <v>2.37</v>
      </c>
      <c r="X29" s="665"/>
      <c r="Y29" s="386"/>
      <c r="Z29" s="386"/>
      <c r="AA29" s="386"/>
      <c r="AB29" s="386"/>
    </row>
    <row r="30" spans="1:28" s="468" customFormat="1" ht="19.25" customHeight="1">
      <c r="A30" s="540">
        <v>11</v>
      </c>
      <c r="B30" s="584" t="s">
        <v>355</v>
      </c>
      <c r="C30" s="324" t="str">
        <f>IF(D30="","",VLOOKUP(B30,Data!$B$5:$L$502,2,FALSE))</f>
        <v>ZF42500</v>
      </c>
      <c r="D30" s="485">
        <v>13</v>
      </c>
      <c r="E30" s="312"/>
      <c r="F30" s="325">
        <f>IF(D30="","",VLOOKUP(B30,Data!$B$5:$L$502,11,FALSE))</f>
        <v>2302.7199999999998</v>
      </c>
      <c r="G30" s="326">
        <f t="shared" si="0"/>
        <v>29935.359999999997</v>
      </c>
      <c r="H30" s="327" t="str">
        <f>IF(D30="","",VLOOKUP(B30,Data!$B$5:$D$502,3,FALSE))</f>
        <v>C/T</v>
      </c>
      <c r="I30" s="327" t="str">
        <f>IF(D30="","",VLOOKUP(B30,Data!$B$5:$M$502,12,FALSE))</f>
        <v>Indonesia</v>
      </c>
      <c r="J30" s="356" t="s">
        <v>1132</v>
      </c>
      <c r="K30" s="325">
        <f>IF(D30="","",VLOOKUP(B30,Data!$B$5:$E$502,4,FALSE)*D30)</f>
        <v>3471</v>
      </c>
      <c r="L30" s="325">
        <f>IF(D30="","",VLOOKUP(B30,Data!$B$5:$F$502,5,FALSE)*D30)</f>
        <v>3146</v>
      </c>
      <c r="M30" s="357"/>
      <c r="N30" s="358"/>
      <c r="O30" s="359"/>
      <c r="P30" s="360"/>
      <c r="Q30" s="359"/>
      <c r="R30" s="359"/>
      <c r="S30" s="360"/>
      <c r="T30" s="361"/>
      <c r="U30" s="360"/>
      <c r="V30" s="334">
        <f>IF(D30="","",VLOOKUP(B30,Data!$B$5:$J$502,9,FALSE)*D30)</f>
        <v>19.344000000000001</v>
      </c>
      <c r="X30" s="665"/>
      <c r="Y30" s="386"/>
      <c r="Z30" s="386"/>
      <c r="AA30" s="386"/>
      <c r="AB30" s="386"/>
    </row>
    <row r="31" spans="1:28" s="468" customFormat="1" ht="19.25" customHeight="1">
      <c r="A31" s="540">
        <v>12</v>
      </c>
      <c r="B31" s="584" t="s">
        <v>829</v>
      </c>
      <c r="C31" s="324" t="str">
        <f>IF(D31="","",VLOOKUP(B31,Data!$B$5:$L$502,2,FALSE))</f>
        <v>VCM8100</v>
      </c>
      <c r="D31" s="485">
        <v>1</v>
      </c>
      <c r="E31" s="312"/>
      <c r="F31" s="325">
        <f>IF(D31="","",VLOOKUP(B31,Data!$B$5:$L$502,11,FALSE))</f>
        <v>2516.15</v>
      </c>
      <c r="G31" s="326">
        <f t="shared" si="0"/>
        <v>2516.15</v>
      </c>
      <c r="H31" s="327" t="str">
        <f>IF(D31="","",VLOOKUP(B31,Data!$B$5:$D$502,3,FALSE))</f>
        <v>C/T</v>
      </c>
      <c r="I31" s="327" t="str">
        <f>IF(D31="","",VLOOKUP(B31,Data!$B$5:$M$502,12,FALSE))</f>
        <v>Indonesia</v>
      </c>
      <c r="J31" s="356" t="s">
        <v>1132</v>
      </c>
      <c r="K31" s="325">
        <f>IF(D31="","",VLOOKUP(B31,Data!$B$5:$E$502,4,FALSE)*D31)</f>
        <v>225</v>
      </c>
      <c r="L31" s="325">
        <f>IF(D31="","",VLOOKUP(B31,Data!$B$5:$F$502,5,FALSE)*D31)</f>
        <v>204</v>
      </c>
      <c r="M31" s="228"/>
      <c r="N31" s="295"/>
      <c r="O31" s="296"/>
      <c r="P31" s="229"/>
      <c r="Q31" s="296"/>
      <c r="R31" s="296"/>
      <c r="S31" s="229"/>
      <c r="T31" s="297"/>
      <c r="U31" s="229"/>
      <c r="V31" s="334">
        <f>IF(D31="","",VLOOKUP(B31,Data!$B$5:$J$502,9,FALSE)*D31)</f>
        <v>1.1850000000000001</v>
      </c>
      <c r="X31" s="665"/>
      <c r="Y31" s="386"/>
      <c r="Z31" s="386"/>
      <c r="AA31" s="386"/>
      <c r="AB31" s="386"/>
    </row>
    <row r="32" spans="1:28" s="468" customFormat="1" ht="19.25" customHeight="1">
      <c r="A32" s="540">
        <v>13</v>
      </c>
      <c r="B32" s="584" t="s">
        <v>893</v>
      </c>
      <c r="C32" s="324" t="str">
        <f>IF(D32="","",VLOOKUP(B32,Data!$B$5:$L$502,2,FALSE))</f>
        <v>VCM7900</v>
      </c>
      <c r="D32" s="485">
        <v>9</v>
      </c>
      <c r="E32" s="312"/>
      <c r="F32" s="325">
        <f>IF(D32="","",VLOOKUP(B32,Data!$B$5:$L$502,11,FALSE))</f>
        <v>2696.84</v>
      </c>
      <c r="G32" s="326">
        <f t="shared" si="0"/>
        <v>24271.56</v>
      </c>
      <c r="H32" s="327" t="str">
        <f>IF(D32="","",VLOOKUP(B32,Data!$B$5:$D$502,3,FALSE))</f>
        <v>C/T</v>
      </c>
      <c r="I32" s="327" t="str">
        <f>IF(D32="","",VLOOKUP(B32,Data!$B$5:$M$502,12,FALSE))</f>
        <v>Indonesia</v>
      </c>
      <c r="J32" s="356" t="s">
        <v>1132</v>
      </c>
      <c r="K32" s="325">
        <f>IF(D32="","",VLOOKUP(B32,Data!$B$5:$E$502,4,FALSE)*D32)</f>
        <v>2340</v>
      </c>
      <c r="L32" s="325">
        <f>IF(D32="","",VLOOKUP(B32,Data!$B$5:$F$502,5,FALSE)*D32)</f>
        <v>2115</v>
      </c>
      <c r="M32" s="228"/>
      <c r="N32" s="295"/>
      <c r="O32" s="296"/>
      <c r="P32" s="229"/>
      <c r="Q32" s="296"/>
      <c r="R32" s="296"/>
      <c r="S32" s="229"/>
      <c r="T32" s="297"/>
      <c r="U32" s="229"/>
      <c r="V32" s="334">
        <f>IF(D32="","",VLOOKUP(B32,Data!$B$5:$J$502,9,FALSE)*D32)</f>
        <v>12.663</v>
      </c>
      <c r="X32" s="665"/>
      <c r="Y32" s="386"/>
      <c r="Z32" s="386"/>
      <c r="AA32" s="386"/>
      <c r="AB32" s="386"/>
    </row>
    <row r="33" spans="1:28" s="468" customFormat="1" ht="19.25" customHeight="1">
      <c r="A33" s="540">
        <v>14</v>
      </c>
      <c r="B33" s="584" t="s">
        <v>892</v>
      </c>
      <c r="C33" s="324" t="str">
        <f>IF(D33="","",VLOOKUP(B33,Data!$B$5:$L$502,2,FALSE))</f>
        <v>VCM7890</v>
      </c>
      <c r="D33" s="485">
        <v>1</v>
      </c>
      <c r="E33" s="312"/>
      <c r="F33" s="325">
        <f>IF(D33="","",VLOOKUP(B33,Data!$B$5:$L$502,11,FALSE))</f>
        <v>2253.08</v>
      </c>
      <c r="G33" s="326">
        <f t="shared" si="0"/>
        <v>2253.08</v>
      </c>
      <c r="H33" s="327" t="str">
        <f>IF(D33="","",VLOOKUP(B33,Data!$B$5:$D$502,3,FALSE))</f>
        <v>C/T</v>
      </c>
      <c r="I33" s="327" t="str">
        <f>IF(D33="","",VLOOKUP(B33,Data!$B$5:$M$502,12,FALSE))</f>
        <v>Indonesia</v>
      </c>
      <c r="J33" s="356" t="s">
        <v>1132</v>
      </c>
      <c r="K33" s="325">
        <f>IF(D33="","",VLOOKUP(B33,Data!$B$5:$E$502,4,FALSE)*D33)</f>
        <v>260</v>
      </c>
      <c r="L33" s="325">
        <f>IF(D33="","",VLOOKUP(B33,Data!$B$5:$F$502,5,FALSE)*D33)</f>
        <v>235</v>
      </c>
      <c r="M33" s="228"/>
      <c r="N33" s="295"/>
      <c r="O33" s="296"/>
      <c r="P33" s="229"/>
      <c r="Q33" s="296"/>
      <c r="R33" s="296"/>
      <c r="S33" s="229"/>
      <c r="T33" s="297"/>
      <c r="U33" s="229"/>
      <c r="V33" s="334">
        <f>IF(D33="","",VLOOKUP(B33,Data!$B$5:$J$502,9,FALSE)*D33)</f>
        <v>1.407</v>
      </c>
      <c r="X33" s="665"/>
      <c r="Y33" s="386"/>
      <c r="Z33" s="386"/>
      <c r="AA33" s="386"/>
      <c r="AB33" s="386"/>
    </row>
    <row r="34" spans="1:28" s="468" customFormat="1" ht="19.25" customHeight="1">
      <c r="A34" s="540"/>
      <c r="B34" s="584"/>
      <c r="C34" s="324" t="str">
        <f>IF(D34="","",VLOOKUP(B34,Data!$B$5:$L$502,2,FALSE))</f>
        <v/>
      </c>
      <c r="D34" s="485"/>
      <c r="E34" s="312"/>
      <c r="F34" s="325" t="str">
        <f>IF(D34="","",VLOOKUP(B34,Data!$B$5:$L$502,11,FALSE))</f>
        <v/>
      </c>
      <c r="G34" s="326" t="str">
        <f t="shared" si="0"/>
        <v>-</v>
      </c>
      <c r="H34" s="327" t="str">
        <f>IF(D34="","",VLOOKUP(B34,Data!$B$5:$D$502,3,FALSE))</f>
        <v/>
      </c>
      <c r="I34" s="327" t="str">
        <f>IF(D34="","",VLOOKUP(B34,Data!$B$5:$M$502,12,FALSE))</f>
        <v/>
      </c>
      <c r="J34" s="356"/>
      <c r="K34" s="325" t="str">
        <f>IF(D34="","",VLOOKUP(B34,Data!$B$5:$E$502,4,FALSE)*D34)</f>
        <v/>
      </c>
      <c r="L34" s="325" t="str">
        <f>IF(D34="","",VLOOKUP(B34,Data!$B$5:$F$502,5,FALSE)*D34)</f>
        <v/>
      </c>
      <c r="M34" s="228"/>
      <c r="N34" s="295"/>
      <c r="O34" s="296"/>
      <c r="P34" s="229"/>
      <c r="Q34" s="296"/>
      <c r="R34" s="296"/>
      <c r="S34" s="229"/>
      <c r="T34" s="297"/>
      <c r="U34" s="229"/>
      <c r="V34" s="334" t="str">
        <f>IF(D34="","",VLOOKUP(B34,Data!$B$5:$J$502,9,FALSE)*D34)</f>
        <v/>
      </c>
      <c r="X34" s="665"/>
      <c r="Y34" s="386"/>
      <c r="Z34" s="386"/>
      <c r="AA34" s="386"/>
      <c r="AB34" s="386"/>
    </row>
    <row r="35" spans="1:28" s="468" customFormat="1" ht="19.25" customHeight="1">
      <c r="A35" s="540"/>
      <c r="B35" s="499"/>
      <c r="C35" s="324" t="str">
        <f>IF(D35="","",VLOOKUP(B35,Data!$B$5:$L$502,2,FALSE))</f>
        <v/>
      </c>
      <c r="D35" s="485"/>
      <c r="E35" s="312"/>
      <c r="F35" s="325" t="str">
        <f>IF(D35="","",VLOOKUP(B35,Data!$B$5:$L$502,11,FALSE))</f>
        <v/>
      </c>
      <c r="G35" s="326" t="str">
        <f t="shared" si="0"/>
        <v>-</v>
      </c>
      <c r="H35" s="327" t="str">
        <f>IF(D35="","",VLOOKUP(B35,Data!$B$5:$D$502,3,FALSE))</f>
        <v/>
      </c>
      <c r="I35" s="327" t="str">
        <f>IF(D35="","",VLOOKUP(B35,Data!$B$5:$M$502,12,FALSE))</f>
        <v/>
      </c>
      <c r="J35" s="356"/>
      <c r="K35" s="325" t="str">
        <f>IF(D35="","",VLOOKUP(B35,Data!$B$5:$E$502,4,FALSE)*D35)</f>
        <v/>
      </c>
      <c r="L35" s="325" t="str">
        <f>IF(D35="","",VLOOKUP(B35,Data!$B$5:$F$502,5,FALSE)*D35)</f>
        <v/>
      </c>
      <c r="M35" s="357"/>
      <c r="N35" s="358"/>
      <c r="O35" s="359"/>
      <c r="P35" s="360"/>
      <c r="Q35" s="359"/>
      <c r="R35" s="359"/>
      <c r="S35" s="360"/>
      <c r="T35" s="361"/>
      <c r="U35" s="360"/>
      <c r="V35" s="334" t="str">
        <f>IF(D35="","",VLOOKUP(B35,Data!$B$5:$J$502,9,FALSE)*D35)</f>
        <v/>
      </c>
      <c r="X35" s="665"/>
      <c r="Y35" s="386"/>
      <c r="Z35" s="386"/>
      <c r="AA35" s="386"/>
      <c r="AB35" s="386"/>
    </row>
    <row r="36" spans="1:28" s="440" customFormat="1" ht="17.5">
      <c r="A36" s="540"/>
      <c r="B36" s="784"/>
      <c r="C36" s="785"/>
      <c r="D36" s="510">
        <f>SUM(D17:D35)</f>
        <v>106</v>
      </c>
      <c r="E36" s="463"/>
      <c r="F36" s="351"/>
      <c r="G36" s="351">
        <f>SUM(G17:G35)</f>
        <v>248171.78999999998</v>
      </c>
      <c r="H36" s="462"/>
      <c r="I36" s="462"/>
      <c r="J36" s="462"/>
      <c r="K36" s="351">
        <f>SUM(K17:K35)</f>
        <v>24615</v>
      </c>
      <c r="L36" s="351">
        <f>SUM(L17:L35)</f>
        <v>22159</v>
      </c>
      <c r="M36" s="351">
        <f>SUM(M18:M35)</f>
        <v>0</v>
      </c>
      <c r="N36" s="351" t="e">
        <f>SUM(#REF!)</f>
        <v>#REF!</v>
      </c>
      <c r="O36" s="351">
        <f>SUM(O18:O35)</f>
        <v>0</v>
      </c>
      <c r="P36" s="351">
        <f>SUM(P18:P35)</f>
        <v>0</v>
      </c>
      <c r="Q36" s="351" t="e">
        <f>SUM(#REF!)</f>
        <v>#REF!</v>
      </c>
      <c r="R36" s="351">
        <f>SUM(R18:R35)</f>
        <v>0</v>
      </c>
      <c r="S36" s="351">
        <f>SUM(S18:S35)</f>
        <v>0</v>
      </c>
      <c r="T36" s="351"/>
      <c r="U36" s="351">
        <f>SUM(U18:U35)</f>
        <v>0</v>
      </c>
      <c r="V36" s="354">
        <f>SUM(V17:V35)</f>
        <v>136.32300000000004</v>
      </c>
      <c r="X36" s="623"/>
    </row>
    <row r="37" spans="1:28" ht="16.5">
      <c r="A37" s="540"/>
      <c r="B37" s="786"/>
      <c r="C37" s="787"/>
      <c r="D37" s="511"/>
      <c r="E37" s="412"/>
      <c r="F37" s="183" t="s">
        <v>821</v>
      </c>
      <c r="G37" s="180"/>
      <c r="H37" s="442"/>
      <c r="I37" s="442"/>
      <c r="J37" s="442"/>
      <c r="K37" s="184"/>
      <c r="L37" s="180"/>
      <c r="M37" s="414"/>
      <c r="N37" s="413"/>
      <c r="O37" s="413"/>
      <c r="P37" s="413"/>
      <c r="Q37" s="413"/>
      <c r="R37" s="413"/>
      <c r="S37" s="413"/>
      <c r="T37" s="414"/>
      <c r="U37" s="414"/>
      <c r="V37" s="182"/>
    </row>
    <row r="38" spans="1:28" ht="13">
      <c r="A38" s="393" t="s">
        <v>530</v>
      </c>
      <c r="B38" s="394"/>
      <c r="C38" s="444"/>
      <c r="D38" s="512" t="s">
        <v>538</v>
      </c>
      <c r="E38" s="407"/>
      <c r="F38" s="80" t="s">
        <v>83</v>
      </c>
      <c r="G38" s="84"/>
      <c r="H38" s="423" t="s">
        <v>84</v>
      </c>
      <c r="I38" s="446"/>
      <c r="J38" s="175" t="s">
        <v>85</v>
      </c>
      <c r="K38" s="175"/>
      <c r="L38" s="765" t="s">
        <v>86</v>
      </c>
      <c r="M38" s="766"/>
      <c r="N38" s="766"/>
      <c r="O38" s="766"/>
      <c r="P38" s="766"/>
      <c r="Q38" s="766"/>
      <c r="R38" s="766"/>
      <c r="S38" s="766"/>
      <c r="T38" s="766"/>
      <c r="U38" s="766"/>
      <c r="V38" s="767"/>
    </row>
    <row r="39" spans="1:28" ht="13">
      <c r="A39" s="400" t="s">
        <v>531</v>
      </c>
      <c r="C39" s="409"/>
      <c r="D39" s="501" t="s">
        <v>88</v>
      </c>
      <c r="F39" s="768"/>
      <c r="G39" s="769"/>
      <c r="H39" s="400" t="s">
        <v>89</v>
      </c>
      <c r="I39" s="447"/>
      <c r="J39" s="177" t="s">
        <v>90</v>
      </c>
      <c r="K39" s="177"/>
      <c r="L39" s="173"/>
      <c r="V39" s="178"/>
    </row>
    <row r="40" spans="1:28">
      <c r="A40" s="400" t="s">
        <v>532</v>
      </c>
      <c r="C40" s="401"/>
      <c r="F40" s="768"/>
      <c r="G40" s="769"/>
      <c r="H40" s="400"/>
      <c r="I40" s="447"/>
      <c r="J40" s="177" t="s">
        <v>94</v>
      </c>
      <c r="K40" s="177"/>
      <c r="L40" s="173"/>
      <c r="V40" s="178"/>
    </row>
    <row r="41" spans="1:28" ht="12" customHeight="1">
      <c r="A41" s="412"/>
      <c r="B41" s="413"/>
      <c r="C41" s="448"/>
      <c r="D41" s="501" t="s">
        <v>95</v>
      </c>
      <c r="F41" s="768"/>
      <c r="G41" s="769"/>
      <c r="H41" s="400" t="s">
        <v>96</v>
      </c>
      <c r="I41" s="447"/>
      <c r="J41" s="177"/>
      <c r="K41" s="177"/>
      <c r="L41" s="173"/>
      <c r="V41" s="178"/>
    </row>
    <row r="42" spans="1:28" ht="13">
      <c r="A42" s="393" t="s">
        <v>97</v>
      </c>
      <c r="B42" s="407"/>
      <c r="C42" s="395"/>
      <c r="D42" s="501" t="s">
        <v>98</v>
      </c>
      <c r="F42" s="88" t="s">
        <v>99</v>
      </c>
      <c r="G42" s="85"/>
      <c r="H42" s="400" t="s">
        <v>89</v>
      </c>
      <c r="I42" s="447"/>
      <c r="J42" s="177" t="s">
        <v>100</v>
      </c>
      <c r="K42" s="177"/>
      <c r="L42" s="173"/>
      <c r="V42" s="178"/>
    </row>
    <row r="43" spans="1:28" ht="14.25" customHeight="1">
      <c r="A43" s="400" t="s">
        <v>546</v>
      </c>
      <c r="C43" s="401"/>
      <c r="D43" s="501" t="s">
        <v>101</v>
      </c>
      <c r="F43" s="89"/>
      <c r="G43" s="187"/>
      <c r="H43" s="400" t="s">
        <v>102</v>
      </c>
      <c r="I43" s="447"/>
      <c r="J43" s="177" t="s">
        <v>533</v>
      </c>
      <c r="K43" s="177"/>
      <c r="L43" s="770" t="s">
        <v>104</v>
      </c>
      <c r="M43" s="771"/>
      <c r="N43" s="771"/>
      <c r="O43" s="771"/>
      <c r="P43" s="771"/>
      <c r="Q43" s="771"/>
      <c r="R43" s="771"/>
      <c r="S43" s="771"/>
      <c r="T43" s="771"/>
      <c r="U43" s="771"/>
      <c r="V43" s="772"/>
    </row>
    <row r="44" spans="1:28" ht="16.25" customHeight="1">
      <c r="A44" s="412"/>
      <c r="B44" s="413"/>
      <c r="C44" s="414"/>
      <c r="D44" s="513"/>
      <c r="E44" s="413"/>
      <c r="F44" s="778" t="s">
        <v>1141</v>
      </c>
      <c r="G44" s="782"/>
      <c r="H44" s="778" t="s">
        <v>1130</v>
      </c>
      <c r="I44" s="782"/>
      <c r="J44" s="181" t="s">
        <v>105</v>
      </c>
      <c r="K44" s="181"/>
      <c r="L44" s="762" t="s">
        <v>106</v>
      </c>
      <c r="M44" s="763"/>
      <c r="N44" s="763"/>
      <c r="O44" s="763"/>
      <c r="P44" s="763"/>
      <c r="Q44" s="763"/>
      <c r="R44" s="763"/>
      <c r="S44" s="763"/>
      <c r="T44" s="763"/>
      <c r="U44" s="763"/>
      <c r="V44" s="764"/>
    </row>
    <row r="45" spans="1:28" ht="18" customHeight="1"/>
    <row r="46" spans="1:28" ht="18" customHeight="1"/>
    <row r="47" spans="1:28" ht="35" customHeight="1"/>
    <row r="48" spans="1:28" s="460" customFormat="1" ht="17.25" customHeight="1">
      <c r="A48" s="203" t="s">
        <v>942</v>
      </c>
      <c r="B48" s="169"/>
      <c r="C48" s="203" t="s">
        <v>597</v>
      </c>
      <c r="D48" s="500"/>
      <c r="E48" s="168"/>
      <c r="F48" s="203" t="s">
        <v>936</v>
      </c>
      <c r="G48" s="169"/>
      <c r="H48" s="203" t="s">
        <v>597</v>
      </c>
      <c r="K48" s="225"/>
      <c r="L48" s="225"/>
      <c r="V48" s="226"/>
      <c r="X48" s="624"/>
    </row>
    <row r="49" spans="1:26" s="460" customFormat="1" ht="17.25" customHeight="1">
      <c r="A49" s="203" t="s">
        <v>943</v>
      </c>
      <c r="B49" s="169"/>
      <c r="C49" s="203" t="s">
        <v>947</v>
      </c>
      <c r="D49" s="500"/>
      <c r="E49" s="168"/>
      <c r="F49" s="203" t="s">
        <v>937</v>
      </c>
      <c r="G49" s="169"/>
      <c r="H49" s="203" t="s">
        <v>947</v>
      </c>
      <c r="K49" s="225"/>
      <c r="L49" s="225"/>
      <c r="V49" s="226"/>
      <c r="X49" s="624"/>
    </row>
    <row r="50" spans="1:26" s="460" customFormat="1" ht="17.25" customHeight="1">
      <c r="A50" s="203" t="s">
        <v>944</v>
      </c>
      <c r="B50" s="169"/>
      <c r="C50" s="203" t="s">
        <v>947</v>
      </c>
      <c r="D50" s="500"/>
      <c r="E50" s="168"/>
      <c r="F50" s="203" t="s">
        <v>938</v>
      </c>
      <c r="G50" s="169"/>
      <c r="H50" s="203" t="s">
        <v>597</v>
      </c>
      <c r="K50" s="225"/>
      <c r="L50" s="225"/>
      <c r="V50" s="226"/>
      <c r="X50" s="624"/>
    </row>
    <row r="51" spans="1:26" s="460" customFormat="1" ht="17.25" customHeight="1">
      <c r="A51" s="203" t="s">
        <v>945</v>
      </c>
      <c r="B51" s="169"/>
      <c r="C51" s="203" t="s">
        <v>597</v>
      </c>
      <c r="D51" s="500"/>
      <c r="E51" s="168"/>
      <c r="F51" s="203" t="s">
        <v>939</v>
      </c>
      <c r="G51" s="169"/>
      <c r="H51" s="203" t="s">
        <v>597</v>
      </c>
      <c r="K51" s="225"/>
      <c r="L51" s="225"/>
      <c r="V51" s="226"/>
      <c r="X51" s="624"/>
    </row>
    <row r="52" spans="1:26" s="460" customFormat="1" ht="17.25" customHeight="1">
      <c r="A52" s="203" t="s">
        <v>946</v>
      </c>
      <c r="B52" s="169"/>
      <c r="C52" s="203" t="s">
        <v>597</v>
      </c>
      <c r="D52" s="500"/>
      <c r="E52" s="168"/>
      <c r="F52" s="203" t="s">
        <v>941</v>
      </c>
      <c r="G52" s="169"/>
      <c r="H52" s="203" t="s">
        <v>597</v>
      </c>
      <c r="K52" s="225"/>
      <c r="L52" s="225"/>
      <c r="V52" s="226"/>
      <c r="X52" s="624"/>
    </row>
    <row r="53" spans="1:26" ht="20">
      <c r="A53" s="168"/>
      <c r="B53" s="168"/>
      <c r="C53" s="168"/>
      <c r="D53" s="500"/>
      <c r="E53" s="168"/>
      <c r="F53" s="203" t="s">
        <v>940</v>
      </c>
      <c r="H53" s="203" t="s">
        <v>597</v>
      </c>
    </row>
    <row r="54" spans="1:26" ht="14">
      <c r="A54" s="459"/>
      <c r="B54" s="435"/>
      <c r="C54" s="167"/>
      <c r="D54" s="514"/>
      <c r="X54" s="386"/>
      <c r="Y54" s="632" t="s">
        <v>1079</v>
      </c>
      <c r="Z54" s="633">
        <v>2</v>
      </c>
    </row>
    <row r="55" spans="1:26" ht="14">
      <c r="A55" s="450"/>
      <c r="B55" s="435"/>
      <c r="C55" s="167"/>
      <c r="D55" s="514"/>
      <c r="X55" s="386"/>
      <c r="Y55" s="632" t="s">
        <v>1080</v>
      </c>
      <c r="Z55" s="633">
        <v>2</v>
      </c>
    </row>
    <row r="56" spans="1:26" ht="14">
      <c r="A56" s="452"/>
      <c r="B56" s="435"/>
      <c r="C56" s="167"/>
      <c r="D56" s="514"/>
      <c r="X56" s="386"/>
    </row>
    <row r="57" spans="1:26" ht="14">
      <c r="A57" s="452"/>
      <c r="B57" s="435"/>
      <c r="C57" s="167"/>
      <c r="D57" s="514"/>
      <c r="X57" s="386"/>
      <c r="Y57" s="632" t="s">
        <v>1083</v>
      </c>
      <c r="Z57" s="501">
        <v>2</v>
      </c>
    </row>
    <row r="58" spans="1:26" ht="14">
      <c r="A58" s="452"/>
      <c r="B58" s="435"/>
      <c r="C58" s="167"/>
      <c r="D58" s="514"/>
      <c r="X58" s="386"/>
      <c r="Y58" s="632" t="s">
        <v>1087</v>
      </c>
      <c r="Z58" s="501">
        <v>19</v>
      </c>
    </row>
    <row r="59" spans="1:26" ht="14">
      <c r="A59" s="452"/>
      <c r="B59" s="435"/>
      <c r="C59" s="167"/>
      <c r="D59" s="514"/>
      <c r="X59" s="386"/>
      <c r="Y59" s="632" t="s">
        <v>1089</v>
      </c>
      <c r="Z59" s="501">
        <v>2</v>
      </c>
    </row>
    <row r="60" spans="1:26" ht="14">
      <c r="A60" s="452"/>
      <c r="B60" s="435"/>
      <c r="C60" s="167"/>
      <c r="D60" s="514"/>
      <c r="X60" s="386"/>
      <c r="Y60" s="632" t="s">
        <v>1105</v>
      </c>
      <c r="Z60" s="501">
        <v>1</v>
      </c>
    </row>
    <row r="61" spans="1:26" ht="14">
      <c r="A61" s="435"/>
      <c r="B61" s="435"/>
      <c r="C61" s="167"/>
      <c r="D61" s="514"/>
      <c r="X61" s="386"/>
      <c r="Y61" s="632" t="s">
        <v>1106</v>
      </c>
      <c r="Z61" s="501">
        <v>2</v>
      </c>
    </row>
    <row r="62" spans="1:26" ht="14">
      <c r="A62" s="452"/>
      <c r="B62" s="435"/>
      <c r="C62" s="167"/>
      <c r="D62" s="514"/>
      <c r="X62" s="386"/>
      <c r="Y62" s="632" t="s">
        <v>1090</v>
      </c>
      <c r="Z62" s="501">
        <v>3</v>
      </c>
    </row>
    <row r="63" spans="1:26" ht="14">
      <c r="A63" s="452"/>
      <c r="B63" s="435"/>
      <c r="C63" s="167"/>
      <c r="D63" s="514"/>
      <c r="X63" s="386"/>
      <c r="Y63" s="632" t="s">
        <v>1091</v>
      </c>
      <c r="Z63" s="501">
        <v>1</v>
      </c>
    </row>
    <row r="64" spans="1:26" ht="14">
      <c r="A64" s="452"/>
      <c r="B64" s="435"/>
      <c r="C64" s="167"/>
      <c r="D64" s="514"/>
      <c r="X64" s="386"/>
      <c r="Y64" s="632" t="s">
        <v>1078</v>
      </c>
      <c r="Z64" s="501">
        <v>1</v>
      </c>
    </row>
    <row r="65" spans="1:27" ht="14">
      <c r="A65" s="452"/>
      <c r="B65" s="435"/>
      <c r="C65" s="167"/>
      <c r="D65" s="514"/>
      <c r="X65" s="386"/>
      <c r="Y65" s="632" t="s">
        <v>1107</v>
      </c>
      <c r="Z65" s="501">
        <v>1</v>
      </c>
    </row>
    <row r="66" spans="1:27" ht="14">
      <c r="A66" s="452"/>
      <c r="B66" s="435"/>
      <c r="C66" s="167"/>
      <c r="D66" s="514"/>
      <c r="X66" s="386"/>
      <c r="Y66" s="632" t="s">
        <v>1092</v>
      </c>
      <c r="Z66" s="501">
        <v>15</v>
      </c>
    </row>
    <row r="67" spans="1:27" ht="14">
      <c r="A67" s="452"/>
      <c r="B67" s="435"/>
      <c r="C67" s="167"/>
      <c r="D67" s="514"/>
      <c r="X67" s="386"/>
      <c r="Y67" s="632" t="s">
        <v>1108</v>
      </c>
      <c r="Z67" s="633">
        <v>1</v>
      </c>
    </row>
    <row r="68" spans="1:27" ht="14">
      <c r="A68" s="452"/>
      <c r="B68" s="435"/>
      <c r="C68" s="167"/>
      <c r="D68" s="514"/>
      <c r="X68" s="386"/>
      <c r="Y68" s="632" t="s">
        <v>1093</v>
      </c>
      <c r="Z68" s="633">
        <v>3</v>
      </c>
    </row>
    <row r="69" spans="1:27" ht="14">
      <c r="A69" s="452"/>
      <c r="B69" s="435"/>
      <c r="C69" s="167"/>
      <c r="D69" s="514"/>
      <c r="X69" s="386"/>
      <c r="Y69" s="632" t="s">
        <v>1109</v>
      </c>
      <c r="Z69" s="633">
        <v>1</v>
      </c>
    </row>
    <row r="70" spans="1:27" ht="14">
      <c r="A70" s="452"/>
      <c r="B70" s="435"/>
      <c r="C70" s="167"/>
      <c r="D70" s="514"/>
      <c r="X70" s="386"/>
      <c r="Y70" s="632" t="s">
        <v>1077</v>
      </c>
      <c r="Z70" s="633">
        <v>13</v>
      </c>
    </row>
    <row r="71" spans="1:27" ht="14">
      <c r="A71" s="452"/>
      <c r="B71" s="435"/>
      <c r="C71" s="167"/>
      <c r="D71" s="514"/>
      <c r="X71" s="632"/>
      <c r="Y71" s="632" t="s">
        <v>1096</v>
      </c>
      <c r="Z71" s="633">
        <v>4</v>
      </c>
    </row>
    <row r="72" spans="1:27" ht="14">
      <c r="A72" s="452"/>
      <c r="B72" s="435"/>
      <c r="C72" s="167"/>
      <c r="D72" s="514"/>
      <c r="X72" s="632"/>
      <c r="Y72" s="501"/>
      <c r="Z72" s="501">
        <f>SUM(Z54:Z71)</f>
        <v>73</v>
      </c>
      <c r="AA72" s="386">
        <f>Z72-34</f>
        <v>39</v>
      </c>
    </row>
    <row r="73" spans="1:27" ht="14">
      <c r="A73" s="452"/>
      <c r="B73" s="435"/>
      <c r="C73" s="167"/>
      <c r="D73" s="514"/>
      <c r="X73" s="632"/>
      <c r="Y73" s="501"/>
      <c r="Z73" s="501"/>
    </row>
    <row r="74" spans="1:27" ht="14">
      <c r="A74" s="452"/>
      <c r="B74" s="435"/>
      <c r="C74" s="167"/>
      <c r="D74" s="514"/>
      <c r="X74" s="632"/>
      <c r="Y74" s="501"/>
      <c r="Z74" s="501"/>
    </row>
    <row r="75" spans="1:27" ht="14">
      <c r="A75" s="435"/>
      <c r="B75" s="435"/>
      <c r="C75" s="167"/>
      <c r="D75" s="514"/>
      <c r="X75" s="632"/>
      <c r="Y75" s="501"/>
      <c r="Z75" s="501"/>
    </row>
    <row r="76" spans="1:27" ht="14">
      <c r="B76" s="435"/>
      <c r="C76" s="167"/>
      <c r="D76" s="514"/>
      <c r="X76" s="632"/>
      <c r="Y76" s="501"/>
      <c r="Z76" s="501"/>
    </row>
    <row r="77" spans="1:27" ht="14">
      <c r="B77" s="435"/>
      <c r="C77" s="167"/>
      <c r="D77" s="514"/>
    </row>
    <row r="78" spans="1:27" ht="14">
      <c r="B78" s="435"/>
      <c r="C78" s="167"/>
      <c r="D78" s="514"/>
    </row>
    <row r="79" spans="1:27" ht="14">
      <c r="B79" s="435"/>
      <c r="C79" s="167"/>
      <c r="D79" s="514"/>
    </row>
    <row r="80" spans="1:27"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sheetData>
  <mergeCells count="9">
    <mergeCell ref="F44:G44"/>
    <mergeCell ref="H44:I44"/>
    <mergeCell ref="L44:V44"/>
    <mergeCell ref="B36:C37"/>
    <mergeCell ref="L38:V38"/>
    <mergeCell ref="F39:G39"/>
    <mergeCell ref="F40:G40"/>
    <mergeCell ref="F41:G41"/>
    <mergeCell ref="L43:V43"/>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9579C-4067-4B9E-978D-FB38DD8A79FB}">
  <sheetPr>
    <pageSetUpPr fitToPage="1"/>
  </sheetPr>
  <dimension ref="A1:AB81"/>
  <sheetViews>
    <sheetView topLeftCell="A13" zoomScale="85" zoomScaleNormal="85"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67" customWidth="1"/>
    <col min="25" max="25" width="31.54296875" style="386" bestFit="1" customWidth="1"/>
    <col min="26" max="26" width="2.90625" style="386" bestFit="1" customWidth="1"/>
    <col min="27" max="27" width="11.36328125" style="386" customWidth="1"/>
    <col min="28" max="28" width="9.1796875" style="386"/>
    <col min="29" max="29" width="42.36328125" style="386" bestFit="1" customWidth="1"/>
    <col min="30"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66"/>
      <c r="I10" s="667"/>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1057</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67"/>
      <c r="Y18" s="386"/>
      <c r="Z18" s="386"/>
    </row>
    <row r="19" spans="1:28" s="468" customFormat="1" ht="19.25" customHeight="1">
      <c r="A19" s="540">
        <v>1</v>
      </c>
      <c r="B19" s="584" t="s">
        <v>382</v>
      </c>
      <c r="C19" s="324" t="str">
        <f>IF(D19="","",VLOOKUP(B19,Data!$B$5:$L$502,2,FALSE))</f>
        <v>WQ78310</v>
      </c>
      <c r="D19" s="485">
        <v>4</v>
      </c>
      <c r="E19" s="525" t="s">
        <v>528</v>
      </c>
      <c r="F19" s="325">
        <f>IF(D19="","",VLOOKUP(B19,Data!$B$5:$L$502,11,FALSE))</f>
        <v>6409.6</v>
      </c>
      <c r="G19" s="326">
        <f>IF(D19&gt;0,D19*F19,"-")</f>
        <v>25638.400000000001</v>
      </c>
      <c r="H19" s="327" t="str">
        <f>IF(D19="","",VLOOKUP(B19,Data!$B$5:$D$502,3,FALSE))</f>
        <v>C/T</v>
      </c>
      <c r="I19" s="327" t="str">
        <f>IF(D19="","",VLOOKUP(B19,Data!$B$5:$M$502,12,FALSE))</f>
        <v>Indonesia</v>
      </c>
      <c r="J19" s="356" t="s">
        <v>1056</v>
      </c>
      <c r="K19" s="325">
        <f>IF(D19="","",VLOOKUP(B19,Data!$B$5:$E$502,4,FALSE)*D19)</f>
        <v>1268</v>
      </c>
      <c r="L19" s="325">
        <f>IF(D19="","",VLOOKUP(B19,Data!$B$5:$F$502,5,FALSE)*D19)</f>
        <v>1116</v>
      </c>
      <c r="M19" s="357"/>
      <c r="N19" s="358"/>
      <c r="O19" s="359"/>
      <c r="P19" s="360"/>
      <c r="Q19" s="359"/>
      <c r="R19" s="359"/>
      <c r="S19" s="360"/>
      <c r="T19" s="361"/>
      <c r="U19" s="360"/>
      <c r="V19" s="334">
        <f>IF(D19="","",VLOOKUP(B19,Data!$B$5:$J$502,9,FALSE)*D19)</f>
        <v>7.2240000000000002</v>
      </c>
      <c r="X19" s="667"/>
      <c r="Y19" s="386"/>
      <c r="Z19" s="386"/>
    </row>
    <row r="20" spans="1:28" s="468" customFormat="1" ht="19.25" customHeight="1">
      <c r="A20" s="540"/>
      <c r="B20" s="524" t="s">
        <v>1069</v>
      </c>
      <c r="C20" s="324" t="str">
        <f>IF(D20="","",VLOOKUP(B20,Data!$B$5:$L$502,2,FALSE))</f>
        <v/>
      </c>
      <c r="D20" s="381"/>
      <c r="E20" s="312"/>
      <c r="F20" s="325" t="str">
        <f>IF(D20="","",VLOOKUP(B20,Data!$B$5:$L$502,11,FALSE))</f>
        <v/>
      </c>
      <c r="G20" s="326"/>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667"/>
      <c r="Y20" s="386"/>
      <c r="Z20" s="386"/>
    </row>
    <row r="21" spans="1:28" s="468" customFormat="1" ht="19.25" customHeight="1">
      <c r="A21" s="540">
        <v>2</v>
      </c>
      <c r="B21" s="584" t="s">
        <v>409</v>
      </c>
      <c r="C21" s="324" t="str">
        <f>IF(D21="","",VLOOKUP(B21,Data!$B$5:$L$502,2,FALSE))</f>
        <v>ZU62650</v>
      </c>
      <c r="D21" s="485">
        <v>4</v>
      </c>
      <c r="E21" s="525" t="s">
        <v>529</v>
      </c>
      <c r="F21" s="325">
        <f>IF(D21="","",VLOOKUP(B21,Data!$B$5:$L$502,11,FALSE))</f>
        <v>6876.72</v>
      </c>
      <c r="G21" s="326">
        <f>IF(D21&gt;0,D21*F21,"-")</f>
        <v>27506.880000000001</v>
      </c>
      <c r="H21" s="327" t="str">
        <f>IF(D21="","",VLOOKUP(B21,Data!$B$5:$D$502,3,FALSE))</f>
        <v>C/T</v>
      </c>
      <c r="I21" s="327" t="str">
        <f>IF(D21="","",VLOOKUP(B21,Data!$B$5:$M$502,12,FALSE))</f>
        <v>Indonesia</v>
      </c>
      <c r="J21" s="356" t="s">
        <v>1070</v>
      </c>
      <c r="K21" s="325">
        <f>IF(D21="","",VLOOKUP(B21,Data!$B$5:$E$502,4,FALSE)*D21)</f>
        <v>1352</v>
      </c>
      <c r="L21" s="325">
        <f>IF(D21="","",VLOOKUP(B21,Data!$B$5:$F$502,5,FALSE)*D21)</f>
        <v>1216</v>
      </c>
      <c r="M21" s="357"/>
      <c r="N21" s="358"/>
      <c r="O21" s="359"/>
      <c r="P21" s="360"/>
      <c r="Q21" s="359"/>
      <c r="R21" s="359"/>
      <c r="S21" s="360"/>
      <c r="T21" s="361"/>
      <c r="U21" s="360"/>
      <c r="V21" s="334">
        <f>IF(D21="","",VLOOKUP(B21,Data!$B$5:$J$502,9,FALSE)*D21)</f>
        <v>7.2240000000000002</v>
      </c>
      <c r="X21" s="667"/>
      <c r="Y21" s="386"/>
      <c r="Z21" s="386"/>
    </row>
    <row r="22" spans="1:28" s="468" customFormat="1" ht="19.25" customHeight="1">
      <c r="A22" s="540">
        <v>3</v>
      </c>
      <c r="B22" s="584" t="s">
        <v>313</v>
      </c>
      <c r="C22" s="324" t="str">
        <f>IF(D22="","",VLOOKUP(B22,Data!$B$5:$L$502,2,FALSE))</f>
        <v>ZV78220</v>
      </c>
      <c r="D22" s="485">
        <v>1</v>
      </c>
      <c r="E22" s="525"/>
      <c r="F22" s="325">
        <f>IF(D22="","",VLOOKUP(B22,Data!$B$5:$L$502,11,FALSE))</f>
        <v>7364.57</v>
      </c>
      <c r="G22" s="326">
        <f>IF(D22&gt;0,D22*F22,"-")</f>
        <v>7364.57</v>
      </c>
      <c r="H22" s="327" t="str">
        <f>IF(D22="","",VLOOKUP(B22,Data!$B$5:$D$502,3,FALSE))</f>
        <v>C/T</v>
      </c>
      <c r="I22" s="327" t="str">
        <f>IF(D22="","",VLOOKUP(B22,Data!$B$5:$M$502,12,FALSE))</f>
        <v>Indonesia</v>
      </c>
      <c r="J22" s="356" t="s">
        <v>1070</v>
      </c>
      <c r="K22" s="325">
        <f>IF(D22="","",VLOOKUP(B22,Data!$B$5:$E$502,4,FALSE)*D22)</f>
        <v>345</v>
      </c>
      <c r="L22" s="325">
        <f>IF(D22="","",VLOOKUP(B22,Data!$B$5:$F$502,5,FALSE)*D22)</f>
        <v>304</v>
      </c>
      <c r="M22" s="357"/>
      <c r="N22" s="358"/>
      <c r="O22" s="359"/>
      <c r="P22" s="360"/>
      <c r="Q22" s="359"/>
      <c r="R22" s="359"/>
      <c r="S22" s="360"/>
      <c r="T22" s="361"/>
      <c r="U22" s="360"/>
      <c r="V22" s="334">
        <f>IF(D22="","",VLOOKUP(B22,Data!$B$5:$J$502,9,FALSE)*D22)</f>
        <v>1.806</v>
      </c>
      <c r="X22" s="667"/>
      <c r="Y22" s="386"/>
      <c r="Z22" s="386"/>
    </row>
    <row r="23" spans="1:28" s="468" customFormat="1" ht="19.25" customHeight="1">
      <c r="A23" s="540">
        <v>4</v>
      </c>
      <c r="B23" s="584" t="s">
        <v>40</v>
      </c>
      <c r="C23" s="324" t="str">
        <f>IF(D23="","",VLOOKUP(B23,Data!$B$5:$L$502,2,FALSE))</f>
        <v>ZJ54410</v>
      </c>
      <c r="D23" s="485">
        <v>5</v>
      </c>
      <c r="E23" s="312" t="s">
        <v>971</v>
      </c>
      <c r="F23" s="325">
        <f>IF(D23="","",VLOOKUP(B23,Data!$B$5:$L$502,11,FALSE))</f>
        <v>4657.7700000000004</v>
      </c>
      <c r="G23" s="326">
        <f>IF(D23&gt;0,D23*F23,"-")</f>
        <v>23288.850000000002</v>
      </c>
      <c r="H23" s="327" t="str">
        <f>IF(D23="","",VLOOKUP(B23,Data!$B$5:$D$502,3,FALSE))</f>
        <v>C/T</v>
      </c>
      <c r="I23" s="327" t="str">
        <f>IF(D23="","",VLOOKUP(B23,Data!$B$5:$M$502,12,FALSE))</f>
        <v>Indonesia</v>
      </c>
      <c r="J23" s="356" t="s">
        <v>1070</v>
      </c>
      <c r="K23" s="325">
        <f>IF(D23="","",VLOOKUP(B23,Data!$B$5:$E$502,4,FALSE)*D23)</f>
        <v>1525</v>
      </c>
      <c r="L23" s="325">
        <f>IF(D23="","",VLOOKUP(B23,Data!$B$5:$F$502,5,FALSE)*D23)</f>
        <v>1345</v>
      </c>
      <c r="M23" s="357"/>
      <c r="N23" s="358"/>
      <c r="O23" s="359"/>
      <c r="P23" s="360"/>
      <c r="Q23" s="359"/>
      <c r="R23" s="359"/>
      <c r="S23" s="360"/>
      <c r="T23" s="361"/>
      <c r="U23" s="360"/>
      <c r="V23" s="334">
        <f>IF(D23="","",VLOOKUP(B23,Data!$B$5:$J$502,9,FALSE)*D23)</f>
        <v>7.67</v>
      </c>
      <c r="X23" s="667"/>
      <c r="Y23" s="386"/>
      <c r="Z23" s="386"/>
    </row>
    <row r="24" spans="1:28" s="468" customFormat="1" ht="19.25" customHeight="1">
      <c r="A24" s="540"/>
      <c r="B24" s="524" t="s">
        <v>1131</v>
      </c>
      <c r="C24" s="324" t="str">
        <f>IF(D24="","",VLOOKUP(B24,Data!$B$5:$L$502,2,FALSE))</f>
        <v/>
      </c>
      <c r="D24" s="381"/>
      <c r="E24" s="312"/>
      <c r="F24" s="325" t="str">
        <f>IF(D24="","",VLOOKUP(B24,Data!$B$5:$L$502,11,FALSE))</f>
        <v/>
      </c>
      <c r="G24" s="326"/>
      <c r="H24" s="327" t="str">
        <f>IF(D24="","",VLOOKUP(B24,Data!$B$5:$D$502,3,FALSE))</f>
        <v/>
      </c>
      <c r="I24" s="327" t="str">
        <f>IF(D24="","",VLOOKUP(B24,Data!$B$5:$M$502,12,FALSE))</f>
        <v/>
      </c>
      <c r="J24" s="227"/>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667"/>
      <c r="Y24" s="386"/>
      <c r="Z24" s="386"/>
    </row>
    <row r="25" spans="1:28" s="468" customFormat="1" ht="19.25" customHeight="1">
      <c r="A25" s="540">
        <v>5</v>
      </c>
      <c r="B25" s="584" t="s">
        <v>350</v>
      </c>
      <c r="C25" s="324" t="str">
        <f>IF(D25="","",VLOOKUP(B25,Data!$B$5:$L$502,2,FALSE))</f>
        <v>ZU05460</v>
      </c>
      <c r="D25" s="485">
        <v>1</v>
      </c>
      <c r="E25" s="312"/>
      <c r="F25" s="325">
        <f>IF(D25="","",VLOOKUP(B25,Data!$B$5:$L$502,11,FALSE))</f>
        <v>5913.05</v>
      </c>
      <c r="G25" s="326">
        <f>IF(D25&gt;0,D25*F25,"-")</f>
        <v>5913.05</v>
      </c>
      <c r="H25" s="327" t="str">
        <f>IF(D25="","",VLOOKUP(B25,Data!$B$5:$D$502,3,FALSE))</f>
        <v>C/T</v>
      </c>
      <c r="I25" s="327" t="str">
        <f>IF(D25="","",VLOOKUP(B25,Data!$B$5:$M$502,12,FALSE))</f>
        <v>Indonesia</v>
      </c>
      <c r="J25" s="356" t="s">
        <v>1132</v>
      </c>
      <c r="K25" s="325">
        <f>IF(D25="","",VLOOKUP(B25,Data!$B$5:$E$502,4,FALSE)*D25)</f>
        <v>338</v>
      </c>
      <c r="L25" s="325">
        <f>IF(D25="","",VLOOKUP(B25,Data!$B$5:$F$502,5,FALSE)*D25)</f>
        <v>297</v>
      </c>
      <c r="M25" s="228"/>
      <c r="N25" s="295"/>
      <c r="O25" s="296"/>
      <c r="P25" s="229"/>
      <c r="Q25" s="296"/>
      <c r="R25" s="296"/>
      <c r="S25" s="229"/>
      <c r="T25" s="297"/>
      <c r="U25" s="229"/>
      <c r="V25" s="334">
        <f>IF(D25="","",VLOOKUP(B25,Data!$B$5:$J$502,9,FALSE)*D25)</f>
        <v>1.806</v>
      </c>
      <c r="X25" s="667"/>
      <c r="Y25" s="386"/>
      <c r="Z25" s="386"/>
    </row>
    <row r="26" spans="1:28" s="468" customFormat="1" ht="19.25" customHeight="1">
      <c r="A26" s="540">
        <v>6</v>
      </c>
      <c r="B26" s="584" t="s">
        <v>361</v>
      </c>
      <c r="C26" s="324" t="str">
        <f>IF(D26="","",VLOOKUP(B26,Data!$B$5:$L$502,2,FALSE))</f>
        <v>WQ78290</v>
      </c>
      <c r="D26" s="485">
        <v>7</v>
      </c>
      <c r="E26" s="312"/>
      <c r="F26" s="325">
        <f>IF(D26="","",VLOOKUP(B26,Data!$B$5:$L$502,11,FALSE))</f>
        <v>4283.7299999999996</v>
      </c>
      <c r="G26" s="326">
        <f>IF(D26&gt;0,D26*F26,"-")</f>
        <v>29986.109999999997</v>
      </c>
      <c r="H26" s="327" t="str">
        <f>IF(D26="","",VLOOKUP(B26,Data!$B$5:$D$502,3,FALSE))</f>
        <v>C/T</v>
      </c>
      <c r="I26" s="327" t="str">
        <f>IF(D26="","",VLOOKUP(B26,Data!$B$5:$M$502,12,FALSE))</f>
        <v>Indonesia</v>
      </c>
      <c r="J26" s="356" t="s">
        <v>1132</v>
      </c>
      <c r="K26" s="325">
        <f>IF(D26="","",VLOOKUP(B26,Data!$B$5:$E$502,4,FALSE)*D26)</f>
        <v>2135</v>
      </c>
      <c r="L26" s="325">
        <f>IF(D26="","",VLOOKUP(B26,Data!$B$5:$F$502,5,FALSE)*D26)</f>
        <v>1883</v>
      </c>
      <c r="M26" s="228"/>
      <c r="N26" s="295"/>
      <c r="O26" s="296"/>
      <c r="P26" s="229"/>
      <c r="Q26" s="296"/>
      <c r="R26" s="296"/>
      <c r="S26" s="229"/>
      <c r="T26" s="297"/>
      <c r="U26" s="229"/>
      <c r="V26" s="334">
        <f>IF(D26="","",VLOOKUP(B26,Data!$B$5:$J$502,9,FALSE)*D26)</f>
        <v>10.738</v>
      </c>
      <c r="X26" s="667"/>
      <c r="Y26" s="386"/>
      <c r="Z26" s="386"/>
      <c r="AA26" s="386"/>
      <c r="AB26" s="386"/>
    </row>
    <row r="27" spans="1:28" s="468" customFormat="1" ht="19.25" customHeight="1">
      <c r="A27" s="540">
        <v>7</v>
      </c>
      <c r="B27" s="584" t="s">
        <v>40</v>
      </c>
      <c r="C27" s="324" t="str">
        <f>IF(D27="","",VLOOKUP(B27,Data!$B$5:$L$502,2,FALSE))</f>
        <v>ZJ54410</v>
      </c>
      <c r="D27" s="485">
        <v>2</v>
      </c>
      <c r="E27" s="312"/>
      <c r="F27" s="325">
        <f>IF(D27="","",VLOOKUP(B27,Data!$B$5:$L$502,11,FALSE))</f>
        <v>4657.7700000000004</v>
      </c>
      <c r="G27" s="326">
        <f>IF(D27&gt;0,D27*F27,"-")</f>
        <v>9315.5400000000009</v>
      </c>
      <c r="H27" s="327" t="str">
        <f>IF(D27="","",VLOOKUP(B27,Data!$B$5:$D$502,3,FALSE))</f>
        <v>C/T</v>
      </c>
      <c r="I27" s="327" t="str">
        <f>IF(D27="","",VLOOKUP(B27,Data!$B$5:$M$502,12,FALSE))</f>
        <v>Indonesia</v>
      </c>
      <c r="J27" s="356" t="s">
        <v>1132</v>
      </c>
      <c r="K27" s="325">
        <f>IF(D27="","",VLOOKUP(B27,Data!$B$5:$E$502,4,FALSE)*D27)</f>
        <v>610</v>
      </c>
      <c r="L27" s="325">
        <f>IF(D27="","",VLOOKUP(B27,Data!$B$5:$F$502,5,FALSE)*D27)</f>
        <v>538</v>
      </c>
      <c r="M27" s="228"/>
      <c r="N27" s="295"/>
      <c r="O27" s="296"/>
      <c r="P27" s="229"/>
      <c r="Q27" s="296"/>
      <c r="R27" s="296"/>
      <c r="S27" s="229"/>
      <c r="T27" s="297"/>
      <c r="U27" s="229"/>
      <c r="V27" s="334">
        <f>IF(D27="","",VLOOKUP(B27,Data!$B$5:$J$502,9,FALSE)*D27)</f>
        <v>3.0680000000000001</v>
      </c>
      <c r="X27" s="667"/>
      <c r="Y27" s="386"/>
      <c r="Z27" s="386"/>
      <c r="AA27" s="386"/>
      <c r="AB27" s="386"/>
    </row>
    <row r="28" spans="1:28" s="468" customFormat="1" ht="19.25" customHeight="1">
      <c r="A28" s="540"/>
      <c r="B28" s="584"/>
      <c r="C28" s="324" t="str">
        <f>IF(D28="","",VLOOKUP(B28,Data!$B$5:$L$502,2,FALSE))</f>
        <v/>
      </c>
      <c r="D28" s="485"/>
      <c r="E28" s="312"/>
      <c r="F28" s="325" t="str">
        <f>IF(D28="","",VLOOKUP(B28,Data!$B$5:$L$502,11,FALSE))</f>
        <v/>
      </c>
      <c r="G28" s="326" t="str">
        <f>IF(D28&gt;0,D28*F28,"-")</f>
        <v>-</v>
      </c>
      <c r="H28" s="327" t="str">
        <f>IF(D28="","",VLOOKUP(B28,Data!$B$5:$D$502,3,FALSE))</f>
        <v/>
      </c>
      <c r="I28" s="327" t="str">
        <f>IF(D28="","",VLOOKUP(B28,Data!$B$5:$M$502,12,FALSE))</f>
        <v/>
      </c>
      <c r="J28" s="356"/>
      <c r="K28" s="325" t="str">
        <f>IF(D28="","",VLOOKUP(B28,Data!$B$5:$E$502,4,FALSE)*D28)</f>
        <v/>
      </c>
      <c r="L28" s="325" t="str">
        <f>IF(D28="","",VLOOKUP(B28,Data!$B$5:$F$502,5,FALSE)*D28)</f>
        <v/>
      </c>
      <c r="M28" s="228"/>
      <c r="N28" s="295"/>
      <c r="O28" s="296"/>
      <c r="P28" s="229"/>
      <c r="Q28" s="296"/>
      <c r="R28" s="296"/>
      <c r="S28" s="229"/>
      <c r="T28" s="297"/>
      <c r="U28" s="229"/>
      <c r="V28" s="334" t="str">
        <f>IF(D28="","",VLOOKUP(B28,Data!$B$5:$J$502,9,FALSE)*D28)</f>
        <v/>
      </c>
      <c r="X28" s="667"/>
      <c r="Y28" s="386"/>
      <c r="Z28" s="386"/>
      <c r="AA28" s="386"/>
      <c r="AB28" s="386"/>
    </row>
    <row r="29" spans="1:28" s="468" customFormat="1" ht="19.25" customHeight="1">
      <c r="A29" s="540"/>
      <c r="B29" s="499"/>
      <c r="C29" s="324" t="str">
        <f>IF(D29="","",VLOOKUP(B29,Data!$B$5:$L$502,2,FALSE))</f>
        <v/>
      </c>
      <c r="D29" s="485"/>
      <c r="E29" s="312"/>
      <c r="F29" s="325" t="str">
        <f>IF(D29="","",VLOOKUP(B29,Data!$B$5:$L$502,11,FALSE))</f>
        <v/>
      </c>
      <c r="G29" s="326" t="str">
        <f>IF(D29&gt;0,D29*F29,"-")</f>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667"/>
      <c r="Y29" s="386"/>
      <c r="Z29" s="386"/>
      <c r="AA29" s="386"/>
      <c r="AB29" s="386"/>
    </row>
    <row r="30" spans="1:28" s="440" customFormat="1" ht="17.5">
      <c r="A30" s="540"/>
      <c r="B30" s="784"/>
      <c r="C30" s="785"/>
      <c r="D30" s="510">
        <f>SUM(D17:D29)</f>
        <v>24</v>
      </c>
      <c r="E30" s="463"/>
      <c r="F30" s="351"/>
      <c r="G30" s="351">
        <f>SUM(G17:G29)</f>
        <v>129013.4</v>
      </c>
      <c r="H30" s="462"/>
      <c r="I30" s="462"/>
      <c r="J30" s="462"/>
      <c r="K30" s="351">
        <f>SUM(K17:K29)</f>
        <v>7573</v>
      </c>
      <c r="L30" s="351">
        <f>SUM(L17:L29)</f>
        <v>6699</v>
      </c>
      <c r="M30" s="351">
        <f>SUM(M18:M29)</f>
        <v>0</v>
      </c>
      <c r="N30" s="351" t="e">
        <f>SUM(#REF!)</f>
        <v>#REF!</v>
      </c>
      <c r="O30" s="351">
        <f>SUM(O18:O29)</f>
        <v>0</v>
      </c>
      <c r="P30" s="351">
        <f>SUM(P18:P29)</f>
        <v>0</v>
      </c>
      <c r="Q30" s="351" t="e">
        <f>SUM(#REF!)</f>
        <v>#REF!</v>
      </c>
      <c r="R30" s="351">
        <f>SUM(R18:R29)</f>
        <v>0</v>
      </c>
      <c r="S30" s="351">
        <f>SUM(S18:S29)</f>
        <v>0</v>
      </c>
      <c r="T30" s="351"/>
      <c r="U30" s="351">
        <f>SUM(U18:U29)</f>
        <v>0</v>
      </c>
      <c r="V30" s="354">
        <f>SUM(V17:V29)</f>
        <v>39.536000000000001</v>
      </c>
      <c r="X30" s="623"/>
    </row>
    <row r="31" spans="1:28" ht="16.5">
      <c r="A31" s="540"/>
      <c r="B31" s="786"/>
      <c r="C31" s="787"/>
      <c r="D31" s="511"/>
      <c r="E31" s="412"/>
      <c r="F31" s="183" t="s">
        <v>821</v>
      </c>
      <c r="G31" s="180"/>
      <c r="H31" s="442"/>
      <c r="I31" s="442"/>
      <c r="J31" s="442"/>
      <c r="K31" s="184"/>
      <c r="L31" s="180"/>
      <c r="M31" s="414"/>
      <c r="N31" s="413"/>
      <c r="O31" s="413"/>
      <c r="P31" s="413"/>
      <c r="Q31" s="413"/>
      <c r="R31" s="413"/>
      <c r="S31" s="413"/>
      <c r="T31" s="414"/>
      <c r="U31" s="414"/>
      <c r="V31" s="182"/>
    </row>
    <row r="32" spans="1:28" ht="13">
      <c r="A32" s="393" t="s">
        <v>530</v>
      </c>
      <c r="B32" s="394"/>
      <c r="C32" s="444"/>
      <c r="D32" s="512" t="s">
        <v>538</v>
      </c>
      <c r="E32" s="407"/>
      <c r="F32" s="80" t="s">
        <v>83</v>
      </c>
      <c r="G32" s="84"/>
      <c r="H32" s="423" t="s">
        <v>84</v>
      </c>
      <c r="I32" s="446"/>
      <c r="J32" s="175" t="s">
        <v>85</v>
      </c>
      <c r="K32" s="175"/>
      <c r="L32" s="765" t="s">
        <v>86</v>
      </c>
      <c r="M32" s="766"/>
      <c r="N32" s="766"/>
      <c r="O32" s="766"/>
      <c r="P32" s="766"/>
      <c r="Q32" s="766"/>
      <c r="R32" s="766"/>
      <c r="S32" s="766"/>
      <c r="T32" s="766"/>
      <c r="U32" s="766"/>
      <c r="V32" s="767"/>
    </row>
    <row r="33" spans="1:28" ht="13">
      <c r="A33" s="400" t="s">
        <v>531</v>
      </c>
      <c r="C33" s="409"/>
      <c r="D33" s="501" t="s">
        <v>88</v>
      </c>
      <c r="F33" s="768"/>
      <c r="G33" s="769"/>
      <c r="H33" s="400" t="s">
        <v>89</v>
      </c>
      <c r="I33" s="447"/>
      <c r="J33" s="177" t="s">
        <v>90</v>
      </c>
      <c r="K33" s="177"/>
      <c r="L33" s="173"/>
      <c r="V33" s="178"/>
    </row>
    <row r="34" spans="1:28">
      <c r="A34" s="400" t="s">
        <v>532</v>
      </c>
      <c r="C34" s="401"/>
      <c r="F34" s="768"/>
      <c r="G34" s="769"/>
      <c r="H34" s="400"/>
      <c r="I34" s="447"/>
      <c r="J34" s="177" t="s">
        <v>94</v>
      </c>
      <c r="K34" s="177"/>
      <c r="L34" s="173"/>
      <c r="V34" s="178"/>
    </row>
    <row r="35" spans="1:28" ht="12" customHeight="1">
      <c r="A35" s="412"/>
      <c r="B35" s="413"/>
      <c r="C35" s="448"/>
      <c r="D35" s="501" t="s">
        <v>95</v>
      </c>
      <c r="F35" s="768"/>
      <c r="G35" s="769"/>
      <c r="H35" s="400" t="s">
        <v>96</v>
      </c>
      <c r="I35" s="447"/>
      <c r="J35" s="177"/>
      <c r="K35" s="177"/>
      <c r="L35" s="173"/>
      <c r="V35" s="178"/>
    </row>
    <row r="36" spans="1:28" ht="13">
      <c r="A36" s="393" t="s">
        <v>97</v>
      </c>
      <c r="B36" s="407"/>
      <c r="C36" s="395"/>
      <c r="D36" s="501" t="s">
        <v>98</v>
      </c>
      <c r="F36" s="88" t="s">
        <v>99</v>
      </c>
      <c r="G36" s="85"/>
      <c r="H36" s="400" t="s">
        <v>89</v>
      </c>
      <c r="I36" s="447"/>
      <c r="J36" s="177" t="s">
        <v>100</v>
      </c>
      <c r="K36" s="177"/>
      <c r="L36" s="173"/>
      <c r="V36" s="178"/>
    </row>
    <row r="37" spans="1:28" ht="14.25" customHeight="1">
      <c r="A37" s="400" t="s">
        <v>546</v>
      </c>
      <c r="C37" s="401"/>
      <c r="D37" s="501" t="s">
        <v>101</v>
      </c>
      <c r="F37" s="89"/>
      <c r="G37" s="187"/>
      <c r="H37" s="400" t="s">
        <v>102</v>
      </c>
      <c r="I37" s="447"/>
      <c r="J37" s="177" t="s">
        <v>533</v>
      </c>
      <c r="K37" s="177"/>
      <c r="L37" s="770" t="s">
        <v>104</v>
      </c>
      <c r="M37" s="771"/>
      <c r="N37" s="771"/>
      <c r="O37" s="771"/>
      <c r="P37" s="771"/>
      <c r="Q37" s="771"/>
      <c r="R37" s="771"/>
      <c r="S37" s="771"/>
      <c r="T37" s="771"/>
      <c r="U37" s="771"/>
      <c r="V37" s="772"/>
    </row>
    <row r="38" spans="1:28" ht="16.25" customHeight="1">
      <c r="A38" s="412"/>
      <c r="B38" s="413"/>
      <c r="C38" s="414"/>
      <c r="D38" s="513"/>
      <c r="E38" s="413"/>
      <c r="F38" s="778" t="s">
        <v>1143</v>
      </c>
      <c r="G38" s="782"/>
      <c r="H38" s="778" t="s">
        <v>1141</v>
      </c>
      <c r="I38" s="782"/>
      <c r="J38" s="181" t="s">
        <v>105</v>
      </c>
      <c r="K38" s="181"/>
      <c r="L38" s="762" t="s">
        <v>106</v>
      </c>
      <c r="M38" s="763"/>
      <c r="N38" s="763"/>
      <c r="O38" s="763"/>
      <c r="P38" s="763"/>
      <c r="Q38" s="763"/>
      <c r="R38" s="763"/>
      <c r="S38" s="763"/>
      <c r="T38" s="763"/>
      <c r="U38" s="763"/>
      <c r="V38" s="764"/>
    </row>
    <row r="39" spans="1:28" ht="18" customHeight="1"/>
    <row r="40" spans="1:28" ht="18" customHeight="1"/>
    <row r="41" spans="1:28" ht="35" customHeight="1"/>
    <row r="42" spans="1:28" s="460" customFormat="1" ht="17.25" customHeight="1">
      <c r="A42" s="203" t="s">
        <v>942</v>
      </c>
      <c r="B42" s="169"/>
      <c r="C42" s="203" t="s">
        <v>597</v>
      </c>
      <c r="D42" s="500"/>
      <c r="E42" s="168"/>
      <c r="F42" s="203" t="s">
        <v>936</v>
      </c>
      <c r="G42" s="169"/>
      <c r="H42" s="203" t="s">
        <v>597</v>
      </c>
      <c r="K42" s="225"/>
      <c r="L42" s="225"/>
      <c r="V42" s="226"/>
      <c r="X42" s="624"/>
    </row>
    <row r="43" spans="1:28" s="460" customFormat="1" ht="17.25" customHeight="1">
      <c r="A43" s="203" t="s">
        <v>943</v>
      </c>
      <c r="B43" s="169"/>
      <c r="C43" s="203" t="s">
        <v>947</v>
      </c>
      <c r="D43" s="500"/>
      <c r="E43" s="168"/>
      <c r="F43" s="203" t="s">
        <v>937</v>
      </c>
      <c r="G43" s="169"/>
      <c r="H43" s="203" t="s">
        <v>947</v>
      </c>
      <c r="K43" s="225"/>
      <c r="L43" s="225"/>
      <c r="V43" s="226"/>
      <c r="X43" s="624"/>
    </row>
    <row r="44" spans="1:28" s="460" customFormat="1" ht="17.25" customHeight="1">
      <c r="A44" s="203" t="s">
        <v>944</v>
      </c>
      <c r="B44" s="169"/>
      <c r="C44" s="203" t="s">
        <v>947</v>
      </c>
      <c r="D44" s="500"/>
      <c r="E44" s="168"/>
      <c r="F44" s="203" t="s">
        <v>938</v>
      </c>
      <c r="G44" s="169"/>
      <c r="H44" s="203" t="s">
        <v>597</v>
      </c>
      <c r="K44" s="225"/>
      <c r="L44" s="225"/>
      <c r="V44" s="226"/>
      <c r="X44" s="624"/>
    </row>
    <row r="45" spans="1:28" s="460" customFormat="1" ht="17.25" customHeight="1">
      <c r="A45" s="203" t="s">
        <v>945</v>
      </c>
      <c r="B45" s="169"/>
      <c r="C45" s="203" t="s">
        <v>597</v>
      </c>
      <c r="D45" s="500"/>
      <c r="E45" s="168"/>
      <c r="F45" s="203" t="s">
        <v>939</v>
      </c>
      <c r="G45" s="169"/>
      <c r="H45" s="203" t="s">
        <v>597</v>
      </c>
      <c r="K45" s="225"/>
      <c r="L45" s="225"/>
      <c r="V45" s="226"/>
      <c r="X45" s="624"/>
    </row>
    <row r="46" spans="1:28" s="460" customFormat="1" ht="17.25" customHeight="1">
      <c r="A46" s="203" t="s">
        <v>946</v>
      </c>
      <c r="B46" s="169"/>
      <c r="C46" s="203" t="s">
        <v>597</v>
      </c>
      <c r="D46" s="500"/>
      <c r="E46" s="168"/>
      <c r="F46" s="203" t="s">
        <v>941</v>
      </c>
      <c r="G46" s="169"/>
      <c r="H46" s="203" t="s">
        <v>597</v>
      </c>
      <c r="K46" s="225"/>
      <c r="L46" s="225"/>
      <c r="V46" s="226"/>
      <c r="X46" s="624"/>
    </row>
    <row r="47" spans="1:28" ht="20">
      <c r="A47" s="168"/>
      <c r="B47" s="168"/>
      <c r="C47" s="168"/>
      <c r="D47" s="500"/>
      <c r="E47" s="168"/>
      <c r="F47" s="203" t="s">
        <v>940</v>
      </c>
      <c r="H47" s="203" t="s">
        <v>597</v>
      </c>
    </row>
    <row r="48" spans="1:28" ht="16.5">
      <c r="A48" s="459"/>
      <c r="B48" s="435"/>
      <c r="C48" s="167"/>
      <c r="D48" s="514"/>
      <c r="X48" s="386"/>
      <c r="Y48" s="386">
        <v>209862</v>
      </c>
      <c r="Z48" s="386" t="s">
        <v>383</v>
      </c>
      <c r="AA48" s="468" t="s">
        <v>1142</v>
      </c>
      <c r="AB48" s="468">
        <v>4</v>
      </c>
    </row>
    <row r="49" spans="1:28" ht="16.5">
      <c r="A49" s="450"/>
      <c r="B49" s="435"/>
      <c r="C49" s="167"/>
      <c r="D49" s="514"/>
      <c r="X49" s="386"/>
      <c r="Y49" s="386">
        <v>210714</v>
      </c>
      <c r="Z49" s="386" t="s">
        <v>410</v>
      </c>
      <c r="AA49" s="468" t="s">
        <v>1080</v>
      </c>
      <c r="AB49" s="468">
        <v>4</v>
      </c>
    </row>
    <row r="50" spans="1:28" ht="16.5">
      <c r="A50" s="452"/>
      <c r="B50" s="435"/>
      <c r="C50" s="167"/>
      <c r="D50" s="514"/>
      <c r="X50" s="386"/>
      <c r="Y50" s="386">
        <v>210714</v>
      </c>
      <c r="Z50" s="386" t="s">
        <v>314</v>
      </c>
      <c r="AA50" s="468" t="s">
        <v>1081</v>
      </c>
      <c r="AB50" s="468">
        <v>1</v>
      </c>
    </row>
    <row r="51" spans="1:28" ht="16.5">
      <c r="A51" s="452"/>
      <c r="B51" s="435"/>
      <c r="C51" s="167"/>
      <c r="D51" s="514"/>
      <c r="X51" s="386"/>
      <c r="Y51" s="386">
        <v>210714</v>
      </c>
      <c r="Z51" s="386" t="s">
        <v>41</v>
      </c>
      <c r="AA51" s="468" t="s">
        <v>1139</v>
      </c>
      <c r="AB51" s="468">
        <v>5</v>
      </c>
    </row>
    <row r="52" spans="1:28" ht="16.5">
      <c r="A52" s="452"/>
      <c r="B52" s="435"/>
      <c r="C52" s="167"/>
      <c r="D52" s="514"/>
      <c r="X52" s="386"/>
      <c r="Y52" s="386">
        <v>211790</v>
      </c>
      <c r="Z52" s="386" t="s">
        <v>354</v>
      </c>
      <c r="AA52" s="468" t="s">
        <v>1087</v>
      </c>
      <c r="AB52" s="468">
        <v>1</v>
      </c>
    </row>
    <row r="53" spans="1:28" ht="16.5">
      <c r="A53" s="452"/>
      <c r="B53" s="435"/>
      <c r="C53" s="167"/>
      <c r="D53" s="514"/>
      <c r="X53" s="386"/>
      <c r="Y53" s="386">
        <v>211790</v>
      </c>
      <c r="Z53" s="386" t="s">
        <v>397</v>
      </c>
      <c r="AA53" s="468" t="s">
        <v>1106</v>
      </c>
      <c r="AB53" s="468">
        <v>1</v>
      </c>
    </row>
    <row r="54" spans="1:28" ht="16.5">
      <c r="A54" s="452"/>
      <c r="B54" s="435"/>
      <c r="C54" s="167"/>
      <c r="D54" s="514"/>
      <c r="X54" s="386"/>
      <c r="Y54" s="386">
        <v>211790</v>
      </c>
      <c r="Z54" s="386" t="s">
        <v>704</v>
      </c>
      <c r="AA54" s="468" t="s">
        <v>1092</v>
      </c>
      <c r="AB54" s="468">
        <v>5</v>
      </c>
    </row>
    <row r="55" spans="1:28" ht="16.5">
      <c r="A55" s="435"/>
      <c r="B55" s="435"/>
      <c r="C55" s="167"/>
      <c r="D55" s="514"/>
      <c r="X55" s="386"/>
      <c r="Y55" s="386">
        <v>211790</v>
      </c>
      <c r="Z55" s="386" t="s">
        <v>883</v>
      </c>
      <c r="AA55" s="468" t="s">
        <v>1093</v>
      </c>
      <c r="AB55" s="468">
        <v>1</v>
      </c>
    </row>
    <row r="56" spans="1:28" ht="16.5">
      <c r="A56" s="452"/>
      <c r="B56" s="435"/>
      <c r="C56" s="167"/>
      <c r="D56" s="514"/>
      <c r="X56" s="386"/>
      <c r="Y56" s="386">
        <v>211790</v>
      </c>
      <c r="Z56" s="386" t="s">
        <v>884</v>
      </c>
      <c r="AA56" s="468" t="s">
        <v>1140</v>
      </c>
      <c r="AB56" s="468">
        <v>1</v>
      </c>
    </row>
    <row r="57" spans="1:28" ht="16.5">
      <c r="A57" s="452"/>
      <c r="B57" s="435"/>
      <c r="C57" s="167"/>
      <c r="D57" s="514"/>
      <c r="X57" s="386"/>
      <c r="Y57" s="386">
        <v>211790</v>
      </c>
      <c r="Z57" s="386" t="s">
        <v>887</v>
      </c>
      <c r="AA57" s="468" t="s">
        <v>1109</v>
      </c>
      <c r="AB57" s="468">
        <v>2</v>
      </c>
    </row>
    <row r="58" spans="1:28" ht="16.5">
      <c r="A58" s="452"/>
      <c r="B58" s="435"/>
      <c r="C58" s="167"/>
      <c r="D58" s="514"/>
      <c r="X58" s="386"/>
      <c r="Y58" s="386">
        <v>211790</v>
      </c>
      <c r="Z58" s="386" t="s">
        <v>888</v>
      </c>
      <c r="AA58" s="468" t="s">
        <v>1077</v>
      </c>
      <c r="AB58" s="468">
        <v>10</v>
      </c>
    </row>
    <row r="59" spans="1:28" ht="16.5">
      <c r="A59" s="452"/>
      <c r="B59" s="435"/>
      <c r="C59" s="167"/>
      <c r="D59" s="514"/>
      <c r="X59" s="386"/>
      <c r="Y59" s="386">
        <v>211790</v>
      </c>
      <c r="Z59" s="386" t="s">
        <v>562</v>
      </c>
      <c r="AA59" s="468" t="s">
        <v>1079</v>
      </c>
      <c r="AB59" s="468">
        <v>1</v>
      </c>
    </row>
    <row r="60" spans="1:28" ht="16.5">
      <c r="A60" s="452"/>
      <c r="B60" s="435"/>
      <c r="C60" s="167"/>
      <c r="D60" s="514"/>
      <c r="X60" s="386"/>
      <c r="Y60" s="386">
        <v>211790</v>
      </c>
      <c r="Z60" s="386" t="s">
        <v>365</v>
      </c>
      <c r="AA60" s="468" t="s">
        <v>1076</v>
      </c>
      <c r="AB60" s="468">
        <v>10</v>
      </c>
    </row>
    <row r="61" spans="1:28" ht="16.5">
      <c r="A61" s="452"/>
      <c r="B61" s="435"/>
      <c r="C61" s="167"/>
      <c r="D61" s="514"/>
      <c r="X61" s="386"/>
      <c r="Y61" s="386">
        <v>211790</v>
      </c>
      <c r="Z61" s="386" t="s">
        <v>41</v>
      </c>
      <c r="AA61" s="468" t="s">
        <v>1139</v>
      </c>
      <c r="AB61" s="468">
        <v>2</v>
      </c>
    </row>
    <row r="62" spans="1:28" ht="14">
      <c r="A62" s="452"/>
      <c r="B62" s="435"/>
      <c r="C62" s="167"/>
      <c r="D62" s="514"/>
      <c r="X62" s="386"/>
    </row>
    <row r="63" spans="1:28" ht="14">
      <c r="A63" s="452"/>
      <c r="B63" s="435"/>
      <c r="C63" s="167"/>
      <c r="D63" s="514"/>
      <c r="X63" s="386"/>
    </row>
    <row r="64" spans="1:28" ht="14">
      <c r="A64" s="452"/>
      <c r="B64" s="435"/>
      <c r="C64" s="167"/>
      <c r="D64" s="514"/>
      <c r="X64" s="386"/>
    </row>
    <row r="65" spans="1:26" ht="14">
      <c r="A65" s="452"/>
      <c r="B65" s="435"/>
      <c r="C65" s="167"/>
      <c r="D65" s="514"/>
      <c r="X65" s="386"/>
    </row>
    <row r="66" spans="1:26" ht="14">
      <c r="A66" s="452"/>
      <c r="B66" s="435"/>
      <c r="C66" s="167"/>
      <c r="D66" s="514"/>
      <c r="X66" s="386"/>
    </row>
    <row r="67" spans="1:26" ht="14">
      <c r="A67" s="452"/>
      <c r="B67" s="435"/>
      <c r="C67" s="167"/>
      <c r="D67" s="514"/>
      <c r="X67" s="386"/>
    </row>
    <row r="68" spans="1:26" ht="14">
      <c r="A68" s="452"/>
      <c r="B68" s="435"/>
      <c r="C68" s="167"/>
      <c r="D68" s="514"/>
      <c r="X68" s="386"/>
    </row>
    <row r="69" spans="1:26" ht="14">
      <c r="A69" s="435"/>
      <c r="B69" s="435"/>
      <c r="C69" s="167"/>
      <c r="D69" s="514"/>
      <c r="X69" s="386"/>
    </row>
    <row r="70" spans="1:26" ht="14">
      <c r="B70" s="435"/>
      <c r="C70" s="167"/>
      <c r="D70" s="514"/>
      <c r="X70" s="632"/>
      <c r="Y70" s="501"/>
      <c r="Z70" s="501"/>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row r="80" spans="1:26" ht="14">
      <c r="B80" s="435"/>
      <c r="C80" s="167"/>
      <c r="D80" s="514"/>
    </row>
    <row r="81" spans="2:4" ht="14">
      <c r="B81" s="435"/>
      <c r="C81" s="167"/>
      <c r="D81" s="514"/>
    </row>
  </sheetData>
  <mergeCells count="9">
    <mergeCell ref="F38:G38"/>
    <mergeCell ref="H38:I38"/>
    <mergeCell ref="L38:V38"/>
    <mergeCell ref="B30:C31"/>
    <mergeCell ref="L32:V32"/>
    <mergeCell ref="F33:G33"/>
    <mergeCell ref="F34:G34"/>
    <mergeCell ref="F35:G35"/>
    <mergeCell ref="L37:V37"/>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D36BD-1F08-4590-9581-083769FEA140}">
  <sheetPr>
    <pageSetUpPr fitToPage="1"/>
  </sheetPr>
  <dimension ref="A1:AB94"/>
  <sheetViews>
    <sheetView topLeftCell="A13" zoomScale="85" zoomScaleNormal="85" zoomScaleSheetLayoutView="115" workbookViewId="0">
      <selection activeCell="J19" sqref="J19"/>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69" customWidth="1"/>
    <col min="25" max="25" width="31.54296875" style="386" bestFit="1" customWidth="1"/>
    <col min="26" max="26" width="2.90625" style="386" bestFit="1" customWidth="1"/>
    <col min="27"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68"/>
      <c r="I10" s="66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1069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69"/>
      <c r="Y18" s="386"/>
      <c r="Z18" s="386"/>
      <c r="AA18" s="386"/>
      <c r="AB18" s="386"/>
    </row>
    <row r="19" spans="1:28" s="468" customFormat="1" ht="19.25" customHeight="1">
      <c r="A19" s="540">
        <v>1</v>
      </c>
      <c r="B19" s="584" t="s">
        <v>28</v>
      </c>
      <c r="C19" s="324" t="str">
        <f>IF(D19="","",VLOOKUP(B19,Data!$B$5:$L$502,2,FALSE))</f>
        <v>ZJ73760</v>
      </c>
      <c r="D19" s="485">
        <v>4</v>
      </c>
      <c r="E19" s="525" t="s">
        <v>528</v>
      </c>
      <c r="F19" s="325">
        <f>IF(D19="","",VLOOKUP(B19,Data!$B$5:$L$502,11,FALSE))</f>
        <v>2671.97</v>
      </c>
      <c r="G19" s="326">
        <f>IF(D19&gt;0,D19*F19,"-")</f>
        <v>10687.88</v>
      </c>
      <c r="H19" s="327" t="str">
        <f>IF(D19="","",VLOOKUP(B19,Data!$B$5:$D$502,3,FALSE))</f>
        <v>C/T</v>
      </c>
      <c r="I19" s="327" t="str">
        <f>IF(D19="","",VLOOKUP(B19,Data!$B$5:$M$502,12,FALSE))</f>
        <v>Indonesia</v>
      </c>
      <c r="J19" s="356" t="s">
        <v>1070</v>
      </c>
      <c r="K19" s="325">
        <f>IF(D19="","",VLOOKUP(B19,Data!$B$5:$E$502,4,FALSE)*D19)</f>
        <v>1068</v>
      </c>
      <c r="L19" s="325">
        <f>IF(D19="","",VLOOKUP(B19,Data!$B$5:$F$502,5,FALSE)*D19)</f>
        <v>968</v>
      </c>
      <c r="M19" s="357"/>
      <c r="N19" s="358"/>
      <c r="O19" s="359"/>
      <c r="P19" s="360"/>
      <c r="Q19" s="359"/>
      <c r="R19" s="359"/>
      <c r="S19" s="360"/>
      <c r="T19" s="361"/>
      <c r="U19" s="360"/>
      <c r="V19" s="334">
        <f>IF(D19="","",VLOOKUP(B19,Data!$B$5:$J$502,9,FALSE)*D19)</f>
        <v>5.952</v>
      </c>
      <c r="X19" s="669"/>
      <c r="Y19" s="386"/>
      <c r="Z19" s="386"/>
      <c r="AA19" s="386"/>
      <c r="AB19" s="386"/>
    </row>
    <row r="20" spans="1:28" s="468" customFormat="1" ht="19.25" customHeight="1">
      <c r="A20" s="540"/>
      <c r="B20" s="524" t="s">
        <v>1131</v>
      </c>
      <c r="C20" s="324" t="str">
        <f>IF(D20="","",VLOOKUP(B20,Data!$B$5:$L$502,2,FALSE))</f>
        <v/>
      </c>
      <c r="D20" s="381"/>
      <c r="E20" s="525"/>
      <c r="F20" s="325" t="str">
        <f>IF(D20="","",VLOOKUP(B20,Data!$B$5:$L$502,11,FALSE))</f>
        <v/>
      </c>
      <c r="G20" s="326"/>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669"/>
      <c r="Y20" s="386"/>
      <c r="Z20" s="386"/>
      <c r="AA20" s="386"/>
      <c r="AB20" s="386"/>
    </row>
    <row r="21" spans="1:28" s="468" customFormat="1" ht="19.25" customHeight="1">
      <c r="A21" s="540">
        <v>2</v>
      </c>
      <c r="B21" s="584" t="s">
        <v>353</v>
      </c>
      <c r="C21" s="324" t="str">
        <f>IF(D21="","",VLOOKUP(B21,Data!$B$5:$L$502,2,FALSE))</f>
        <v>ZF71250</v>
      </c>
      <c r="D21" s="485">
        <v>2</v>
      </c>
      <c r="E21" s="525" t="s">
        <v>529</v>
      </c>
      <c r="F21" s="325">
        <f>IF(D21="","",VLOOKUP(B21,Data!$B$5:$L$502,11,FALSE))</f>
        <v>1991.71</v>
      </c>
      <c r="G21" s="326">
        <f t="shared" ref="G21:G34" si="0">IF(D21&gt;0,D21*F21,"-")</f>
        <v>3983.42</v>
      </c>
      <c r="H21" s="327" t="str">
        <f>IF(D21="","",VLOOKUP(B21,Data!$B$5:$D$502,3,FALSE))</f>
        <v>C/T</v>
      </c>
      <c r="I21" s="327" t="str">
        <f>IF(D21="","",VLOOKUP(B21,Data!$B$5:$M$502,12,FALSE))</f>
        <v>Indonesia</v>
      </c>
      <c r="J21" s="356" t="s">
        <v>1132</v>
      </c>
      <c r="K21" s="325">
        <f>IF(D21="","",VLOOKUP(B21,Data!$B$5:$E$502,4,FALSE)*D21)</f>
        <v>440</v>
      </c>
      <c r="L21" s="325">
        <f>IF(D21="","",VLOOKUP(B21,Data!$B$5:$F$502,5,FALSE)*D21)</f>
        <v>398</v>
      </c>
      <c r="M21" s="357"/>
      <c r="N21" s="358"/>
      <c r="O21" s="359"/>
      <c r="P21" s="360"/>
      <c r="Q21" s="359"/>
      <c r="R21" s="359"/>
      <c r="S21" s="360"/>
      <c r="T21" s="361"/>
      <c r="U21" s="360"/>
      <c r="V21" s="334">
        <f>IF(D21="","",VLOOKUP(B21,Data!$B$5:$J$502,9,FALSE)*D21)</f>
        <v>2.37</v>
      </c>
      <c r="X21" s="669"/>
      <c r="Y21" s="386"/>
      <c r="Z21" s="386"/>
      <c r="AA21" s="386"/>
      <c r="AB21" s="386"/>
    </row>
    <row r="22" spans="1:28" s="468" customFormat="1" ht="19.25" customHeight="1">
      <c r="A22" s="540">
        <v>3</v>
      </c>
      <c r="B22" s="584" t="s">
        <v>396</v>
      </c>
      <c r="C22" s="324" t="str">
        <f>IF(D22="","",VLOOKUP(B22,Data!$B$5:$L$502,2,FALSE))</f>
        <v>ZW44780</v>
      </c>
      <c r="D22" s="485">
        <v>1</v>
      </c>
      <c r="E22" s="312"/>
      <c r="F22" s="325">
        <f>IF(D22="","",VLOOKUP(B22,Data!$B$5:$L$502,11,FALSE))</f>
        <v>2167.13</v>
      </c>
      <c r="G22" s="326">
        <f t="shared" si="0"/>
        <v>2167.13</v>
      </c>
      <c r="H22" s="327" t="str">
        <f>IF(D22="","",VLOOKUP(B22,Data!$B$5:$D$502,3,FALSE))</f>
        <v>C/T</v>
      </c>
      <c r="I22" s="327" t="str">
        <f>IF(D22="","",VLOOKUP(B22,Data!$B$5:$M$502,12,FALSE))</f>
        <v>Indonesia</v>
      </c>
      <c r="J22" s="356" t="s">
        <v>1132</v>
      </c>
      <c r="K22" s="325">
        <f>IF(D22="","",VLOOKUP(B22,Data!$B$5:$E$502,4,FALSE)*D22)</f>
        <v>220</v>
      </c>
      <c r="L22" s="325">
        <f>IF(D22="","",VLOOKUP(B22,Data!$B$5:$F$502,5,FALSE)*D22)</f>
        <v>199</v>
      </c>
      <c r="M22" s="357"/>
      <c r="N22" s="358"/>
      <c r="O22" s="359"/>
      <c r="P22" s="360"/>
      <c r="Q22" s="359"/>
      <c r="R22" s="359"/>
      <c r="S22" s="360"/>
      <c r="T22" s="361"/>
      <c r="U22" s="360"/>
      <c r="V22" s="334">
        <f>IF(D22="","",VLOOKUP(B22,Data!$B$5:$J$502,9,FALSE)*D22)</f>
        <v>1.1850000000000001</v>
      </c>
      <c r="X22" s="669"/>
      <c r="Y22" s="386"/>
      <c r="Z22" s="386"/>
      <c r="AA22" s="386"/>
      <c r="AB22" s="386"/>
    </row>
    <row r="23" spans="1:28" s="468" customFormat="1" ht="19.25" customHeight="1">
      <c r="A23" s="540">
        <v>4</v>
      </c>
      <c r="B23" s="584" t="s">
        <v>355</v>
      </c>
      <c r="C23" s="324" t="str">
        <f>IF(D23="","",VLOOKUP(B23,Data!$B$5:$L$502,2,FALSE))</f>
        <v>ZF42500</v>
      </c>
      <c r="D23" s="485">
        <v>6</v>
      </c>
      <c r="E23" s="312" t="s">
        <v>982</v>
      </c>
      <c r="F23" s="325">
        <f>IF(D23="","",VLOOKUP(B23,Data!$B$5:$L$502,11,FALSE))</f>
        <v>2302.7199999999998</v>
      </c>
      <c r="G23" s="326">
        <f t="shared" si="0"/>
        <v>13816.32</v>
      </c>
      <c r="H23" s="327" t="str">
        <f>IF(D23="","",VLOOKUP(B23,Data!$B$5:$D$502,3,FALSE))</f>
        <v>C/T</v>
      </c>
      <c r="I23" s="327" t="str">
        <f>IF(D23="","",VLOOKUP(B23,Data!$B$5:$M$502,12,FALSE))</f>
        <v>Indonesia</v>
      </c>
      <c r="J23" s="356" t="s">
        <v>1132</v>
      </c>
      <c r="K23" s="325">
        <f>IF(D23="","",VLOOKUP(B23,Data!$B$5:$E$502,4,FALSE)*D23)</f>
        <v>1602</v>
      </c>
      <c r="L23" s="325">
        <f>IF(D23="","",VLOOKUP(B23,Data!$B$5:$F$502,5,FALSE)*D23)</f>
        <v>1452</v>
      </c>
      <c r="M23" s="228"/>
      <c r="N23" s="295"/>
      <c r="O23" s="296"/>
      <c r="P23" s="229"/>
      <c r="Q23" s="296"/>
      <c r="R23" s="296"/>
      <c r="S23" s="229"/>
      <c r="T23" s="297"/>
      <c r="U23" s="229"/>
      <c r="V23" s="334">
        <f>IF(D23="","",VLOOKUP(B23,Data!$B$5:$J$502,9,FALSE)*D23)</f>
        <v>8.9280000000000008</v>
      </c>
      <c r="X23" s="669"/>
      <c r="Y23" s="386"/>
      <c r="Z23" s="386"/>
      <c r="AA23" s="386"/>
      <c r="AB23" s="386"/>
    </row>
    <row r="24" spans="1:28" s="468" customFormat="1" ht="19.25" customHeight="1">
      <c r="A24" s="540">
        <v>5</v>
      </c>
      <c r="B24" s="584" t="s">
        <v>34</v>
      </c>
      <c r="C24" s="324" t="str">
        <f>IF(D24="","",VLOOKUP(B24,Data!$B$5:$L$502,2,FALSE))</f>
        <v>ZQ21310</v>
      </c>
      <c r="D24" s="485">
        <v>1</v>
      </c>
      <c r="E24" s="312"/>
      <c r="F24" s="325">
        <f>IF(D24="","",VLOOKUP(B24,Data!$B$5:$L$502,11,FALSE))</f>
        <v>2344.4699999999998</v>
      </c>
      <c r="G24" s="326">
        <f t="shared" si="0"/>
        <v>2344.4699999999998</v>
      </c>
      <c r="H24" s="327" t="str">
        <f>IF(D24="","",VLOOKUP(B24,Data!$B$5:$D$502,3,FALSE))</f>
        <v>C/T</v>
      </c>
      <c r="I24" s="327" t="str">
        <f>IF(D24="","",VLOOKUP(B24,Data!$B$5:$M$502,12,FALSE))</f>
        <v>Indonesia</v>
      </c>
      <c r="J24" s="356" t="s">
        <v>1132</v>
      </c>
      <c r="K24" s="325">
        <f>IF(D24="","",VLOOKUP(B24,Data!$B$5:$E$502,4,FALSE)*D24)</f>
        <v>267</v>
      </c>
      <c r="L24" s="325">
        <f>IF(D24="","",VLOOKUP(B24,Data!$B$5:$F$502,5,FALSE)*D24)</f>
        <v>242</v>
      </c>
      <c r="M24" s="228"/>
      <c r="N24" s="295"/>
      <c r="O24" s="296"/>
      <c r="P24" s="229"/>
      <c r="Q24" s="296"/>
      <c r="R24" s="296"/>
      <c r="S24" s="229"/>
      <c r="T24" s="297"/>
      <c r="U24" s="229"/>
      <c r="V24" s="334">
        <f>IF(D24="","",VLOOKUP(B24,Data!$B$5:$J$502,9,FALSE)*D24)</f>
        <v>1.488</v>
      </c>
      <c r="X24" s="669"/>
      <c r="Y24" s="386"/>
      <c r="Z24" s="386"/>
      <c r="AA24" s="386"/>
      <c r="AB24" s="386"/>
    </row>
    <row r="25" spans="1:28" s="468" customFormat="1" ht="19.25" customHeight="1">
      <c r="A25" s="540">
        <v>6</v>
      </c>
      <c r="B25" s="584" t="s">
        <v>27</v>
      </c>
      <c r="C25" s="324" t="str">
        <f>IF(D25="","",VLOOKUP(B25,Data!$B$5:$L$502,2,FALSE))</f>
        <v>ZJ73750</v>
      </c>
      <c r="D25" s="485">
        <v>2</v>
      </c>
      <c r="E25" s="312"/>
      <c r="F25" s="325">
        <f>IF(D25="","",VLOOKUP(B25,Data!$B$5:$L$502,11,FALSE))</f>
        <v>2662.91</v>
      </c>
      <c r="G25" s="326">
        <f t="shared" si="0"/>
        <v>5325.82</v>
      </c>
      <c r="H25" s="327" t="str">
        <f>IF(D25="","",VLOOKUP(B25,Data!$B$5:$D$502,3,FALSE))</f>
        <v>C/T</v>
      </c>
      <c r="I25" s="327" t="str">
        <f>IF(D25="","",VLOOKUP(B25,Data!$B$5:$M$502,12,FALSE))</f>
        <v>Indonesia</v>
      </c>
      <c r="J25" s="356" t="s">
        <v>1132</v>
      </c>
      <c r="K25" s="325">
        <f>IF(D25="","",VLOOKUP(B25,Data!$B$5:$E$502,4,FALSE)*D25)</f>
        <v>534</v>
      </c>
      <c r="L25" s="325">
        <f>IF(D25="","",VLOOKUP(B25,Data!$B$5:$F$502,5,FALSE)*D25)</f>
        <v>484</v>
      </c>
      <c r="M25" s="228"/>
      <c r="N25" s="295"/>
      <c r="O25" s="296"/>
      <c r="P25" s="229"/>
      <c r="Q25" s="296"/>
      <c r="R25" s="296"/>
      <c r="S25" s="229"/>
      <c r="T25" s="297"/>
      <c r="U25" s="229"/>
      <c r="V25" s="334">
        <f>IF(D25="","",VLOOKUP(B25,Data!$B$5:$J$502,9,FALSE)*D25)</f>
        <v>2.976</v>
      </c>
      <c r="X25" s="669"/>
      <c r="Y25" s="386"/>
      <c r="Z25" s="386"/>
      <c r="AA25" s="386"/>
      <c r="AB25" s="386"/>
    </row>
    <row r="26" spans="1:28" s="468" customFormat="1" ht="19.25" customHeight="1">
      <c r="A26" s="540">
        <v>7</v>
      </c>
      <c r="B26" s="584" t="s">
        <v>28</v>
      </c>
      <c r="C26" s="324" t="str">
        <f>IF(D26="","",VLOOKUP(B26,Data!$B$5:$L$502,2,FALSE))</f>
        <v>ZJ73760</v>
      </c>
      <c r="D26" s="485">
        <v>1</v>
      </c>
      <c r="E26" s="312"/>
      <c r="F26" s="325">
        <f>IF(D26="","",VLOOKUP(B26,Data!$B$5:$L$502,11,FALSE))</f>
        <v>2671.97</v>
      </c>
      <c r="G26" s="326">
        <f t="shared" si="0"/>
        <v>2671.97</v>
      </c>
      <c r="H26" s="327" t="str">
        <f>IF(D26="","",VLOOKUP(B26,Data!$B$5:$D$502,3,FALSE))</f>
        <v>C/T</v>
      </c>
      <c r="I26" s="327" t="str">
        <f>IF(D26="","",VLOOKUP(B26,Data!$B$5:$M$502,12,FALSE))</f>
        <v>Indonesia</v>
      </c>
      <c r="J26" s="356" t="s">
        <v>1132</v>
      </c>
      <c r="K26" s="325">
        <f>IF(D26="","",VLOOKUP(B26,Data!$B$5:$E$502,4,FALSE)*D26)</f>
        <v>267</v>
      </c>
      <c r="L26" s="325">
        <f>IF(D26="","",VLOOKUP(B26,Data!$B$5:$F$502,5,FALSE)*D26)</f>
        <v>242</v>
      </c>
      <c r="M26" s="228"/>
      <c r="N26" s="295"/>
      <c r="O26" s="296"/>
      <c r="P26" s="229"/>
      <c r="Q26" s="296"/>
      <c r="R26" s="296"/>
      <c r="S26" s="229"/>
      <c r="T26" s="297"/>
      <c r="U26" s="229"/>
      <c r="V26" s="334">
        <f>IF(D26="","",VLOOKUP(B26,Data!$B$5:$J$502,9,FALSE)*D26)</f>
        <v>1.488</v>
      </c>
      <c r="X26" s="669"/>
      <c r="Y26" s="386"/>
      <c r="Z26" s="386"/>
      <c r="AA26" s="386"/>
      <c r="AB26" s="386"/>
    </row>
    <row r="27" spans="1:28" s="468" customFormat="1" ht="19.25" customHeight="1">
      <c r="A27" s="540">
        <v>8</v>
      </c>
      <c r="B27" s="584" t="s">
        <v>398</v>
      </c>
      <c r="C27" s="324" t="str">
        <f>IF(D27="","",VLOOKUP(B27,Data!$B$5:$L$502,2,FALSE))</f>
        <v>ZW44790</v>
      </c>
      <c r="D27" s="485">
        <v>4</v>
      </c>
      <c r="E27" s="312"/>
      <c r="F27" s="325">
        <f>IF(D27="","",VLOOKUP(B27,Data!$B$5:$L$502,11,FALSE))</f>
        <v>2531</v>
      </c>
      <c r="G27" s="326">
        <f t="shared" si="0"/>
        <v>10124</v>
      </c>
      <c r="H27" s="327" t="str">
        <f>IF(D27="","",VLOOKUP(B27,Data!$B$5:$D$502,3,FALSE))</f>
        <v>C/T</v>
      </c>
      <c r="I27" s="327" t="str">
        <f>IF(D27="","",VLOOKUP(B27,Data!$B$5:$M$502,12,FALSE))</f>
        <v>Indonesia</v>
      </c>
      <c r="J27" s="356" t="s">
        <v>1132</v>
      </c>
      <c r="K27" s="325">
        <f>IF(D27="","",VLOOKUP(B27,Data!$B$5:$E$502,4,FALSE)*D27)</f>
        <v>1068</v>
      </c>
      <c r="L27" s="325">
        <f>IF(D27="","",VLOOKUP(B27,Data!$B$5:$F$502,5,FALSE)*D27)</f>
        <v>968</v>
      </c>
      <c r="M27" s="228"/>
      <c r="N27" s="295"/>
      <c r="O27" s="296"/>
      <c r="P27" s="229"/>
      <c r="Q27" s="296"/>
      <c r="R27" s="296"/>
      <c r="S27" s="229"/>
      <c r="T27" s="297"/>
      <c r="U27" s="229"/>
      <c r="V27" s="334">
        <f>IF(D27="","",VLOOKUP(B27,Data!$B$5:$J$502,9,FALSE)*D27)</f>
        <v>5.952</v>
      </c>
      <c r="X27" s="669"/>
      <c r="Y27" s="386"/>
      <c r="Z27" s="386"/>
      <c r="AA27" s="386"/>
      <c r="AB27" s="386"/>
    </row>
    <row r="28" spans="1:28" s="468" customFormat="1" ht="19.25" customHeight="1">
      <c r="A28" s="540">
        <v>9</v>
      </c>
      <c r="B28" s="584" t="s">
        <v>721</v>
      </c>
      <c r="C28" s="324" t="str">
        <f>IF(D28="","",VLOOKUP(B28,Data!$B$5:$L$502,2,FALSE))</f>
        <v>VAC9550</v>
      </c>
      <c r="D28" s="485">
        <v>11</v>
      </c>
      <c r="E28" s="312"/>
      <c r="F28" s="325">
        <f>IF(D28="","",VLOOKUP(B28,Data!$B$5:$L$502,11,FALSE))</f>
        <v>2673.77</v>
      </c>
      <c r="G28" s="326">
        <f t="shared" si="0"/>
        <v>29411.47</v>
      </c>
      <c r="H28" s="327" t="str">
        <f>IF(D28="","",VLOOKUP(B28,Data!$B$5:$D$502,3,FALSE))</f>
        <v>C/T</v>
      </c>
      <c r="I28" s="327" t="str">
        <f>IF(D28="","",VLOOKUP(B28,Data!$B$5:$M$502,12,FALSE))</f>
        <v>Indonesia</v>
      </c>
      <c r="J28" s="356" t="s">
        <v>1132</v>
      </c>
      <c r="K28" s="325">
        <f>IF(D28="","",VLOOKUP(B28,Data!$B$5:$E$502,4,FALSE)*D28)</f>
        <v>2992</v>
      </c>
      <c r="L28" s="325">
        <f>IF(D28="","",VLOOKUP(B28,Data!$B$5:$F$502,5,FALSE)*D28)</f>
        <v>2717</v>
      </c>
      <c r="M28" s="228"/>
      <c r="N28" s="295"/>
      <c r="O28" s="296"/>
      <c r="P28" s="229"/>
      <c r="Q28" s="296"/>
      <c r="R28" s="296"/>
      <c r="S28" s="229"/>
      <c r="T28" s="297"/>
      <c r="U28" s="229"/>
      <c r="V28" s="334">
        <f>IF(D28="","",VLOOKUP(B28,Data!$B$5:$J$502,9,FALSE)*D28)</f>
        <v>16.367999999999999</v>
      </c>
      <c r="X28" s="669"/>
      <c r="Y28" s="386"/>
      <c r="Z28" s="386"/>
      <c r="AA28" s="386"/>
      <c r="AB28" s="386"/>
    </row>
    <row r="29" spans="1:28" s="468" customFormat="1" ht="19.25" customHeight="1">
      <c r="A29" s="540">
        <v>10</v>
      </c>
      <c r="B29" s="584" t="s">
        <v>894</v>
      </c>
      <c r="C29" s="324" t="str">
        <f>IF(D29="","",VLOOKUP(B29,Data!$B$5:$L$502,2,FALSE))</f>
        <v>VCM7910</v>
      </c>
      <c r="D29" s="485">
        <v>2</v>
      </c>
      <c r="E29" s="312"/>
      <c r="F29" s="325">
        <f>IF(D29="","",VLOOKUP(B29,Data!$B$5:$L$502,11,FALSE))</f>
        <v>2518.09</v>
      </c>
      <c r="G29" s="326">
        <f t="shared" si="0"/>
        <v>5036.18</v>
      </c>
      <c r="H29" s="327" t="str">
        <f>IF(D29="","",VLOOKUP(B29,Data!$B$5:$D$502,3,FALSE))</f>
        <v>C/T</v>
      </c>
      <c r="I29" s="327" t="str">
        <f>IF(D29="","",VLOOKUP(B29,Data!$B$5:$M$502,12,FALSE))</f>
        <v>Indonesia</v>
      </c>
      <c r="J29" s="356" t="s">
        <v>1132</v>
      </c>
      <c r="K29" s="325">
        <f>IF(D29="","",VLOOKUP(B29,Data!$B$5:$E$502,4,FALSE)*D29)</f>
        <v>520</v>
      </c>
      <c r="L29" s="325">
        <f>IF(D29="","",VLOOKUP(B29,Data!$B$5:$F$502,5,FALSE)*D29)</f>
        <v>470</v>
      </c>
      <c r="M29" s="228"/>
      <c r="N29" s="295"/>
      <c r="O29" s="296"/>
      <c r="P29" s="229"/>
      <c r="Q29" s="296"/>
      <c r="R29" s="296"/>
      <c r="S29" s="229"/>
      <c r="T29" s="297"/>
      <c r="U29" s="229"/>
      <c r="V29" s="334">
        <f>IF(D29="","",VLOOKUP(B29,Data!$B$5:$J$502,9,FALSE)*D29)</f>
        <v>2.8140000000000001</v>
      </c>
      <c r="X29" s="669"/>
      <c r="Y29" s="386"/>
      <c r="Z29" s="386"/>
      <c r="AA29" s="386"/>
      <c r="AB29" s="386"/>
    </row>
    <row r="30" spans="1:28" s="468" customFormat="1" ht="19.25" customHeight="1">
      <c r="A30" s="540">
        <v>11</v>
      </c>
      <c r="B30" s="584" t="s">
        <v>891</v>
      </c>
      <c r="C30" s="324" t="str">
        <f>IF(D30="","",VLOOKUP(B30,Data!$B$5:$L$502,2,FALSE))</f>
        <v>VCM7840</v>
      </c>
      <c r="D30" s="485">
        <v>1</v>
      </c>
      <c r="E30" s="312"/>
      <c r="F30" s="325">
        <f>IF(D30="","",VLOOKUP(B30,Data!$B$5:$L$502,11,FALSE))</f>
        <v>2919.87</v>
      </c>
      <c r="G30" s="326">
        <f t="shared" si="0"/>
        <v>2919.87</v>
      </c>
      <c r="H30" s="327" t="str">
        <f>IF(D30="","",VLOOKUP(B30,Data!$B$5:$D$502,3,FALSE))</f>
        <v>C/T</v>
      </c>
      <c r="I30" s="327" t="str">
        <f>IF(D30="","",VLOOKUP(B30,Data!$B$5:$M$502,12,FALSE))</f>
        <v>Indonesia</v>
      </c>
      <c r="J30" s="356" t="s">
        <v>1132</v>
      </c>
      <c r="K30" s="325">
        <f>IF(D30="","",VLOOKUP(B30,Data!$B$5:$E$502,4,FALSE)*D30)</f>
        <v>265</v>
      </c>
      <c r="L30" s="325">
        <f>IF(D30="","",VLOOKUP(B30,Data!$B$5:$F$502,5,FALSE)*D30)</f>
        <v>240</v>
      </c>
      <c r="M30" s="228"/>
      <c r="N30" s="295"/>
      <c r="O30" s="296"/>
      <c r="P30" s="229"/>
      <c r="Q30" s="296"/>
      <c r="R30" s="296"/>
      <c r="S30" s="229"/>
      <c r="T30" s="297"/>
      <c r="U30" s="229"/>
      <c r="V30" s="334">
        <f>IF(D30="","",VLOOKUP(B30,Data!$B$5:$J$502,9,FALSE)*D30)</f>
        <v>1.407</v>
      </c>
      <c r="X30" s="669"/>
      <c r="Y30" s="386"/>
      <c r="Z30" s="386"/>
      <c r="AA30" s="386"/>
      <c r="AB30" s="386"/>
    </row>
    <row r="31" spans="1:28" s="468" customFormat="1" ht="19.25" customHeight="1">
      <c r="A31" s="540">
        <v>12</v>
      </c>
      <c r="B31" s="584" t="s">
        <v>889</v>
      </c>
      <c r="C31" s="324" t="str">
        <f>IF(D31="","",VLOOKUP(B31,Data!$B$5:$L$502,2,FALSE))</f>
        <v>VCM7820</v>
      </c>
      <c r="D31" s="485">
        <v>1</v>
      </c>
      <c r="E31" s="312"/>
      <c r="F31" s="325">
        <f>IF(D31="","",VLOOKUP(B31,Data!$B$5:$L$502,11,FALSE))</f>
        <v>2650.46</v>
      </c>
      <c r="G31" s="326">
        <f t="shared" si="0"/>
        <v>2650.46</v>
      </c>
      <c r="H31" s="327" t="str">
        <f>IF(D31="","",VLOOKUP(B31,Data!$B$5:$D$502,3,FALSE))</f>
        <v>C/T</v>
      </c>
      <c r="I31" s="327" t="str">
        <f>IF(D31="","",VLOOKUP(B31,Data!$B$5:$M$502,12,FALSE))</f>
        <v>Indonesia</v>
      </c>
      <c r="J31" s="356" t="s">
        <v>1132</v>
      </c>
      <c r="K31" s="325">
        <f>IF(D31="","",VLOOKUP(B31,Data!$B$5:$E$502,4,FALSE)*D31)</f>
        <v>270</v>
      </c>
      <c r="L31" s="325">
        <f>IF(D31="","",VLOOKUP(B31,Data!$B$5:$F$502,5,FALSE)*D31)</f>
        <v>230</v>
      </c>
      <c r="M31" s="228"/>
      <c r="N31" s="295"/>
      <c r="O31" s="296"/>
      <c r="P31" s="229"/>
      <c r="Q31" s="296"/>
      <c r="R31" s="296"/>
      <c r="S31" s="229"/>
      <c r="T31" s="297"/>
      <c r="U31" s="229"/>
      <c r="V31" s="334">
        <f>IF(D31="","",VLOOKUP(B31,Data!$B$5:$J$502,9,FALSE)*D31)</f>
        <v>1.4039999999999999</v>
      </c>
      <c r="X31" s="669"/>
      <c r="Y31" s="386"/>
      <c r="Z31" s="386"/>
      <c r="AA31" s="386"/>
      <c r="AB31" s="386"/>
    </row>
    <row r="32" spans="1:28" s="468" customFormat="1" ht="19.25" customHeight="1">
      <c r="A32" s="540">
        <v>13</v>
      </c>
      <c r="B32" s="584" t="s">
        <v>890</v>
      </c>
      <c r="C32" s="324" t="str">
        <f>IF(D32="","",VLOOKUP(B32,Data!$B$5:$L$502,2,FALSE))</f>
        <v>VCM7830</v>
      </c>
      <c r="D32" s="485">
        <v>1</v>
      </c>
      <c r="E32" s="312"/>
      <c r="F32" s="325">
        <f>IF(D32="","",VLOOKUP(B32,Data!$B$5:$L$502,11,FALSE))</f>
        <v>3103.93</v>
      </c>
      <c r="G32" s="326">
        <f t="shared" si="0"/>
        <v>3103.93</v>
      </c>
      <c r="H32" s="327" t="str">
        <f>IF(D32="","",VLOOKUP(B32,Data!$B$5:$D$502,3,FALSE))</f>
        <v>C/T</v>
      </c>
      <c r="I32" s="327" t="str">
        <f>IF(D32="","",VLOOKUP(B32,Data!$B$5:$M$502,12,FALSE))</f>
        <v>Indonesia</v>
      </c>
      <c r="J32" s="356" t="s">
        <v>1132</v>
      </c>
      <c r="K32" s="325">
        <f>IF(D32="","",VLOOKUP(B32,Data!$B$5:$E$502,4,FALSE)*D32)</f>
        <v>265</v>
      </c>
      <c r="L32" s="325">
        <f>IF(D32="","",VLOOKUP(B32,Data!$B$5:$F$502,5,FALSE)*D32)</f>
        <v>240</v>
      </c>
      <c r="M32" s="357"/>
      <c r="N32" s="358"/>
      <c r="O32" s="359"/>
      <c r="P32" s="360"/>
      <c r="Q32" s="359"/>
      <c r="R32" s="359"/>
      <c r="S32" s="360"/>
      <c r="T32" s="361"/>
      <c r="U32" s="360"/>
      <c r="V32" s="334">
        <f>IF(D32="","",VLOOKUP(B32,Data!$B$5:$J$502,9,FALSE)*D32)</f>
        <v>1.407</v>
      </c>
      <c r="X32" s="669"/>
      <c r="Y32" s="386"/>
      <c r="Z32" s="386"/>
      <c r="AA32" s="386"/>
      <c r="AB32" s="386"/>
    </row>
    <row r="33" spans="1:28" s="468" customFormat="1" ht="19.25" customHeight="1">
      <c r="A33" s="540">
        <v>14</v>
      </c>
      <c r="B33" s="584" t="s">
        <v>892</v>
      </c>
      <c r="C33" s="324" t="str">
        <f>IF(D33="","",VLOOKUP(B33,Data!$B$5:$L$502,2,FALSE))</f>
        <v>VCM7890</v>
      </c>
      <c r="D33" s="485">
        <v>8</v>
      </c>
      <c r="E33" s="312"/>
      <c r="F33" s="325">
        <f>IF(D33="","",VLOOKUP(B33,Data!$B$5:$L$502,11,FALSE))</f>
        <v>2253.08</v>
      </c>
      <c r="G33" s="326">
        <f t="shared" si="0"/>
        <v>18024.64</v>
      </c>
      <c r="H33" s="327" t="str">
        <f>IF(D33="","",VLOOKUP(B33,Data!$B$5:$D$502,3,FALSE))</f>
        <v>C/T</v>
      </c>
      <c r="I33" s="327" t="str">
        <f>IF(D33="","",VLOOKUP(B33,Data!$B$5:$M$502,12,FALSE))</f>
        <v>Indonesia</v>
      </c>
      <c r="J33" s="356" t="s">
        <v>1132</v>
      </c>
      <c r="K33" s="325">
        <f>IF(D33="","",VLOOKUP(B33,Data!$B$5:$E$502,4,FALSE)*D33)</f>
        <v>2080</v>
      </c>
      <c r="L33" s="325">
        <f>IF(D33="","",VLOOKUP(B33,Data!$B$5:$F$502,5,FALSE)*D33)</f>
        <v>1880</v>
      </c>
      <c r="M33" s="228"/>
      <c r="N33" s="295"/>
      <c r="O33" s="296"/>
      <c r="P33" s="229"/>
      <c r="Q33" s="296"/>
      <c r="R33" s="296"/>
      <c r="S33" s="229"/>
      <c r="T33" s="297"/>
      <c r="U33" s="229"/>
      <c r="V33" s="334">
        <f>IF(D33="","",VLOOKUP(B33,Data!$B$5:$J$502,9,FALSE)*D33)</f>
        <v>11.256</v>
      </c>
      <c r="X33" s="669"/>
      <c r="Y33" s="386"/>
      <c r="Z33" s="386"/>
      <c r="AA33" s="386"/>
      <c r="AB33" s="386"/>
    </row>
    <row r="34" spans="1:28" s="468" customFormat="1" ht="19.25" customHeight="1">
      <c r="A34" s="540">
        <v>15</v>
      </c>
      <c r="B34" s="584" t="s">
        <v>893</v>
      </c>
      <c r="C34" s="324" t="str">
        <f>IF(D34="","",VLOOKUP(B34,Data!$B$5:$L$502,2,FALSE))</f>
        <v>VCM7900</v>
      </c>
      <c r="D34" s="485">
        <v>12</v>
      </c>
      <c r="E34" s="312"/>
      <c r="F34" s="325">
        <f>IF(D34="","",VLOOKUP(B34,Data!$B$5:$L$502,11,FALSE))</f>
        <v>2696.84</v>
      </c>
      <c r="G34" s="326">
        <f t="shared" si="0"/>
        <v>32362.080000000002</v>
      </c>
      <c r="H34" s="327" t="str">
        <f>IF(D34="","",VLOOKUP(B34,Data!$B$5:$D$502,3,FALSE))</f>
        <v>C/T</v>
      </c>
      <c r="I34" s="327" t="str">
        <f>IF(D34="","",VLOOKUP(B34,Data!$B$5:$M$502,12,FALSE))</f>
        <v>Indonesia</v>
      </c>
      <c r="J34" s="356" t="s">
        <v>1132</v>
      </c>
      <c r="K34" s="325">
        <f>IF(D34="","",VLOOKUP(B34,Data!$B$5:$E$502,4,FALSE)*D34)</f>
        <v>3120</v>
      </c>
      <c r="L34" s="325">
        <f>IF(D34="","",VLOOKUP(B34,Data!$B$5:$F$502,5,FALSE)*D34)</f>
        <v>2820</v>
      </c>
      <c r="M34" s="357"/>
      <c r="N34" s="358"/>
      <c r="O34" s="359"/>
      <c r="P34" s="360"/>
      <c r="Q34" s="359"/>
      <c r="R34" s="359"/>
      <c r="S34" s="360"/>
      <c r="T34" s="361"/>
      <c r="U34" s="360"/>
      <c r="V34" s="334">
        <f>IF(D34="","",VLOOKUP(B34,Data!$B$5:$J$502,9,FALSE)*D34)</f>
        <v>16.884</v>
      </c>
      <c r="X34" s="669"/>
      <c r="Y34" s="386"/>
      <c r="Z34" s="386"/>
      <c r="AA34" s="386"/>
      <c r="AB34" s="386"/>
    </row>
    <row r="35" spans="1:28" s="468" customFormat="1" ht="19.25" customHeight="1">
      <c r="A35" s="540"/>
      <c r="B35" s="524" t="s">
        <v>1146</v>
      </c>
      <c r="C35" s="324" t="str">
        <f>IF(D35="","",VLOOKUP(B35,Data!$B$5:$L$502,2,FALSE))</f>
        <v/>
      </c>
      <c r="D35" s="381"/>
      <c r="E35" s="525"/>
      <c r="F35" s="325" t="str">
        <f>IF(D35="","",VLOOKUP(B35,Data!$B$5:$L$502,11,FALSE))</f>
        <v/>
      </c>
      <c r="G35" s="326"/>
      <c r="H35" s="327" t="str">
        <f>IF(D35="","",VLOOKUP(B35,Data!$B$5:$D$502,3,FALSE))</f>
        <v/>
      </c>
      <c r="I35" s="327" t="str">
        <f>IF(D35="","",VLOOKUP(B35,Data!$B$5:$M$502,12,FALSE))</f>
        <v/>
      </c>
      <c r="J35" s="227"/>
      <c r="K35" s="325" t="str">
        <f>IF(D35="","",VLOOKUP(B35,Data!$B$5:$E$502,4,FALSE)*D35)</f>
        <v/>
      </c>
      <c r="L35" s="325" t="str">
        <f>IF(D35="","",VLOOKUP(B35,Data!$B$5:$F$502,5,FALSE)*D35)</f>
        <v/>
      </c>
      <c r="M35" s="228"/>
      <c r="N35" s="295"/>
      <c r="O35" s="296"/>
      <c r="P35" s="229"/>
      <c r="Q35" s="296"/>
      <c r="R35" s="296"/>
      <c r="S35" s="229"/>
      <c r="T35" s="297"/>
      <c r="U35" s="229"/>
      <c r="V35" s="334" t="str">
        <f>IF(D35="","",VLOOKUP(B35,Data!$B$5:$J$502,9,FALSE)*D35)</f>
        <v/>
      </c>
      <c r="X35" s="669"/>
      <c r="Y35" s="386"/>
      <c r="Z35" s="386"/>
      <c r="AA35" s="386"/>
      <c r="AB35" s="386"/>
    </row>
    <row r="36" spans="1:28" s="468" customFormat="1" ht="19.25" customHeight="1">
      <c r="A36" s="540">
        <v>16</v>
      </c>
      <c r="B36" s="584" t="s">
        <v>340</v>
      </c>
      <c r="C36" s="324" t="str">
        <f>IF(D36="","",VLOOKUP(B36,Data!$B$5:$L$502,2,FALSE))</f>
        <v>ZE62400</v>
      </c>
      <c r="D36" s="485">
        <v>31</v>
      </c>
      <c r="E36" s="312"/>
      <c r="F36" s="325">
        <f>IF(D36="","",VLOOKUP(B36,Data!$B$5:$L$502,11,FALSE))</f>
        <v>1704.47</v>
      </c>
      <c r="G36" s="326">
        <f t="shared" ref="G36:G42" si="1">IF(D36&gt;0,D36*F36,"-")</f>
        <v>52838.57</v>
      </c>
      <c r="H36" s="327" t="str">
        <f>IF(D36="","",VLOOKUP(B36,Data!$B$5:$D$502,3,FALSE))</f>
        <v>C/T</v>
      </c>
      <c r="I36" s="327" t="str">
        <f>IF(D36="","",VLOOKUP(B36,Data!$B$5:$M$502,12,FALSE))</f>
        <v>Indonesia</v>
      </c>
      <c r="J36" s="356" t="s">
        <v>1147</v>
      </c>
      <c r="K36" s="325">
        <f>IF(D36="","",VLOOKUP(B36,Data!$B$5:$E$502,4,FALSE)*D36)</f>
        <v>6231</v>
      </c>
      <c r="L36" s="325">
        <f>IF(D36="","",VLOOKUP(B36,Data!$B$5:$F$502,5,FALSE)*D36)</f>
        <v>5611</v>
      </c>
      <c r="M36" s="357"/>
      <c r="N36" s="358"/>
      <c r="O36" s="359"/>
      <c r="P36" s="360"/>
      <c r="Q36" s="359"/>
      <c r="R36" s="359"/>
      <c r="S36" s="360"/>
      <c r="T36" s="361"/>
      <c r="U36" s="360"/>
      <c r="V36" s="334">
        <f>IF(D36="","",VLOOKUP(B36,Data!$B$5:$J$502,9,FALSE)*D36)</f>
        <v>35.65</v>
      </c>
      <c r="X36" s="669"/>
      <c r="Y36" s="386"/>
      <c r="Z36" s="386"/>
      <c r="AA36" s="386"/>
      <c r="AB36" s="386"/>
    </row>
    <row r="37" spans="1:28" s="468" customFormat="1" ht="19.25" customHeight="1">
      <c r="A37" s="540">
        <v>17</v>
      </c>
      <c r="B37" s="584" t="s">
        <v>32</v>
      </c>
      <c r="C37" s="324" t="str">
        <f>IF(D37="","",VLOOKUP(B37,Data!$B$5:$L$502,2,FALSE))</f>
        <v>ZQ21280</v>
      </c>
      <c r="D37" s="485">
        <v>2</v>
      </c>
      <c r="E37" s="312"/>
      <c r="F37" s="325">
        <f>IF(D37="","",VLOOKUP(B37,Data!$B$5:$L$502,11,FALSE))</f>
        <v>1748.05</v>
      </c>
      <c r="G37" s="326">
        <f t="shared" si="1"/>
        <v>3496.1</v>
      </c>
      <c r="H37" s="327" t="str">
        <f>IF(D37="","",VLOOKUP(B37,Data!$B$5:$D$502,3,FALSE))</f>
        <v>C/T</v>
      </c>
      <c r="I37" s="327" t="str">
        <f>IF(D37="","",VLOOKUP(B37,Data!$B$5:$M$502,12,FALSE))</f>
        <v>Indonesia</v>
      </c>
      <c r="J37" s="356" t="s">
        <v>1147</v>
      </c>
      <c r="K37" s="325">
        <f>IF(D37="","",VLOOKUP(B37,Data!$B$5:$E$502,4,FALSE)*D37)</f>
        <v>402</v>
      </c>
      <c r="L37" s="325">
        <f>IF(D37="","",VLOOKUP(B37,Data!$B$5:$F$502,5,FALSE)*D37)</f>
        <v>362</v>
      </c>
      <c r="M37" s="357"/>
      <c r="N37" s="358"/>
      <c r="O37" s="359"/>
      <c r="P37" s="360"/>
      <c r="Q37" s="359"/>
      <c r="R37" s="359"/>
      <c r="S37" s="360"/>
      <c r="T37" s="361"/>
      <c r="U37" s="360"/>
      <c r="V37" s="334">
        <f>IF(D37="","",VLOOKUP(B37,Data!$B$5:$J$502,9,FALSE)*D37)</f>
        <v>2.2999999999999998</v>
      </c>
      <c r="X37" s="669"/>
      <c r="Y37" s="386"/>
      <c r="Z37" s="386"/>
      <c r="AA37" s="386"/>
      <c r="AB37" s="386"/>
    </row>
    <row r="38" spans="1:28" s="468" customFormat="1" ht="19.25" customHeight="1">
      <c r="A38" s="540">
        <v>18</v>
      </c>
      <c r="B38" s="584" t="s">
        <v>394</v>
      </c>
      <c r="C38" s="324" t="str">
        <f>IF(D38="","",VLOOKUP(B38,Data!$B$5:$L$502,2,FALSE))</f>
        <v>ZW44770</v>
      </c>
      <c r="D38" s="485">
        <v>1</v>
      </c>
      <c r="E38" s="312"/>
      <c r="F38" s="325">
        <f>IF(D38="","",VLOOKUP(B38,Data!$B$5:$L$502,11,FALSE))</f>
        <v>1857.02</v>
      </c>
      <c r="G38" s="326">
        <f t="shared" si="1"/>
        <v>1857.02</v>
      </c>
      <c r="H38" s="327" t="str">
        <f>IF(D38="","",VLOOKUP(B38,Data!$B$5:$D$502,3,FALSE))</f>
        <v>C/T</v>
      </c>
      <c r="I38" s="327" t="str">
        <f>IF(D38="","",VLOOKUP(B38,Data!$B$5:$M$502,12,FALSE))</f>
        <v>Indonesia</v>
      </c>
      <c r="J38" s="356" t="s">
        <v>1147</v>
      </c>
      <c r="K38" s="325">
        <f>IF(D38="","",VLOOKUP(B38,Data!$B$5:$E$502,4,FALSE)*D38)</f>
        <v>201</v>
      </c>
      <c r="L38" s="325">
        <f>IF(D38="","",VLOOKUP(B38,Data!$B$5:$F$502,5,FALSE)*D38)</f>
        <v>181</v>
      </c>
      <c r="M38" s="357"/>
      <c r="N38" s="358"/>
      <c r="O38" s="359"/>
      <c r="P38" s="360"/>
      <c r="Q38" s="359"/>
      <c r="R38" s="359"/>
      <c r="S38" s="360"/>
      <c r="T38" s="361"/>
      <c r="U38" s="360"/>
      <c r="V38" s="334">
        <f>IF(D38="","",VLOOKUP(B38,Data!$B$5:$J$502,9,FALSE)*D38)</f>
        <v>1.1499999999999999</v>
      </c>
      <c r="X38" s="669"/>
      <c r="Y38" s="386"/>
      <c r="Z38" s="386"/>
      <c r="AA38" s="386"/>
      <c r="AB38" s="386"/>
    </row>
    <row r="39" spans="1:28" s="468" customFormat="1" ht="19.25" customHeight="1">
      <c r="A39" s="540">
        <v>19</v>
      </c>
      <c r="B39" s="584" t="s">
        <v>353</v>
      </c>
      <c r="C39" s="324" t="str">
        <f>IF(D39="","",VLOOKUP(B39,Data!$B$5:$L$502,2,FALSE))</f>
        <v>ZF71250</v>
      </c>
      <c r="D39" s="485">
        <v>2</v>
      </c>
      <c r="E39" s="312"/>
      <c r="F39" s="325">
        <f>IF(D39="","",VLOOKUP(B39,Data!$B$5:$L$502,11,FALSE))</f>
        <v>1991.71</v>
      </c>
      <c r="G39" s="326">
        <f t="shared" si="1"/>
        <v>3983.42</v>
      </c>
      <c r="H39" s="327" t="str">
        <f>IF(D39="","",VLOOKUP(B39,Data!$B$5:$D$502,3,FALSE))</f>
        <v>C/T</v>
      </c>
      <c r="I39" s="327" t="str">
        <f>IF(D39="","",VLOOKUP(B39,Data!$B$5:$M$502,12,FALSE))</f>
        <v>Indonesia</v>
      </c>
      <c r="J39" s="356" t="s">
        <v>1147</v>
      </c>
      <c r="K39" s="325">
        <f>IF(D39="","",VLOOKUP(B39,Data!$B$5:$E$502,4,FALSE)*D39)</f>
        <v>440</v>
      </c>
      <c r="L39" s="325">
        <f>IF(D39="","",VLOOKUP(B39,Data!$B$5:$F$502,5,FALSE)*D39)</f>
        <v>398</v>
      </c>
      <c r="M39" s="357"/>
      <c r="N39" s="358"/>
      <c r="O39" s="359"/>
      <c r="P39" s="360"/>
      <c r="Q39" s="359"/>
      <c r="R39" s="359"/>
      <c r="S39" s="360"/>
      <c r="T39" s="361"/>
      <c r="U39" s="360"/>
      <c r="V39" s="334">
        <f>IF(D39="","",VLOOKUP(B39,Data!$B$5:$J$502,9,FALSE)*D39)</f>
        <v>2.37</v>
      </c>
      <c r="X39" s="669"/>
      <c r="Y39" s="386"/>
      <c r="Z39" s="386"/>
      <c r="AA39" s="386"/>
      <c r="AB39" s="386"/>
    </row>
    <row r="40" spans="1:28" s="468" customFormat="1" ht="19.25" customHeight="1">
      <c r="A40" s="540">
        <v>20</v>
      </c>
      <c r="B40" s="584" t="s">
        <v>33</v>
      </c>
      <c r="C40" s="324" t="str">
        <f>IF(D40="","",VLOOKUP(B40,Data!$B$5:$L$502,2,FALSE))</f>
        <v>ZQ21300</v>
      </c>
      <c r="D40" s="485">
        <v>1</v>
      </c>
      <c r="E40" s="312"/>
      <c r="F40" s="325">
        <f>IF(D40="","",VLOOKUP(B40,Data!$B$5:$L$502,11,FALSE))</f>
        <v>2033.63</v>
      </c>
      <c r="G40" s="326">
        <f t="shared" si="1"/>
        <v>2033.63</v>
      </c>
      <c r="H40" s="327" t="str">
        <f>IF(D40="","",VLOOKUP(B40,Data!$B$5:$D$502,3,FALSE))</f>
        <v>C/T</v>
      </c>
      <c r="I40" s="327" t="str">
        <f>IF(D40="","",VLOOKUP(B40,Data!$B$5:$M$502,12,FALSE))</f>
        <v>Indonesia</v>
      </c>
      <c r="J40" s="356" t="s">
        <v>1147</v>
      </c>
      <c r="K40" s="325">
        <f>IF(D40="","",VLOOKUP(B40,Data!$B$5:$E$502,4,FALSE)*D40)</f>
        <v>220</v>
      </c>
      <c r="L40" s="325">
        <f>IF(D40="","",VLOOKUP(B40,Data!$B$5:$F$502,5,FALSE)*D40)</f>
        <v>199</v>
      </c>
      <c r="M40" s="357"/>
      <c r="N40" s="358"/>
      <c r="O40" s="359"/>
      <c r="P40" s="360"/>
      <c r="Q40" s="359"/>
      <c r="R40" s="359"/>
      <c r="S40" s="360"/>
      <c r="T40" s="361"/>
      <c r="U40" s="360"/>
      <c r="V40" s="334">
        <f>IF(D40="","",VLOOKUP(B40,Data!$B$5:$J$502,9,FALSE)*D40)</f>
        <v>1.1850000000000001</v>
      </c>
      <c r="X40" s="669"/>
      <c r="Y40" s="386"/>
      <c r="Z40" s="386"/>
      <c r="AA40" s="386"/>
      <c r="AB40" s="386"/>
    </row>
    <row r="41" spans="1:28" s="468" customFormat="1" ht="19.25" customHeight="1">
      <c r="A41" s="540"/>
      <c r="B41" s="584"/>
      <c r="C41" s="324" t="str">
        <f>IF(D41="","",VLOOKUP(B41,Data!$B$5:$L$502,2,FALSE))</f>
        <v/>
      </c>
      <c r="D41" s="485"/>
      <c r="E41" s="312"/>
      <c r="F41" s="325" t="str">
        <f>IF(D41="","",VLOOKUP(B41,Data!$B$5:$L$502,11,FALSE))</f>
        <v/>
      </c>
      <c r="G41" s="326" t="str">
        <f t="shared" si="1"/>
        <v>-</v>
      </c>
      <c r="H41" s="327" t="str">
        <f>IF(D41="","",VLOOKUP(B41,Data!$B$5:$D$502,3,FALSE))</f>
        <v/>
      </c>
      <c r="I41" s="327" t="str">
        <f>IF(D41="","",VLOOKUP(B41,Data!$B$5:$M$502,12,FALSE))</f>
        <v/>
      </c>
      <c r="J41" s="356"/>
      <c r="K41" s="325" t="str">
        <f>IF(D41="","",VLOOKUP(B41,Data!$B$5:$E$502,4,FALSE)*D41)</f>
        <v/>
      </c>
      <c r="L41" s="325" t="str">
        <f>IF(D41="","",VLOOKUP(B41,Data!$B$5:$F$502,5,FALSE)*D41)</f>
        <v/>
      </c>
      <c r="M41" s="228"/>
      <c r="N41" s="295"/>
      <c r="O41" s="296"/>
      <c r="P41" s="229"/>
      <c r="Q41" s="296"/>
      <c r="R41" s="296"/>
      <c r="S41" s="229"/>
      <c r="T41" s="297"/>
      <c r="U41" s="229"/>
      <c r="V41" s="334" t="str">
        <f>IF(D41="","",VLOOKUP(B41,Data!$B$5:$J$502,9,FALSE)*D41)</f>
        <v/>
      </c>
      <c r="X41" s="669"/>
      <c r="Y41" s="386"/>
      <c r="Z41" s="386"/>
      <c r="AA41" s="386"/>
      <c r="AB41" s="386"/>
    </row>
    <row r="42" spans="1:28" s="468" customFormat="1" ht="19.25" customHeight="1">
      <c r="A42" s="540"/>
      <c r="B42" s="499"/>
      <c r="C42" s="324" t="str">
        <f>IF(D42="","",VLOOKUP(B42,Data!$B$5:$L$502,2,FALSE))</f>
        <v/>
      </c>
      <c r="D42" s="485"/>
      <c r="E42" s="312"/>
      <c r="F42" s="325" t="str">
        <f>IF(D42="","",VLOOKUP(B42,Data!$B$5:$L$502,11,FALSE))</f>
        <v/>
      </c>
      <c r="G42" s="326" t="str">
        <f t="shared" si="1"/>
        <v>-</v>
      </c>
      <c r="H42" s="327" t="str">
        <f>IF(D42="","",VLOOKUP(B42,Data!$B$5:$D$502,3,FALSE))</f>
        <v/>
      </c>
      <c r="I42" s="327" t="str">
        <f>IF(D42="","",VLOOKUP(B42,Data!$B$5:$M$502,12,FALSE))</f>
        <v/>
      </c>
      <c r="J42" s="356"/>
      <c r="K42" s="325" t="str">
        <f>IF(D42="","",VLOOKUP(B42,Data!$B$5:$E$502,4,FALSE)*D42)</f>
        <v/>
      </c>
      <c r="L42" s="325" t="str">
        <f>IF(D42="","",VLOOKUP(B42,Data!$B$5:$F$502,5,FALSE)*D42)</f>
        <v/>
      </c>
      <c r="M42" s="357"/>
      <c r="N42" s="358"/>
      <c r="O42" s="359"/>
      <c r="P42" s="360"/>
      <c r="Q42" s="359"/>
      <c r="R42" s="359"/>
      <c r="S42" s="360"/>
      <c r="T42" s="361"/>
      <c r="U42" s="360"/>
      <c r="V42" s="334" t="str">
        <f>IF(D42="","",VLOOKUP(B42,Data!$B$5:$J$502,9,FALSE)*D42)</f>
        <v/>
      </c>
      <c r="X42" s="669"/>
      <c r="Y42" s="386"/>
      <c r="Z42" s="386"/>
      <c r="AA42" s="386"/>
      <c r="AB42" s="386"/>
    </row>
    <row r="43" spans="1:28" s="440" customFormat="1" ht="17.5" customHeight="1">
      <c r="A43" s="540"/>
      <c r="B43" s="784" t="s">
        <v>1148</v>
      </c>
      <c r="C43" s="785"/>
      <c r="D43" s="510">
        <f>SUM(D17:D42)</f>
        <v>94</v>
      </c>
      <c r="E43" s="463"/>
      <c r="F43" s="351"/>
      <c r="G43" s="351">
        <f>SUM(G17:G42)</f>
        <v>208838.38000000003</v>
      </c>
      <c r="H43" s="462"/>
      <c r="I43" s="462"/>
      <c r="J43" s="462"/>
      <c r="K43" s="351">
        <f>SUM(K17:K42)</f>
        <v>22472</v>
      </c>
      <c r="L43" s="351">
        <f>SUM(L17:L42)</f>
        <v>20301</v>
      </c>
      <c r="M43" s="351">
        <f>SUM(M18:M42)</f>
        <v>0</v>
      </c>
      <c r="N43" s="351" t="e">
        <f>SUM(#REF!)</f>
        <v>#REF!</v>
      </c>
      <c r="O43" s="351">
        <f>SUM(O18:O42)</f>
        <v>0</v>
      </c>
      <c r="P43" s="351">
        <f>SUM(P18:P42)</f>
        <v>0</v>
      </c>
      <c r="Q43" s="351" t="e">
        <f>SUM(#REF!)</f>
        <v>#REF!</v>
      </c>
      <c r="R43" s="351">
        <f>SUM(R18:R42)</f>
        <v>0</v>
      </c>
      <c r="S43" s="351">
        <f>SUM(S18:S42)</f>
        <v>0</v>
      </c>
      <c r="T43" s="351"/>
      <c r="U43" s="351">
        <f>SUM(U18:U42)</f>
        <v>0</v>
      </c>
      <c r="V43" s="354">
        <f>SUM(V17:V42)</f>
        <v>124.53400000000001</v>
      </c>
      <c r="X43" s="623"/>
    </row>
    <row r="44" spans="1:28" ht="16.5" customHeight="1">
      <c r="A44" s="540"/>
      <c r="B44" s="786"/>
      <c r="C44" s="787"/>
      <c r="D44" s="511"/>
      <c r="E44" s="412"/>
      <c r="F44" s="183" t="s">
        <v>821</v>
      </c>
      <c r="G44" s="180"/>
      <c r="H44" s="442"/>
      <c r="I44" s="442"/>
      <c r="J44" s="442"/>
      <c r="K44" s="184"/>
      <c r="L44" s="180"/>
      <c r="M44" s="414"/>
      <c r="N44" s="413"/>
      <c r="O44" s="413"/>
      <c r="P44" s="413"/>
      <c r="Q44" s="413"/>
      <c r="R44" s="413"/>
      <c r="S44" s="413"/>
      <c r="T44" s="414"/>
      <c r="U44" s="414"/>
      <c r="V44" s="182"/>
    </row>
    <row r="45" spans="1:28" ht="13">
      <c r="A45" s="393" t="s">
        <v>530</v>
      </c>
      <c r="B45" s="394"/>
      <c r="C45" s="444"/>
      <c r="D45" s="512" t="s">
        <v>538</v>
      </c>
      <c r="E45" s="407"/>
      <c r="F45" s="80" t="s">
        <v>83</v>
      </c>
      <c r="G45" s="84"/>
      <c r="H45" s="423" t="s">
        <v>84</v>
      </c>
      <c r="I45" s="446"/>
      <c r="J45" s="175" t="s">
        <v>85</v>
      </c>
      <c r="K45" s="175"/>
      <c r="L45" s="765" t="s">
        <v>86</v>
      </c>
      <c r="M45" s="766"/>
      <c r="N45" s="766"/>
      <c r="O45" s="766"/>
      <c r="P45" s="766"/>
      <c r="Q45" s="766"/>
      <c r="R45" s="766"/>
      <c r="S45" s="766"/>
      <c r="T45" s="766"/>
      <c r="U45" s="766"/>
      <c r="V45" s="767"/>
    </row>
    <row r="46" spans="1:28" ht="13">
      <c r="A46" s="400" t="s">
        <v>531</v>
      </c>
      <c r="C46" s="409"/>
      <c r="D46" s="501" t="s">
        <v>88</v>
      </c>
      <c r="F46" s="768"/>
      <c r="G46" s="769"/>
      <c r="H46" s="400" t="s">
        <v>89</v>
      </c>
      <c r="I46" s="447"/>
      <c r="J46" s="177" t="s">
        <v>90</v>
      </c>
      <c r="K46" s="177"/>
      <c r="L46" s="173"/>
      <c r="V46" s="178"/>
    </row>
    <row r="47" spans="1:28">
      <c r="A47" s="400" t="s">
        <v>532</v>
      </c>
      <c r="C47" s="401"/>
      <c r="F47" s="768"/>
      <c r="G47" s="769"/>
      <c r="H47" s="400"/>
      <c r="I47" s="447"/>
      <c r="J47" s="177" t="s">
        <v>94</v>
      </c>
      <c r="K47" s="177"/>
      <c r="L47" s="173"/>
      <c r="V47" s="178"/>
    </row>
    <row r="48" spans="1:28" ht="12" customHeight="1">
      <c r="A48" s="412"/>
      <c r="B48" s="413"/>
      <c r="C48" s="448"/>
      <c r="D48" s="501" t="s">
        <v>95</v>
      </c>
      <c r="F48" s="768"/>
      <c r="G48" s="769"/>
      <c r="H48" s="400" t="s">
        <v>96</v>
      </c>
      <c r="I48" s="447"/>
      <c r="J48" s="177"/>
      <c r="K48" s="177"/>
      <c r="L48" s="173"/>
      <c r="V48" s="178"/>
    </row>
    <row r="49" spans="1:26" ht="13">
      <c r="A49" s="393" t="s">
        <v>97</v>
      </c>
      <c r="B49" s="407"/>
      <c r="C49" s="395"/>
      <c r="D49" s="501" t="s">
        <v>98</v>
      </c>
      <c r="F49" s="88" t="s">
        <v>99</v>
      </c>
      <c r="G49" s="85"/>
      <c r="H49" s="400" t="s">
        <v>89</v>
      </c>
      <c r="I49" s="447"/>
      <c r="J49" s="177" t="s">
        <v>100</v>
      </c>
      <c r="K49" s="177"/>
      <c r="L49" s="173"/>
      <c r="V49" s="178"/>
    </row>
    <row r="50" spans="1:26" ht="14.25" customHeight="1">
      <c r="A50" s="400" t="s">
        <v>546</v>
      </c>
      <c r="C50" s="401"/>
      <c r="D50" s="501" t="s">
        <v>101</v>
      </c>
      <c r="F50" s="89"/>
      <c r="G50" s="187"/>
      <c r="H50" s="400" t="s">
        <v>102</v>
      </c>
      <c r="I50" s="447"/>
      <c r="J50" s="177" t="s">
        <v>533</v>
      </c>
      <c r="K50" s="177"/>
      <c r="L50" s="770" t="s">
        <v>104</v>
      </c>
      <c r="M50" s="771"/>
      <c r="N50" s="771"/>
      <c r="O50" s="771"/>
      <c r="P50" s="771"/>
      <c r="Q50" s="771"/>
      <c r="R50" s="771"/>
      <c r="S50" s="771"/>
      <c r="T50" s="771"/>
      <c r="U50" s="771"/>
      <c r="V50" s="772"/>
    </row>
    <row r="51" spans="1:26" ht="16.25" customHeight="1">
      <c r="A51" s="412"/>
      <c r="B51" s="413"/>
      <c r="C51" s="414"/>
      <c r="D51" s="513"/>
      <c r="E51" s="413"/>
      <c r="F51" s="778" t="s">
        <v>1145</v>
      </c>
      <c r="G51" s="782"/>
      <c r="H51" s="778" t="s">
        <v>1144</v>
      </c>
      <c r="I51" s="782"/>
      <c r="J51" s="181" t="s">
        <v>105</v>
      </c>
      <c r="K51" s="181"/>
      <c r="L51" s="762" t="s">
        <v>106</v>
      </c>
      <c r="M51" s="763"/>
      <c r="N51" s="763"/>
      <c r="O51" s="763"/>
      <c r="P51" s="763"/>
      <c r="Q51" s="763"/>
      <c r="R51" s="763"/>
      <c r="S51" s="763"/>
      <c r="T51" s="763"/>
      <c r="U51" s="763"/>
      <c r="V51" s="764"/>
    </row>
    <row r="52" spans="1:26" ht="18" customHeight="1"/>
    <row r="53" spans="1:26" ht="18" customHeight="1"/>
    <row r="54" spans="1:26" ht="35" customHeight="1"/>
    <row r="55" spans="1:26" s="460" customFormat="1" ht="17.25" customHeight="1">
      <c r="A55" s="203" t="s">
        <v>942</v>
      </c>
      <c r="B55" s="169"/>
      <c r="C55" s="203" t="s">
        <v>597</v>
      </c>
      <c r="D55" s="500"/>
      <c r="E55" s="168"/>
      <c r="F55" s="203" t="s">
        <v>936</v>
      </c>
      <c r="G55" s="169"/>
      <c r="H55" s="203" t="s">
        <v>597</v>
      </c>
      <c r="K55" s="225"/>
      <c r="L55" s="225"/>
      <c r="V55" s="226"/>
      <c r="X55" s="624"/>
    </row>
    <row r="56" spans="1:26" s="460" customFormat="1" ht="17.25" customHeight="1">
      <c r="A56" s="203" t="s">
        <v>943</v>
      </c>
      <c r="B56" s="169"/>
      <c r="C56" s="203" t="s">
        <v>947</v>
      </c>
      <c r="D56" s="500"/>
      <c r="E56" s="168"/>
      <c r="F56" s="203" t="s">
        <v>937</v>
      </c>
      <c r="G56" s="169"/>
      <c r="H56" s="203" t="s">
        <v>947</v>
      </c>
      <c r="K56" s="225"/>
      <c r="L56" s="225"/>
      <c r="V56" s="226"/>
      <c r="X56" s="624"/>
    </row>
    <row r="57" spans="1:26" s="460" customFormat="1" ht="17.25" customHeight="1">
      <c r="A57" s="203" t="s">
        <v>944</v>
      </c>
      <c r="B57" s="169"/>
      <c r="C57" s="203" t="s">
        <v>947</v>
      </c>
      <c r="D57" s="500"/>
      <c r="E57" s="168"/>
      <c r="F57" s="203" t="s">
        <v>938</v>
      </c>
      <c r="G57" s="169"/>
      <c r="H57" s="203" t="s">
        <v>597</v>
      </c>
      <c r="K57" s="225"/>
      <c r="L57" s="225"/>
      <c r="V57" s="226"/>
      <c r="X57" s="624"/>
    </row>
    <row r="58" spans="1:26" s="460" customFormat="1" ht="17.25" customHeight="1">
      <c r="A58" s="203" t="s">
        <v>945</v>
      </c>
      <c r="B58" s="169"/>
      <c r="C58" s="203" t="s">
        <v>597</v>
      </c>
      <c r="D58" s="500"/>
      <c r="E58" s="168"/>
      <c r="F58" s="203" t="s">
        <v>939</v>
      </c>
      <c r="G58" s="169"/>
      <c r="H58" s="203" t="s">
        <v>597</v>
      </c>
      <c r="K58" s="225"/>
      <c r="L58" s="225"/>
      <c r="V58" s="226"/>
      <c r="X58" s="624"/>
    </row>
    <row r="59" spans="1:26" s="460" customFormat="1" ht="17.25" customHeight="1">
      <c r="A59" s="203" t="s">
        <v>946</v>
      </c>
      <c r="B59" s="169"/>
      <c r="C59" s="203" t="s">
        <v>597</v>
      </c>
      <c r="D59" s="500"/>
      <c r="E59" s="168"/>
      <c r="F59" s="203" t="s">
        <v>941</v>
      </c>
      <c r="G59" s="169"/>
      <c r="H59" s="203" t="s">
        <v>597</v>
      </c>
      <c r="K59" s="225"/>
      <c r="L59" s="225"/>
      <c r="V59" s="226"/>
      <c r="X59" s="624"/>
    </row>
    <row r="60" spans="1:26" ht="20">
      <c r="A60" s="168"/>
      <c r="B60" s="168"/>
      <c r="C60" s="168"/>
      <c r="D60" s="500"/>
      <c r="E60" s="168"/>
      <c r="F60" s="203" t="s">
        <v>940</v>
      </c>
      <c r="H60" s="203" t="s">
        <v>597</v>
      </c>
    </row>
    <row r="61" spans="1:26" ht="14">
      <c r="A61" s="459"/>
      <c r="B61" s="435"/>
      <c r="C61" s="167"/>
      <c r="D61" s="514"/>
      <c r="X61" s="386"/>
      <c r="Y61" s="632" t="s">
        <v>1079</v>
      </c>
      <c r="Z61" s="633">
        <v>2</v>
      </c>
    </row>
    <row r="62" spans="1:26" ht="14">
      <c r="A62" s="450"/>
      <c r="B62" s="435"/>
      <c r="C62" s="167"/>
      <c r="D62" s="514"/>
      <c r="X62" s="386"/>
      <c r="Y62" s="632" t="s">
        <v>1080</v>
      </c>
      <c r="Z62" s="633">
        <v>2</v>
      </c>
    </row>
    <row r="63" spans="1:26" ht="14">
      <c r="A63" s="452"/>
      <c r="B63" s="435"/>
      <c r="C63" s="167"/>
      <c r="D63" s="514"/>
      <c r="X63" s="386"/>
    </row>
    <row r="64" spans="1:26" ht="14">
      <c r="A64" s="452"/>
      <c r="B64" s="435"/>
      <c r="C64" s="167"/>
      <c r="D64" s="514"/>
      <c r="X64" s="386"/>
      <c r="Y64" s="632" t="s">
        <v>1083</v>
      </c>
      <c r="Z64" s="501">
        <v>2</v>
      </c>
    </row>
    <row r="65" spans="1:27" ht="14">
      <c r="A65" s="452"/>
      <c r="B65" s="435"/>
      <c r="C65" s="167"/>
      <c r="D65" s="514"/>
      <c r="X65" s="386"/>
      <c r="Y65" s="632" t="s">
        <v>1087</v>
      </c>
      <c r="Z65" s="501">
        <v>19</v>
      </c>
    </row>
    <row r="66" spans="1:27" ht="14">
      <c r="A66" s="452"/>
      <c r="B66" s="435"/>
      <c r="C66" s="167"/>
      <c r="D66" s="514"/>
      <c r="X66" s="386"/>
      <c r="Y66" s="632" t="s">
        <v>1089</v>
      </c>
      <c r="Z66" s="501">
        <v>2</v>
      </c>
    </row>
    <row r="67" spans="1:27" ht="14">
      <c r="A67" s="452"/>
      <c r="B67" s="435"/>
      <c r="C67" s="167"/>
      <c r="D67" s="514"/>
      <c r="X67" s="386"/>
      <c r="Y67" s="632" t="s">
        <v>1105</v>
      </c>
      <c r="Z67" s="501">
        <v>1</v>
      </c>
    </row>
    <row r="68" spans="1:27" ht="14">
      <c r="A68" s="435"/>
      <c r="B68" s="435"/>
      <c r="C68" s="167"/>
      <c r="D68" s="514"/>
      <c r="X68" s="386"/>
      <c r="Y68" s="632" t="s">
        <v>1106</v>
      </c>
      <c r="Z68" s="501">
        <v>2</v>
      </c>
    </row>
    <row r="69" spans="1:27" ht="14">
      <c r="A69" s="452"/>
      <c r="B69" s="435"/>
      <c r="C69" s="167"/>
      <c r="D69" s="514"/>
      <c r="X69" s="386"/>
      <c r="Y69" s="632" t="s">
        <v>1090</v>
      </c>
      <c r="Z69" s="501">
        <v>3</v>
      </c>
    </row>
    <row r="70" spans="1:27" ht="14">
      <c r="A70" s="452"/>
      <c r="B70" s="435"/>
      <c r="C70" s="167"/>
      <c r="D70" s="514"/>
      <c r="X70" s="386"/>
      <c r="Y70" s="632" t="s">
        <v>1091</v>
      </c>
      <c r="Z70" s="501">
        <v>1</v>
      </c>
    </row>
    <row r="71" spans="1:27" ht="14">
      <c r="A71" s="452"/>
      <c r="B71" s="435"/>
      <c r="C71" s="167"/>
      <c r="D71" s="514"/>
      <c r="X71" s="386"/>
      <c r="Y71" s="632" t="s">
        <v>1078</v>
      </c>
      <c r="Z71" s="501">
        <v>1</v>
      </c>
    </row>
    <row r="72" spans="1:27" ht="14">
      <c r="A72" s="452"/>
      <c r="B72" s="435"/>
      <c r="C72" s="167"/>
      <c r="D72" s="514"/>
      <c r="X72" s="386"/>
      <c r="Y72" s="632" t="s">
        <v>1107</v>
      </c>
      <c r="Z72" s="501">
        <v>1</v>
      </c>
    </row>
    <row r="73" spans="1:27" ht="14">
      <c r="A73" s="452"/>
      <c r="B73" s="435"/>
      <c r="C73" s="167"/>
      <c r="D73" s="514"/>
      <c r="X73" s="386"/>
      <c r="Y73" s="632" t="s">
        <v>1092</v>
      </c>
      <c r="Z73" s="501">
        <v>15</v>
      </c>
    </row>
    <row r="74" spans="1:27" ht="14">
      <c r="A74" s="452"/>
      <c r="B74" s="435"/>
      <c r="C74" s="167"/>
      <c r="D74" s="514"/>
      <c r="X74" s="386"/>
      <c r="Y74" s="632" t="s">
        <v>1108</v>
      </c>
      <c r="Z74" s="633">
        <v>1</v>
      </c>
    </row>
    <row r="75" spans="1:27" ht="14">
      <c r="A75" s="452"/>
      <c r="B75" s="435"/>
      <c r="C75" s="167"/>
      <c r="D75" s="514"/>
      <c r="X75" s="386"/>
      <c r="Y75" s="632" t="s">
        <v>1093</v>
      </c>
      <c r="Z75" s="633">
        <v>3</v>
      </c>
    </row>
    <row r="76" spans="1:27" ht="14">
      <c r="A76" s="452"/>
      <c r="B76" s="435"/>
      <c r="C76" s="167"/>
      <c r="D76" s="514"/>
      <c r="X76" s="386"/>
      <c r="Y76" s="632" t="s">
        <v>1109</v>
      </c>
      <c r="Z76" s="633">
        <v>1</v>
      </c>
    </row>
    <row r="77" spans="1:27" ht="14">
      <c r="A77" s="452"/>
      <c r="B77" s="435"/>
      <c r="C77" s="167"/>
      <c r="D77" s="514"/>
      <c r="X77" s="386"/>
      <c r="Y77" s="632" t="s">
        <v>1077</v>
      </c>
      <c r="Z77" s="633">
        <v>13</v>
      </c>
    </row>
    <row r="78" spans="1:27" ht="14">
      <c r="A78" s="452"/>
      <c r="B78" s="435"/>
      <c r="C78" s="167"/>
      <c r="D78" s="514"/>
      <c r="X78" s="632"/>
      <c r="Y78" s="632" t="s">
        <v>1096</v>
      </c>
      <c r="Z78" s="633">
        <v>4</v>
      </c>
    </row>
    <row r="79" spans="1:27" ht="14">
      <c r="A79" s="452"/>
      <c r="B79" s="435"/>
      <c r="C79" s="167"/>
      <c r="D79" s="514"/>
      <c r="X79" s="632"/>
      <c r="Y79" s="501"/>
      <c r="Z79" s="501">
        <f>SUM(Z61:Z78)</f>
        <v>73</v>
      </c>
      <c r="AA79" s="386">
        <f>Z79-34</f>
        <v>39</v>
      </c>
    </row>
    <row r="80" spans="1:27" ht="14">
      <c r="A80" s="452"/>
      <c r="B80" s="435"/>
      <c r="C80" s="167"/>
      <c r="D80" s="514"/>
      <c r="X80" s="632"/>
      <c r="Y80" s="501"/>
      <c r="Z80" s="501"/>
    </row>
    <row r="81" spans="1:26" ht="14">
      <c r="A81" s="452"/>
      <c r="B81" s="435"/>
      <c r="C81" s="167"/>
      <c r="D81" s="514"/>
      <c r="X81" s="632"/>
      <c r="Y81" s="501"/>
      <c r="Z81" s="501"/>
    </row>
    <row r="82" spans="1:26" ht="14">
      <c r="A82" s="435"/>
      <c r="B82" s="435"/>
      <c r="C82" s="167"/>
      <c r="D82" s="514"/>
      <c r="X82" s="632"/>
      <c r="Y82" s="501"/>
      <c r="Z82" s="501"/>
    </row>
    <row r="83" spans="1:26" ht="14">
      <c r="B83" s="435"/>
      <c r="C83" s="167"/>
      <c r="D83" s="514"/>
      <c r="X83" s="632"/>
      <c r="Y83" s="501"/>
      <c r="Z83" s="501"/>
    </row>
    <row r="84" spans="1:26" ht="14">
      <c r="B84" s="435"/>
      <c r="C84" s="167"/>
      <c r="D84" s="514"/>
    </row>
    <row r="85" spans="1:26" ht="14">
      <c r="B85" s="435"/>
      <c r="C85" s="167"/>
      <c r="D85" s="514"/>
    </row>
    <row r="86" spans="1:26" ht="14">
      <c r="B86" s="435"/>
      <c r="C86" s="167"/>
      <c r="D86" s="514"/>
    </row>
    <row r="87" spans="1:26" ht="14">
      <c r="B87" s="435"/>
      <c r="C87" s="167"/>
      <c r="D87" s="514"/>
    </row>
    <row r="88" spans="1:26" ht="14">
      <c r="B88" s="435"/>
      <c r="C88" s="167"/>
      <c r="D88" s="514"/>
    </row>
    <row r="89" spans="1:26" ht="14">
      <c r="B89" s="435"/>
      <c r="C89" s="167"/>
      <c r="D89" s="514"/>
    </row>
    <row r="90" spans="1:26" ht="14">
      <c r="B90" s="435"/>
      <c r="C90" s="167"/>
      <c r="D90" s="514"/>
    </row>
    <row r="91" spans="1:26" ht="14">
      <c r="B91" s="435"/>
      <c r="C91" s="167"/>
      <c r="D91" s="514"/>
    </row>
    <row r="92" spans="1:26" ht="14">
      <c r="B92" s="435"/>
      <c r="C92" s="167"/>
      <c r="D92" s="514"/>
    </row>
    <row r="93" spans="1:26" ht="14">
      <c r="B93" s="435"/>
      <c r="C93" s="167"/>
      <c r="D93" s="514"/>
    </row>
    <row r="94" spans="1:26" ht="14">
      <c r="B94" s="435"/>
      <c r="C94" s="167"/>
      <c r="D94" s="514"/>
    </row>
  </sheetData>
  <mergeCells count="9">
    <mergeCell ref="F51:G51"/>
    <mergeCell ref="H51:I51"/>
    <mergeCell ref="L51:V51"/>
    <mergeCell ref="B43:C44"/>
    <mergeCell ref="L45:V45"/>
    <mergeCell ref="F46:G46"/>
    <mergeCell ref="F47:G47"/>
    <mergeCell ref="F48:G48"/>
    <mergeCell ref="L50:V50"/>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ACD15-F3D3-4CBC-9207-76453932DAA9}">
  <sheetPr>
    <tabColor rgb="FFFFFFCC"/>
    <pageSetUpPr fitToPage="1"/>
  </sheetPr>
  <dimension ref="A1:AB79"/>
  <sheetViews>
    <sheetView topLeftCell="A13" zoomScale="85" zoomScaleNormal="85" zoomScaleSheetLayoutView="115" workbookViewId="0">
      <selection activeCell="A18" sqref="A18:XFD20"/>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69" customWidth="1"/>
    <col min="25" max="25" width="31.54296875" style="386" bestFit="1" customWidth="1"/>
    <col min="26" max="26" width="2.90625" style="386" bestFit="1" customWidth="1"/>
    <col min="27" max="27" width="11.36328125" style="386" customWidth="1"/>
    <col min="28" max="28" width="9.1796875" style="386"/>
    <col min="29" max="29" width="42.36328125" style="386" bestFit="1" customWidth="1"/>
    <col min="30"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68"/>
      <c r="I10" s="66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1069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69"/>
      <c r="Y18" s="386"/>
      <c r="Z18" s="386"/>
    </row>
    <row r="19" spans="1:28" s="468" customFormat="1" ht="19.25" customHeight="1">
      <c r="A19" s="540"/>
      <c r="B19" s="584" t="s">
        <v>409</v>
      </c>
      <c r="C19" s="324" t="str">
        <f>IF(D19="","",VLOOKUP(B19,Data!$B$5:$L$502,2,FALSE))</f>
        <v>ZU62650</v>
      </c>
      <c r="D19" s="485">
        <v>9</v>
      </c>
      <c r="E19" s="525" t="s">
        <v>528</v>
      </c>
      <c r="F19" s="325">
        <f>IF(D19="","",VLOOKUP(B19,Data!$B$5:$L$502,11,FALSE))</f>
        <v>6876.72</v>
      </c>
      <c r="G19" s="326">
        <f>IF(D19&gt;0,D19*F19,"-")</f>
        <v>61890.48</v>
      </c>
      <c r="H19" s="327" t="str">
        <f>IF(D19="","",VLOOKUP(B19,Data!$B$5:$D$502,3,FALSE))</f>
        <v>C/T</v>
      </c>
      <c r="I19" s="327" t="str">
        <f>IF(D19="","",VLOOKUP(B19,Data!$B$5:$M$502,12,FALSE))</f>
        <v>Indonesia</v>
      </c>
      <c r="J19" s="356" t="s">
        <v>1070</v>
      </c>
      <c r="K19" s="325">
        <f>IF(D19="","",VLOOKUP(B19,Data!$B$5:$E$502,4,FALSE)*D19)</f>
        <v>3042</v>
      </c>
      <c r="L19" s="325">
        <f>IF(D19="","",VLOOKUP(B19,Data!$B$5:$F$502,5,FALSE)*D19)</f>
        <v>2736</v>
      </c>
      <c r="M19" s="357"/>
      <c r="N19" s="358"/>
      <c r="O19" s="359"/>
      <c r="P19" s="360"/>
      <c r="Q19" s="359"/>
      <c r="R19" s="359"/>
      <c r="S19" s="360"/>
      <c r="T19" s="361"/>
      <c r="U19" s="360"/>
      <c r="V19" s="334">
        <f>IF(D19="","",VLOOKUP(B19,Data!$B$5:$J$502,9,FALSE)*D19)</f>
        <v>16.254000000000001</v>
      </c>
      <c r="X19" s="669"/>
      <c r="Y19" s="386"/>
      <c r="Z19" s="386"/>
    </row>
    <row r="20" spans="1:28" s="468" customFormat="1" ht="19.25" customHeight="1">
      <c r="A20" s="540"/>
      <c r="B20" s="584" t="s">
        <v>330</v>
      </c>
      <c r="C20" s="324" t="str">
        <f>IF(D20="","",VLOOKUP(B20,Data!$B$5:$L$502,2,FALSE))</f>
        <v>ZV78120</v>
      </c>
      <c r="D20" s="485">
        <v>1</v>
      </c>
      <c r="E20" s="312"/>
      <c r="F20" s="325">
        <f>IF(D20="","",VLOOKUP(B20,Data!$B$5:$L$502,11,FALSE))</f>
        <v>8032.52</v>
      </c>
      <c r="G20" s="326">
        <f>IF(D20&gt;0,D20*F20,"-")</f>
        <v>8032.52</v>
      </c>
      <c r="H20" s="327" t="str">
        <f>IF(D20="","",VLOOKUP(B20,Data!$B$5:$D$502,3,FALSE))</f>
        <v>C/T</v>
      </c>
      <c r="I20" s="327" t="str">
        <f>IF(D20="","",VLOOKUP(B20,Data!$B$5:$M$502,12,FALSE))</f>
        <v>Indonesia</v>
      </c>
      <c r="J20" s="356" t="s">
        <v>1070</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669"/>
      <c r="Y20" s="386"/>
      <c r="Z20" s="386"/>
    </row>
    <row r="21" spans="1:28" s="468" customFormat="1" ht="19.25" customHeight="1">
      <c r="A21" s="540"/>
      <c r="B21" s="584" t="s">
        <v>378</v>
      </c>
      <c r="C21" s="324" t="str">
        <f>IF(D21="","",VLOOKUP(B21,Data!$B$5:$L$502,2,FALSE))</f>
        <v>WQ78270</v>
      </c>
      <c r="D21" s="485">
        <v>1</v>
      </c>
      <c r="E21" s="525" t="s">
        <v>529</v>
      </c>
      <c r="F21" s="325">
        <f>IF(D21="","",VLOOKUP(B21,Data!$B$5:$L$502,11,FALSE))</f>
        <v>5429.44</v>
      </c>
      <c r="G21" s="326">
        <f>IF(D21&gt;0,D21*F21,"-")</f>
        <v>5429.44</v>
      </c>
      <c r="H21" s="327" t="str">
        <f>IF(D21="","",VLOOKUP(B21,Data!$B$5:$D$502,3,FALSE))</f>
        <v>C/T</v>
      </c>
      <c r="I21" s="327" t="str">
        <f>IF(D21="","",VLOOKUP(B21,Data!$B$5:$M$502,12,FALSE))</f>
        <v>Indonesia</v>
      </c>
      <c r="J21" s="356" t="s">
        <v>1070</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669"/>
      <c r="Y21" s="386"/>
      <c r="Z21" s="386"/>
    </row>
    <row r="22" spans="1:28" s="468" customFormat="1" ht="19.25" customHeight="1">
      <c r="A22" s="540"/>
      <c r="B22" s="584" t="s">
        <v>380</v>
      </c>
      <c r="C22" s="324" t="str">
        <f>IF(D22="","",VLOOKUP(B22,Data!$B$5:$L$502,2,FALSE))</f>
        <v>WQ78300</v>
      </c>
      <c r="D22" s="485">
        <v>1</v>
      </c>
      <c r="E22" s="525"/>
      <c r="F22" s="325">
        <f>IF(D22="","",VLOOKUP(B22,Data!$B$5:$L$502,11,FALSE))</f>
        <v>6360.77</v>
      </c>
      <c r="G22" s="326">
        <f>IF(D22&gt;0,D22*F22,"-")</f>
        <v>6360.77</v>
      </c>
      <c r="H22" s="327" t="str">
        <f>IF(D22="","",VLOOKUP(B22,Data!$B$5:$D$502,3,FALSE))</f>
        <v>C/T</v>
      </c>
      <c r="I22" s="327" t="str">
        <f>IF(D22="","",VLOOKUP(B22,Data!$B$5:$M$502,12,FALSE))</f>
        <v>Indonesia</v>
      </c>
      <c r="J22" s="356" t="s">
        <v>1070</v>
      </c>
      <c r="K22" s="325">
        <f>IF(D22="","",VLOOKUP(B22,Data!$B$5:$E$502,4,FALSE)*D22)</f>
        <v>323</v>
      </c>
      <c r="L22" s="325">
        <f>IF(D22="","",VLOOKUP(B22,Data!$B$5:$F$502,5,FALSE)*D22)</f>
        <v>285</v>
      </c>
      <c r="M22" s="357"/>
      <c r="N22" s="358"/>
      <c r="O22" s="359"/>
      <c r="P22" s="360"/>
      <c r="Q22" s="359"/>
      <c r="R22" s="359"/>
      <c r="S22" s="360"/>
      <c r="T22" s="361"/>
      <c r="U22" s="360"/>
      <c r="V22" s="334">
        <f>IF(D22="","",VLOOKUP(B22,Data!$B$5:$J$502,9,FALSE)*D22)</f>
        <v>1.806</v>
      </c>
      <c r="X22" s="669"/>
      <c r="Y22" s="386"/>
      <c r="Z22" s="386"/>
    </row>
    <row r="23" spans="1:28" s="468" customFormat="1" ht="19.25" customHeight="1">
      <c r="A23" s="540"/>
      <c r="B23" s="584" t="s">
        <v>382</v>
      </c>
      <c r="C23" s="324" t="str">
        <f>IF(D23="","",VLOOKUP(B23,Data!$B$5:$L$502,2,FALSE))</f>
        <v>WQ78310</v>
      </c>
      <c r="D23" s="485">
        <v>1</v>
      </c>
      <c r="E23" s="312" t="s">
        <v>971</v>
      </c>
      <c r="F23" s="325">
        <f>IF(D23="","",VLOOKUP(B23,Data!$B$5:$L$502,11,FALSE))</f>
        <v>6409.6</v>
      </c>
      <c r="G23" s="326">
        <f>IF(D23&gt;0,D23*F23,"-")</f>
        <v>6409.6</v>
      </c>
      <c r="H23" s="327" t="str">
        <f>IF(D23="","",VLOOKUP(B23,Data!$B$5:$D$502,3,FALSE))</f>
        <v>C/T</v>
      </c>
      <c r="I23" s="327" t="str">
        <f>IF(D23="","",VLOOKUP(B23,Data!$B$5:$M$502,12,FALSE))</f>
        <v>Indonesia</v>
      </c>
      <c r="J23" s="356" t="s">
        <v>1070</v>
      </c>
      <c r="K23" s="325">
        <f>IF(D23="","",VLOOKUP(B23,Data!$B$5:$E$502,4,FALSE)*D23)</f>
        <v>317</v>
      </c>
      <c r="L23" s="325">
        <f>IF(D23="","",VLOOKUP(B23,Data!$B$5:$F$502,5,FALSE)*D23)</f>
        <v>279</v>
      </c>
      <c r="M23" s="357"/>
      <c r="N23" s="358"/>
      <c r="O23" s="359"/>
      <c r="P23" s="360"/>
      <c r="Q23" s="359"/>
      <c r="R23" s="359"/>
      <c r="S23" s="360"/>
      <c r="T23" s="361"/>
      <c r="U23" s="360"/>
      <c r="V23" s="334">
        <f>IF(D23="","",VLOOKUP(B23,Data!$B$5:$J$502,9,FALSE)*D23)</f>
        <v>1.806</v>
      </c>
      <c r="X23" s="669"/>
      <c r="Y23" s="386"/>
      <c r="Z23" s="386"/>
    </row>
    <row r="24" spans="1:28" s="468" customFormat="1" ht="19.25" customHeight="1">
      <c r="A24" s="540"/>
      <c r="B24" s="524" t="s">
        <v>1131</v>
      </c>
      <c r="C24" s="324" t="str">
        <f>IF(D24="","",VLOOKUP(B24,Data!$B$5:$L$502,2,FALSE))</f>
        <v/>
      </c>
      <c r="D24" s="381"/>
      <c r="E24" s="312"/>
      <c r="F24" s="325" t="str">
        <f>IF(D24="","",VLOOKUP(B24,Data!$B$5:$L$502,11,FALSE))</f>
        <v/>
      </c>
      <c r="G24" s="326"/>
      <c r="H24" s="327" t="str">
        <f>IF(D24="","",VLOOKUP(B24,Data!$B$5:$D$502,3,FALSE))</f>
        <v/>
      </c>
      <c r="I24" s="327" t="str">
        <f>IF(D24="","",VLOOKUP(B24,Data!$B$5:$M$502,12,FALSE))</f>
        <v/>
      </c>
      <c r="J24" s="227"/>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669"/>
      <c r="Y24" s="386"/>
      <c r="Z24" s="386"/>
    </row>
    <row r="25" spans="1:28" s="468" customFormat="1" ht="19.25" customHeight="1">
      <c r="A25" s="540"/>
      <c r="B25" s="584" t="s">
        <v>350</v>
      </c>
      <c r="C25" s="324" t="str">
        <f>IF(D25="","",VLOOKUP(B25,Data!$B$5:$L$502,2,FALSE))</f>
        <v>ZU05460</v>
      </c>
      <c r="D25" s="485">
        <v>8</v>
      </c>
      <c r="E25" s="312"/>
      <c r="F25" s="325">
        <f>IF(D25="","",VLOOKUP(B25,Data!$B$5:$L$502,11,FALSE))</f>
        <v>5913.05</v>
      </c>
      <c r="G25" s="326">
        <f>IF(D25&gt;0,D25*F25,"-")</f>
        <v>47304.4</v>
      </c>
      <c r="H25" s="327" t="str">
        <f>IF(D25="","",VLOOKUP(B25,Data!$B$5:$D$502,3,FALSE))</f>
        <v>C/T</v>
      </c>
      <c r="I25" s="327" t="str">
        <f>IF(D25="","",VLOOKUP(B25,Data!$B$5:$M$502,12,FALSE))</f>
        <v>Indonesia</v>
      </c>
      <c r="J25" s="356" t="s">
        <v>1132</v>
      </c>
      <c r="K25" s="325">
        <f>IF(D25="","",VLOOKUP(B25,Data!$B$5:$E$502,4,FALSE)*D25)</f>
        <v>2704</v>
      </c>
      <c r="L25" s="325">
        <f>IF(D25="","",VLOOKUP(B25,Data!$B$5:$F$502,5,FALSE)*D25)</f>
        <v>2376</v>
      </c>
      <c r="M25" s="357"/>
      <c r="N25" s="358"/>
      <c r="O25" s="359"/>
      <c r="P25" s="360"/>
      <c r="Q25" s="359"/>
      <c r="R25" s="359"/>
      <c r="S25" s="360"/>
      <c r="T25" s="361"/>
      <c r="U25" s="360"/>
      <c r="V25" s="334">
        <f>IF(D25="","",VLOOKUP(B25,Data!$B$5:$J$502,9,FALSE)*D25)</f>
        <v>14.448</v>
      </c>
      <c r="X25" s="669"/>
      <c r="Y25" s="386"/>
      <c r="Z25" s="386"/>
    </row>
    <row r="26" spans="1:28" s="468" customFormat="1" ht="19.25" customHeight="1">
      <c r="A26" s="540"/>
      <c r="B26" s="584"/>
      <c r="C26" s="324" t="str">
        <f>IF(D26="","",VLOOKUP(B26,Data!$B$5:$L$502,2,FALSE))</f>
        <v/>
      </c>
      <c r="D26" s="485"/>
      <c r="E26" s="312"/>
      <c r="F26" s="325" t="str">
        <f>IF(D26="","",VLOOKUP(B26,Data!$B$5:$L$502,11,FALSE))</f>
        <v/>
      </c>
      <c r="G26" s="326" t="str">
        <f>IF(D26&gt;0,D26*F26,"-")</f>
        <v>-</v>
      </c>
      <c r="H26" s="327" t="str">
        <f>IF(D26="","",VLOOKUP(B26,Data!$B$5:$D$502,3,FALSE))</f>
        <v/>
      </c>
      <c r="I26" s="327" t="str">
        <f>IF(D26="","",VLOOKUP(B26,Data!$B$5:$M$502,12,FALSE))</f>
        <v/>
      </c>
      <c r="J26" s="356"/>
      <c r="K26" s="325" t="str">
        <f>IF(D26="","",VLOOKUP(B26,Data!$B$5:$E$502,4,FALSE)*D26)</f>
        <v/>
      </c>
      <c r="L26" s="325" t="str">
        <f>IF(D26="","",VLOOKUP(B26,Data!$B$5:$F$502,5,FALSE)*D26)</f>
        <v/>
      </c>
      <c r="M26" s="228"/>
      <c r="N26" s="295"/>
      <c r="O26" s="296"/>
      <c r="P26" s="229"/>
      <c r="Q26" s="296"/>
      <c r="R26" s="296"/>
      <c r="S26" s="229"/>
      <c r="T26" s="297"/>
      <c r="U26" s="229"/>
      <c r="V26" s="334" t="str">
        <f>IF(D26="","",VLOOKUP(B26,Data!$B$5:$J$502,9,FALSE)*D26)</f>
        <v/>
      </c>
      <c r="X26" s="669"/>
      <c r="Y26" s="386"/>
      <c r="Z26" s="386"/>
      <c r="AA26" s="386"/>
      <c r="AB26" s="386"/>
    </row>
    <row r="27" spans="1:28" s="468" customFormat="1" ht="19.25" customHeight="1">
      <c r="A27" s="540"/>
      <c r="B27" s="499"/>
      <c r="C27" s="324" t="str">
        <f>IF(D27="","",VLOOKUP(B27,Data!$B$5:$L$502,2,FALSE))</f>
        <v/>
      </c>
      <c r="D27" s="485"/>
      <c r="E27" s="312"/>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69"/>
      <c r="Y27" s="386"/>
      <c r="Z27" s="386"/>
      <c r="AA27" s="386"/>
      <c r="AB27" s="386"/>
    </row>
    <row r="28" spans="1:28" s="440" customFormat="1" ht="17.5" customHeight="1">
      <c r="A28" s="540"/>
      <c r="B28" s="784" t="s">
        <v>1149</v>
      </c>
      <c r="C28" s="785"/>
      <c r="D28" s="510">
        <f>SUM(D17:D27)</f>
        <v>21</v>
      </c>
      <c r="E28" s="463"/>
      <c r="F28" s="351"/>
      <c r="G28" s="351">
        <f>SUM(G17:G27)</f>
        <v>135427.21000000002</v>
      </c>
      <c r="H28" s="462"/>
      <c r="I28" s="462"/>
      <c r="J28" s="462"/>
      <c r="K28" s="351">
        <f>SUM(K17:K27)</f>
        <v>7036</v>
      </c>
      <c r="L28" s="351">
        <f>SUM(L17:L27)</f>
        <v>6249</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37.654000000000003</v>
      </c>
      <c r="X28" s="623"/>
    </row>
    <row r="29" spans="1:28" ht="16.5" customHeight="1">
      <c r="A29" s="540"/>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8" ht="12" customHeight="1">
      <c r="A33" s="412"/>
      <c r="B33" s="413"/>
      <c r="C33" s="448"/>
      <c r="D33" s="501" t="s">
        <v>95</v>
      </c>
      <c r="F33" s="768"/>
      <c r="G33" s="769"/>
      <c r="H33" s="400" t="s">
        <v>96</v>
      </c>
      <c r="I33" s="447"/>
      <c r="J33" s="177"/>
      <c r="K33" s="177"/>
      <c r="L33" s="173"/>
      <c r="V33" s="178"/>
    </row>
    <row r="34" spans="1:28" ht="13">
      <c r="A34" s="393" t="s">
        <v>97</v>
      </c>
      <c r="B34" s="407"/>
      <c r="C34" s="395"/>
      <c r="D34" s="501" t="s">
        <v>98</v>
      </c>
      <c r="F34" s="88" t="s">
        <v>99</v>
      </c>
      <c r="G34" s="85"/>
      <c r="H34" s="400" t="s">
        <v>89</v>
      </c>
      <c r="I34" s="447"/>
      <c r="J34" s="177" t="s">
        <v>100</v>
      </c>
      <c r="K34" s="177"/>
      <c r="L34" s="173"/>
      <c r="V34" s="178"/>
    </row>
    <row r="35" spans="1:28"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row>
    <row r="36" spans="1:28" ht="16.25" customHeight="1">
      <c r="A36" s="412"/>
      <c r="B36" s="413"/>
      <c r="C36" s="414"/>
      <c r="D36" s="513"/>
      <c r="E36" s="413"/>
      <c r="F36" s="778" t="s">
        <v>1145</v>
      </c>
      <c r="G36" s="782"/>
      <c r="H36" s="778" t="s">
        <v>1144</v>
      </c>
      <c r="I36" s="782"/>
      <c r="J36" s="181" t="s">
        <v>105</v>
      </c>
      <c r="K36" s="181"/>
      <c r="L36" s="762" t="s">
        <v>106</v>
      </c>
      <c r="M36" s="763"/>
      <c r="N36" s="763"/>
      <c r="O36" s="763"/>
      <c r="P36" s="763"/>
      <c r="Q36" s="763"/>
      <c r="R36" s="763"/>
      <c r="S36" s="763"/>
      <c r="T36" s="763"/>
      <c r="U36" s="763"/>
      <c r="V36" s="764"/>
    </row>
    <row r="37" spans="1:28" ht="18" customHeight="1"/>
    <row r="38" spans="1:28" ht="18" customHeight="1"/>
    <row r="39" spans="1:28" ht="35" customHeight="1"/>
    <row r="40" spans="1:28" s="460" customFormat="1" ht="17.25" customHeight="1">
      <c r="A40" s="203" t="s">
        <v>942</v>
      </c>
      <c r="B40" s="169"/>
      <c r="C40" s="203" t="s">
        <v>597</v>
      </c>
      <c r="D40" s="500"/>
      <c r="E40" s="168"/>
      <c r="F40" s="203" t="s">
        <v>936</v>
      </c>
      <c r="G40" s="169"/>
      <c r="H40" s="203" t="s">
        <v>597</v>
      </c>
      <c r="K40" s="225"/>
      <c r="L40" s="225"/>
      <c r="V40" s="226"/>
      <c r="X40" s="624"/>
    </row>
    <row r="41" spans="1:28" s="460" customFormat="1" ht="17.25" customHeight="1">
      <c r="A41" s="203" t="s">
        <v>943</v>
      </c>
      <c r="B41" s="169"/>
      <c r="C41" s="203" t="s">
        <v>947</v>
      </c>
      <c r="D41" s="500"/>
      <c r="E41" s="168"/>
      <c r="F41" s="203" t="s">
        <v>937</v>
      </c>
      <c r="G41" s="169"/>
      <c r="H41" s="203" t="s">
        <v>947</v>
      </c>
      <c r="K41" s="225"/>
      <c r="L41" s="225"/>
      <c r="V41" s="226"/>
      <c r="X41" s="624"/>
    </row>
    <row r="42" spans="1:28" s="460" customFormat="1" ht="17.25" customHeight="1">
      <c r="A42" s="203" t="s">
        <v>944</v>
      </c>
      <c r="B42" s="169"/>
      <c r="C42" s="203" t="s">
        <v>947</v>
      </c>
      <c r="D42" s="500"/>
      <c r="E42" s="168"/>
      <c r="F42" s="203" t="s">
        <v>938</v>
      </c>
      <c r="G42" s="169"/>
      <c r="H42" s="203" t="s">
        <v>597</v>
      </c>
      <c r="K42" s="225"/>
      <c r="L42" s="225"/>
      <c r="V42" s="226"/>
      <c r="X42" s="624"/>
    </row>
    <row r="43" spans="1:28" s="460" customFormat="1" ht="17.25" customHeight="1">
      <c r="A43" s="203" t="s">
        <v>945</v>
      </c>
      <c r="B43" s="169"/>
      <c r="C43" s="203" t="s">
        <v>597</v>
      </c>
      <c r="D43" s="500"/>
      <c r="E43" s="168"/>
      <c r="F43" s="203" t="s">
        <v>939</v>
      </c>
      <c r="G43" s="169"/>
      <c r="H43" s="203" t="s">
        <v>597</v>
      </c>
      <c r="K43" s="225"/>
      <c r="L43" s="225"/>
      <c r="V43" s="226"/>
      <c r="X43" s="624"/>
    </row>
    <row r="44" spans="1:28" s="460" customFormat="1" ht="17.25" customHeight="1">
      <c r="A44" s="203" t="s">
        <v>946</v>
      </c>
      <c r="B44" s="169"/>
      <c r="C44" s="203" t="s">
        <v>597</v>
      </c>
      <c r="D44" s="500"/>
      <c r="E44" s="168"/>
      <c r="F44" s="203" t="s">
        <v>941</v>
      </c>
      <c r="G44" s="169"/>
      <c r="H44" s="203" t="s">
        <v>597</v>
      </c>
      <c r="K44" s="225"/>
      <c r="L44" s="225"/>
      <c r="V44" s="226"/>
      <c r="X44" s="624"/>
    </row>
    <row r="45" spans="1:28" ht="20">
      <c r="A45" s="168"/>
      <c r="B45" s="168"/>
      <c r="C45" s="168"/>
      <c r="D45" s="500"/>
      <c r="E45" s="168"/>
      <c r="F45" s="203" t="s">
        <v>940</v>
      </c>
      <c r="H45" s="203" t="s">
        <v>597</v>
      </c>
    </row>
    <row r="46" spans="1:28" ht="16.5">
      <c r="A46" s="459"/>
      <c r="B46" s="435"/>
      <c r="C46" s="167"/>
      <c r="D46" s="514"/>
      <c r="X46" s="386"/>
      <c r="Y46" s="386">
        <v>209862</v>
      </c>
      <c r="Z46" s="386" t="s">
        <v>383</v>
      </c>
      <c r="AA46" s="468" t="s">
        <v>1142</v>
      </c>
      <c r="AB46" s="468">
        <v>4</v>
      </c>
    </row>
    <row r="47" spans="1:28" ht="16.5">
      <c r="A47" s="450"/>
      <c r="B47" s="435"/>
      <c r="C47" s="167"/>
      <c r="D47" s="514"/>
      <c r="X47" s="386"/>
      <c r="Y47" s="386">
        <v>210714</v>
      </c>
      <c r="Z47" s="386" t="s">
        <v>410</v>
      </c>
      <c r="AA47" s="468" t="s">
        <v>1080</v>
      </c>
      <c r="AB47" s="468">
        <v>4</v>
      </c>
    </row>
    <row r="48" spans="1:28" ht="16.5">
      <c r="A48" s="452"/>
      <c r="B48" s="435"/>
      <c r="C48" s="167"/>
      <c r="D48" s="514"/>
      <c r="X48" s="386"/>
      <c r="Y48" s="386">
        <v>210714</v>
      </c>
      <c r="Z48" s="386" t="s">
        <v>314</v>
      </c>
      <c r="AA48" s="468" t="s">
        <v>1081</v>
      </c>
      <c r="AB48" s="468">
        <v>1</v>
      </c>
    </row>
    <row r="49" spans="1:28" ht="16.5">
      <c r="A49" s="452"/>
      <c r="B49" s="435"/>
      <c r="C49" s="167"/>
      <c r="D49" s="514"/>
      <c r="X49" s="386"/>
      <c r="Y49" s="386">
        <v>210714</v>
      </c>
      <c r="Z49" s="386" t="s">
        <v>41</v>
      </c>
      <c r="AA49" s="468" t="s">
        <v>1139</v>
      </c>
      <c r="AB49" s="468">
        <v>5</v>
      </c>
    </row>
    <row r="50" spans="1:28" ht="16.5">
      <c r="A50" s="452"/>
      <c r="B50" s="435"/>
      <c r="C50" s="167"/>
      <c r="D50" s="514"/>
      <c r="X50" s="386"/>
      <c r="Y50" s="386">
        <v>211790</v>
      </c>
      <c r="Z50" s="386" t="s">
        <v>354</v>
      </c>
      <c r="AA50" s="468" t="s">
        <v>1087</v>
      </c>
      <c r="AB50" s="468">
        <v>1</v>
      </c>
    </row>
    <row r="51" spans="1:28" ht="16.5">
      <c r="A51" s="452"/>
      <c r="B51" s="435"/>
      <c r="C51" s="167"/>
      <c r="D51" s="514"/>
      <c r="X51" s="386"/>
      <c r="Y51" s="386">
        <v>211790</v>
      </c>
      <c r="Z51" s="386" t="s">
        <v>397</v>
      </c>
      <c r="AA51" s="468" t="s">
        <v>1106</v>
      </c>
      <c r="AB51" s="468">
        <v>1</v>
      </c>
    </row>
    <row r="52" spans="1:28" ht="16.5">
      <c r="A52" s="452"/>
      <c r="B52" s="435"/>
      <c r="C52" s="167"/>
      <c r="D52" s="514"/>
      <c r="X52" s="386"/>
      <c r="Y52" s="386">
        <v>211790</v>
      </c>
      <c r="Z52" s="386" t="s">
        <v>704</v>
      </c>
      <c r="AA52" s="468" t="s">
        <v>1092</v>
      </c>
      <c r="AB52" s="468">
        <v>5</v>
      </c>
    </row>
    <row r="53" spans="1:28" ht="16.5">
      <c r="A53" s="435"/>
      <c r="B53" s="435"/>
      <c r="C53" s="167"/>
      <c r="D53" s="514"/>
      <c r="X53" s="386"/>
      <c r="Y53" s="386">
        <v>211790</v>
      </c>
      <c r="Z53" s="386" t="s">
        <v>883</v>
      </c>
      <c r="AA53" s="468" t="s">
        <v>1093</v>
      </c>
      <c r="AB53" s="468">
        <v>1</v>
      </c>
    </row>
    <row r="54" spans="1:28" ht="16.5">
      <c r="A54" s="452"/>
      <c r="B54" s="435"/>
      <c r="C54" s="167"/>
      <c r="D54" s="514"/>
      <c r="X54" s="386"/>
      <c r="Y54" s="386">
        <v>211790</v>
      </c>
      <c r="Z54" s="386" t="s">
        <v>884</v>
      </c>
      <c r="AA54" s="468" t="s">
        <v>1140</v>
      </c>
      <c r="AB54" s="468">
        <v>1</v>
      </c>
    </row>
    <row r="55" spans="1:28" ht="16.5">
      <c r="A55" s="452"/>
      <c r="B55" s="435"/>
      <c r="C55" s="167"/>
      <c r="D55" s="514"/>
      <c r="X55" s="386"/>
      <c r="Y55" s="386">
        <v>211790</v>
      </c>
      <c r="Z55" s="386" t="s">
        <v>887</v>
      </c>
      <c r="AA55" s="468" t="s">
        <v>1109</v>
      </c>
      <c r="AB55" s="468">
        <v>2</v>
      </c>
    </row>
    <row r="56" spans="1:28" ht="16.5">
      <c r="A56" s="452"/>
      <c r="B56" s="435"/>
      <c r="C56" s="167"/>
      <c r="D56" s="514"/>
      <c r="X56" s="386"/>
      <c r="Y56" s="386">
        <v>211790</v>
      </c>
      <c r="Z56" s="386" t="s">
        <v>888</v>
      </c>
      <c r="AA56" s="468" t="s">
        <v>1077</v>
      </c>
      <c r="AB56" s="468">
        <v>10</v>
      </c>
    </row>
    <row r="57" spans="1:28" ht="16.5">
      <c r="A57" s="452"/>
      <c r="B57" s="435"/>
      <c r="C57" s="167"/>
      <c r="D57" s="514"/>
      <c r="X57" s="386"/>
      <c r="Y57" s="386">
        <v>211790</v>
      </c>
      <c r="Z57" s="386" t="s">
        <v>562</v>
      </c>
      <c r="AA57" s="468" t="s">
        <v>1079</v>
      </c>
      <c r="AB57" s="468">
        <v>1</v>
      </c>
    </row>
    <row r="58" spans="1:28" ht="16.5">
      <c r="A58" s="452"/>
      <c r="B58" s="435"/>
      <c r="C58" s="167"/>
      <c r="D58" s="514"/>
      <c r="X58" s="386"/>
      <c r="Y58" s="386">
        <v>211790</v>
      </c>
      <c r="Z58" s="386" t="s">
        <v>365</v>
      </c>
      <c r="AA58" s="468" t="s">
        <v>1076</v>
      </c>
      <c r="AB58" s="468">
        <v>10</v>
      </c>
    </row>
    <row r="59" spans="1:28" ht="16.5">
      <c r="A59" s="452"/>
      <c r="B59" s="435"/>
      <c r="C59" s="167"/>
      <c r="D59" s="514"/>
      <c r="X59" s="386"/>
      <c r="Y59" s="386">
        <v>211790</v>
      </c>
      <c r="Z59" s="386" t="s">
        <v>41</v>
      </c>
      <c r="AA59" s="468" t="s">
        <v>1139</v>
      </c>
      <c r="AB59" s="468">
        <v>2</v>
      </c>
    </row>
    <row r="60" spans="1:28" ht="14">
      <c r="A60" s="452"/>
      <c r="B60" s="435"/>
      <c r="C60" s="167"/>
      <c r="D60" s="514"/>
      <c r="X60" s="386"/>
    </row>
    <row r="61" spans="1:28" ht="14">
      <c r="A61" s="452"/>
      <c r="B61" s="435"/>
      <c r="C61" s="167"/>
      <c r="D61" s="514"/>
      <c r="X61" s="386"/>
    </row>
    <row r="62" spans="1:28" ht="14">
      <c r="A62" s="452"/>
      <c r="B62" s="435"/>
      <c r="C62" s="167"/>
      <c r="D62" s="514"/>
      <c r="X62" s="386"/>
    </row>
    <row r="63" spans="1:28" ht="14">
      <c r="A63" s="452"/>
      <c r="B63" s="435"/>
      <c r="C63" s="167"/>
      <c r="D63" s="514"/>
      <c r="X63" s="386"/>
    </row>
    <row r="64" spans="1:28" ht="14">
      <c r="A64" s="452"/>
      <c r="B64" s="435"/>
      <c r="C64" s="167"/>
      <c r="D64" s="514"/>
      <c r="X64" s="386"/>
    </row>
    <row r="65" spans="1:26" ht="14">
      <c r="A65" s="452"/>
      <c r="B65" s="435"/>
      <c r="C65" s="167"/>
      <c r="D65" s="514"/>
      <c r="X65" s="386"/>
    </row>
    <row r="66" spans="1:26" ht="14">
      <c r="A66" s="452"/>
      <c r="B66" s="435"/>
      <c r="C66" s="167"/>
      <c r="D66" s="514"/>
      <c r="X66" s="386"/>
    </row>
    <row r="67" spans="1:26" ht="14">
      <c r="A67" s="435"/>
      <c r="B67" s="435"/>
      <c r="C67" s="167"/>
      <c r="D67" s="514"/>
      <c r="X67" s="386"/>
    </row>
    <row r="68" spans="1:26" ht="14">
      <c r="B68" s="435"/>
      <c r="C68" s="167"/>
      <c r="D68" s="514"/>
      <c r="X68" s="632"/>
      <c r="Y68" s="501"/>
      <c r="Z68" s="501"/>
    </row>
    <row r="69" spans="1:26" ht="14">
      <c r="B69" s="435"/>
      <c r="C69" s="167"/>
      <c r="D69" s="514"/>
    </row>
    <row r="70" spans="1:26" ht="14">
      <c r="B70" s="435"/>
      <c r="C70" s="167"/>
      <c r="D70" s="514"/>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5993A-4DB3-48A4-A3DA-A22B07065A8A}">
  <sheetPr>
    <tabColor rgb="FF66FF99"/>
    <pageSetUpPr fitToPage="1"/>
  </sheetPr>
  <dimension ref="A1:AB80"/>
  <sheetViews>
    <sheetView topLeftCell="A10" zoomScale="70" zoomScaleNormal="70" zoomScaleSheetLayoutView="115" workbookViewId="0">
      <selection activeCell="Q19" sqref="Q19"/>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4.179687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ol min="24" max="24" width="10.26953125" style="669" customWidth="1"/>
    <col min="25" max="25" width="31.54296875" style="386" bestFit="1" customWidth="1"/>
    <col min="26" max="26" width="2.90625" style="386" bestFit="1" customWidth="1"/>
    <col min="27" max="27" width="11.36328125" style="386" customWidth="1"/>
    <col min="28" max="28" width="9.1796875" style="386"/>
    <col min="29" max="29" width="42.36328125" style="386" bestFit="1" customWidth="1"/>
    <col min="30"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68"/>
      <c r="I10" s="66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1131</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69"/>
      <c r="Y18" s="386"/>
      <c r="Z18" s="386"/>
    </row>
    <row r="19" spans="1:28" s="468" customFormat="1" ht="19.25" customHeight="1">
      <c r="A19" s="540"/>
      <c r="B19" s="584" t="s">
        <v>350</v>
      </c>
      <c r="C19" s="324" t="str">
        <f>IF(D19="","",VLOOKUP(B19,Data!$B$5:$L$502,2,FALSE))</f>
        <v>ZU05460</v>
      </c>
      <c r="D19" s="470">
        <v>7</v>
      </c>
      <c r="E19" s="525" t="s">
        <v>528</v>
      </c>
      <c r="F19" s="325">
        <f>IF(D19="","",VLOOKUP(B19,Data!$B$5:$L$502,11,FALSE))</f>
        <v>5913.05</v>
      </c>
      <c r="G19" s="326">
        <f t="shared" ref="G19:G24" si="0">IF(D19&gt;0,D19*F19,"-")</f>
        <v>41391.35</v>
      </c>
      <c r="H19" s="327" t="str">
        <f>IF(D19="","",VLOOKUP(B19,Data!$B$5:$D$502,3,FALSE))</f>
        <v>C/T</v>
      </c>
      <c r="I19" s="327" t="str">
        <f>IF(D19="","",VLOOKUP(B19,Data!$B$5:$M$502,12,FALSE))</f>
        <v>Indonesia</v>
      </c>
      <c r="J19" s="356" t="s">
        <v>1132</v>
      </c>
      <c r="K19" s="325">
        <f>IF(D19="","",VLOOKUP(B19,Data!$B$5:$E$502,4,FALSE)*D19)</f>
        <v>2366</v>
      </c>
      <c r="L19" s="325">
        <f>IF(D19="","",VLOOKUP(B19,Data!$B$5:$F$502,5,FALSE)*D19)</f>
        <v>2079</v>
      </c>
      <c r="M19" s="357"/>
      <c r="N19" s="358"/>
      <c r="O19" s="359"/>
      <c r="P19" s="360"/>
      <c r="Q19" s="359"/>
      <c r="R19" s="359"/>
      <c r="S19" s="360"/>
      <c r="T19" s="361"/>
      <c r="U19" s="360"/>
      <c r="V19" s="334">
        <f>IF(D19="","",VLOOKUP(B19,Data!$B$5:$J$502,9,FALSE)*D19)</f>
        <v>12.641999999999999</v>
      </c>
      <c r="X19" s="669"/>
      <c r="Y19" s="386"/>
      <c r="Z19" s="386"/>
    </row>
    <row r="20" spans="1:28" s="468" customFormat="1" ht="19.25" customHeight="1">
      <c r="A20" s="540"/>
      <c r="B20" s="584" t="s">
        <v>409</v>
      </c>
      <c r="C20" s="324" t="str">
        <f>IF(D20="","",VLOOKUP(B20,Data!$B$5:$L$502,2,FALSE))</f>
        <v>ZU62650</v>
      </c>
      <c r="D20" s="470">
        <v>13</v>
      </c>
      <c r="E20" s="312"/>
      <c r="F20" s="325">
        <f>IF(D20="","",VLOOKUP(B20,Data!$B$5:$L$502,11,FALSE))</f>
        <v>6876.72</v>
      </c>
      <c r="G20" s="326">
        <f t="shared" si="0"/>
        <v>89397.36</v>
      </c>
      <c r="H20" s="327" t="str">
        <f>IF(D20="","",VLOOKUP(B20,Data!$B$5:$D$502,3,FALSE))</f>
        <v>C/T</v>
      </c>
      <c r="I20" s="327" t="str">
        <f>IF(D20="","",VLOOKUP(B20,Data!$B$5:$M$502,12,FALSE))</f>
        <v>Indonesia</v>
      </c>
      <c r="J20" s="356" t="s">
        <v>1132</v>
      </c>
      <c r="K20" s="325">
        <f>IF(D20="","",VLOOKUP(B20,Data!$B$5:$E$502,4,FALSE)*D20)</f>
        <v>4394</v>
      </c>
      <c r="L20" s="325">
        <f>IF(D20="","",VLOOKUP(B20,Data!$B$5:$F$502,5,FALSE)*D20)</f>
        <v>3952</v>
      </c>
      <c r="M20" s="357"/>
      <c r="N20" s="358"/>
      <c r="O20" s="359"/>
      <c r="P20" s="360"/>
      <c r="Q20" s="359"/>
      <c r="R20" s="359"/>
      <c r="S20" s="360"/>
      <c r="T20" s="361"/>
      <c r="U20" s="360"/>
      <c r="V20" s="334">
        <f>IF(D20="","",VLOOKUP(B20,Data!$B$5:$J$502,9,FALSE)*D20)</f>
        <v>23.478000000000002</v>
      </c>
      <c r="X20" s="669"/>
      <c r="Y20" s="386"/>
      <c r="Z20" s="386"/>
    </row>
    <row r="21" spans="1:28" s="468" customFormat="1" ht="19.25" customHeight="1">
      <c r="A21" s="540"/>
      <c r="B21" s="672" t="s">
        <v>1146</v>
      </c>
      <c r="C21" s="324" t="str">
        <f>IF(D21="","",VLOOKUP(B21,Data!$B$5:$L$502,2,FALSE))</f>
        <v/>
      </c>
      <c r="D21" s="474"/>
      <c r="E21" s="525" t="s">
        <v>529</v>
      </c>
      <c r="F21" s="325" t="str">
        <f>IF(D21="","",VLOOKUP(B21,Data!$B$5:$L$502,11,FALSE))</f>
        <v/>
      </c>
      <c r="G21" s="326" t="str">
        <f t="shared" si="0"/>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669"/>
      <c r="Y21" s="386"/>
      <c r="Z21" s="386"/>
    </row>
    <row r="22" spans="1:28" s="468" customFormat="1" ht="19.25" customHeight="1">
      <c r="A22" s="540"/>
      <c r="B22" s="584" t="s">
        <v>350</v>
      </c>
      <c r="C22" s="324" t="str">
        <f>IF(D22="","",VLOOKUP(B22,Data!$B$5:$L$502,2,FALSE))</f>
        <v>ZU05460</v>
      </c>
      <c r="D22" s="470">
        <v>1</v>
      </c>
      <c r="E22" s="525"/>
      <c r="F22" s="325">
        <f>IF(D22="","",VLOOKUP(B22,Data!$B$5:$L$502,11,FALSE))</f>
        <v>5913.05</v>
      </c>
      <c r="G22" s="326">
        <f t="shared" si="0"/>
        <v>5913.05</v>
      </c>
      <c r="H22" s="327" t="str">
        <f>IF(D22="","",VLOOKUP(B22,Data!$B$5:$D$502,3,FALSE))</f>
        <v>C/T</v>
      </c>
      <c r="I22" s="327" t="str">
        <f>IF(D22="","",VLOOKUP(B22,Data!$B$5:$M$502,12,FALSE))</f>
        <v>Indonesia</v>
      </c>
      <c r="J22" s="356" t="s">
        <v>1147</v>
      </c>
      <c r="K22" s="325">
        <f>IF(D22="","",VLOOKUP(B22,Data!$B$5:$E$502,4,FALSE)*D22)</f>
        <v>338</v>
      </c>
      <c r="L22" s="325">
        <f>IF(D22="","",VLOOKUP(B22,Data!$B$5:$F$502,5,FALSE)*D22)</f>
        <v>297</v>
      </c>
      <c r="M22" s="357"/>
      <c r="N22" s="358"/>
      <c r="O22" s="359"/>
      <c r="P22" s="360"/>
      <c r="Q22" s="359"/>
      <c r="R22" s="359"/>
      <c r="S22" s="360"/>
      <c r="T22" s="361"/>
      <c r="U22" s="360"/>
      <c r="V22" s="334">
        <f>IF(D22="","",VLOOKUP(B22,Data!$B$5:$J$502,9,FALSE)*D22)</f>
        <v>1.806</v>
      </c>
      <c r="X22" s="669"/>
      <c r="Y22" s="386"/>
      <c r="Z22" s="386"/>
    </row>
    <row r="23" spans="1:28" s="468" customFormat="1" ht="19.25" customHeight="1">
      <c r="A23" s="540"/>
      <c r="B23" s="584"/>
      <c r="C23" s="324" t="str">
        <f>IF(D23="","",VLOOKUP(B23,Data!$B$5:$L$502,2,FALSE))</f>
        <v/>
      </c>
      <c r="D23" s="485"/>
      <c r="E23" s="312" t="s">
        <v>971</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669"/>
      <c r="Y23" s="386"/>
      <c r="Z23" s="386"/>
    </row>
    <row r="24" spans="1:28" s="468" customFormat="1" ht="19.25" customHeight="1">
      <c r="A24" s="540"/>
      <c r="B24" s="584"/>
      <c r="C24" s="324" t="str">
        <f>IF(D24="","",VLOOKUP(B24,Data!$B$5:$L$502,2,FALSE))</f>
        <v/>
      </c>
      <c r="D24" s="485"/>
      <c r="E24" s="525"/>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669"/>
      <c r="Y24" s="386"/>
      <c r="Z24" s="386"/>
    </row>
    <row r="25" spans="1:28" s="468" customFormat="1" ht="19.25" customHeight="1">
      <c r="A25" s="540"/>
      <c r="B25" s="524"/>
      <c r="C25" s="324" t="str">
        <f>IF(D25="","",VLOOKUP(B25,Data!$B$5:$L$502,2,FALSE))</f>
        <v/>
      </c>
      <c r="D25" s="381"/>
      <c r="E25" s="312"/>
      <c r="F25" s="325" t="str">
        <f>IF(D25="","",VLOOKUP(B25,Data!$B$5:$L$502,11,FALSE))</f>
        <v/>
      </c>
      <c r="G25" s="326"/>
      <c r="H25" s="327" t="str">
        <f>IF(D25="","",VLOOKUP(B25,Data!$B$5:$D$502,3,FALSE))</f>
        <v/>
      </c>
      <c r="I25" s="327" t="str">
        <f>IF(D25="","",VLOOKUP(B25,Data!$B$5:$M$502,12,FALSE))</f>
        <v/>
      </c>
      <c r="J25" s="227"/>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669"/>
      <c r="Y25" s="386"/>
      <c r="Z25" s="386"/>
    </row>
    <row r="26" spans="1:28" s="468" customFormat="1" ht="19.25" customHeight="1">
      <c r="A26" s="540"/>
      <c r="B26" s="584"/>
      <c r="C26" s="324" t="str">
        <f>IF(D26="","",VLOOKUP(B26,Data!$B$5:$L$502,2,FALSE))</f>
        <v/>
      </c>
      <c r="D26" s="485"/>
      <c r="E26" s="312"/>
      <c r="F26" s="325" t="str">
        <f>IF(D26="","",VLOOKUP(B26,Data!$B$5:$L$502,11,FALSE))</f>
        <v/>
      </c>
      <c r="G26" s="326" t="str">
        <f>IF(D26&gt;0,D26*F26,"-")</f>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669"/>
      <c r="Y26" s="386"/>
      <c r="Z26" s="386"/>
    </row>
    <row r="27" spans="1:28" s="468" customFormat="1" ht="19.25" customHeight="1">
      <c r="A27" s="540"/>
      <c r="B27" s="584"/>
      <c r="C27" s="324" t="str">
        <f>IF(D27="","",VLOOKUP(B27,Data!$B$5:$L$502,2,FALSE))</f>
        <v/>
      </c>
      <c r="D27" s="485"/>
      <c r="E27" s="312"/>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228"/>
      <c r="N27" s="295"/>
      <c r="O27" s="296"/>
      <c r="P27" s="229"/>
      <c r="Q27" s="296"/>
      <c r="R27" s="296"/>
      <c r="S27" s="229"/>
      <c r="T27" s="297"/>
      <c r="U27" s="229"/>
      <c r="V27" s="334" t="str">
        <f>IF(D27="","",VLOOKUP(B27,Data!$B$5:$J$502,9,FALSE)*D27)</f>
        <v/>
      </c>
      <c r="X27" s="669"/>
      <c r="Y27" s="386"/>
      <c r="Z27" s="386"/>
      <c r="AA27" s="386"/>
      <c r="AB27" s="386"/>
    </row>
    <row r="28" spans="1:28" s="468" customFormat="1" ht="19.25" customHeight="1">
      <c r="A28" s="540"/>
      <c r="B28" s="499"/>
      <c r="C28" s="324" t="str">
        <f>IF(D28="","",VLOOKUP(B28,Data!$B$5:$L$502,2,FALSE))</f>
        <v/>
      </c>
      <c r="D28" s="485"/>
      <c r="E28" s="312"/>
      <c r="F28" s="325" t="str">
        <f>IF(D28="","",VLOOKUP(B28,Data!$B$5:$L$502,11,FALSE))</f>
        <v/>
      </c>
      <c r="G28" s="326" t="str">
        <f>IF(D28&gt;0,D28*F28,"-")</f>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69"/>
      <c r="Y28" s="386"/>
      <c r="Z28" s="386"/>
      <c r="AA28" s="386"/>
      <c r="AB28" s="386"/>
    </row>
    <row r="29" spans="1:28" s="440" customFormat="1" ht="17.5" customHeight="1">
      <c r="A29" s="540"/>
      <c r="B29" s="784" t="s">
        <v>1150</v>
      </c>
      <c r="C29" s="785"/>
      <c r="D29" s="510">
        <f>SUM(D17:D28)</f>
        <v>21</v>
      </c>
      <c r="E29" s="463"/>
      <c r="F29" s="351"/>
      <c r="G29" s="351">
        <f>SUM(G17:G28)</f>
        <v>136701.75999999998</v>
      </c>
      <c r="H29" s="462"/>
      <c r="I29" s="462"/>
      <c r="J29" s="462"/>
      <c r="K29" s="351">
        <f>SUM(K17:K28)</f>
        <v>7098</v>
      </c>
      <c r="L29" s="351">
        <f>SUM(L17:L28)</f>
        <v>6328</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37.926000000000002</v>
      </c>
      <c r="X29" s="623"/>
    </row>
    <row r="30" spans="1:28" ht="16.5" customHeight="1">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8">
      <c r="A33" s="400" t="s">
        <v>532</v>
      </c>
      <c r="C33" s="401"/>
      <c r="F33" s="768"/>
      <c r="G33" s="769"/>
      <c r="H33" s="400"/>
      <c r="I33" s="447"/>
      <c r="J33" s="177" t="s">
        <v>94</v>
      </c>
      <c r="K33" s="177"/>
      <c r="L33" s="173"/>
      <c r="V33" s="178"/>
    </row>
    <row r="34" spans="1:28" ht="12" customHeight="1">
      <c r="A34" s="412"/>
      <c r="B34" s="413"/>
      <c r="C34" s="448"/>
      <c r="D34" s="501" t="s">
        <v>95</v>
      </c>
      <c r="F34" s="768"/>
      <c r="G34" s="769"/>
      <c r="H34" s="400" t="s">
        <v>96</v>
      </c>
      <c r="I34" s="447"/>
      <c r="J34" s="177"/>
      <c r="K34" s="177"/>
      <c r="L34" s="173"/>
      <c r="V34" s="178"/>
    </row>
    <row r="35" spans="1:28" ht="13">
      <c r="A35" s="393" t="s">
        <v>97</v>
      </c>
      <c r="B35" s="407"/>
      <c r="C35" s="395"/>
      <c r="D35" s="501" t="s">
        <v>98</v>
      </c>
      <c r="F35" s="88" t="s">
        <v>99</v>
      </c>
      <c r="G35" s="85"/>
      <c r="H35" s="400" t="s">
        <v>89</v>
      </c>
      <c r="I35" s="447"/>
      <c r="J35" s="177" t="s">
        <v>100</v>
      </c>
      <c r="K35" s="177"/>
      <c r="L35" s="173"/>
      <c r="V35" s="178"/>
    </row>
    <row r="36" spans="1:28"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row>
    <row r="37" spans="1:28" ht="16.25" customHeight="1">
      <c r="A37" s="412"/>
      <c r="B37" s="413"/>
      <c r="C37" s="414"/>
      <c r="D37" s="513"/>
      <c r="E37" s="413"/>
      <c r="F37" s="778" t="s">
        <v>1145</v>
      </c>
      <c r="G37" s="782"/>
      <c r="H37" s="778" t="s">
        <v>1144</v>
      </c>
      <c r="I37" s="782"/>
      <c r="J37" s="181" t="s">
        <v>105</v>
      </c>
      <c r="K37" s="181"/>
      <c r="L37" s="762" t="s">
        <v>106</v>
      </c>
      <c r="M37" s="763"/>
      <c r="N37" s="763"/>
      <c r="O37" s="763"/>
      <c r="P37" s="763"/>
      <c r="Q37" s="763"/>
      <c r="R37" s="763"/>
      <c r="S37" s="763"/>
      <c r="T37" s="763"/>
      <c r="U37" s="763"/>
      <c r="V37" s="764"/>
    </row>
    <row r="38" spans="1:28" ht="18" customHeight="1"/>
    <row r="39" spans="1:28" ht="18" customHeight="1"/>
    <row r="40" spans="1:28" ht="35" customHeight="1"/>
    <row r="41" spans="1:28" s="460" customFormat="1" ht="17.25" customHeight="1">
      <c r="A41" s="203" t="s">
        <v>942</v>
      </c>
      <c r="B41" s="169"/>
      <c r="C41" s="203" t="s">
        <v>597</v>
      </c>
      <c r="D41" s="500"/>
      <c r="E41" s="168"/>
      <c r="F41" s="203" t="s">
        <v>936</v>
      </c>
      <c r="G41" s="169"/>
      <c r="H41" s="203" t="s">
        <v>597</v>
      </c>
      <c r="K41" s="225"/>
      <c r="L41" s="225"/>
      <c r="V41" s="226"/>
      <c r="X41" s="624"/>
    </row>
    <row r="42" spans="1:28" s="460" customFormat="1" ht="17.25" customHeight="1">
      <c r="A42" s="203" t="s">
        <v>943</v>
      </c>
      <c r="B42" s="169"/>
      <c r="C42" s="203" t="s">
        <v>947</v>
      </c>
      <c r="D42" s="500"/>
      <c r="E42" s="168"/>
      <c r="F42" s="203" t="s">
        <v>937</v>
      </c>
      <c r="G42" s="169"/>
      <c r="H42" s="203" t="s">
        <v>947</v>
      </c>
      <c r="K42" s="225"/>
      <c r="L42" s="225"/>
      <c r="V42" s="226"/>
      <c r="X42" s="624"/>
    </row>
    <row r="43" spans="1:28" s="460" customFormat="1" ht="17.25" customHeight="1">
      <c r="A43" s="203" t="s">
        <v>944</v>
      </c>
      <c r="B43" s="169"/>
      <c r="C43" s="203" t="s">
        <v>947</v>
      </c>
      <c r="D43" s="500"/>
      <c r="E43" s="168"/>
      <c r="F43" s="203" t="s">
        <v>938</v>
      </c>
      <c r="G43" s="169"/>
      <c r="H43" s="203" t="s">
        <v>597</v>
      </c>
      <c r="K43" s="225"/>
      <c r="L43" s="225"/>
      <c r="V43" s="226"/>
      <c r="X43" s="624"/>
    </row>
    <row r="44" spans="1:28" s="460" customFormat="1" ht="17.25" customHeight="1">
      <c r="A44" s="203" t="s">
        <v>945</v>
      </c>
      <c r="B44" s="169"/>
      <c r="C44" s="203" t="s">
        <v>597</v>
      </c>
      <c r="D44" s="500"/>
      <c r="E44" s="168"/>
      <c r="F44" s="203" t="s">
        <v>939</v>
      </c>
      <c r="G44" s="169"/>
      <c r="H44" s="203" t="s">
        <v>597</v>
      </c>
      <c r="K44" s="225"/>
      <c r="L44" s="225"/>
      <c r="V44" s="226"/>
      <c r="X44" s="624"/>
    </row>
    <row r="45" spans="1:28" s="460" customFormat="1" ht="17.25" customHeight="1">
      <c r="A45" s="203" t="s">
        <v>946</v>
      </c>
      <c r="B45" s="169"/>
      <c r="C45" s="203" t="s">
        <v>597</v>
      </c>
      <c r="D45" s="500"/>
      <c r="E45" s="168"/>
      <c r="F45" s="203" t="s">
        <v>941</v>
      </c>
      <c r="G45" s="169"/>
      <c r="H45" s="203" t="s">
        <v>597</v>
      </c>
      <c r="K45" s="225"/>
      <c r="L45" s="225"/>
      <c r="V45" s="226"/>
      <c r="X45" s="624"/>
    </row>
    <row r="46" spans="1:28" ht="20">
      <c r="A46" s="168"/>
      <c r="B46" s="168"/>
      <c r="C46" s="168"/>
      <c r="D46" s="500"/>
      <c r="E46" s="168"/>
      <c r="F46" s="203" t="s">
        <v>940</v>
      </c>
      <c r="H46" s="203" t="s">
        <v>597</v>
      </c>
    </row>
    <row r="47" spans="1:28" ht="16.5">
      <c r="A47" s="459"/>
      <c r="B47" s="435"/>
      <c r="C47" s="167"/>
      <c r="D47" s="514"/>
      <c r="X47" s="386"/>
      <c r="Y47" s="386">
        <v>209862</v>
      </c>
      <c r="Z47" s="386" t="s">
        <v>383</v>
      </c>
      <c r="AA47" s="468" t="s">
        <v>1142</v>
      </c>
      <c r="AB47" s="468">
        <v>4</v>
      </c>
    </row>
    <row r="48" spans="1:28" ht="16.5">
      <c r="A48" s="450"/>
      <c r="B48" s="435"/>
      <c r="C48" s="167"/>
      <c r="D48" s="514"/>
      <c r="X48" s="386"/>
      <c r="Y48" s="386">
        <v>210714</v>
      </c>
      <c r="Z48" s="386" t="s">
        <v>410</v>
      </c>
      <c r="AA48" s="468" t="s">
        <v>1080</v>
      </c>
      <c r="AB48" s="468">
        <v>4</v>
      </c>
    </row>
    <row r="49" spans="1:28" ht="16.5">
      <c r="A49" s="452"/>
      <c r="B49" s="435"/>
      <c r="C49" s="167"/>
      <c r="D49" s="514"/>
      <c r="X49" s="386"/>
      <c r="Y49" s="386">
        <v>210714</v>
      </c>
      <c r="Z49" s="386" t="s">
        <v>314</v>
      </c>
      <c r="AA49" s="468" t="s">
        <v>1081</v>
      </c>
      <c r="AB49" s="468">
        <v>1</v>
      </c>
    </row>
    <row r="50" spans="1:28" ht="16.5">
      <c r="A50" s="452"/>
      <c r="B50" s="435"/>
      <c r="C50" s="167"/>
      <c r="D50" s="514"/>
      <c r="X50" s="386"/>
      <c r="Y50" s="386">
        <v>210714</v>
      </c>
      <c r="Z50" s="386" t="s">
        <v>41</v>
      </c>
      <c r="AA50" s="468" t="s">
        <v>1139</v>
      </c>
      <c r="AB50" s="468">
        <v>5</v>
      </c>
    </row>
    <row r="51" spans="1:28" ht="16.5">
      <c r="A51" s="452"/>
      <c r="B51" s="435"/>
      <c r="C51" s="167"/>
      <c r="D51" s="514"/>
      <c r="X51" s="386"/>
      <c r="Y51" s="386">
        <v>211790</v>
      </c>
      <c r="Z51" s="386" t="s">
        <v>354</v>
      </c>
      <c r="AA51" s="468" t="s">
        <v>1087</v>
      </c>
      <c r="AB51" s="468">
        <v>1</v>
      </c>
    </row>
    <row r="52" spans="1:28" ht="16.5">
      <c r="A52" s="452"/>
      <c r="B52" s="435"/>
      <c r="C52" s="167"/>
      <c r="D52" s="514"/>
      <c r="X52" s="386"/>
      <c r="Y52" s="386">
        <v>211790</v>
      </c>
      <c r="Z52" s="386" t="s">
        <v>397</v>
      </c>
      <c r="AA52" s="468" t="s">
        <v>1106</v>
      </c>
      <c r="AB52" s="468">
        <v>1</v>
      </c>
    </row>
    <row r="53" spans="1:28" ht="16.5">
      <c r="A53" s="452"/>
      <c r="B53" s="435"/>
      <c r="C53" s="167"/>
      <c r="D53" s="514"/>
      <c r="X53" s="386"/>
      <c r="Y53" s="386">
        <v>211790</v>
      </c>
      <c r="Z53" s="386" t="s">
        <v>704</v>
      </c>
      <c r="AA53" s="468" t="s">
        <v>1092</v>
      </c>
      <c r="AB53" s="468">
        <v>5</v>
      </c>
    </row>
    <row r="54" spans="1:28" ht="16.5">
      <c r="A54" s="435"/>
      <c r="B54" s="435"/>
      <c r="C54" s="167"/>
      <c r="D54" s="514"/>
      <c r="X54" s="386"/>
      <c r="Y54" s="386">
        <v>211790</v>
      </c>
      <c r="Z54" s="386" t="s">
        <v>883</v>
      </c>
      <c r="AA54" s="468" t="s">
        <v>1093</v>
      </c>
      <c r="AB54" s="468">
        <v>1</v>
      </c>
    </row>
    <row r="55" spans="1:28" ht="16.5">
      <c r="A55" s="452"/>
      <c r="B55" s="435"/>
      <c r="C55" s="167"/>
      <c r="D55" s="514"/>
      <c r="X55" s="386"/>
      <c r="Y55" s="386">
        <v>211790</v>
      </c>
      <c r="Z55" s="386" t="s">
        <v>884</v>
      </c>
      <c r="AA55" s="468" t="s">
        <v>1140</v>
      </c>
      <c r="AB55" s="468">
        <v>1</v>
      </c>
    </row>
    <row r="56" spans="1:28" ht="16.5">
      <c r="A56" s="452"/>
      <c r="B56" s="435"/>
      <c r="C56" s="167"/>
      <c r="D56" s="514"/>
      <c r="X56" s="386"/>
      <c r="Y56" s="386">
        <v>211790</v>
      </c>
      <c r="Z56" s="386" t="s">
        <v>887</v>
      </c>
      <c r="AA56" s="468" t="s">
        <v>1109</v>
      </c>
      <c r="AB56" s="468">
        <v>2</v>
      </c>
    </row>
    <row r="57" spans="1:28" ht="16.5">
      <c r="A57" s="452"/>
      <c r="B57" s="435"/>
      <c r="C57" s="167"/>
      <c r="D57" s="514"/>
      <c r="X57" s="386"/>
      <c r="Y57" s="386">
        <v>211790</v>
      </c>
      <c r="Z57" s="386" t="s">
        <v>888</v>
      </c>
      <c r="AA57" s="468" t="s">
        <v>1077</v>
      </c>
      <c r="AB57" s="468">
        <v>10</v>
      </c>
    </row>
    <row r="58" spans="1:28" ht="16.5">
      <c r="A58" s="452"/>
      <c r="B58" s="435"/>
      <c r="C58" s="167"/>
      <c r="D58" s="514"/>
      <c r="X58" s="386"/>
      <c r="Y58" s="386">
        <v>211790</v>
      </c>
      <c r="Z58" s="386" t="s">
        <v>562</v>
      </c>
      <c r="AA58" s="468" t="s">
        <v>1079</v>
      </c>
      <c r="AB58" s="468">
        <v>1</v>
      </c>
    </row>
    <row r="59" spans="1:28" ht="16.5">
      <c r="A59" s="452"/>
      <c r="B59" s="435"/>
      <c r="C59" s="167"/>
      <c r="D59" s="514"/>
      <c r="X59" s="386"/>
      <c r="Y59" s="386">
        <v>211790</v>
      </c>
      <c r="Z59" s="386" t="s">
        <v>365</v>
      </c>
      <c r="AA59" s="468" t="s">
        <v>1076</v>
      </c>
      <c r="AB59" s="468">
        <v>10</v>
      </c>
    </row>
    <row r="60" spans="1:28" ht="16.5">
      <c r="A60" s="452"/>
      <c r="B60" s="435"/>
      <c r="C60" s="167"/>
      <c r="D60" s="514"/>
      <c r="X60" s="386"/>
      <c r="Y60" s="386">
        <v>211790</v>
      </c>
      <c r="Z60" s="386" t="s">
        <v>41</v>
      </c>
      <c r="AA60" s="468" t="s">
        <v>1139</v>
      </c>
      <c r="AB60" s="468">
        <v>2</v>
      </c>
    </row>
    <row r="61" spans="1:28" ht="14">
      <c r="A61" s="452"/>
      <c r="B61" s="435"/>
      <c r="C61" s="167"/>
      <c r="D61" s="514"/>
      <c r="X61" s="386"/>
    </row>
    <row r="62" spans="1:28" ht="14">
      <c r="A62" s="452"/>
      <c r="B62" s="435"/>
      <c r="C62" s="167"/>
      <c r="D62" s="514"/>
      <c r="X62" s="386"/>
    </row>
    <row r="63" spans="1:28" ht="14">
      <c r="A63" s="452"/>
      <c r="B63" s="435"/>
      <c r="C63" s="167"/>
      <c r="D63" s="514"/>
      <c r="X63" s="386"/>
    </row>
    <row r="64" spans="1:28" ht="14">
      <c r="A64" s="452"/>
      <c r="B64" s="435"/>
      <c r="C64" s="167"/>
      <c r="D64" s="514"/>
      <c r="X64" s="386"/>
    </row>
    <row r="65" spans="1:26" ht="14">
      <c r="A65" s="452"/>
      <c r="B65" s="435"/>
      <c r="C65" s="167"/>
      <c r="D65" s="514"/>
      <c r="X65" s="386"/>
    </row>
    <row r="66" spans="1:26" ht="14">
      <c r="A66" s="452"/>
      <c r="B66" s="435"/>
      <c r="C66" s="167"/>
      <c r="D66" s="514"/>
      <c r="X66" s="386"/>
    </row>
    <row r="67" spans="1:26" ht="14">
      <c r="A67" s="452"/>
      <c r="B67" s="435"/>
      <c r="C67" s="167"/>
      <c r="D67" s="514"/>
      <c r="X67" s="386"/>
    </row>
    <row r="68" spans="1:26" ht="14">
      <c r="A68" s="435"/>
      <c r="B68" s="435"/>
      <c r="C68" s="167"/>
      <c r="D68" s="514"/>
      <c r="X68" s="386"/>
    </row>
    <row r="69" spans="1:26" ht="14">
      <c r="B69" s="435"/>
      <c r="C69" s="167"/>
      <c r="D69" s="514"/>
      <c r="X69" s="632"/>
      <c r="Y69" s="501"/>
      <c r="Z69" s="501"/>
    </row>
    <row r="70" spans="1:26" ht="14">
      <c r="B70" s="435"/>
      <c r="C70" s="167"/>
      <c r="D70" s="514"/>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row r="80" spans="1:26" ht="14">
      <c r="B80" s="435"/>
      <c r="C80" s="167"/>
      <c r="D80" s="514"/>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16D38-E06F-48B0-866D-980E6D21F6B2}">
  <sheetPr>
    <pageSetUpPr fitToPage="1"/>
  </sheetPr>
  <dimension ref="A1:AD84"/>
  <sheetViews>
    <sheetView topLeftCell="A13" zoomScale="70" zoomScaleNormal="70" zoomScaleSheetLayoutView="115" workbookViewId="0">
      <selection activeCell="I20" sqref="I20"/>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71" customWidth="1"/>
    <col min="25" max="25" width="31.54296875" style="386" customWidth="1"/>
    <col min="26" max="26" width="2.90625" style="386" customWidth="1"/>
    <col min="27" max="27" width="11.36328125" style="386" customWidth="1"/>
    <col min="28" max="28" width="9.1796875" style="386" customWidth="1"/>
    <col min="29" max="29" width="42.36328125" style="386" bestFit="1" customWidth="1"/>
    <col min="30"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70"/>
      <c r="I10" s="671"/>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1131</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71"/>
      <c r="Y18" s="386"/>
      <c r="Z18" s="386"/>
    </row>
    <row r="19" spans="1:28" s="468" customFormat="1" ht="19.25" customHeight="1">
      <c r="A19" s="540">
        <v>1</v>
      </c>
      <c r="B19" s="584" t="s">
        <v>398</v>
      </c>
      <c r="C19" s="324" t="str">
        <f>IF(D19="","",VLOOKUP(B19,Data!$B$5:$L$502,2,FALSE))</f>
        <v>ZW44790</v>
      </c>
      <c r="D19" s="485">
        <v>1</v>
      </c>
      <c r="E19" s="525" t="s">
        <v>528</v>
      </c>
      <c r="F19" s="325">
        <f>IF(D19="","",VLOOKUP(B19,Data!$B$5:$L$502,11,FALSE))</f>
        <v>2531</v>
      </c>
      <c r="G19" s="326">
        <f>IF(D19&gt;0,D19*F19,"-")</f>
        <v>2531</v>
      </c>
      <c r="H19" s="327" t="str">
        <f>IF(D19="","",VLOOKUP(B19,Data!$B$5:$D$502,3,FALSE))</f>
        <v>C/T</v>
      </c>
      <c r="I19" s="327" t="str">
        <f>IF(D19="","",VLOOKUP(B19,Data!$B$5:$M$502,12,FALSE))</f>
        <v>Indonesia</v>
      </c>
      <c r="J19" s="356" t="s">
        <v>1132</v>
      </c>
      <c r="K19" s="325">
        <f>IF(D19="","",VLOOKUP(B19,Data!$B$5:$E$502,4,FALSE)*D19)</f>
        <v>267</v>
      </c>
      <c r="L19" s="325">
        <f>IF(D19="","",VLOOKUP(B19,Data!$B$5:$F$502,5,FALSE)*D19)</f>
        <v>242</v>
      </c>
      <c r="M19" s="357"/>
      <c r="N19" s="358"/>
      <c r="O19" s="359"/>
      <c r="P19" s="360"/>
      <c r="Q19" s="359"/>
      <c r="R19" s="359"/>
      <c r="S19" s="360"/>
      <c r="T19" s="361"/>
      <c r="U19" s="360"/>
      <c r="V19" s="334">
        <f>IF(D19="","",VLOOKUP(B19,Data!$B$5:$J$502,9,FALSE)*D19)</f>
        <v>1.488</v>
      </c>
      <c r="X19" s="671"/>
      <c r="Y19" s="386"/>
      <c r="Z19" s="386"/>
    </row>
    <row r="20" spans="1:28" s="468" customFormat="1" ht="19.25" customHeight="1">
      <c r="A20" s="540">
        <v>2</v>
      </c>
      <c r="B20" s="584" t="s">
        <v>894</v>
      </c>
      <c r="C20" s="324" t="str">
        <f>IF(D20="","",VLOOKUP(B20,Data!$B$5:$L$502,2,FALSE))</f>
        <v>VCM7910</v>
      </c>
      <c r="D20" s="485">
        <v>1</v>
      </c>
      <c r="E20" s="312"/>
      <c r="F20" s="325">
        <f>IF(D20="","",VLOOKUP(B20,Data!$B$5:$L$502,11,FALSE))</f>
        <v>2518.09</v>
      </c>
      <c r="G20" s="326">
        <f t="shared" ref="G20:G25" si="0">IF(D20&gt;0,D20*F20,"-")</f>
        <v>2518.09</v>
      </c>
      <c r="H20" s="327" t="str">
        <f>IF(D20="","",VLOOKUP(B20,Data!$B$5:$D$502,3,FALSE))</f>
        <v>C/T</v>
      </c>
      <c r="I20" s="327" t="str">
        <f>IF(D20="","",VLOOKUP(B20,Data!$B$5:$M$502,12,FALSE))</f>
        <v>Indonesia</v>
      </c>
      <c r="J20" s="356" t="s">
        <v>1132</v>
      </c>
      <c r="K20" s="325">
        <f>IF(D20="","",VLOOKUP(B20,Data!$B$5:$E$502,4,FALSE)*D20)</f>
        <v>260</v>
      </c>
      <c r="L20" s="325">
        <f>IF(D20="","",VLOOKUP(B20,Data!$B$5:$F$502,5,FALSE)*D20)</f>
        <v>235</v>
      </c>
      <c r="M20" s="357"/>
      <c r="N20" s="358"/>
      <c r="O20" s="359"/>
      <c r="P20" s="360"/>
      <c r="Q20" s="359"/>
      <c r="R20" s="359"/>
      <c r="S20" s="360"/>
      <c r="T20" s="361"/>
      <c r="U20" s="360"/>
      <c r="V20" s="334">
        <f>IF(D20="","",VLOOKUP(B20,Data!$B$5:$J$502,9,FALSE)*D20)</f>
        <v>1.407</v>
      </c>
      <c r="X20" s="671"/>
      <c r="Y20" s="386"/>
      <c r="Z20" s="386"/>
    </row>
    <row r="21" spans="1:28" s="468" customFormat="1" ht="19.25" customHeight="1">
      <c r="A21" s="540">
        <v>3</v>
      </c>
      <c r="B21" s="584" t="s">
        <v>892</v>
      </c>
      <c r="C21" s="324" t="str">
        <f>IF(D21="","",VLOOKUP(B21,Data!$B$5:$L$502,2,FALSE))</f>
        <v>VCM7890</v>
      </c>
      <c r="D21" s="485">
        <v>3</v>
      </c>
      <c r="E21" s="525" t="s">
        <v>529</v>
      </c>
      <c r="F21" s="325">
        <f>IF(D21="","",VLOOKUP(B21,Data!$B$5:$L$502,11,FALSE))</f>
        <v>2253.08</v>
      </c>
      <c r="G21" s="326">
        <f t="shared" si="0"/>
        <v>6759.24</v>
      </c>
      <c r="H21" s="327" t="str">
        <f>IF(D21="","",VLOOKUP(B21,Data!$B$5:$D$502,3,FALSE))</f>
        <v>C/T</v>
      </c>
      <c r="I21" s="327" t="str">
        <f>IF(D21="","",VLOOKUP(B21,Data!$B$5:$M$502,12,FALSE))</f>
        <v>Indonesia</v>
      </c>
      <c r="J21" s="356" t="s">
        <v>1132</v>
      </c>
      <c r="K21" s="325">
        <f>IF(D21="","",VLOOKUP(B21,Data!$B$5:$E$502,4,FALSE)*D21)</f>
        <v>780</v>
      </c>
      <c r="L21" s="325">
        <f>IF(D21="","",VLOOKUP(B21,Data!$B$5:$F$502,5,FALSE)*D21)</f>
        <v>705</v>
      </c>
      <c r="M21" s="357"/>
      <c r="N21" s="358"/>
      <c r="O21" s="359"/>
      <c r="P21" s="360"/>
      <c r="Q21" s="359"/>
      <c r="R21" s="359"/>
      <c r="S21" s="360"/>
      <c r="T21" s="361"/>
      <c r="U21" s="360"/>
      <c r="V21" s="334">
        <f>IF(D21="","",VLOOKUP(B21,Data!$B$5:$J$502,9,FALSE)*D21)</f>
        <v>4.2210000000000001</v>
      </c>
      <c r="X21" s="671"/>
      <c r="Y21" s="386"/>
      <c r="Z21" s="386"/>
    </row>
    <row r="22" spans="1:28" s="468" customFormat="1" ht="19.25" customHeight="1">
      <c r="A22" s="540">
        <v>4</v>
      </c>
      <c r="B22" s="584" t="s">
        <v>893</v>
      </c>
      <c r="C22" s="324" t="str">
        <f>IF(D22="","",VLOOKUP(B22,Data!$B$5:$L$502,2,FALSE))</f>
        <v>VCM7900</v>
      </c>
      <c r="D22" s="485">
        <v>4</v>
      </c>
      <c r="E22" s="525"/>
      <c r="F22" s="325">
        <f>IF(D22="","",VLOOKUP(B22,Data!$B$5:$L$502,11,FALSE))</f>
        <v>2696.84</v>
      </c>
      <c r="G22" s="326">
        <f t="shared" si="0"/>
        <v>10787.36</v>
      </c>
      <c r="H22" s="327" t="str">
        <f>IF(D22="","",VLOOKUP(B22,Data!$B$5:$D$502,3,FALSE))</f>
        <v>C/T</v>
      </c>
      <c r="I22" s="327" t="str">
        <f>IF(D22="","",VLOOKUP(B22,Data!$B$5:$M$502,12,FALSE))</f>
        <v>Indonesia</v>
      </c>
      <c r="J22" s="356" t="s">
        <v>1132</v>
      </c>
      <c r="K22" s="325">
        <f>IF(D22="","",VLOOKUP(B22,Data!$B$5:$E$502,4,FALSE)*D22)</f>
        <v>1040</v>
      </c>
      <c r="L22" s="325">
        <f>IF(D22="","",VLOOKUP(B22,Data!$B$5:$F$502,5,FALSE)*D22)</f>
        <v>940</v>
      </c>
      <c r="M22" s="357"/>
      <c r="N22" s="358"/>
      <c r="O22" s="359"/>
      <c r="P22" s="360"/>
      <c r="Q22" s="359"/>
      <c r="R22" s="359"/>
      <c r="S22" s="360"/>
      <c r="T22" s="361"/>
      <c r="U22" s="360"/>
      <c r="V22" s="334">
        <f>IF(D22="","",VLOOKUP(B22,Data!$B$5:$J$502,9,FALSE)*D22)</f>
        <v>5.6280000000000001</v>
      </c>
      <c r="X22" s="671"/>
      <c r="Y22" s="386"/>
      <c r="Z22" s="386"/>
    </row>
    <row r="23" spans="1:28" s="468" customFormat="1" ht="19.25" customHeight="1">
      <c r="A23" s="540">
        <v>5</v>
      </c>
      <c r="B23" s="584" t="s">
        <v>378</v>
      </c>
      <c r="C23" s="324" t="str">
        <f>IF(D23="","",VLOOKUP(B23,Data!$B$5:$L$502,2,FALSE))</f>
        <v>WQ78270</v>
      </c>
      <c r="D23" s="485">
        <v>1</v>
      </c>
      <c r="E23" s="312" t="s">
        <v>982</v>
      </c>
      <c r="F23" s="325">
        <f>IF(D23="","",VLOOKUP(B23,Data!$B$5:$L$502,11,FALSE))</f>
        <v>5429.44</v>
      </c>
      <c r="G23" s="326">
        <f t="shared" si="0"/>
        <v>5429.44</v>
      </c>
      <c r="H23" s="327" t="str">
        <f>IF(D23="","",VLOOKUP(B23,Data!$B$5:$D$502,3,FALSE))</f>
        <v>C/T</v>
      </c>
      <c r="I23" s="327" t="str">
        <f>IF(D23="","",VLOOKUP(B23,Data!$B$5:$M$502,12,FALSE))</f>
        <v>Indonesia</v>
      </c>
      <c r="J23" s="356" t="s">
        <v>1132</v>
      </c>
      <c r="K23" s="325">
        <f>IF(D23="","",VLOOKUP(B23,Data!$B$5:$E$502,4,FALSE)*D23)</f>
        <v>305</v>
      </c>
      <c r="L23" s="325">
        <f>IF(D23="","",VLOOKUP(B23,Data!$B$5:$F$502,5,FALSE)*D23)</f>
        <v>269</v>
      </c>
      <c r="M23" s="357"/>
      <c r="N23" s="358"/>
      <c r="O23" s="359"/>
      <c r="P23" s="360"/>
      <c r="Q23" s="359"/>
      <c r="R23" s="359"/>
      <c r="S23" s="360"/>
      <c r="T23" s="361"/>
      <c r="U23" s="360"/>
      <c r="V23" s="334">
        <f>IF(D23="","",VLOOKUP(B23,Data!$B$5:$J$502,9,FALSE)*D23)</f>
        <v>1.534</v>
      </c>
      <c r="X23" s="671"/>
      <c r="Y23" s="386"/>
      <c r="Z23" s="386"/>
    </row>
    <row r="24" spans="1:28" s="468" customFormat="1" ht="19.25" customHeight="1">
      <c r="A24" s="540">
        <v>6</v>
      </c>
      <c r="B24" s="584" t="s">
        <v>361</v>
      </c>
      <c r="C24" s="324" t="str">
        <f>IF(D24="","",VLOOKUP(B24,Data!$B$5:$L$502,2,FALSE))</f>
        <v>WQ78290</v>
      </c>
      <c r="D24" s="485">
        <v>19</v>
      </c>
      <c r="E24" s="312"/>
      <c r="F24" s="325">
        <f>IF(D24="","",VLOOKUP(B24,Data!$B$5:$L$502,11,FALSE))</f>
        <v>4283.7299999999996</v>
      </c>
      <c r="G24" s="326">
        <f t="shared" si="0"/>
        <v>81390.87</v>
      </c>
      <c r="H24" s="327" t="str">
        <f>IF(D24="","",VLOOKUP(B24,Data!$B$5:$D$502,3,FALSE))</f>
        <v>C/T</v>
      </c>
      <c r="I24" s="327" t="str">
        <f>IF(D24="","",VLOOKUP(B24,Data!$B$5:$M$502,12,FALSE))</f>
        <v>Indonesia</v>
      </c>
      <c r="J24" s="356" t="s">
        <v>1132</v>
      </c>
      <c r="K24" s="325">
        <f>IF(D24="","",VLOOKUP(B24,Data!$B$5:$E$502,4,FALSE)*D24)</f>
        <v>5795</v>
      </c>
      <c r="L24" s="325">
        <f>IF(D24="","",VLOOKUP(B24,Data!$B$5:$F$502,5,FALSE)*D24)</f>
        <v>5111</v>
      </c>
      <c r="M24" s="357"/>
      <c r="N24" s="358"/>
      <c r="O24" s="359"/>
      <c r="P24" s="360"/>
      <c r="Q24" s="359"/>
      <c r="R24" s="359"/>
      <c r="S24" s="360"/>
      <c r="T24" s="361"/>
      <c r="U24" s="360"/>
      <c r="V24" s="334">
        <f>IF(D24="","",VLOOKUP(B24,Data!$B$5:$J$502,9,FALSE)*D24)</f>
        <v>29.146000000000001</v>
      </c>
      <c r="X24" s="671"/>
      <c r="Y24" s="386"/>
      <c r="Z24" s="386"/>
    </row>
    <row r="25" spans="1:28" s="468" customFormat="1" ht="19.25" customHeight="1">
      <c r="A25" s="540">
        <v>7</v>
      </c>
      <c r="B25" s="584" t="s">
        <v>372</v>
      </c>
      <c r="C25" s="324" t="str">
        <f>IF(D25="","",VLOOKUP(B25,Data!$B$5:$L$502,2,FALSE))</f>
        <v>WQ78280</v>
      </c>
      <c r="D25" s="485">
        <v>3</v>
      </c>
      <c r="E25" s="312"/>
      <c r="F25" s="325">
        <f>IF(D25="","",VLOOKUP(B25,Data!$B$5:$L$502,11,FALSE))</f>
        <v>5431.9</v>
      </c>
      <c r="G25" s="326">
        <f t="shared" si="0"/>
        <v>16295.699999999999</v>
      </c>
      <c r="H25" s="327" t="str">
        <f>IF(D25="","",VLOOKUP(B25,Data!$B$5:$D$502,3,FALSE))</f>
        <v>C/T</v>
      </c>
      <c r="I25" s="327" t="str">
        <f>IF(D25="","",VLOOKUP(B25,Data!$B$5:$M$502,12,FALSE))</f>
        <v>Indonesia</v>
      </c>
      <c r="J25" s="356" t="s">
        <v>1132</v>
      </c>
      <c r="K25" s="325">
        <f>IF(D25="","",VLOOKUP(B25,Data!$B$5:$E$502,4,FALSE)*D25)</f>
        <v>915</v>
      </c>
      <c r="L25" s="325">
        <f>IF(D25="","",VLOOKUP(B25,Data!$B$5:$F$502,5,FALSE)*D25)</f>
        <v>807</v>
      </c>
      <c r="M25" s="357"/>
      <c r="N25" s="358"/>
      <c r="O25" s="359"/>
      <c r="P25" s="360"/>
      <c r="Q25" s="359"/>
      <c r="R25" s="359"/>
      <c r="S25" s="360"/>
      <c r="T25" s="361"/>
      <c r="U25" s="360"/>
      <c r="V25" s="334">
        <f>IF(D25="","",VLOOKUP(B25,Data!$B$5:$J$502,9,FALSE)*D25)</f>
        <v>4.6020000000000003</v>
      </c>
      <c r="X25" s="671"/>
      <c r="Y25" s="386"/>
      <c r="Z25" s="386"/>
    </row>
    <row r="26" spans="1:28" s="468" customFormat="1" ht="19.25" customHeight="1">
      <c r="A26" s="540">
        <v>8</v>
      </c>
      <c r="B26" s="584" t="s">
        <v>40</v>
      </c>
      <c r="C26" s="324" t="str">
        <f>IF(D26="","",VLOOKUP(B26,Data!$B$5:$L$502,2,FALSE))</f>
        <v>ZJ54410</v>
      </c>
      <c r="D26" s="485">
        <v>3</v>
      </c>
      <c r="E26" s="312"/>
      <c r="F26" s="325">
        <f>IF(D26="","",VLOOKUP(B26,Data!$B$5:$L$502,11,FALSE))</f>
        <v>4657.7700000000004</v>
      </c>
      <c r="G26" s="326">
        <f t="shared" ref="G26:G32" si="1">IF(D26&gt;0,D26*F26,"-")</f>
        <v>13973.310000000001</v>
      </c>
      <c r="H26" s="327" t="str">
        <f>IF(D26="","",VLOOKUP(B26,Data!$B$5:$D$502,3,FALSE))</f>
        <v>C/T</v>
      </c>
      <c r="I26" s="327" t="str">
        <f>IF(D26="","",VLOOKUP(B26,Data!$B$5:$M$502,12,FALSE))</f>
        <v>Indonesia</v>
      </c>
      <c r="J26" s="356" t="s">
        <v>1132</v>
      </c>
      <c r="K26" s="325">
        <f>IF(D26="","",VLOOKUP(B26,Data!$B$5:$E$502,4,FALSE)*D26)</f>
        <v>915</v>
      </c>
      <c r="L26" s="325">
        <f>IF(D26="","",VLOOKUP(B26,Data!$B$5:$F$502,5,FALSE)*D26)</f>
        <v>807</v>
      </c>
      <c r="M26" s="357"/>
      <c r="N26" s="358"/>
      <c r="O26" s="359"/>
      <c r="P26" s="360"/>
      <c r="Q26" s="359"/>
      <c r="R26" s="359"/>
      <c r="S26" s="360"/>
      <c r="T26" s="361"/>
      <c r="U26" s="360"/>
      <c r="V26" s="334">
        <f>IF(D26="","",VLOOKUP(B26,Data!$B$5:$J$502,9,FALSE)*D26)</f>
        <v>4.6020000000000003</v>
      </c>
      <c r="X26" s="671"/>
      <c r="Y26" s="386"/>
      <c r="Z26" s="386"/>
    </row>
    <row r="27" spans="1:28" s="468" customFormat="1" ht="19.25" customHeight="1">
      <c r="A27" s="540"/>
      <c r="B27" s="672" t="s">
        <v>1146</v>
      </c>
      <c r="C27" s="324" t="str">
        <f>IF(D27="","",VLOOKUP(B27,Data!$B$5:$L$502,2,FALSE))</f>
        <v/>
      </c>
      <c r="D27" s="381"/>
      <c r="E27" s="312"/>
      <c r="F27" s="325" t="str">
        <f>IF(D27="","",VLOOKUP(B27,Data!$B$5:$L$502,11,FALSE))</f>
        <v/>
      </c>
      <c r="G27" s="326" t="str">
        <f t="shared" si="1"/>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71"/>
      <c r="Y27" s="386"/>
      <c r="Z27" s="386"/>
    </row>
    <row r="28" spans="1:28" s="468" customFormat="1" ht="19.25" customHeight="1">
      <c r="A28" s="540">
        <v>9</v>
      </c>
      <c r="B28" s="584" t="s">
        <v>340</v>
      </c>
      <c r="C28" s="324" t="str">
        <f>IF(D28="","",VLOOKUP(B28,Data!$B$5:$L$502,2,FALSE))</f>
        <v>ZE62400</v>
      </c>
      <c r="D28" s="485">
        <v>11</v>
      </c>
      <c r="E28" s="312"/>
      <c r="F28" s="325">
        <f>IF(D28="","",VLOOKUP(B28,Data!$B$5:$L$502,11,FALSE))</f>
        <v>1704.47</v>
      </c>
      <c r="G28" s="326">
        <f t="shared" si="1"/>
        <v>18749.170000000002</v>
      </c>
      <c r="H28" s="327" t="str">
        <f>IF(D28="","",VLOOKUP(B28,Data!$B$5:$D$502,3,FALSE))</f>
        <v>C/T</v>
      </c>
      <c r="I28" s="327" t="str">
        <f>IF(D28="","",VLOOKUP(B28,Data!$B$5:$M$502,12,FALSE))</f>
        <v>Indonesia</v>
      </c>
      <c r="J28" s="356" t="s">
        <v>1147</v>
      </c>
      <c r="K28" s="325">
        <f>IF(D28="","",VLOOKUP(B28,Data!$B$5:$E$502,4,FALSE)*D28)</f>
        <v>2211</v>
      </c>
      <c r="L28" s="325">
        <f>IF(D28="","",VLOOKUP(B28,Data!$B$5:$F$502,5,FALSE)*D28)</f>
        <v>1991</v>
      </c>
      <c r="M28" s="357"/>
      <c r="N28" s="358"/>
      <c r="O28" s="359"/>
      <c r="P28" s="360"/>
      <c r="Q28" s="359"/>
      <c r="R28" s="359"/>
      <c r="S28" s="360"/>
      <c r="T28" s="361"/>
      <c r="U28" s="360"/>
      <c r="V28" s="334">
        <f>IF(D28="","",VLOOKUP(B28,Data!$B$5:$J$502,9,FALSE)*D28)</f>
        <v>12.649999999999999</v>
      </c>
      <c r="X28" s="671"/>
      <c r="Y28" s="386"/>
      <c r="Z28" s="386"/>
    </row>
    <row r="29" spans="1:28" s="468" customFormat="1" ht="19.25" customHeight="1">
      <c r="A29" s="540">
        <v>10</v>
      </c>
      <c r="B29" s="584" t="s">
        <v>350</v>
      </c>
      <c r="C29" s="324" t="str">
        <f>IF(D29="","",VLOOKUP(B29,Data!$B$5:$L$502,2,FALSE))</f>
        <v>ZU05460</v>
      </c>
      <c r="D29" s="485">
        <v>4</v>
      </c>
      <c r="E29" s="312"/>
      <c r="F29" s="325">
        <f>IF(D29="","",VLOOKUP(B29,Data!$B$5:$L$502,11,FALSE))</f>
        <v>5913.05</v>
      </c>
      <c r="G29" s="326">
        <f t="shared" si="1"/>
        <v>23652.2</v>
      </c>
      <c r="H29" s="327" t="str">
        <f>IF(D29="","",VLOOKUP(B29,Data!$B$5:$D$502,3,FALSE))</f>
        <v>C/T</v>
      </c>
      <c r="I29" s="327" t="str">
        <f>IF(D29="","",VLOOKUP(B29,Data!$B$5:$M$502,12,FALSE))</f>
        <v>Indonesia</v>
      </c>
      <c r="J29" s="356" t="s">
        <v>1147</v>
      </c>
      <c r="K29" s="325">
        <f>IF(D29="","",VLOOKUP(B29,Data!$B$5:$E$502,4,FALSE)*D29)</f>
        <v>1352</v>
      </c>
      <c r="L29" s="325">
        <f>IF(D29="","",VLOOKUP(B29,Data!$B$5:$F$502,5,FALSE)*D29)</f>
        <v>1188</v>
      </c>
      <c r="M29" s="357"/>
      <c r="N29" s="358"/>
      <c r="O29" s="359"/>
      <c r="P29" s="360"/>
      <c r="Q29" s="359"/>
      <c r="R29" s="359"/>
      <c r="S29" s="360"/>
      <c r="T29" s="361"/>
      <c r="U29" s="360"/>
      <c r="V29" s="334">
        <f>IF(D29="","",VLOOKUP(B29,Data!$B$5:$J$502,9,FALSE)*D29)</f>
        <v>7.2240000000000002</v>
      </c>
      <c r="X29" s="671"/>
      <c r="Y29" s="386"/>
      <c r="Z29" s="386"/>
    </row>
    <row r="30" spans="1:28" s="468" customFormat="1" ht="19.25" customHeight="1">
      <c r="A30" s="540">
        <v>11</v>
      </c>
      <c r="B30" s="584" t="s">
        <v>40</v>
      </c>
      <c r="C30" s="324" t="str">
        <f>IF(D30="","",VLOOKUP(B30,Data!$B$5:$L$502,2,FALSE))</f>
        <v>ZJ54410</v>
      </c>
      <c r="D30" s="485">
        <v>6</v>
      </c>
      <c r="E30" s="312"/>
      <c r="F30" s="325">
        <f>IF(D30="","",VLOOKUP(B30,Data!$B$5:$L$502,11,FALSE))</f>
        <v>4657.7700000000004</v>
      </c>
      <c r="G30" s="326">
        <f t="shared" si="1"/>
        <v>27946.620000000003</v>
      </c>
      <c r="H30" s="327" t="str">
        <f>IF(D30="","",VLOOKUP(B30,Data!$B$5:$D$502,3,FALSE))</f>
        <v>C/T</v>
      </c>
      <c r="I30" s="327" t="str">
        <f>IF(D30="","",VLOOKUP(B30,Data!$B$5:$M$502,12,FALSE))</f>
        <v>Indonesia</v>
      </c>
      <c r="J30" s="356" t="s">
        <v>1147</v>
      </c>
      <c r="K30" s="325">
        <f>IF(D30="","",VLOOKUP(B30,Data!$B$5:$E$502,4,FALSE)*D30)</f>
        <v>1830</v>
      </c>
      <c r="L30" s="325">
        <f>IF(D30="","",VLOOKUP(B30,Data!$B$5:$F$502,5,FALSE)*D30)</f>
        <v>1614</v>
      </c>
      <c r="M30" s="357"/>
      <c r="N30" s="358"/>
      <c r="O30" s="359"/>
      <c r="P30" s="360"/>
      <c r="Q30" s="359"/>
      <c r="R30" s="359"/>
      <c r="S30" s="360"/>
      <c r="T30" s="361"/>
      <c r="U30" s="360"/>
      <c r="V30" s="334">
        <f>IF(D30="","",VLOOKUP(B30,Data!$B$5:$J$502,9,FALSE)*D30)</f>
        <v>9.2040000000000006</v>
      </c>
      <c r="X30" s="671"/>
      <c r="Y30" s="386"/>
      <c r="Z30" s="386"/>
    </row>
    <row r="31" spans="1:28" s="468" customFormat="1" ht="19.25" customHeight="1">
      <c r="A31" s="540"/>
      <c r="B31" s="584"/>
      <c r="C31" s="324" t="str">
        <f>IF(D31="","",VLOOKUP(B31,Data!$B$5:$L$502,2,FALSE))</f>
        <v/>
      </c>
      <c r="D31" s="485"/>
      <c r="E31" s="312"/>
      <c r="F31" s="325" t="str">
        <f>IF(D31="","",VLOOKUP(B31,Data!$B$5:$L$502,11,FALSE))</f>
        <v/>
      </c>
      <c r="G31" s="326" t="str">
        <f t="shared" si="1"/>
        <v>-</v>
      </c>
      <c r="H31" s="327" t="str">
        <f>IF(D31="","",VLOOKUP(B31,Data!$B$5:$D$502,3,FALSE))</f>
        <v/>
      </c>
      <c r="I31" s="327" t="str">
        <f>IF(D31="","",VLOOKUP(B31,Data!$B$5:$M$502,12,FALSE))</f>
        <v/>
      </c>
      <c r="J31" s="356"/>
      <c r="K31" s="325" t="str">
        <f>IF(D31="","",VLOOKUP(B31,Data!$B$5:$E$502,4,FALSE)*D31)</f>
        <v/>
      </c>
      <c r="L31" s="325" t="str">
        <f>IF(D31="","",VLOOKUP(B31,Data!$B$5:$F$502,5,FALSE)*D31)</f>
        <v/>
      </c>
      <c r="M31" s="228"/>
      <c r="N31" s="295"/>
      <c r="O31" s="296"/>
      <c r="P31" s="229"/>
      <c r="Q31" s="296"/>
      <c r="R31" s="296"/>
      <c r="S31" s="229"/>
      <c r="T31" s="297"/>
      <c r="U31" s="229"/>
      <c r="V31" s="334" t="str">
        <f>IF(D31="","",VLOOKUP(B31,Data!$B$5:$J$502,9,FALSE)*D31)</f>
        <v/>
      </c>
      <c r="X31" s="671"/>
      <c r="Y31" s="386"/>
      <c r="Z31" s="386"/>
      <c r="AA31" s="386"/>
      <c r="AB31" s="386"/>
    </row>
    <row r="32" spans="1:28" s="468" customFormat="1" ht="19.25" customHeight="1">
      <c r="A32" s="540"/>
      <c r="B32" s="499"/>
      <c r="C32" s="324" t="str">
        <f>IF(D32="","",VLOOKUP(B32,Data!$B$5:$L$502,2,FALSE))</f>
        <v/>
      </c>
      <c r="D32" s="485"/>
      <c r="E32" s="312"/>
      <c r="F32" s="325" t="str">
        <f>IF(D32="","",VLOOKUP(B32,Data!$B$5:$L$502,11,FALSE))</f>
        <v/>
      </c>
      <c r="G32" s="326" t="str">
        <f t="shared" si="1"/>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671"/>
      <c r="Y32" s="386"/>
      <c r="Z32" s="386"/>
      <c r="AA32" s="386"/>
      <c r="AB32" s="386"/>
    </row>
    <row r="33" spans="1:30" s="440" customFormat="1" ht="17.5" customHeight="1">
      <c r="A33" s="540"/>
      <c r="B33" s="784"/>
      <c r="C33" s="785"/>
      <c r="D33" s="510">
        <f>SUM(D17:D32)</f>
        <v>56</v>
      </c>
      <c r="E33" s="463"/>
      <c r="F33" s="351"/>
      <c r="G33" s="351">
        <f>SUM(G17:G32)</f>
        <v>210033.00000000003</v>
      </c>
      <c r="H33" s="462"/>
      <c r="I33" s="462"/>
      <c r="J33" s="462"/>
      <c r="K33" s="351">
        <f>SUM(K17:K32)</f>
        <v>15670</v>
      </c>
      <c r="L33" s="351">
        <f>SUM(L17:L32)</f>
        <v>13909</v>
      </c>
      <c r="M33" s="351">
        <f>SUM(M18:M32)</f>
        <v>0</v>
      </c>
      <c r="N33" s="351" t="e">
        <f>SUM(#REF!)</f>
        <v>#REF!</v>
      </c>
      <c r="O33" s="351">
        <f>SUM(O18:O32)</f>
        <v>0</v>
      </c>
      <c r="P33" s="351">
        <f>SUM(P18:P32)</f>
        <v>0</v>
      </c>
      <c r="Q33" s="351" t="e">
        <f>SUM(#REF!)</f>
        <v>#REF!</v>
      </c>
      <c r="R33" s="351">
        <f>SUM(R18:R32)</f>
        <v>0</v>
      </c>
      <c r="S33" s="351">
        <f>SUM(S18:S32)</f>
        <v>0</v>
      </c>
      <c r="T33" s="351"/>
      <c r="U33" s="351">
        <f>SUM(U18:U32)</f>
        <v>0</v>
      </c>
      <c r="V33" s="354">
        <f>SUM(V17:V32)</f>
        <v>81.705999999999989</v>
      </c>
      <c r="X33" s="623"/>
    </row>
    <row r="34" spans="1:30" ht="16.5" customHeight="1">
      <c r="A34" s="540"/>
      <c r="B34" s="786"/>
      <c r="C34" s="787"/>
      <c r="D34" s="511"/>
      <c r="E34" s="412"/>
      <c r="F34" s="183" t="s">
        <v>821</v>
      </c>
      <c r="G34" s="180"/>
      <c r="H34" s="442"/>
      <c r="I34" s="442"/>
      <c r="J34" s="442"/>
      <c r="K34" s="184"/>
      <c r="L34" s="180"/>
      <c r="M34" s="414"/>
      <c r="N34" s="413"/>
      <c r="O34" s="413"/>
      <c r="P34" s="413"/>
      <c r="Q34" s="413"/>
      <c r="R34" s="413"/>
      <c r="S34" s="413"/>
      <c r="T34" s="414"/>
      <c r="U34" s="414"/>
      <c r="V34" s="182"/>
    </row>
    <row r="35" spans="1:30" ht="13">
      <c r="A35" s="393" t="s">
        <v>530</v>
      </c>
      <c r="B35" s="394"/>
      <c r="C35" s="444"/>
      <c r="D35" s="512" t="s">
        <v>538</v>
      </c>
      <c r="E35" s="407"/>
      <c r="F35" s="80" t="s">
        <v>83</v>
      </c>
      <c r="G35" s="84"/>
      <c r="H35" s="423" t="s">
        <v>84</v>
      </c>
      <c r="I35" s="446"/>
      <c r="J35" s="175" t="s">
        <v>85</v>
      </c>
      <c r="K35" s="175"/>
      <c r="L35" s="765" t="s">
        <v>86</v>
      </c>
      <c r="M35" s="766"/>
      <c r="N35" s="766"/>
      <c r="O35" s="766"/>
      <c r="P35" s="766"/>
      <c r="Q35" s="766"/>
      <c r="R35" s="766"/>
      <c r="S35" s="766"/>
      <c r="T35" s="766"/>
      <c r="U35" s="766"/>
      <c r="V35" s="767"/>
    </row>
    <row r="36" spans="1:30" ht="16.5">
      <c r="A36" s="400" t="s">
        <v>531</v>
      </c>
      <c r="C36" s="409"/>
      <c r="D36" s="501" t="s">
        <v>88</v>
      </c>
      <c r="F36" s="768"/>
      <c r="G36" s="769"/>
      <c r="H36" s="400" t="s">
        <v>89</v>
      </c>
      <c r="I36" s="447"/>
      <c r="J36" s="177" t="s">
        <v>90</v>
      </c>
      <c r="K36" s="177"/>
      <c r="L36" s="173"/>
      <c r="V36" s="178"/>
      <c r="AC36" s="468"/>
      <c r="AD36" s="468"/>
    </row>
    <row r="37" spans="1:30">
      <c r="A37" s="400" t="s">
        <v>532</v>
      </c>
      <c r="C37" s="401"/>
      <c r="F37" s="768"/>
      <c r="G37" s="769"/>
      <c r="H37" s="400"/>
      <c r="I37" s="447"/>
      <c r="J37" s="177" t="s">
        <v>94</v>
      </c>
      <c r="K37" s="177"/>
      <c r="L37" s="173"/>
      <c r="V37" s="178"/>
    </row>
    <row r="38" spans="1:30" ht="12" customHeight="1">
      <c r="A38" s="412"/>
      <c r="B38" s="413"/>
      <c r="C38" s="448"/>
      <c r="D38" s="501" t="s">
        <v>95</v>
      </c>
      <c r="F38" s="768"/>
      <c r="G38" s="769"/>
      <c r="H38" s="400" t="s">
        <v>96</v>
      </c>
      <c r="I38" s="447"/>
      <c r="J38" s="177"/>
      <c r="K38" s="177"/>
      <c r="L38" s="173"/>
      <c r="V38" s="178"/>
    </row>
    <row r="39" spans="1:30" ht="13">
      <c r="A39" s="393" t="s">
        <v>97</v>
      </c>
      <c r="B39" s="407"/>
      <c r="C39" s="395"/>
      <c r="D39" s="501" t="s">
        <v>98</v>
      </c>
      <c r="F39" s="88" t="s">
        <v>99</v>
      </c>
      <c r="G39" s="85"/>
      <c r="H39" s="400" t="s">
        <v>89</v>
      </c>
      <c r="I39" s="447"/>
      <c r="J39" s="177" t="s">
        <v>100</v>
      </c>
      <c r="K39" s="177"/>
      <c r="L39" s="173"/>
      <c r="V39" s="178"/>
    </row>
    <row r="40" spans="1:30" ht="14.25" customHeight="1">
      <c r="A40" s="400" t="s">
        <v>546</v>
      </c>
      <c r="C40" s="401"/>
      <c r="D40" s="501" t="s">
        <v>101</v>
      </c>
      <c r="F40" s="89"/>
      <c r="G40" s="187"/>
      <c r="H40" s="400" t="s">
        <v>102</v>
      </c>
      <c r="I40" s="447"/>
      <c r="J40" s="177" t="s">
        <v>533</v>
      </c>
      <c r="K40" s="177"/>
      <c r="L40" s="770" t="s">
        <v>104</v>
      </c>
      <c r="M40" s="771"/>
      <c r="N40" s="771"/>
      <c r="O40" s="771"/>
      <c r="P40" s="771"/>
      <c r="Q40" s="771"/>
      <c r="R40" s="771"/>
      <c r="S40" s="771"/>
      <c r="T40" s="771"/>
      <c r="U40" s="771"/>
      <c r="V40" s="772"/>
    </row>
    <row r="41" spans="1:30" ht="16.25" customHeight="1">
      <c r="A41" s="412"/>
      <c r="B41" s="413"/>
      <c r="C41" s="414"/>
      <c r="D41" s="513"/>
      <c r="E41" s="413"/>
      <c r="F41" s="778" t="s">
        <v>1152</v>
      </c>
      <c r="G41" s="782"/>
      <c r="H41" s="778" t="s">
        <v>1151</v>
      </c>
      <c r="I41" s="782"/>
      <c r="J41" s="181" t="s">
        <v>105</v>
      </c>
      <c r="K41" s="181"/>
      <c r="L41" s="762" t="s">
        <v>106</v>
      </c>
      <c r="M41" s="763"/>
      <c r="N41" s="763"/>
      <c r="O41" s="763"/>
      <c r="P41" s="763"/>
      <c r="Q41" s="763"/>
      <c r="R41" s="763"/>
      <c r="S41" s="763"/>
      <c r="T41" s="763"/>
      <c r="U41" s="763"/>
      <c r="V41" s="764"/>
    </row>
    <row r="42" spans="1:30" ht="18" customHeight="1"/>
    <row r="43" spans="1:30" ht="18" customHeight="1"/>
    <row r="44" spans="1:30" ht="35" customHeight="1"/>
    <row r="45" spans="1:30" s="460" customFormat="1" ht="17.25" customHeight="1">
      <c r="A45" s="203" t="s">
        <v>942</v>
      </c>
      <c r="B45" s="169"/>
      <c r="C45" s="203" t="s">
        <v>597</v>
      </c>
      <c r="D45" s="500"/>
      <c r="E45" s="168"/>
      <c r="F45" s="203" t="s">
        <v>936</v>
      </c>
      <c r="G45" s="169"/>
      <c r="H45" s="203" t="s">
        <v>597</v>
      </c>
      <c r="K45" s="225"/>
      <c r="L45" s="225"/>
      <c r="V45" s="226"/>
      <c r="X45" s="624"/>
    </row>
    <row r="46" spans="1:30" s="460" customFormat="1" ht="17.25" customHeight="1">
      <c r="A46" s="203" t="s">
        <v>943</v>
      </c>
      <c r="B46" s="169"/>
      <c r="C46" s="203" t="s">
        <v>947</v>
      </c>
      <c r="D46" s="500"/>
      <c r="E46" s="168"/>
      <c r="F46" s="203" t="s">
        <v>937</v>
      </c>
      <c r="G46" s="169"/>
      <c r="H46" s="203" t="s">
        <v>947</v>
      </c>
      <c r="K46" s="225"/>
      <c r="L46" s="225"/>
      <c r="V46" s="226"/>
      <c r="X46" s="624"/>
    </row>
    <row r="47" spans="1:30" s="460" customFormat="1" ht="17.25" customHeight="1">
      <c r="A47" s="203" t="s">
        <v>944</v>
      </c>
      <c r="B47" s="169"/>
      <c r="C47" s="203" t="s">
        <v>947</v>
      </c>
      <c r="D47" s="500"/>
      <c r="E47" s="168"/>
      <c r="F47" s="203" t="s">
        <v>938</v>
      </c>
      <c r="G47" s="169"/>
      <c r="H47" s="203" t="s">
        <v>597</v>
      </c>
      <c r="K47" s="225"/>
      <c r="L47" s="225"/>
      <c r="V47" s="226"/>
      <c r="X47" s="624"/>
    </row>
    <row r="48" spans="1:30" s="460" customFormat="1" ht="17.25" customHeight="1">
      <c r="A48" s="203" t="s">
        <v>945</v>
      </c>
      <c r="B48" s="169"/>
      <c r="C48" s="203" t="s">
        <v>597</v>
      </c>
      <c r="D48" s="500"/>
      <c r="E48" s="168"/>
      <c r="F48" s="203" t="s">
        <v>939</v>
      </c>
      <c r="G48" s="169"/>
      <c r="H48" s="203" t="s">
        <v>597</v>
      </c>
      <c r="K48" s="225"/>
      <c r="L48" s="225"/>
      <c r="V48" s="226"/>
      <c r="X48" s="624"/>
      <c r="AC48" s="468" t="s">
        <v>1107</v>
      </c>
      <c r="AD48" s="468">
        <v>1</v>
      </c>
    </row>
    <row r="49" spans="1:30" s="460" customFormat="1" ht="17.25" customHeight="1">
      <c r="A49" s="203" t="s">
        <v>946</v>
      </c>
      <c r="B49" s="169"/>
      <c r="C49" s="203" t="s">
        <v>597</v>
      </c>
      <c r="D49" s="500"/>
      <c r="E49" s="168"/>
      <c r="F49" s="203" t="s">
        <v>941</v>
      </c>
      <c r="G49" s="169"/>
      <c r="H49" s="203" t="s">
        <v>597</v>
      </c>
      <c r="K49" s="225"/>
      <c r="L49" s="225"/>
      <c r="V49" s="226"/>
      <c r="X49" s="624"/>
      <c r="AC49" s="468" t="s">
        <v>1093</v>
      </c>
      <c r="AD49" s="468">
        <v>1</v>
      </c>
    </row>
    <row r="50" spans="1:30" ht="20">
      <c r="A50" s="168"/>
      <c r="B50" s="168"/>
      <c r="C50" s="168"/>
      <c r="D50" s="500"/>
      <c r="E50" s="168"/>
      <c r="F50" s="203" t="s">
        <v>940</v>
      </c>
      <c r="H50" s="203" t="s">
        <v>597</v>
      </c>
      <c r="AC50" s="468" t="s">
        <v>1109</v>
      </c>
      <c r="AD50" s="468">
        <v>3</v>
      </c>
    </row>
    <row r="51" spans="1:30" ht="16.5">
      <c r="A51" s="459"/>
      <c r="B51" s="435"/>
      <c r="C51" s="167"/>
      <c r="D51" s="514"/>
      <c r="X51" s="386"/>
      <c r="Y51" s="386">
        <v>209862</v>
      </c>
      <c r="Z51" s="386" t="s">
        <v>383</v>
      </c>
      <c r="AA51" s="468" t="s">
        <v>1142</v>
      </c>
      <c r="AB51" s="468">
        <v>4</v>
      </c>
      <c r="AC51" s="468" t="s">
        <v>1077</v>
      </c>
      <c r="AD51" s="468">
        <v>4</v>
      </c>
    </row>
    <row r="52" spans="1:30" ht="16.5">
      <c r="A52" s="450"/>
      <c r="B52" s="435"/>
      <c r="C52" s="167"/>
      <c r="D52" s="514"/>
      <c r="X52" s="386"/>
      <c r="Y52" s="386">
        <v>210714</v>
      </c>
      <c r="Z52" s="386" t="s">
        <v>410</v>
      </c>
      <c r="AA52" s="468" t="s">
        <v>1080</v>
      </c>
      <c r="AB52" s="468">
        <v>4</v>
      </c>
      <c r="AC52" s="468" t="s">
        <v>1153</v>
      </c>
      <c r="AD52" s="468">
        <v>1</v>
      </c>
    </row>
    <row r="53" spans="1:30" ht="16.5">
      <c r="A53" s="452"/>
      <c r="B53" s="435"/>
      <c r="C53" s="167"/>
      <c r="D53" s="514"/>
      <c r="X53" s="386"/>
      <c r="Y53" s="386">
        <v>210714</v>
      </c>
      <c r="Z53" s="386" t="s">
        <v>314</v>
      </c>
      <c r="AA53" s="468" t="s">
        <v>1081</v>
      </c>
      <c r="AB53" s="468">
        <v>1</v>
      </c>
      <c r="AC53" s="468" t="s">
        <v>1076</v>
      </c>
      <c r="AD53" s="468">
        <v>19</v>
      </c>
    </row>
    <row r="54" spans="1:30" ht="16.5">
      <c r="A54" s="452"/>
      <c r="B54" s="435"/>
      <c r="C54" s="167"/>
      <c r="D54" s="514"/>
      <c r="X54" s="386"/>
      <c r="Y54" s="386">
        <v>210714</v>
      </c>
      <c r="Z54" s="386" t="s">
        <v>41</v>
      </c>
      <c r="AA54" s="468" t="s">
        <v>1139</v>
      </c>
      <c r="AB54" s="468">
        <v>5</v>
      </c>
      <c r="AC54" s="468" t="s">
        <v>1082</v>
      </c>
      <c r="AD54" s="468">
        <v>3</v>
      </c>
    </row>
    <row r="55" spans="1:30" ht="16.5">
      <c r="A55" s="452"/>
      <c r="B55" s="435"/>
      <c r="C55" s="167"/>
      <c r="D55" s="514"/>
      <c r="X55" s="386"/>
      <c r="Y55" s="386">
        <v>211790</v>
      </c>
      <c r="Z55" s="386" t="s">
        <v>354</v>
      </c>
      <c r="AA55" s="468" t="s">
        <v>1087</v>
      </c>
      <c r="AB55" s="468">
        <v>1</v>
      </c>
      <c r="AC55" s="468" t="s">
        <v>1139</v>
      </c>
      <c r="AD55" s="468">
        <v>3</v>
      </c>
    </row>
    <row r="56" spans="1:30" ht="16.5">
      <c r="A56" s="452"/>
      <c r="B56" s="435"/>
      <c r="C56" s="167"/>
      <c r="D56" s="514"/>
      <c r="X56" s="386"/>
      <c r="Y56" s="386">
        <v>211790</v>
      </c>
      <c r="Z56" s="386" t="s">
        <v>397</v>
      </c>
      <c r="AA56" s="468" t="s">
        <v>1106</v>
      </c>
      <c r="AB56" s="468">
        <v>1</v>
      </c>
      <c r="AC56" s="468" t="s">
        <v>1083</v>
      </c>
      <c r="AD56" s="468">
        <v>11</v>
      </c>
    </row>
    <row r="57" spans="1:30" ht="16.5">
      <c r="A57" s="452"/>
      <c r="B57" s="435"/>
      <c r="C57" s="167"/>
      <c r="D57" s="514"/>
      <c r="X57" s="386"/>
      <c r="Y57" s="386">
        <v>211790</v>
      </c>
      <c r="Z57" s="386" t="s">
        <v>704</v>
      </c>
      <c r="AA57" s="468" t="s">
        <v>1092</v>
      </c>
      <c r="AB57" s="468">
        <v>5</v>
      </c>
      <c r="AC57" s="468" t="s">
        <v>1079</v>
      </c>
      <c r="AD57" s="468">
        <v>9</v>
      </c>
    </row>
    <row r="58" spans="1:30" ht="16.5">
      <c r="A58" s="435"/>
      <c r="B58" s="435"/>
      <c r="C58" s="167"/>
      <c r="D58" s="514"/>
      <c r="X58" s="386"/>
      <c r="Y58" s="386">
        <v>211790</v>
      </c>
      <c r="Z58" s="386" t="s">
        <v>883</v>
      </c>
      <c r="AA58" s="468" t="s">
        <v>1093</v>
      </c>
      <c r="AB58" s="468">
        <v>1</v>
      </c>
      <c r="AC58" s="468" t="s">
        <v>1080</v>
      </c>
      <c r="AD58" s="468">
        <v>4</v>
      </c>
    </row>
    <row r="59" spans="1:30" ht="16.5">
      <c r="A59" s="452"/>
      <c r="B59" s="435"/>
      <c r="C59" s="167"/>
      <c r="D59" s="514"/>
      <c r="X59" s="386"/>
      <c r="Y59" s="386">
        <v>211790</v>
      </c>
      <c r="Z59" s="386" t="s">
        <v>884</v>
      </c>
      <c r="AA59" s="468" t="s">
        <v>1140</v>
      </c>
      <c r="AB59" s="468">
        <v>1</v>
      </c>
      <c r="AC59" s="468" t="s">
        <v>1139</v>
      </c>
      <c r="AD59" s="468">
        <v>6</v>
      </c>
    </row>
    <row r="60" spans="1:30" ht="16.5">
      <c r="A60" s="452"/>
      <c r="B60" s="435"/>
      <c r="C60" s="167"/>
      <c r="D60" s="514"/>
      <c r="X60" s="386"/>
      <c r="Y60" s="386">
        <v>211790</v>
      </c>
      <c r="Z60" s="386" t="s">
        <v>887</v>
      </c>
      <c r="AA60" s="468" t="s">
        <v>1109</v>
      </c>
      <c r="AB60" s="468">
        <v>2</v>
      </c>
    </row>
    <row r="61" spans="1:30" ht="16.5">
      <c r="A61" s="452"/>
      <c r="B61" s="435"/>
      <c r="C61" s="167"/>
      <c r="D61" s="514"/>
      <c r="X61" s="386"/>
      <c r="Y61" s="386">
        <v>211790</v>
      </c>
      <c r="Z61" s="386" t="s">
        <v>888</v>
      </c>
      <c r="AA61" s="468" t="s">
        <v>1077</v>
      </c>
      <c r="AB61" s="468">
        <v>10</v>
      </c>
    </row>
    <row r="62" spans="1:30" ht="16.5">
      <c r="A62" s="452"/>
      <c r="B62" s="435"/>
      <c r="C62" s="167"/>
      <c r="D62" s="514"/>
      <c r="X62" s="386"/>
      <c r="Y62" s="386">
        <v>211790</v>
      </c>
      <c r="Z62" s="386" t="s">
        <v>562</v>
      </c>
      <c r="AA62" s="468" t="s">
        <v>1079</v>
      </c>
      <c r="AB62" s="468">
        <v>1</v>
      </c>
    </row>
    <row r="63" spans="1:30" ht="16.5">
      <c r="A63" s="452"/>
      <c r="B63" s="435"/>
      <c r="C63" s="167"/>
      <c r="D63" s="514"/>
      <c r="X63" s="386"/>
      <c r="Y63" s="386">
        <v>211790</v>
      </c>
      <c r="Z63" s="386" t="s">
        <v>365</v>
      </c>
      <c r="AA63" s="468" t="s">
        <v>1076</v>
      </c>
      <c r="AB63" s="468">
        <v>10</v>
      </c>
    </row>
    <row r="64" spans="1:30" ht="16.5">
      <c r="A64" s="452"/>
      <c r="B64" s="435"/>
      <c r="C64" s="167"/>
      <c r="D64" s="514"/>
      <c r="X64" s="386"/>
      <c r="Y64" s="386">
        <v>211790</v>
      </c>
      <c r="Z64" s="386" t="s">
        <v>41</v>
      </c>
      <c r="AA64" s="468" t="s">
        <v>1139</v>
      </c>
      <c r="AB64" s="468">
        <v>2</v>
      </c>
    </row>
    <row r="65" spans="1:26" ht="14">
      <c r="A65" s="452"/>
      <c r="B65" s="435"/>
      <c r="C65" s="167"/>
      <c r="D65" s="514"/>
      <c r="X65" s="386"/>
    </row>
    <row r="66" spans="1:26" ht="14">
      <c r="A66" s="452"/>
      <c r="B66" s="435"/>
      <c r="C66" s="167"/>
      <c r="D66" s="514"/>
      <c r="X66" s="386"/>
    </row>
    <row r="67" spans="1:26" ht="14">
      <c r="A67" s="452"/>
      <c r="B67" s="435"/>
      <c r="C67" s="167"/>
      <c r="D67" s="514"/>
      <c r="X67" s="386"/>
    </row>
    <row r="68" spans="1:26" ht="14">
      <c r="A68" s="452"/>
      <c r="B68" s="435"/>
      <c r="C68" s="167"/>
      <c r="D68" s="514"/>
      <c r="X68" s="386"/>
    </row>
    <row r="69" spans="1:26" ht="14">
      <c r="A69" s="452"/>
      <c r="B69" s="435"/>
      <c r="C69" s="167"/>
      <c r="D69" s="514"/>
      <c r="X69" s="386"/>
    </row>
    <row r="70" spans="1:26" ht="14">
      <c r="A70" s="452"/>
      <c r="B70" s="435"/>
      <c r="C70" s="167"/>
      <c r="D70" s="514"/>
      <c r="X70" s="386"/>
    </row>
    <row r="71" spans="1:26" ht="14">
      <c r="A71" s="452"/>
      <c r="B71" s="435"/>
      <c r="C71" s="167"/>
      <c r="D71" s="514"/>
      <c r="X71" s="386"/>
    </row>
    <row r="72" spans="1:26" ht="14">
      <c r="A72" s="435"/>
      <c r="B72" s="435"/>
      <c r="C72" s="167"/>
      <c r="D72" s="514"/>
      <c r="X72" s="386"/>
    </row>
    <row r="73" spans="1:26" ht="14">
      <c r="B73" s="435"/>
      <c r="C73" s="167"/>
      <c r="D73" s="514"/>
      <c r="X73" s="632"/>
      <c r="Y73" s="501"/>
      <c r="Z73" s="501"/>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row r="80" spans="1:26"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sheetData>
  <mergeCells count="9">
    <mergeCell ref="F41:G41"/>
    <mergeCell ref="H41:I41"/>
    <mergeCell ref="L41:V41"/>
    <mergeCell ref="B33:C34"/>
    <mergeCell ref="L35:V35"/>
    <mergeCell ref="F36:G36"/>
    <mergeCell ref="F37:G37"/>
    <mergeCell ref="F38:G38"/>
    <mergeCell ref="L40:V40"/>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CF3E-49F1-4BD7-95A2-1EC0444819E1}">
  <sheetPr>
    <pageSetUpPr fitToPage="1"/>
  </sheetPr>
  <dimension ref="A1:AD80"/>
  <sheetViews>
    <sheetView topLeftCell="A16" zoomScale="70" zoomScaleNormal="70" zoomScaleSheetLayoutView="115" workbookViewId="0">
      <selection activeCell="J24" sqref="J24"/>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74" customWidth="1"/>
    <col min="25" max="25" width="31.54296875" style="386" customWidth="1"/>
    <col min="26" max="26" width="2.90625" style="386" customWidth="1"/>
    <col min="27" max="27" width="11.36328125" style="386" customWidth="1"/>
    <col min="28" max="28" width="9.1796875" style="386" customWidth="1"/>
    <col min="29" max="29" width="42.36328125" style="386" bestFit="1" customWidth="1"/>
    <col min="30"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73"/>
      <c r="I10" s="67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30"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30" s="468" customFormat="1" ht="19.25" customHeight="1">
      <c r="A18" s="540"/>
      <c r="B18" s="672" t="s">
        <v>1131</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74"/>
      <c r="Y18" s="386"/>
      <c r="Z18" s="386"/>
    </row>
    <row r="19" spans="1:30" s="468" customFormat="1" ht="19.25" customHeight="1">
      <c r="A19" s="540">
        <v>1</v>
      </c>
      <c r="B19" s="584" t="s">
        <v>355</v>
      </c>
      <c r="C19" s="324" t="str">
        <f>IF(D19="","",VLOOKUP(B19,Data!$B$5:$L$502,2,FALSE))</f>
        <v>ZF42500</v>
      </c>
      <c r="D19" s="485">
        <v>2</v>
      </c>
      <c r="E19" s="525" t="s">
        <v>528</v>
      </c>
      <c r="F19" s="325">
        <f>IF(D19="","",VLOOKUP(B19,Data!$B$5:$L$502,11,FALSE))</f>
        <v>2302.7199999999998</v>
      </c>
      <c r="G19" s="326">
        <f>IF(D19&gt;0,D19*F19,"-")</f>
        <v>4605.4399999999996</v>
      </c>
      <c r="H19" s="327" t="str">
        <f>IF(D19="","",VLOOKUP(B19,Data!$B$5:$D$502,3,FALSE))</f>
        <v>C/T</v>
      </c>
      <c r="I19" s="327" t="str">
        <f>IF(D19="","",VLOOKUP(B19,Data!$B$5:$M$502,12,FALSE))</f>
        <v>Indonesia</v>
      </c>
      <c r="J19" s="356" t="s">
        <v>1132</v>
      </c>
      <c r="K19" s="325">
        <f>IF(D19="","",VLOOKUP(B19,Data!$B$5:$E$502,4,FALSE)*D19)</f>
        <v>534</v>
      </c>
      <c r="L19" s="325">
        <f>IF(D19="","",VLOOKUP(B19,Data!$B$5:$F$502,5,FALSE)*D19)</f>
        <v>484</v>
      </c>
      <c r="M19" s="357"/>
      <c r="N19" s="358"/>
      <c r="O19" s="359"/>
      <c r="P19" s="360"/>
      <c r="Q19" s="359"/>
      <c r="R19" s="359"/>
      <c r="S19" s="360"/>
      <c r="T19" s="361"/>
      <c r="U19" s="360"/>
      <c r="V19" s="334">
        <f>IF(D19="","",VLOOKUP(B19,Data!$B$5:$J$502,9,FALSE)*D19)</f>
        <v>2.976</v>
      </c>
      <c r="X19" s="674"/>
      <c r="Y19" s="386"/>
      <c r="Z19" s="386"/>
    </row>
    <row r="20" spans="1:30" s="468" customFormat="1" ht="19.25" customHeight="1">
      <c r="A20" s="540">
        <v>2</v>
      </c>
      <c r="B20" s="584" t="s">
        <v>27</v>
      </c>
      <c r="C20" s="324" t="str">
        <f>IF(D20="","",VLOOKUP(B20,Data!$B$5:$L$502,2,FALSE))</f>
        <v>ZJ73750</v>
      </c>
      <c r="D20" s="485">
        <v>1</v>
      </c>
      <c r="E20" s="312"/>
      <c r="F20" s="325">
        <f>IF(D20="","",VLOOKUP(B20,Data!$B$5:$L$502,11,FALSE))</f>
        <v>2662.91</v>
      </c>
      <c r="G20" s="326">
        <f t="shared" ref="G20:G28" si="0">IF(D20&gt;0,D20*F20,"-")</f>
        <v>2662.91</v>
      </c>
      <c r="H20" s="327" t="str">
        <f>IF(D20="","",VLOOKUP(B20,Data!$B$5:$D$502,3,FALSE))</f>
        <v>C/T</v>
      </c>
      <c r="I20" s="327" t="str">
        <f>IF(D20="","",VLOOKUP(B20,Data!$B$5:$M$502,12,FALSE))</f>
        <v>Indonesia</v>
      </c>
      <c r="J20" s="356" t="s">
        <v>1132</v>
      </c>
      <c r="K20" s="325">
        <f>IF(D20="","",VLOOKUP(B20,Data!$B$5:$E$502,4,FALSE)*D20)</f>
        <v>267</v>
      </c>
      <c r="L20" s="325">
        <f>IF(D20="","",VLOOKUP(B20,Data!$B$5:$F$502,5,FALSE)*D20)</f>
        <v>242</v>
      </c>
      <c r="M20" s="357"/>
      <c r="N20" s="358"/>
      <c r="O20" s="359"/>
      <c r="P20" s="360"/>
      <c r="Q20" s="359"/>
      <c r="R20" s="359"/>
      <c r="S20" s="360"/>
      <c r="T20" s="361"/>
      <c r="U20" s="360"/>
      <c r="V20" s="334">
        <f>IF(D20="","",VLOOKUP(B20,Data!$B$5:$J$502,9,FALSE)*D20)</f>
        <v>1.488</v>
      </c>
      <c r="X20" s="674"/>
      <c r="Y20" s="386"/>
      <c r="Z20" s="386"/>
    </row>
    <row r="21" spans="1:30" s="468" customFormat="1" ht="19.25" customHeight="1">
      <c r="A21" s="540">
        <v>3</v>
      </c>
      <c r="B21" s="584" t="s">
        <v>892</v>
      </c>
      <c r="C21" s="324" t="str">
        <f>IF(D21="","",VLOOKUP(B21,Data!$B$5:$L$502,2,FALSE))</f>
        <v>VCM7890</v>
      </c>
      <c r="D21" s="485">
        <v>4</v>
      </c>
      <c r="E21" s="525" t="s">
        <v>529</v>
      </c>
      <c r="F21" s="325">
        <f>IF(D21="","",VLOOKUP(B21,Data!$B$5:$L$502,11,FALSE))</f>
        <v>2253.08</v>
      </c>
      <c r="G21" s="326">
        <f t="shared" si="0"/>
        <v>9012.32</v>
      </c>
      <c r="H21" s="327" t="str">
        <f>IF(D21="","",VLOOKUP(B21,Data!$B$5:$D$502,3,FALSE))</f>
        <v>C/T</v>
      </c>
      <c r="I21" s="327" t="str">
        <f>IF(D21="","",VLOOKUP(B21,Data!$B$5:$M$502,12,FALSE))</f>
        <v>Indonesia</v>
      </c>
      <c r="J21" s="356" t="s">
        <v>1132</v>
      </c>
      <c r="K21" s="325">
        <f>IF(D21="","",VLOOKUP(B21,Data!$B$5:$E$502,4,FALSE)*D21)</f>
        <v>1040</v>
      </c>
      <c r="L21" s="325">
        <f>IF(D21="","",VLOOKUP(B21,Data!$B$5:$F$502,5,FALSE)*D21)</f>
        <v>940</v>
      </c>
      <c r="M21" s="357"/>
      <c r="N21" s="358"/>
      <c r="O21" s="359"/>
      <c r="P21" s="360"/>
      <c r="Q21" s="359"/>
      <c r="R21" s="359"/>
      <c r="S21" s="360"/>
      <c r="T21" s="361"/>
      <c r="U21" s="360"/>
      <c r="V21" s="334">
        <f>IF(D21="","",VLOOKUP(B21,Data!$B$5:$J$502,9,FALSE)*D21)</f>
        <v>5.6280000000000001</v>
      </c>
      <c r="X21" s="674"/>
      <c r="Y21" s="386"/>
      <c r="Z21" s="386"/>
    </row>
    <row r="22" spans="1:30" s="468" customFormat="1" ht="19.25" customHeight="1">
      <c r="A22" s="540">
        <v>4</v>
      </c>
      <c r="B22" s="584" t="s">
        <v>893</v>
      </c>
      <c r="C22" s="324" t="str">
        <f>IF(D22="","",VLOOKUP(B22,Data!$B$5:$L$502,2,FALSE))</f>
        <v>VCM7900</v>
      </c>
      <c r="D22" s="485">
        <v>4</v>
      </c>
      <c r="E22" s="525"/>
      <c r="F22" s="325">
        <f>IF(D22="","",VLOOKUP(B22,Data!$B$5:$L$502,11,FALSE))</f>
        <v>2696.84</v>
      </c>
      <c r="G22" s="326">
        <f t="shared" si="0"/>
        <v>10787.36</v>
      </c>
      <c r="H22" s="327" t="str">
        <f>IF(D22="","",VLOOKUP(B22,Data!$B$5:$D$502,3,FALSE))</f>
        <v>C/T</v>
      </c>
      <c r="I22" s="327" t="str">
        <f>IF(D22="","",VLOOKUP(B22,Data!$B$5:$M$502,12,FALSE))</f>
        <v>Indonesia</v>
      </c>
      <c r="J22" s="356" t="s">
        <v>1132</v>
      </c>
      <c r="K22" s="325">
        <f>IF(D22="","",VLOOKUP(B22,Data!$B$5:$E$502,4,FALSE)*D22)</f>
        <v>1040</v>
      </c>
      <c r="L22" s="325">
        <f>IF(D22="","",VLOOKUP(B22,Data!$B$5:$F$502,5,FALSE)*D22)</f>
        <v>940</v>
      </c>
      <c r="M22" s="357"/>
      <c r="N22" s="358"/>
      <c r="O22" s="359"/>
      <c r="P22" s="360"/>
      <c r="Q22" s="359"/>
      <c r="R22" s="359"/>
      <c r="S22" s="360"/>
      <c r="T22" s="361"/>
      <c r="U22" s="360"/>
      <c r="V22" s="334">
        <f>IF(D22="","",VLOOKUP(B22,Data!$B$5:$J$502,9,FALSE)*D22)</f>
        <v>5.6280000000000001</v>
      </c>
      <c r="X22" s="674"/>
      <c r="Y22" s="386"/>
      <c r="Z22" s="386"/>
    </row>
    <row r="23" spans="1:30" s="468" customFormat="1" ht="19.25" customHeight="1">
      <c r="A23" s="540"/>
      <c r="B23" s="672" t="s">
        <v>1146</v>
      </c>
      <c r="C23" s="324" t="str">
        <f>IF(D23="","",VLOOKUP(B23,Data!$B$5:$L$502,2,FALSE))</f>
        <v/>
      </c>
      <c r="D23" s="381"/>
      <c r="E23" s="312" t="s">
        <v>971</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674"/>
      <c r="Y23" s="386"/>
      <c r="Z23" s="386"/>
    </row>
    <row r="24" spans="1:30" s="468" customFormat="1" ht="19.25" customHeight="1">
      <c r="A24" s="540">
        <v>5</v>
      </c>
      <c r="B24" s="584" t="s">
        <v>350</v>
      </c>
      <c r="C24" s="324" t="str">
        <f>IF(D24="","",VLOOKUP(B24,Data!$B$5:$L$502,2,FALSE))</f>
        <v>ZU05460</v>
      </c>
      <c r="D24" s="485">
        <v>10</v>
      </c>
      <c r="E24" s="312"/>
      <c r="F24" s="325">
        <f>IF(D24="","",VLOOKUP(B24,Data!$B$5:$L$502,11,FALSE))</f>
        <v>5913.05</v>
      </c>
      <c r="G24" s="326">
        <f t="shared" si="0"/>
        <v>59130.5</v>
      </c>
      <c r="H24" s="327" t="str">
        <f>IF(D24="","",VLOOKUP(B24,Data!$B$5:$D$502,3,FALSE))</f>
        <v>C/T</v>
      </c>
      <c r="I24" s="327" t="str">
        <f>IF(D24="","",VLOOKUP(B24,Data!$B$5:$M$502,12,FALSE))</f>
        <v>Indonesia</v>
      </c>
      <c r="J24" s="356" t="s">
        <v>1147</v>
      </c>
      <c r="K24" s="325">
        <f>IF(D24="","",VLOOKUP(B24,Data!$B$5:$E$502,4,FALSE)*D24)</f>
        <v>3380</v>
      </c>
      <c r="L24" s="325">
        <f>IF(D24="","",VLOOKUP(B24,Data!$B$5:$F$502,5,FALSE)*D24)</f>
        <v>2970</v>
      </c>
      <c r="M24" s="357"/>
      <c r="N24" s="358"/>
      <c r="O24" s="359"/>
      <c r="P24" s="360"/>
      <c r="Q24" s="359"/>
      <c r="R24" s="359"/>
      <c r="S24" s="360"/>
      <c r="T24" s="361"/>
      <c r="U24" s="360"/>
      <c r="V24" s="334">
        <f>IF(D24="","",VLOOKUP(B24,Data!$B$5:$J$502,9,FALSE)*D24)</f>
        <v>18.060000000000002</v>
      </c>
      <c r="X24" s="674"/>
      <c r="Y24" s="386"/>
      <c r="Z24" s="386"/>
    </row>
    <row r="25" spans="1:30" s="468" customFormat="1" ht="19.25" customHeight="1">
      <c r="A25" s="540">
        <v>6</v>
      </c>
      <c r="B25" s="584" t="s">
        <v>409</v>
      </c>
      <c r="C25" s="324" t="str">
        <f>IF(D25="","",VLOOKUP(B25,Data!$B$5:$L$502,2,FALSE))</f>
        <v>ZU62650</v>
      </c>
      <c r="D25" s="485">
        <v>5</v>
      </c>
      <c r="E25" s="312"/>
      <c r="F25" s="325">
        <f>IF(D25="","",VLOOKUP(B25,Data!$B$5:$L$502,11,FALSE))</f>
        <v>6876.72</v>
      </c>
      <c r="G25" s="326">
        <f t="shared" si="0"/>
        <v>34383.599999999999</v>
      </c>
      <c r="H25" s="327" t="str">
        <f>IF(D25="","",VLOOKUP(B25,Data!$B$5:$D$502,3,FALSE))</f>
        <v>C/T</v>
      </c>
      <c r="I25" s="327" t="str">
        <f>IF(D25="","",VLOOKUP(B25,Data!$B$5:$M$502,12,FALSE))</f>
        <v>Indonesia</v>
      </c>
      <c r="J25" s="356" t="s">
        <v>1147</v>
      </c>
      <c r="K25" s="325">
        <f>IF(D25="","",VLOOKUP(B25,Data!$B$5:$E$502,4,FALSE)*D25)</f>
        <v>1690</v>
      </c>
      <c r="L25" s="325">
        <f>IF(D25="","",VLOOKUP(B25,Data!$B$5:$F$502,5,FALSE)*D25)</f>
        <v>1520</v>
      </c>
      <c r="M25" s="357"/>
      <c r="N25" s="358"/>
      <c r="O25" s="359"/>
      <c r="P25" s="360"/>
      <c r="Q25" s="359"/>
      <c r="R25" s="359"/>
      <c r="S25" s="360"/>
      <c r="T25" s="361"/>
      <c r="U25" s="360"/>
      <c r="V25" s="334">
        <f>IF(D25="","",VLOOKUP(B25,Data!$B$5:$J$502,9,FALSE)*D25)</f>
        <v>9.0300000000000011</v>
      </c>
      <c r="X25" s="674"/>
      <c r="Y25" s="386"/>
      <c r="Z25" s="386"/>
    </row>
    <row r="26" spans="1:30" s="468" customFormat="1" ht="19.25" customHeight="1">
      <c r="A26" s="540"/>
      <c r="B26" s="584"/>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674"/>
      <c r="Y26" s="386"/>
      <c r="Z26" s="386"/>
    </row>
    <row r="27" spans="1:30" s="468" customFormat="1" ht="19.25" customHeight="1">
      <c r="A27" s="540"/>
      <c r="B27" s="584"/>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228"/>
      <c r="N27" s="295"/>
      <c r="O27" s="296"/>
      <c r="P27" s="229"/>
      <c r="Q27" s="296"/>
      <c r="R27" s="296"/>
      <c r="S27" s="229"/>
      <c r="T27" s="297"/>
      <c r="U27" s="229"/>
      <c r="V27" s="334" t="str">
        <f>IF(D27="","",VLOOKUP(B27,Data!$B$5:$J$502,9,FALSE)*D27)</f>
        <v/>
      </c>
      <c r="X27" s="674"/>
      <c r="Y27" s="386"/>
      <c r="Z27" s="386"/>
      <c r="AA27" s="386"/>
      <c r="AB27" s="386"/>
    </row>
    <row r="28" spans="1:30" s="468" customFormat="1" ht="19.25" customHeight="1">
      <c r="A28" s="540"/>
      <c r="B28" s="499"/>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74"/>
      <c r="Y28" s="386"/>
      <c r="Z28" s="386"/>
      <c r="AA28" s="386"/>
      <c r="AB28" s="386"/>
    </row>
    <row r="29" spans="1:30" s="440" customFormat="1" ht="17.5" customHeight="1">
      <c r="A29" s="540"/>
      <c r="B29" s="784"/>
      <c r="C29" s="785"/>
      <c r="D29" s="510">
        <f>SUM(D17:D28)</f>
        <v>26</v>
      </c>
      <c r="E29" s="463"/>
      <c r="F29" s="351"/>
      <c r="G29" s="351">
        <f>SUM(G17:G28)</f>
        <v>120582.13</v>
      </c>
      <c r="H29" s="462"/>
      <c r="I29" s="462"/>
      <c r="J29" s="462"/>
      <c r="K29" s="351">
        <f>SUM(K17:K28)</f>
        <v>7951</v>
      </c>
      <c r="L29" s="351">
        <f>SUM(L17:L28)</f>
        <v>7096</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42.81</v>
      </c>
      <c r="X29" s="623"/>
    </row>
    <row r="30" spans="1:30" ht="16.5" customHeight="1">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30"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30" ht="16.5">
      <c r="A32" s="400" t="s">
        <v>531</v>
      </c>
      <c r="C32" s="409"/>
      <c r="D32" s="501" t="s">
        <v>88</v>
      </c>
      <c r="F32" s="768"/>
      <c r="G32" s="769"/>
      <c r="H32" s="400" t="s">
        <v>89</v>
      </c>
      <c r="I32" s="447"/>
      <c r="J32" s="177" t="s">
        <v>90</v>
      </c>
      <c r="K32" s="177"/>
      <c r="L32" s="173"/>
      <c r="V32" s="178"/>
      <c r="AC32" s="468"/>
      <c r="AD32" s="468"/>
    </row>
    <row r="33" spans="1:30">
      <c r="A33" s="400" t="s">
        <v>532</v>
      </c>
      <c r="C33" s="401"/>
      <c r="F33" s="768"/>
      <c r="G33" s="769"/>
      <c r="H33" s="400"/>
      <c r="I33" s="447"/>
      <c r="J33" s="177" t="s">
        <v>94</v>
      </c>
      <c r="K33" s="177"/>
      <c r="L33" s="173"/>
      <c r="V33" s="178"/>
    </row>
    <row r="34" spans="1:30" ht="12" customHeight="1">
      <c r="A34" s="412"/>
      <c r="B34" s="413"/>
      <c r="C34" s="448"/>
      <c r="D34" s="501" t="s">
        <v>95</v>
      </c>
      <c r="F34" s="768"/>
      <c r="G34" s="769"/>
      <c r="H34" s="400" t="s">
        <v>96</v>
      </c>
      <c r="I34" s="447"/>
      <c r="J34" s="177"/>
      <c r="K34" s="177"/>
      <c r="L34" s="173"/>
      <c r="V34" s="178"/>
    </row>
    <row r="35" spans="1:30" ht="13">
      <c r="A35" s="393" t="s">
        <v>97</v>
      </c>
      <c r="B35" s="407"/>
      <c r="C35" s="395"/>
      <c r="D35" s="501" t="s">
        <v>98</v>
      </c>
      <c r="F35" s="88" t="s">
        <v>99</v>
      </c>
      <c r="G35" s="85"/>
      <c r="H35" s="400" t="s">
        <v>89</v>
      </c>
      <c r="I35" s="447"/>
      <c r="J35" s="177" t="s">
        <v>100</v>
      </c>
      <c r="K35" s="177"/>
      <c r="L35" s="173"/>
      <c r="V35" s="178"/>
    </row>
    <row r="36" spans="1:30"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row>
    <row r="37" spans="1:30" ht="16.25" customHeight="1">
      <c r="A37" s="412"/>
      <c r="B37" s="413"/>
      <c r="C37" s="414"/>
      <c r="D37" s="513"/>
      <c r="E37" s="413"/>
      <c r="F37" s="778" t="s">
        <v>1155</v>
      </c>
      <c r="G37" s="782"/>
      <c r="H37" s="778" t="s">
        <v>1154</v>
      </c>
      <c r="I37" s="782"/>
      <c r="J37" s="181" t="s">
        <v>105</v>
      </c>
      <c r="K37" s="181"/>
      <c r="L37" s="762" t="s">
        <v>106</v>
      </c>
      <c r="M37" s="763"/>
      <c r="N37" s="763"/>
      <c r="O37" s="763"/>
      <c r="P37" s="763"/>
      <c r="Q37" s="763"/>
      <c r="R37" s="763"/>
      <c r="S37" s="763"/>
      <c r="T37" s="763"/>
      <c r="U37" s="763"/>
      <c r="V37" s="764"/>
    </row>
    <row r="38" spans="1:30" ht="18" customHeight="1"/>
    <row r="39" spans="1:30" ht="18" customHeight="1"/>
    <row r="40" spans="1:30" ht="35" customHeight="1"/>
    <row r="41" spans="1:30" s="460" customFormat="1" ht="17.25" customHeight="1">
      <c r="A41" s="203" t="s">
        <v>942</v>
      </c>
      <c r="B41" s="169"/>
      <c r="C41" s="203" t="s">
        <v>597</v>
      </c>
      <c r="D41" s="500"/>
      <c r="E41" s="168"/>
      <c r="F41" s="203" t="s">
        <v>936</v>
      </c>
      <c r="G41" s="169"/>
      <c r="H41" s="203" t="s">
        <v>597</v>
      </c>
      <c r="K41" s="225"/>
      <c r="L41" s="225"/>
      <c r="V41" s="226"/>
      <c r="X41" s="624"/>
    </row>
    <row r="42" spans="1:30" s="460" customFormat="1" ht="17.25" customHeight="1">
      <c r="A42" s="203" t="s">
        <v>943</v>
      </c>
      <c r="B42" s="169"/>
      <c r="C42" s="203" t="s">
        <v>947</v>
      </c>
      <c r="D42" s="500"/>
      <c r="E42" s="168"/>
      <c r="F42" s="203" t="s">
        <v>937</v>
      </c>
      <c r="G42" s="169"/>
      <c r="H42" s="203" t="s">
        <v>947</v>
      </c>
      <c r="K42" s="225"/>
      <c r="L42" s="225"/>
      <c r="V42" s="226"/>
      <c r="X42" s="624"/>
    </row>
    <row r="43" spans="1:30" s="460" customFormat="1" ht="17.25" customHeight="1">
      <c r="A43" s="203" t="s">
        <v>944</v>
      </c>
      <c r="B43" s="169"/>
      <c r="C43" s="203" t="s">
        <v>947</v>
      </c>
      <c r="D43" s="500"/>
      <c r="E43" s="168"/>
      <c r="F43" s="203" t="s">
        <v>938</v>
      </c>
      <c r="G43" s="169"/>
      <c r="H43" s="203" t="s">
        <v>597</v>
      </c>
      <c r="K43" s="225"/>
      <c r="L43" s="225"/>
      <c r="V43" s="226"/>
      <c r="X43" s="624"/>
    </row>
    <row r="44" spans="1:30" s="460" customFormat="1" ht="17.25" customHeight="1">
      <c r="A44" s="203" t="s">
        <v>945</v>
      </c>
      <c r="B44" s="169"/>
      <c r="C44" s="203" t="s">
        <v>597</v>
      </c>
      <c r="D44" s="500"/>
      <c r="E44" s="168"/>
      <c r="F44" s="203" t="s">
        <v>939</v>
      </c>
      <c r="G44" s="169"/>
      <c r="H44" s="203" t="s">
        <v>597</v>
      </c>
      <c r="K44" s="225"/>
      <c r="L44" s="225"/>
      <c r="V44" s="226"/>
      <c r="X44" s="624"/>
      <c r="AC44" s="468" t="s">
        <v>1107</v>
      </c>
      <c r="AD44" s="468">
        <v>1</v>
      </c>
    </row>
    <row r="45" spans="1:30" s="460" customFormat="1" ht="17.25" customHeight="1">
      <c r="A45" s="203" t="s">
        <v>946</v>
      </c>
      <c r="B45" s="169"/>
      <c r="C45" s="203" t="s">
        <v>597</v>
      </c>
      <c r="D45" s="500"/>
      <c r="E45" s="168"/>
      <c r="F45" s="203" t="s">
        <v>941</v>
      </c>
      <c r="G45" s="169"/>
      <c r="H45" s="203" t="s">
        <v>597</v>
      </c>
      <c r="K45" s="225"/>
      <c r="L45" s="225"/>
      <c r="V45" s="226"/>
      <c r="X45" s="624"/>
      <c r="AC45" s="468" t="s">
        <v>1093</v>
      </c>
      <c r="AD45" s="468">
        <v>1</v>
      </c>
    </row>
    <row r="46" spans="1:30" ht="20">
      <c r="A46" s="168"/>
      <c r="B46" s="168"/>
      <c r="C46" s="168"/>
      <c r="D46" s="500"/>
      <c r="E46" s="168"/>
      <c r="F46" s="203" t="s">
        <v>940</v>
      </c>
      <c r="H46" s="203" t="s">
        <v>597</v>
      </c>
      <c r="AC46" s="468" t="s">
        <v>1109</v>
      </c>
      <c r="AD46" s="468">
        <v>3</v>
      </c>
    </row>
    <row r="47" spans="1:30" ht="16.5">
      <c r="A47" s="459"/>
      <c r="B47" s="435"/>
      <c r="C47" s="167"/>
      <c r="D47" s="514"/>
      <c r="X47" s="386"/>
      <c r="Y47" s="386">
        <v>209862</v>
      </c>
      <c r="Z47" s="386" t="s">
        <v>383</v>
      </c>
      <c r="AA47" s="468" t="s">
        <v>1142</v>
      </c>
      <c r="AB47" s="468">
        <v>4</v>
      </c>
      <c r="AC47" s="468" t="s">
        <v>1077</v>
      </c>
      <c r="AD47" s="468">
        <v>4</v>
      </c>
    </row>
    <row r="48" spans="1:30" ht="16.5">
      <c r="A48" s="450"/>
      <c r="B48" s="435"/>
      <c r="C48" s="167"/>
      <c r="D48" s="514"/>
      <c r="X48" s="386"/>
      <c r="Y48" s="386">
        <v>210714</v>
      </c>
      <c r="Z48" s="386" t="s">
        <v>410</v>
      </c>
      <c r="AA48" s="468" t="s">
        <v>1080</v>
      </c>
      <c r="AB48" s="468">
        <v>4</v>
      </c>
      <c r="AC48" s="468" t="s">
        <v>1153</v>
      </c>
      <c r="AD48" s="468">
        <v>1</v>
      </c>
    </row>
    <row r="49" spans="1:30" ht="16.5">
      <c r="A49" s="452"/>
      <c r="B49" s="435"/>
      <c r="C49" s="167"/>
      <c r="D49" s="514"/>
      <c r="X49" s="386"/>
      <c r="Y49" s="386">
        <v>210714</v>
      </c>
      <c r="Z49" s="386" t="s">
        <v>314</v>
      </c>
      <c r="AA49" s="468" t="s">
        <v>1081</v>
      </c>
      <c r="AB49" s="468">
        <v>1</v>
      </c>
      <c r="AC49" s="468" t="s">
        <v>1076</v>
      </c>
      <c r="AD49" s="468">
        <v>19</v>
      </c>
    </row>
    <row r="50" spans="1:30" ht="16.5">
      <c r="A50" s="452"/>
      <c r="B50" s="435"/>
      <c r="C50" s="167"/>
      <c r="D50" s="514"/>
      <c r="X50" s="386"/>
      <c r="Y50" s="386">
        <v>210714</v>
      </c>
      <c r="Z50" s="386" t="s">
        <v>41</v>
      </c>
      <c r="AA50" s="468" t="s">
        <v>1139</v>
      </c>
      <c r="AB50" s="468">
        <v>5</v>
      </c>
      <c r="AC50" s="468" t="s">
        <v>1082</v>
      </c>
      <c r="AD50" s="468">
        <v>3</v>
      </c>
    </row>
    <row r="51" spans="1:30" ht="16.5">
      <c r="A51" s="452"/>
      <c r="B51" s="435"/>
      <c r="C51" s="167"/>
      <c r="D51" s="514"/>
      <c r="X51" s="386"/>
      <c r="Y51" s="386">
        <v>211790</v>
      </c>
      <c r="Z51" s="386" t="s">
        <v>354</v>
      </c>
      <c r="AA51" s="468" t="s">
        <v>1087</v>
      </c>
      <c r="AB51" s="468">
        <v>1</v>
      </c>
      <c r="AC51" s="468" t="s">
        <v>1139</v>
      </c>
      <c r="AD51" s="468">
        <v>3</v>
      </c>
    </row>
    <row r="52" spans="1:30" ht="16.5">
      <c r="A52" s="452"/>
      <c r="B52" s="435"/>
      <c r="C52" s="167"/>
      <c r="D52" s="514"/>
      <c r="X52" s="386"/>
      <c r="Y52" s="386">
        <v>211790</v>
      </c>
      <c r="Z52" s="386" t="s">
        <v>397</v>
      </c>
      <c r="AA52" s="468" t="s">
        <v>1106</v>
      </c>
      <c r="AB52" s="468">
        <v>1</v>
      </c>
      <c r="AC52" s="468" t="s">
        <v>1083</v>
      </c>
      <c r="AD52" s="468">
        <v>11</v>
      </c>
    </row>
    <row r="53" spans="1:30" ht="16.5">
      <c r="A53" s="452"/>
      <c r="B53" s="435"/>
      <c r="C53" s="167"/>
      <c r="D53" s="514"/>
      <c r="X53" s="386"/>
      <c r="Y53" s="386">
        <v>211790</v>
      </c>
      <c r="Z53" s="386" t="s">
        <v>704</v>
      </c>
      <c r="AA53" s="468" t="s">
        <v>1092</v>
      </c>
      <c r="AB53" s="468">
        <v>5</v>
      </c>
      <c r="AC53" s="468" t="s">
        <v>1079</v>
      </c>
      <c r="AD53" s="468">
        <v>9</v>
      </c>
    </row>
    <row r="54" spans="1:30" ht="16.5">
      <c r="A54" s="435"/>
      <c r="B54" s="435"/>
      <c r="C54" s="167"/>
      <c r="D54" s="514"/>
      <c r="X54" s="386"/>
      <c r="Y54" s="386">
        <v>211790</v>
      </c>
      <c r="Z54" s="386" t="s">
        <v>883</v>
      </c>
      <c r="AA54" s="468" t="s">
        <v>1093</v>
      </c>
      <c r="AB54" s="468">
        <v>1</v>
      </c>
      <c r="AC54" s="468" t="s">
        <v>1080</v>
      </c>
      <c r="AD54" s="468">
        <v>4</v>
      </c>
    </row>
    <row r="55" spans="1:30" ht="16.5">
      <c r="A55" s="452"/>
      <c r="B55" s="435"/>
      <c r="C55" s="167"/>
      <c r="D55" s="514"/>
      <c r="X55" s="386"/>
      <c r="Y55" s="386">
        <v>211790</v>
      </c>
      <c r="Z55" s="386" t="s">
        <v>884</v>
      </c>
      <c r="AA55" s="468" t="s">
        <v>1140</v>
      </c>
      <c r="AB55" s="468">
        <v>1</v>
      </c>
      <c r="AC55" s="468" t="s">
        <v>1139</v>
      </c>
      <c r="AD55" s="468">
        <v>6</v>
      </c>
    </row>
    <row r="56" spans="1:30" ht="16.5">
      <c r="A56" s="452"/>
      <c r="B56" s="435"/>
      <c r="C56" s="167"/>
      <c r="D56" s="514"/>
      <c r="X56" s="386"/>
      <c r="Y56" s="386">
        <v>211790</v>
      </c>
      <c r="Z56" s="386" t="s">
        <v>887</v>
      </c>
      <c r="AA56" s="468" t="s">
        <v>1109</v>
      </c>
      <c r="AB56" s="468">
        <v>2</v>
      </c>
    </row>
    <row r="57" spans="1:30" ht="16.5">
      <c r="A57" s="452"/>
      <c r="B57" s="435"/>
      <c r="C57" s="167"/>
      <c r="D57" s="514"/>
      <c r="X57" s="386"/>
      <c r="Y57" s="386">
        <v>211790</v>
      </c>
      <c r="Z57" s="386" t="s">
        <v>888</v>
      </c>
      <c r="AA57" s="468" t="s">
        <v>1077</v>
      </c>
      <c r="AB57" s="468">
        <v>10</v>
      </c>
    </row>
    <row r="58" spans="1:30" ht="16.5">
      <c r="A58" s="452"/>
      <c r="B58" s="435"/>
      <c r="C58" s="167"/>
      <c r="D58" s="514"/>
      <c r="X58" s="386"/>
      <c r="Y58" s="386">
        <v>211790</v>
      </c>
      <c r="Z58" s="386" t="s">
        <v>562</v>
      </c>
      <c r="AA58" s="468" t="s">
        <v>1079</v>
      </c>
      <c r="AB58" s="468">
        <v>1</v>
      </c>
    </row>
    <row r="59" spans="1:30" ht="16.5">
      <c r="A59" s="452"/>
      <c r="B59" s="435"/>
      <c r="C59" s="167"/>
      <c r="D59" s="514"/>
      <c r="X59" s="386"/>
      <c r="Y59" s="386">
        <v>211790</v>
      </c>
      <c r="Z59" s="386" t="s">
        <v>365</v>
      </c>
      <c r="AA59" s="468" t="s">
        <v>1076</v>
      </c>
      <c r="AB59" s="468">
        <v>10</v>
      </c>
    </row>
    <row r="60" spans="1:30" ht="16.5">
      <c r="A60" s="452"/>
      <c r="B60" s="435"/>
      <c r="C60" s="167"/>
      <c r="D60" s="514"/>
      <c r="X60" s="386"/>
      <c r="Y60" s="386">
        <v>211790</v>
      </c>
      <c r="Z60" s="386" t="s">
        <v>41</v>
      </c>
      <c r="AA60" s="468" t="s">
        <v>1139</v>
      </c>
      <c r="AB60" s="468">
        <v>2</v>
      </c>
    </row>
    <row r="61" spans="1:30" ht="14">
      <c r="A61" s="452"/>
      <c r="B61" s="435"/>
      <c r="C61" s="167"/>
      <c r="D61" s="514"/>
      <c r="X61" s="386"/>
    </row>
    <row r="62" spans="1:30" ht="14">
      <c r="A62" s="452"/>
      <c r="B62" s="435"/>
      <c r="C62" s="167"/>
      <c r="D62" s="514"/>
      <c r="X62" s="386"/>
    </row>
    <row r="63" spans="1:30" ht="14">
      <c r="A63" s="452"/>
      <c r="B63" s="435"/>
      <c r="C63" s="167"/>
      <c r="D63" s="514"/>
      <c r="X63" s="386"/>
    </row>
    <row r="64" spans="1:30" ht="14">
      <c r="A64" s="452"/>
      <c r="B64" s="435"/>
      <c r="C64" s="167"/>
      <c r="D64" s="514"/>
      <c r="X64" s="386"/>
    </row>
    <row r="65" spans="1:26" ht="14">
      <c r="A65" s="452"/>
      <c r="B65" s="435"/>
      <c r="C65" s="167"/>
      <c r="D65" s="514"/>
      <c r="X65" s="386"/>
    </row>
    <row r="66" spans="1:26" ht="14">
      <c r="A66" s="452"/>
      <c r="B66" s="435"/>
      <c r="C66" s="167"/>
      <c r="D66" s="514"/>
      <c r="X66" s="386"/>
    </row>
    <row r="67" spans="1:26" ht="14">
      <c r="A67" s="452"/>
      <c r="B67" s="435"/>
      <c r="C67" s="167"/>
      <c r="D67" s="514"/>
      <c r="X67" s="386"/>
    </row>
    <row r="68" spans="1:26" ht="14">
      <c r="A68" s="435"/>
      <c r="B68" s="435"/>
      <c r="C68" s="167"/>
      <c r="D68" s="514"/>
      <c r="X68" s="386"/>
    </row>
    <row r="69" spans="1:26" ht="14">
      <c r="B69" s="435"/>
      <c r="C69" s="167"/>
      <c r="D69" s="514"/>
      <c r="X69" s="632"/>
      <c r="Y69" s="501"/>
      <c r="Z69" s="501"/>
    </row>
    <row r="70" spans="1:26" ht="14">
      <c r="B70" s="435"/>
      <c r="C70" s="167"/>
      <c r="D70" s="514"/>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row r="80" spans="1:26" ht="14">
      <c r="B80" s="435"/>
      <c r="C80" s="167"/>
      <c r="D80" s="514"/>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F621-F999-465B-A7EB-C57F4CD28DC1}">
  <sheetPr>
    <pageSetUpPr fitToPage="1"/>
  </sheetPr>
  <dimension ref="A1:AD78"/>
  <sheetViews>
    <sheetView topLeftCell="A12" zoomScale="70" zoomScaleNormal="70" zoomScaleSheetLayoutView="115" workbookViewId="0">
      <selection activeCell="B18" sqref="B18"/>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76" customWidth="1"/>
    <col min="25" max="25" width="31.54296875" style="386" customWidth="1"/>
    <col min="26" max="26" width="2.90625" style="386" customWidth="1"/>
    <col min="27" max="27" width="11.36328125" style="386" customWidth="1"/>
    <col min="28" max="28" width="9.1796875" style="386" customWidth="1"/>
    <col min="29" max="29" width="42.36328125" style="386" bestFit="1" customWidth="1"/>
    <col min="30"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75"/>
      <c r="I10" s="67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30"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30" s="468" customFormat="1" ht="19.25" customHeight="1">
      <c r="A18" s="540"/>
      <c r="B18" s="672" t="s">
        <v>1146</v>
      </c>
      <c r="C18" s="324" t="str">
        <f>IF(D18="","",VLOOKUP(B18,Data!$B$5:$L$502,2,FALSE))</f>
        <v/>
      </c>
      <c r="D18" s="381"/>
      <c r="E18" s="312"/>
      <c r="F18" s="325" t="str">
        <f>IF(D18="","",VLOOKUP(B18,Data!$B$5:$L$502,11,FALSE))</f>
        <v/>
      </c>
      <c r="G18" s="326" t="str">
        <f>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676"/>
      <c r="Y18" s="386"/>
      <c r="Z18" s="386"/>
    </row>
    <row r="19" spans="1:30" s="468" customFormat="1" ht="19.25" customHeight="1">
      <c r="A19" s="540"/>
      <c r="B19" s="584" t="s">
        <v>350</v>
      </c>
      <c r="C19" s="324" t="str">
        <f>IF(D19="","",VLOOKUP(B19,Data!$B$5:$L$502,2,FALSE))</f>
        <v>ZU05460</v>
      </c>
      <c r="D19" s="485">
        <v>18</v>
      </c>
      <c r="E19" s="525" t="s">
        <v>528</v>
      </c>
      <c r="F19" s="325">
        <f>IF(D19="","",VLOOKUP(B19,Data!$B$5:$L$502,11,FALSE))</f>
        <v>5913.05</v>
      </c>
      <c r="G19" s="326">
        <f t="shared" ref="G19:G24" si="0">IF(D19&gt;0,D19*F19,"-")</f>
        <v>106434.90000000001</v>
      </c>
      <c r="H19" s="327" t="str">
        <f>IF(D19="","",VLOOKUP(B19,Data!$B$5:$D$502,3,FALSE))</f>
        <v>C/T</v>
      </c>
      <c r="I19" s="327" t="str">
        <f>IF(D19="","",VLOOKUP(B19,Data!$B$5:$M$502,12,FALSE))</f>
        <v>Indonesia</v>
      </c>
      <c r="J19" s="356" t="s">
        <v>1147</v>
      </c>
      <c r="K19" s="325">
        <f>IF(D19="","",VLOOKUP(B19,Data!$B$5:$E$502,4,FALSE)*D19)</f>
        <v>6084</v>
      </c>
      <c r="L19" s="325">
        <f>IF(D19="","",VLOOKUP(B19,Data!$B$5:$F$502,5,FALSE)*D19)</f>
        <v>5346</v>
      </c>
      <c r="M19" s="357"/>
      <c r="N19" s="358"/>
      <c r="O19" s="359"/>
      <c r="P19" s="360"/>
      <c r="Q19" s="359"/>
      <c r="R19" s="359"/>
      <c r="S19" s="360"/>
      <c r="T19" s="361"/>
      <c r="U19" s="360"/>
      <c r="V19" s="334">
        <f>IF(D19="","",VLOOKUP(B19,Data!$B$5:$J$502,9,FALSE)*D19)</f>
        <v>32.508000000000003</v>
      </c>
      <c r="X19" s="676"/>
      <c r="Y19" s="386"/>
      <c r="Z19" s="386"/>
    </row>
    <row r="20" spans="1:30" s="468" customFormat="1" ht="19.25" customHeight="1">
      <c r="A20" s="540"/>
      <c r="B20" s="584" t="s">
        <v>409</v>
      </c>
      <c r="C20" s="324" t="str">
        <f>IF(D20="","",VLOOKUP(B20,Data!$B$5:$L$502,2,FALSE))</f>
        <v>ZU62650</v>
      </c>
      <c r="D20" s="485">
        <v>5</v>
      </c>
      <c r="E20" s="312"/>
      <c r="F20" s="325">
        <f>IF(D20="","",VLOOKUP(B20,Data!$B$5:$L$502,11,FALSE))</f>
        <v>6876.72</v>
      </c>
      <c r="G20" s="326">
        <f t="shared" si="0"/>
        <v>34383.599999999999</v>
      </c>
      <c r="H20" s="327" t="str">
        <f>IF(D20="","",VLOOKUP(B20,Data!$B$5:$D$502,3,FALSE))</f>
        <v>C/T</v>
      </c>
      <c r="I20" s="327" t="str">
        <f>IF(D20="","",VLOOKUP(B20,Data!$B$5:$M$502,12,FALSE))</f>
        <v>Indonesia</v>
      </c>
      <c r="J20" s="356" t="s">
        <v>1147</v>
      </c>
      <c r="K20" s="325">
        <f>IF(D20="","",VLOOKUP(B20,Data!$B$5:$E$502,4,FALSE)*D20)</f>
        <v>1690</v>
      </c>
      <c r="L20" s="325">
        <f>IF(D20="","",VLOOKUP(B20,Data!$B$5:$F$502,5,FALSE)*D20)</f>
        <v>1520</v>
      </c>
      <c r="M20" s="357"/>
      <c r="N20" s="358"/>
      <c r="O20" s="359"/>
      <c r="P20" s="360"/>
      <c r="Q20" s="359"/>
      <c r="R20" s="359"/>
      <c r="S20" s="360"/>
      <c r="T20" s="361"/>
      <c r="U20" s="360"/>
      <c r="V20" s="334">
        <f>IF(D20="","",VLOOKUP(B20,Data!$B$5:$J$502,9,FALSE)*D20)</f>
        <v>9.0300000000000011</v>
      </c>
      <c r="X20" s="676"/>
      <c r="Y20" s="386"/>
      <c r="Z20" s="386"/>
    </row>
    <row r="21" spans="1:30" s="468" customFormat="1" ht="19.25" customHeight="1">
      <c r="A21" s="540"/>
      <c r="B21" s="584" t="s">
        <v>313</v>
      </c>
      <c r="C21" s="324" t="str">
        <f>IF(D21="","",VLOOKUP(B21,Data!$B$5:$L$502,2,FALSE))</f>
        <v>ZV78220</v>
      </c>
      <c r="D21" s="485">
        <v>1</v>
      </c>
      <c r="E21" s="525" t="s">
        <v>529</v>
      </c>
      <c r="F21" s="325">
        <f>IF(D21="","",VLOOKUP(B21,Data!$B$5:$L$502,11,FALSE))</f>
        <v>7364.57</v>
      </c>
      <c r="G21" s="326">
        <f t="shared" si="0"/>
        <v>7364.57</v>
      </c>
      <c r="H21" s="327" t="str">
        <f>IF(D21="","",VLOOKUP(B21,Data!$B$5:$D$502,3,FALSE))</f>
        <v>C/T</v>
      </c>
      <c r="I21" s="327" t="str">
        <f>IF(D21="","",VLOOKUP(B21,Data!$B$5:$M$502,12,FALSE))</f>
        <v>Indonesia</v>
      </c>
      <c r="J21" s="356" t="s">
        <v>1147</v>
      </c>
      <c r="K21" s="325">
        <f>IF(D21="","",VLOOKUP(B21,Data!$B$5:$E$502,4,FALSE)*D21)</f>
        <v>345</v>
      </c>
      <c r="L21" s="325">
        <f>IF(D21="","",VLOOKUP(B21,Data!$B$5:$F$502,5,FALSE)*D21)</f>
        <v>304</v>
      </c>
      <c r="M21" s="357"/>
      <c r="N21" s="358"/>
      <c r="O21" s="359"/>
      <c r="P21" s="360"/>
      <c r="Q21" s="359"/>
      <c r="R21" s="359"/>
      <c r="S21" s="360"/>
      <c r="T21" s="361"/>
      <c r="U21" s="360"/>
      <c r="V21" s="334">
        <f>IF(D21="","",VLOOKUP(B21,Data!$B$5:$J$502,9,FALSE)*D21)</f>
        <v>1.806</v>
      </c>
      <c r="X21" s="676"/>
      <c r="Y21" s="386"/>
      <c r="Z21" s="386"/>
    </row>
    <row r="22" spans="1:30" s="468" customFormat="1" ht="19.25" customHeight="1">
      <c r="A22" s="540"/>
      <c r="B22" s="584" t="s">
        <v>361</v>
      </c>
      <c r="C22" s="324" t="str">
        <f>IF(D22="","",VLOOKUP(B22,Data!$B$5:$L$502,2,FALSE))</f>
        <v>WQ78290</v>
      </c>
      <c r="D22" s="485">
        <v>23</v>
      </c>
      <c r="E22" s="525"/>
      <c r="F22" s="325">
        <f>IF(D22="","",VLOOKUP(B22,Data!$B$5:$L$502,11,FALSE))</f>
        <v>4283.7299999999996</v>
      </c>
      <c r="G22" s="326">
        <f t="shared" si="0"/>
        <v>98525.79</v>
      </c>
      <c r="H22" s="327" t="str">
        <f>IF(D22="","",VLOOKUP(B22,Data!$B$5:$D$502,3,FALSE))</f>
        <v>C/T</v>
      </c>
      <c r="I22" s="327" t="str">
        <f>IF(D22="","",VLOOKUP(B22,Data!$B$5:$M$502,12,FALSE))</f>
        <v>Indonesia</v>
      </c>
      <c r="J22" s="356" t="s">
        <v>1147</v>
      </c>
      <c r="K22" s="325">
        <f>IF(D22="","",VLOOKUP(B22,Data!$B$5:$E$502,4,FALSE)*D22)</f>
        <v>7015</v>
      </c>
      <c r="L22" s="325">
        <f>IF(D22="","",VLOOKUP(B22,Data!$B$5:$F$502,5,FALSE)*D22)</f>
        <v>6187</v>
      </c>
      <c r="M22" s="357"/>
      <c r="N22" s="358"/>
      <c r="O22" s="359"/>
      <c r="P22" s="360"/>
      <c r="Q22" s="359"/>
      <c r="R22" s="359"/>
      <c r="S22" s="360"/>
      <c r="T22" s="361"/>
      <c r="U22" s="360"/>
      <c r="V22" s="334">
        <f>IF(D22="","",VLOOKUP(B22,Data!$B$5:$J$502,9,FALSE)*D22)</f>
        <v>35.282000000000004</v>
      </c>
      <c r="X22" s="676"/>
      <c r="Y22" s="386"/>
      <c r="Z22" s="386"/>
    </row>
    <row r="23" spans="1:30" s="468" customFormat="1" ht="19.25" customHeight="1">
      <c r="A23" s="540"/>
      <c r="B23" s="584"/>
      <c r="C23" s="324" t="str">
        <f>IF(D23="","",VLOOKUP(B23,Data!$B$5:$L$502,2,FALSE))</f>
        <v/>
      </c>
      <c r="D23" s="485"/>
      <c r="E23" s="312" t="s">
        <v>982</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676"/>
      <c r="Y23" s="386"/>
      <c r="Z23" s="386"/>
    </row>
    <row r="24" spans="1:30" s="468" customFormat="1" ht="19.25" customHeight="1">
      <c r="A24" s="540"/>
      <c r="B24" s="584"/>
      <c r="C24" s="324" t="str">
        <f>IF(D24="","",VLOOKUP(B24,Data!$B$5:$L$502,2,FALSE))</f>
        <v/>
      </c>
      <c r="D24" s="485"/>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676"/>
      <c r="Y24" s="386"/>
      <c r="Z24" s="386"/>
    </row>
    <row r="25" spans="1:30" s="468" customFormat="1" ht="19.25" customHeight="1">
      <c r="A25" s="540"/>
      <c r="B25" s="584"/>
      <c r="C25" s="324" t="str">
        <f>IF(D25="","",VLOOKUP(B25,Data!$B$5:$L$502,2,FALSE))</f>
        <v/>
      </c>
      <c r="D25" s="485"/>
      <c r="E25" s="312"/>
      <c r="F25" s="325" t="str">
        <f>IF(D25="","",VLOOKUP(B25,Data!$B$5:$L$502,11,FALSE))</f>
        <v/>
      </c>
      <c r="G25" s="326" t="str">
        <f>IF(D25&gt;0,D25*F25,"-")</f>
        <v>-</v>
      </c>
      <c r="H25" s="327" t="str">
        <f>IF(D25="","",VLOOKUP(B25,Data!$B$5:$D$502,3,FALSE))</f>
        <v/>
      </c>
      <c r="I25" s="327" t="str">
        <f>IF(D25="","",VLOOKUP(B25,Data!$B$5:$M$502,12,FALSE))</f>
        <v/>
      </c>
      <c r="J25" s="356"/>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676"/>
      <c r="Y25" s="386"/>
      <c r="Z25" s="386"/>
      <c r="AA25" s="386"/>
      <c r="AB25" s="386"/>
    </row>
    <row r="26" spans="1:30" s="468" customFormat="1" ht="19.25" customHeight="1">
      <c r="A26" s="540"/>
      <c r="B26" s="499"/>
      <c r="C26" s="324" t="str">
        <f>IF(D26="","",VLOOKUP(B26,Data!$B$5:$L$502,2,FALSE))</f>
        <v/>
      </c>
      <c r="D26" s="485"/>
      <c r="E26" s="312"/>
      <c r="F26" s="325" t="str">
        <f>IF(D26="","",VLOOKUP(B26,Data!$B$5:$L$502,11,FALSE))</f>
        <v/>
      </c>
      <c r="G26" s="326" t="str">
        <f>IF(D26&gt;0,D26*F26,"-")</f>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676"/>
      <c r="Y26" s="386"/>
      <c r="Z26" s="386"/>
      <c r="AA26" s="386"/>
      <c r="AB26" s="386"/>
    </row>
    <row r="27" spans="1:30" s="440" customFormat="1" ht="17.5" customHeight="1">
      <c r="A27" s="540"/>
      <c r="B27" s="784" t="s">
        <v>1158</v>
      </c>
      <c r="C27" s="785"/>
      <c r="D27" s="510">
        <f>SUM(D17:D26)</f>
        <v>47</v>
      </c>
      <c r="E27" s="463"/>
      <c r="F27" s="351"/>
      <c r="G27" s="351">
        <f>SUM(G17:G26)</f>
        <v>246708.86</v>
      </c>
      <c r="H27" s="462"/>
      <c r="I27" s="462"/>
      <c r="J27" s="462"/>
      <c r="K27" s="351">
        <f>SUM(K17:K26)</f>
        <v>15134</v>
      </c>
      <c r="L27" s="351">
        <f>SUM(L17:L26)</f>
        <v>13357</v>
      </c>
      <c r="M27" s="351">
        <f>SUM(M18:M26)</f>
        <v>0</v>
      </c>
      <c r="N27" s="351" t="e">
        <f>SUM(#REF!)</f>
        <v>#REF!</v>
      </c>
      <c r="O27" s="351">
        <f>SUM(O18:O26)</f>
        <v>0</v>
      </c>
      <c r="P27" s="351">
        <f>SUM(P18:P26)</f>
        <v>0</v>
      </c>
      <c r="Q27" s="351" t="e">
        <f>SUM(#REF!)</f>
        <v>#REF!</v>
      </c>
      <c r="R27" s="351">
        <f>SUM(R18:R26)</f>
        <v>0</v>
      </c>
      <c r="S27" s="351">
        <f>SUM(S18:S26)</f>
        <v>0</v>
      </c>
      <c r="T27" s="351"/>
      <c r="U27" s="351">
        <f>SUM(U18:U26)</f>
        <v>0</v>
      </c>
      <c r="V27" s="354">
        <f>SUM(V17:V26)</f>
        <v>78.626000000000005</v>
      </c>
      <c r="X27" s="623"/>
    </row>
    <row r="28" spans="1:30" ht="16.5" customHeight="1">
      <c r="A28" s="540"/>
      <c r="B28" s="786"/>
      <c r="C28" s="787"/>
      <c r="D28" s="511"/>
      <c r="E28" s="412"/>
      <c r="F28" s="183" t="s">
        <v>821</v>
      </c>
      <c r="G28" s="180"/>
      <c r="H28" s="442"/>
      <c r="I28" s="442"/>
      <c r="J28" s="442"/>
      <c r="K28" s="184"/>
      <c r="L28" s="180"/>
      <c r="M28" s="414"/>
      <c r="N28" s="413"/>
      <c r="O28" s="413"/>
      <c r="P28" s="413"/>
      <c r="Q28" s="413"/>
      <c r="R28" s="413"/>
      <c r="S28" s="413"/>
      <c r="T28" s="414"/>
      <c r="U28" s="414"/>
      <c r="V28" s="182"/>
    </row>
    <row r="29" spans="1:30" ht="13">
      <c r="A29" s="393" t="s">
        <v>530</v>
      </c>
      <c r="B29" s="394"/>
      <c r="C29" s="444"/>
      <c r="D29" s="512" t="s">
        <v>538</v>
      </c>
      <c r="E29" s="407"/>
      <c r="F29" s="80" t="s">
        <v>83</v>
      </c>
      <c r="G29" s="84"/>
      <c r="H29" s="423" t="s">
        <v>84</v>
      </c>
      <c r="I29" s="446"/>
      <c r="J29" s="175" t="s">
        <v>85</v>
      </c>
      <c r="K29" s="175"/>
      <c r="L29" s="765" t="s">
        <v>86</v>
      </c>
      <c r="M29" s="766"/>
      <c r="N29" s="766"/>
      <c r="O29" s="766"/>
      <c r="P29" s="766"/>
      <c r="Q29" s="766"/>
      <c r="R29" s="766"/>
      <c r="S29" s="766"/>
      <c r="T29" s="766"/>
      <c r="U29" s="766"/>
      <c r="V29" s="767"/>
    </row>
    <row r="30" spans="1:30" ht="16.5">
      <c r="A30" s="400" t="s">
        <v>531</v>
      </c>
      <c r="C30" s="409"/>
      <c r="D30" s="501" t="s">
        <v>88</v>
      </c>
      <c r="F30" s="768"/>
      <c r="G30" s="769"/>
      <c r="H30" s="400" t="s">
        <v>89</v>
      </c>
      <c r="I30" s="447"/>
      <c r="J30" s="177" t="s">
        <v>90</v>
      </c>
      <c r="K30" s="177"/>
      <c r="L30" s="173"/>
      <c r="V30" s="178"/>
      <c r="AC30" s="468"/>
      <c r="AD30" s="468"/>
    </row>
    <row r="31" spans="1:30">
      <c r="A31" s="400" t="s">
        <v>532</v>
      </c>
      <c r="C31" s="401"/>
      <c r="F31" s="768"/>
      <c r="G31" s="769"/>
      <c r="H31" s="400"/>
      <c r="I31" s="447"/>
      <c r="J31" s="177" t="s">
        <v>94</v>
      </c>
      <c r="K31" s="177"/>
      <c r="L31" s="173"/>
      <c r="V31" s="178"/>
    </row>
    <row r="32" spans="1:30" ht="12" customHeight="1">
      <c r="A32" s="412"/>
      <c r="B32" s="413"/>
      <c r="C32" s="448"/>
      <c r="D32" s="501" t="s">
        <v>95</v>
      </c>
      <c r="F32" s="768"/>
      <c r="G32" s="769"/>
      <c r="H32" s="400" t="s">
        <v>96</v>
      </c>
      <c r="I32" s="447"/>
      <c r="J32" s="177"/>
      <c r="K32" s="177"/>
      <c r="L32" s="173"/>
      <c r="V32" s="178"/>
    </row>
    <row r="33" spans="1:30" ht="13">
      <c r="A33" s="393" t="s">
        <v>97</v>
      </c>
      <c r="B33" s="407"/>
      <c r="C33" s="395"/>
      <c r="D33" s="501" t="s">
        <v>98</v>
      </c>
      <c r="F33" s="88" t="s">
        <v>99</v>
      </c>
      <c r="G33" s="85"/>
      <c r="H33" s="400" t="s">
        <v>89</v>
      </c>
      <c r="I33" s="447"/>
      <c r="J33" s="177" t="s">
        <v>100</v>
      </c>
      <c r="K33" s="177"/>
      <c r="L33" s="173"/>
      <c r="V33" s="178"/>
    </row>
    <row r="34" spans="1:30" ht="14.25" customHeight="1">
      <c r="A34" s="400" t="s">
        <v>546</v>
      </c>
      <c r="C34" s="401"/>
      <c r="D34" s="501" t="s">
        <v>101</v>
      </c>
      <c r="F34" s="89"/>
      <c r="G34" s="187"/>
      <c r="H34" s="400" t="s">
        <v>102</v>
      </c>
      <c r="I34" s="447"/>
      <c r="J34" s="177" t="s">
        <v>533</v>
      </c>
      <c r="K34" s="177"/>
      <c r="L34" s="770" t="s">
        <v>104</v>
      </c>
      <c r="M34" s="771"/>
      <c r="N34" s="771"/>
      <c r="O34" s="771"/>
      <c r="P34" s="771"/>
      <c r="Q34" s="771"/>
      <c r="R34" s="771"/>
      <c r="S34" s="771"/>
      <c r="T34" s="771"/>
      <c r="U34" s="771"/>
      <c r="V34" s="772"/>
    </row>
    <row r="35" spans="1:30" ht="16.25" customHeight="1">
      <c r="A35" s="412"/>
      <c r="B35" s="413"/>
      <c r="C35" s="414"/>
      <c r="D35" s="513"/>
      <c r="E35" s="413"/>
      <c r="F35" s="778" t="s">
        <v>1157</v>
      </c>
      <c r="G35" s="782"/>
      <c r="H35" s="778" t="s">
        <v>1156</v>
      </c>
      <c r="I35" s="782"/>
      <c r="J35" s="181" t="s">
        <v>105</v>
      </c>
      <c r="K35" s="181"/>
      <c r="L35" s="762" t="s">
        <v>106</v>
      </c>
      <c r="M35" s="763"/>
      <c r="N35" s="763"/>
      <c r="O35" s="763"/>
      <c r="P35" s="763"/>
      <c r="Q35" s="763"/>
      <c r="R35" s="763"/>
      <c r="S35" s="763"/>
      <c r="T35" s="763"/>
      <c r="U35" s="763"/>
      <c r="V35" s="764"/>
    </row>
    <row r="36" spans="1:30" ht="18" customHeight="1"/>
    <row r="37" spans="1:30" ht="18" customHeight="1"/>
    <row r="38" spans="1:30" ht="35" customHeight="1"/>
    <row r="39" spans="1:30" s="460" customFormat="1" ht="17.25" customHeight="1">
      <c r="A39" s="203" t="s">
        <v>942</v>
      </c>
      <c r="B39" s="169"/>
      <c r="C39" s="203" t="s">
        <v>597</v>
      </c>
      <c r="D39" s="500"/>
      <c r="E39" s="168"/>
      <c r="F39" s="203" t="s">
        <v>936</v>
      </c>
      <c r="G39" s="169"/>
      <c r="H39" s="203" t="s">
        <v>597</v>
      </c>
      <c r="K39" s="225"/>
      <c r="L39" s="225"/>
      <c r="V39" s="226"/>
      <c r="X39" s="624"/>
    </row>
    <row r="40" spans="1:30" s="460" customFormat="1" ht="17.25" customHeight="1">
      <c r="A40" s="203" t="s">
        <v>943</v>
      </c>
      <c r="B40" s="169"/>
      <c r="C40" s="203" t="s">
        <v>947</v>
      </c>
      <c r="D40" s="500"/>
      <c r="E40" s="168"/>
      <c r="F40" s="203" t="s">
        <v>937</v>
      </c>
      <c r="G40" s="169"/>
      <c r="H40" s="203" t="s">
        <v>947</v>
      </c>
      <c r="K40" s="225"/>
      <c r="L40" s="225"/>
      <c r="V40" s="226"/>
      <c r="X40" s="624"/>
    </row>
    <row r="41" spans="1:30" s="460" customFormat="1" ht="17.25" customHeight="1">
      <c r="A41" s="203" t="s">
        <v>944</v>
      </c>
      <c r="B41" s="169"/>
      <c r="C41" s="203" t="s">
        <v>947</v>
      </c>
      <c r="D41" s="500"/>
      <c r="E41" s="168"/>
      <c r="F41" s="203" t="s">
        <v>938</v>
      </c>
      <c r="G41" s="169"/>
      <c r="H41" s="203" t="s">
        <v>597</v>
      </c>
      <c r="K41" s="225"/>
      <c r="L41" s="225"/>
      <c r="V41" s="226"/>
      <c r="X41" s="624"/>
    </row>
    <row r="42" spans="1:30" s="460" customFormat="1" ht="17.25" customHeight="1">
      <c r="A42" s="203" t="s">
        <v>945</v>
      </c>
      <c r="B42" s="169"/>
      <c r="C42" s="203" t="s">
        <v>597</v>
      </c>
      <c r="D42" s="500"/>
      <c r="E42" s="168"/>
      <c r="F42" s="203" t="s">
        <v>939</v>
      </c>
      <c r="G42" s="169"/>
      <c r="H42" s="203" t="s">
        <v>597</v>
      </c>
      <c r="K42" s="225"/>
      <c r="L42" s="225"/>
      <c r="V42" s="226"/>
      <c r="X42" s="624"/>
      <c r="AC42" s="468" t="s">
        <v>1107</v>
      </c>
      <c r="AD42" s="468">
        <v>1</v>
      </c>
    </row>
    <row r="43" spans="1:30" s="460" customFormat="1" ht="17.25" customHeight="1">
      <c r="A43" s="203" t="s">
        <v>946</v>
      </c>
      <c r="B43" s="169"/>
      <c r="C43" s="203" t="s">
        <v>597</v>
      </c>
      <c r="D43" s="500"/>
      <c r="E43" s="168"/>
      <c r="F43" s="203" t="s">
        <v>941</v>
      </c>
      <c r="G43" s="169"/>
      <c r="H43" s="203" t="s">
        <v>597</v>
      </c>
      <c r="K43" s="225"/>
      <c r="L43" s="225"/>
      <c r="V43" s="226"/>
      <c r="X43" s="624"/>
      <c r="AC43" s="468" t="s">
        <v>1093</v>
      </c>
      <c r="AD43" s="468">
        <v>1</v>
      </c>
    </row>
    <row r="44" spans="1:30" ht="20">
      <c r="A44" s="168"/>
      <c r="B44" s="168"/>
      <c r="C44" s="168"/>
      <c r="D44" s="500"/>
      <c r="E44" s="168"/>
      <c r="F44" s="203" t="s">
        <v>940</v>
      </c>
      <c r="H44" s="203" t="s">
        <v>597</v>
      </c>
      <c r="AC44" s="468" t="s">
        <v>1109</v>
      </c>
      <c r="AD44" s="468">
        <v>3</v>
      </c>
    </row>
    <row r="45" spans="1:30" ht="16.5">
      <c r="A45" s="459"/>
      <c r="B45" s="435"/>
      <c r="C45" s="167"/>
      <c r="D45" s="514"/>
      <c r="X45" s="386"/>
      <c r="Y45" s="386">
        <v>209862</v>
      </c>
      <c r="Z45" s="386" t="s">
        <v>383</v>
      </c>
      <c r="AA45" s="468" t="s">
        <v>1142</v>
      </c>
      <c r="AB45" s="468">
        <v>4</v>
      </c>
      <c r="AC45" s="468" t="s">
        <v>1077</v>
      </c>
      <c r="AD45" s="468">
        <v>4</v>
      </c>
    </row>
    <row r="46" spans="1:30" ht="16.5">
      <c r="A46" s="450"/>
      <c r="B46" s="435"/>
      <c r="C46" s="167"/>
      <c r="D46" s="514"/>
      <c r="X46" s="386"/>
      <c r="Y46" s="386">
        <v>210714</v>
      </c>
      <c r="Z46" s="386" t="s">
        <v>410</v>
      </c>
      <c r="AA46" s="468" t="s">
        <v>1080</v>
      </c>
      <c r="AB46" s="468">
        <v>4</v>
      </c>
      <c r="AC46" s="468" t="s">
        <v>1153</v>
      </c>
      <c r="AD46" s="468">
        <v>1</v>
      </c>
    </row>
    <row r="47" spans="1:30" ht="16.5">
      <c r="A47" s="452"/>
      <c r="B47" s="435"/>
      <c r="C47" s="167"/>
      <c r="D47" s="514"/>
      <c r="X47" s="386"/>
      <c r="Y47" s="386">
        <v>210714</v>
      </c>
      <c r="Z47" s="386" t="s">
        <v>314</v>
      </c>
      <c r="AA47" s="468" t="s">
        <v>1081</v>
      </c>
      <c r="AB47" s="468">
        <v>1</v>
      </c>
      <c r="AC47" s="468" t="s">
        <v>1076</v>
      </c>
      <c r="AD47" s="468">
        <v>19</v>
      </c>
    </row>
    <row r="48" spans="1:30" ht="16.5">
      <c r="A48" s="452"/>
      <c r="B48" s="435"/>
      <c r="C48" s="167"/>
      <c r="D48" s="514"/>
      <c r="X48" s="386"/>
      <c r="Y48" s="386">
        <v>210714</v>
      </c>
      <c r="Z48" s="386" t="s">
        <v>41</v>
      </c>
      <c r="AA48" s="468" t="s">
        <v>1139</v>
      </c>
      <c r="AB48" s="468">
        <v>5</v>
      </c>
      <c r="AC48" s="468" t="s">
        <v>1082</v>
      </c>
      <c r="AD48" s="468">
        <v>3</v>
      </c>
    </row>
    <row r="49" spans="1:30" ht="16.5">
      <c r="A49" s="452"/>
      <c r="B49" s="435"/>
      <c r="C49" s="167"/>
      <c r="D49" s="514"/>
      <c r="X49" s="386"/>
      <c r="Y49" s="386">
        <v>211790</v>
      </c>
      <c r="Z49" s="386" t="s">
        <v>354</v>
      </c>
      <c r="AA49" s="468" t="s">
        <v>1087</v>
      </c>
      <c r="AB49" s="468">
        <v>1</v>
      </c>
      <c r="AC49" s="468" t="s">
        <v>1139</v>
      </c>
      <c r="AD49" s="468">
        <v>3</v>
      </c>
    </row>
    <row r="50" spans="1:30" ht="16.5">
      <c r="A50" s="452"/>
      <c r="B50" s="435"/>
      <c r="C50" s="167"/>
      <c r="D50" s="514"/>
      <c r="X50" s="386"/>
      <c r="Y50" s="386">
        <v>211790</v>
      </c>
      <c r="Z50" s="386" t="s">
        <v>397</v>
      </c>
      <c r="AA50" s="468" t="s">
        <v>1106</v>
      </c>
      <c r="AB50" s="468">
        <v>1</v>
      </c>
      <c r="AC50" s="468" t="s">
        <v>1083</v>
      </c>
      <c r="AD50" s="468">
        <v>11</v>
      </c>
    </row>
    <row r="51" spans="1:30" ht="16.5">
      <c r="A51" s="452"/>
      <c r="B51" s="435"/>
      <c r="C51" s="167"/>
      <c r="D51" s="514"/>
      <c r="X51" s="386"/>
      <c r="Y51" s="386">
        <v>211790</v>
      </c>
      <c r="Z51" s="386" t="s">
        <v>704</v>
      </c>
      <c r="AA51" s="468" t="s">
        <v>1092</v>
      </c>
      <c r="AB51" s="468">
        <v>5</v>
      </c>
      <c r="AC51" s="468" t="s">
        <v>1079</v>
      </c>
      <c r="AD51" s="468">
        <v>9</v>
      </c>
    </row>
    <row r="52" spans="1:30" ht="16.5">
      <c r="A52" s="435"/>
      <c r="B52" s="435"/>
      <c r="C52" s="167"/>
      <c r="D52" s="514"/>
      <c r="X52" s="386"/>
      <c r="Y52" s="386">
        <v>211790</v>
      </c>
      <c r="Z52" s="386" t="s">
        <v>883</v>
      </c>
      <c r="AA52" s="468" t="s">
        <v>1093</v>
      </c>
      <c r="AB52" s="468">
        <v>1</v>
      </c>
      <c r="AC52" s="468" t="s">
        <v>1080</v>
      </c>
      <c r="AD52" s="468">
        <v>4</v>
      </c>
    </row>
    <row r="53" spans="1:30" ht="16.5">
      <c r="A53" s="452"/>
      <c r="B53" s="435"/>
      <c r="C53" s="167"/>
      <c r="D53" s="514"/>
      <c r="X53" s="386"/>
      <c r="Y53" s="386">
        <v>211790</v>
      </c>
      <c r="Z53" s="386" t="s">
        <v>884</v>
      </c>
      <c r="AA53" s="468" t="s">
        <v>1140</v>
      </c>
      <c r="AB53" s="468">
        <v>1</v>
      </c>
      <c r="AC53" s="468" t="s">
        <v>1139</v>
      </c>
      <c r="AD53" s="468">
        <v>6</v>
      </c>
    </row>
    <row r="54" spans="1:30" ht="16.5">
      <c r="A54" s="452"/>
      <c r="B54" s="435"/>
      <c r="C54" s="167"/>
      <c r="D54" s="514"/>
      <c r="X54" s="386"/>
      <c r="Y54" s="386">
        <v>211790</v>
      </c>
      <c r="Z54" s="386" t="s">
        <v>887</v>
      </c>
      <c r="AA54" s="468" t="s">
        <v>1109</v>
      </c>
      <c r="AB54" s="468">
        <v>2</v>
      </c>
    </row>
    <row r="55" spans="1:30" ht="16.5">
      <c r="A55" s="452"/>
      <c r="B55" s="435"/>
      <c r="C55" s="167"/>
      <c r="D55" s="514"/>
      <c r="X55" s="386"/>
      <c r="Y55" s="386">
        <v>211790</v>
      </c>
      <c r="Z55" s="386" t="s">
        <v>888</v>
      </c>
      <c r="AA55" s="468" t="s">
        <v>1077</v>
      </c>
      <c r="AB55" s="468">
        <v>10</v>
      </c>
    </row>
    <row r="56" spans="1:30" ht="16.5">
      <c r="A56" s="452"/>
      <c r="B56" s="435"/>
      <c r="C56" s="167"/>
      <c r="D56" s="514"/>
      <c r="X56" s="386"/>
      <c r="Y56" s="386">
        <v>211790</v>
      </c>
      <c r="Z56" s="386" t="s">
        <v>562</v>
      </c>
      <c r="AA56" s="468" t="s">
        <v>1079</v>
      </c>
      <c r="AB56" s="468">
        <v>1</v>
      </c>
    </row>
    <row r="57" spans="1:30" ht="16.5">
      <c r="A57" s="452"/>
      <c r="B57" s="435"/>
      <c r="C57" s="167"/>
      <c r="D57" s="514"/>
      <c r="X57" s="386"/>
      <c r="Y57" s="386">
        <v>211790</v>
      </c>
      <c r="Z57" s="386" t="s">
        <v>365</v>
      </c>
      <c r="AA57" s="468" t="s">
        <v>1076</v>
      </c>
      <c r="AB57" s="468">
        <v>10</v>
      </c>
    </row>
    <row r="58" spans="1:30" ht="16.5">
      <c r="A58" s="452"/>
      <c r="B58" s="435"/>
      <c r="C58" s="167"/>
      <c r="D58" s="514"/>
      <c r="X58" s="386"/>
      <c r="Y58" s="386">
        <v>211790</v>
      </c>
      <c r="Z58" s="386" t="s">
        <v>41</v>
      </c>
      <c r="AA58" s="468" t="s">
        <v>1139</v>
      </c>
      <c r="AB58" s="468">
        <v>2</v>
      </c>
    </row>
    <row r="59" spans="1:30" ht="14">
      <c r="A59" s="452"/>
      <c r="B59" s="435"/>
      <c r="C59" s="167"/>
      <c r="D59" s="514"/>
      <c r="X59" s="386"/>
    </row>
    <row r="60" spans="1:30" ht="14">
      <c r="A60" s="452"/>
      <c r="B60" s="435"/>
      <c r="C60" s="167"/>
      <c r="D60" s="514"/>
      <c r="X60" s="386"/>
    </row>
    <row r="61" spans="1:30" ht="14">
      <c r="A61" s="452"/>
      <c r="B61" s="435"/>
      <c r="C61" s="167"/>
      <c r="D61" s="514"/>
      <c r="X61" s="386"/>
    </row>
    <row r="62" spans="1:30" ht="14">
      <c r="A62" s="452"/>
      <c r="B62" s="435"/>
      <c r="C62" s="167"/>
      <c r="D62" s="514"/>
      <c r="X62" s="386"/>
    </row>
    <row r="63" spans="1:30" ht="14">
      <c r="A63" s="452"/>
      <c r="B63" s="435"/>
      <c r="C63" s="167"/>
      <c r="D63" s="514"/>
      <c r="X63" s="386"/>
    </row>
    <row r="64" spans="1:30" ht="14">
      <c r="A64" s="452"/>
      <c r="B64" s="435"/>
      <c r="C64" s="167"/>
      <c r="D64" s="514"/>
      <c r="X64" s="386"/>
    </row>
    <row r="65" spans="1:26" ht="14">
      <c r="A65" s="452"/>
      <c r="B65" s="435"/>
      <c r="C65" s="167"/>
      <c r="D65" s="514"/>
      <c r="X65" s="386"/>
    </row>
    <row r="66" spans="1:26" ht="14">
      <c r="A66" s="435"/>
      <c r="B66" s="435"/>
      <c r="C66" s="167"/>
      <c r="D66" s="514"/>
      <c r="X66" s="386"/>
    </row>
    <row r="67" spans="1:26" ht="14">
      <c r="B67" s="435"/>
      <c r="C67" s="167"/>
      <c r="D67" s="514"/>
      <c r="X67" s="632"/>
      <c r="Y67" s="501"/>
      <c r="Z67" s="501"/>
    </row>
    <row r="68" spans="1:26" ht="14">
      <c r="B68" s="435"/>
      <c r="C68" s="167"/>
      <c r="D68" s="514"/>
    </row>
    <row r="69" spans="1:26" ht="14">
      <c r="B69" s="435"/>
      <c r="C69" s="167"/>
      <c r="D69" s="514"/>
    </row>
    <row r="70" spans="1:26" ht="14">
      <c r="B70" s="435"/>
      <c r="C70" s="167"/>
      <c r="D70" s="514"/>
    </row>
    <row r="71" spans="1:26" ht="14">
      <c r="B71" s="435"/>
      <c r="C71" s="167"/>
      <c r="D71" s="514"/>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sheetData>
  <mergeCells count="9">
    <mergeCell ref="F35:G35"/>
    <mergeCell ref="H35:I35"/>
    <mergeCell ref="L35:V35"/>
    <mergeCell ref="B27:C28"/>
    <mergeCell ref="L29:V29"/>
    <mergeCell ref="F30:G30"/>
    <mergeCell ref="F31:G31"/>
    <mergeCell ref="F32:G32"/>
    <mergeCell ref="L34:V34"/>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67804-9CD6-4896-951B-EF9F90837584}">
  <sheetPr>
    <pageSetUpPr fitToPage="1"/>
  </sheetPr>
  <dimension ref="A1:AD87"/>
  <sheetViews>
    <sheetView topLeftCell="A12" zoomScale="70" zoomScaleNormal="70" zoomScaleSheetLayoutView="115" workbookViewId="0">
      <selection activeCell="B26" sqref="B26"/>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76" customWidth="1"/>
    <col min="25" max="25" width="31.54296875" style="386" customWidth="1"/>
    <col min="26" max="26" width="2.90625" style="386" customWidth="1"/>
    <col min="27" max="27" width="11.36328125" style="386" customWidth="1"/>
    <col min="28" max="28" width="9.1796875" style="386" customWidth="1"/>
    <col min="29" max="29" width="42.36328125" style="386" bestFit="1" customWidth="1"/>
    <col min="30"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75"/>
      <c r="I10" s="67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6"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6" s="468" customFormat="1" ht="19.25" customHeight="1">
      <c r="A18" s="540"/>
      <c r="B18" s="672" t="s">
        <v>1131</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76"/>
      <c r="Y18" s="386"/>
      <c r="Z18" s="386"/>
    </row>
    <row r="19" spans="1:26" s="468" customFormat="1" ht="19.25" customHeight="1">
      <c r="A19" s="540">
        <v>1</v>
      </c>
      <c r="B19" s="584" t="s">
        <v>892</v>
      </c>
      <c r="C19" s="324" t="str">
        <f>IF(D19="","",VLOOKUP(B19,Data!$B$5:$L$502,2,FALSE))</f>
        <v>VCM7890</v>
      </c>
      <c r="D19" s="485">
        <v>3</v>
      </c>
      <c r="E19" s="525" t="s">
        <v>528</v>
      </c>
      <c r="F19" s="325">
        <f>IF(D19="","",VLOOKUP(B19,Data!$B$5:$L$502,11,FALSE))</f>
        <v>2253.08</v>
      </c>
      <c r="G19" s="326">
        <f>IF(D19&gt;0,D19*F19,"-")</f>
        <v>6759.24</v>
      </c>
      <c r="H19" s="327" t="str">
        <f>IF(D19="","",VLOOKUP(B19,Data!$B$5:$D$502,3,FALSE))</f>
        <v>C/T</v>
      </c>
      <c r="I19" s="327" t="str">
        <f>IF(D19="","",VLOOKUP(B19,Data!$B$5:$M$502,12,FALSE))</f>
        <v>Indonesia</v>
      </c>
      <c r="J19" s="356" t="s">
        <v>1132</v>
      </c>
      <c r="K19" s="325">
        <f>IF(D19="","",VLOOKUP(B19,Data!$B$5:$E$502,4,FALSE)*D19)</f>
        <v>780</v>
      </c>
      <c r="L19" s="325">
        <f>IF(D19="","",VLOOKUP(B19,Data!$B$5:$F$502,5,FALSE)*D19)</f>
        <v>705</v>
      </c>
      <c r="M19" s="357"/>
      <c r="N19" s="358"/>
      <c r="O19" s="359"/>
      <c r="P19" s="360"/>
      <c r="Q19" s="359"/>
      <c r="R19" s="359"/>
      <c r="S19" s="360"/>
      <c r="T19" s="361"/>
      <c r="U19" s="360"/>
      <c r="V19" s="334">
        <f>IF(D19="","",VLOOKUP(B19,Data!$B$5:$J$502,9,FALSE)*D19)</f>
        <v>4.2210000000000001</v>
      </c>
      <c r="X19" s="676"/>
      <c r="Y19" s="386"/>
      <c r="Z19" s="386"/>
    </row>
    <row r="20" spans="1:26" s="468" customFormat="1" ht="19.25" customHeight="1">
      <c r="A20" s="540">
        <v>2</v>
      </c>
      <c r="B20" s="584" t="s">
        <v>893</v>
      </c>
      <c r="C20" s="324" t="str">
        <f>IF(D20="","",VLOOKUP(B20,Data!$B$5:$L$502,2,FALSE))</f>
        <v>VCM7900</v>
      </c>
      <c r="D20" s="485">
        <v>4</v>
      </c>
      <c r="E20" s="312"/>
      <c r="F20" s="325">
        <f>IF(D20="","",VLOOKUP(B20,Data!$B$5:$L$502,11,FALSE))</f>
        <v>2696.84</v>
      </c>
      <c r="G20" s="326">
        <f>IF(D20&gt;0,D20*F20,"-")</f>
        <v>10787.36</v>
      </c>
      <c r="H20" s="327" t="str">
        <f>IF(D20="","",VLOOKUP(B20,Data!$B$5:$D$502,3,FALSE))</f>
        <v>C/T</v>
      </c>
      <c r="I20" s="327" t="str">
        <f>IF(D20="","",VLOOKUP(B20,Data!$B$5:$M$502,12,FALSE))</f>
        <v>Indonesia</v>
      </c>
      <c r="J20" s="356" t="s">
        <v>1132</v>
      </c>
      <c r="K20" s="325">
        <f>IF(D20="","",VLOOKUP(B20,Data!$B$5:$E$502,4,FALSE)*D20)</f>
        <v>1040</v>
      </c>
      <c r="L20" s="325">
        <f>IF(D20="","",VLOOKUP(B20,Data!$B$5:$F$502,5,FALSE)*D20)</f>
        <v>940</v>
      </c>
      <c r="M20" s="357"/>
      <c r="N20" s="358"/>
      <c r="O20" s="359"/>
      <c r="P20" s="360"/>
      <c r="Q20" s="359"/>
      <c r="R20" s="359"/>
      <c r="S20" s="360"/>
      <c r="T20" s="361"/>
      <c r="U20" s="360"/>
      <c r="V20" s="334">
        <f>IF(D20="","",VLOOKUP(B20,Data!$B$5:$J$502,9,FALSE)*D20)</f>
        <v>5.6280000000000001</v>
      </c>
      <c r="X20" s="676"/>
      <c r="Y20" s="386"/>
      <c r="Z20" s="386"/>
    </row>
    <row r="21" spans="1:26" s="468" customFormat="1" ht="19.25" customHeight="1">
      <c r="A21" s="540"/>
      <c r="B21" s="672" t="s">
        <v>1146</v>
      </c>
      <c r="C21" s="324"/>
      <c r="D21" s="381"/>
      <c r="E21" s="525" t="s">
        <v>529</v>
      </c>
      <c r="F21" s="325" t="str">
        <f>IF(D21="","",VLOOKUP(B21,Data!$B$5:$L$502,11,FALSE))</f>
        <v/>
      </c>
      <c r="G21" s="326" t="str">
        <f>IF(D21&gt;0,D21*F21,"-")</f>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676"/>
      <c r="Y21" s="386"/>
      <c r="Z21" s="386"/>
    </row>
    <row r="22" spans="1:26" s="468" customFormat="1" ht="19.25" customHeight="1">
      <c r="A22" s="540">
        <v>3</v>
      </c>
      <c r="B22" s="584" t="s">
        <v>409</v>
      </c>
      <c r="C22" s="324" t="str">
        <f>IF(D22="","",VLOOKUP(B22,Data!$B$5:$L$502,2,FALSE))</f>
        <v>ZU62650</v>
      </c>
      <c r="D22" s="485">
        <v>3</v>
      </c>
      <c r="E22" s="312"/>
      <c r="F22" s="325">
        <f>IF(D22="","",VLOOKUP(B22,Data!$B$5:$L$502,11,FALSE))</f>
        <v>6876.72</v>
      </c>
      <c r="G22" s="326">
        <f>IF(D22&gt;0,D22*F22,"-")</f>
        <v>20630.16</v>
      </c>
      <c r="H22" s="327" t="str">
        <f>IF(D22="","",VLOOKUP(B22,Data!$B$5:$D$502,3,FALSE))</f>
        <v>C/T</v>
      </c>
      <c r="I22" s="327" t="str">
        <f>IF(D22="","",VLOOKUP(B22,Data!$B$5:$M$502,12,FALSE))</f>
        <v>Indonesia</v>
      </c>
      <c r="J22" s="356" t="s">
        <v>1147</v>
      </c>
      <c r="K22" s="325">
        <f>IF(D22="","",VLOOKUP(B22,Data!$B$5:$E$502,4,FALSE)*D22)</f>
        <v>1014</v>
      </c>
      <c r="L22" s="325">
        <f>IF(D22="","",VLOOKUP(B22,Data!$B$5:$F$502,5,FALSE)*D22)</f>
        <v>912</v>
      </c>
      <c r="M22" s="357"/>
      <c r="N22" s="358"/>
      <c r="O22" s="359"/>
      <c r="P22" s="360"/>
      <c r="Q22" s="359"/>
      <c r="R22" s="359"/>
      <c r="S22" s="360"/>
      <c r="T22" s="361"/>
      <c r="U22" s="360"/>
      <c r="V22" s="334">
        <f>IF(D22="","",VLOOKUP(B22,Data!$B$5:$J$502,9,FALSE)*D22)</f>
        <v>5.4180000000000001</v>
      </c>
      <c r="X22" s="676"/>
      <c r="Y22" s="386"/>
      <c r="Z22" s="386"/>
    </row>
    <row r="23" spans="1:26" s="468" customFormat="1" ht="19.25" customHeight="1">
      <c r="A23" s="540">
        <v>4</v>
      </c>
      <c r="B23" s="584" t="s">
        <v>394</v>
      </c>
      <c r="C23" s="324" t="str">
        <f>IF(D23="","",VLOOKUP(B23,Data!$B$5:$L$502,2,FALSE))</f>
        <v>ZW44770</v>
      </c>
      <c r="D23" s="485">
        <v>1</v>
      </c>
      <c r="E23" s="525"/>
      <c r="F23" s="325">
        <f>IF(D23="","",VLOOKUP(B23,Data!$B$5:$L$502,11,FALSE))</f>
        <v>1857.02</v>
      </c>
      <c r="G23" s="326">
        <f>IF(D23&gt;0,D23*F23,"-")</f>
        <v>1857.02</v>
      </c>
      <c r="H23" s="327" t="str">
        <f>IF(D23="","",VLOOKUP(B23,Data!$B$5:$D$502,3,FALSE))</f>
        <v>C/T</v>
      </c>
      <c r="I23" s="327" t="str">
        <f>IF(D23="","",VLOOKUP(B23,Data!$B$5:$M$502,12,FALSE))</f>
        <v>Indonesia</v>
      </c>
      <c r="J23" s="356" t="s">
        <v>1147</v>
      </c>
      <c r="K23" s="325">
        <f>IF(D23="","",VLOOKUP(B23,Data!$B$5:$E$502,4,FALSE)*D23)</f>
        <v>201</v>
      </c>
      <c r="L23" s="325">
        <f>IF(D23="","",VLOOKUP(B23,Data!$B$5:$F$502,5,FALSE)*D23)</f>
        <v>181</v>
      </c>
      <c r="M23" s="357"/>
      <c r="N23" s="358"/>
      <c r="O23" s="359"/>
      <c r="P23" s="360"/>
      <c r="Q23" s="359"/>
      <c r="R23" s="359"/>
      <c r="S23" s="360"/>
      <c r="T23" s="361"/>
      <c r="U23" s="360"/>
      <c r="V23" s="334">
        <f>IF(D23="","",VLOOKUP(B23,Data!$B$5:$J$502,9,FALSE)*D23)</f>
        <v>1.1499999999999999</v>
      </c>
      <c r="X23" s="676"/>
      <c r="Y23" s="386"/>
      <c r="Z23" s="386"/>
    </row>
    <row r="24" spans="1:26" s="468" customFormat="1" ht="19.25" customHeight="1">
      <c r="A24" s="540">
        <v>5</v>
      </c>
      <c r="B24" s="584" t="s">
        <v>353</v>
      </c>
      <c r="C24" s="324" t="str">
        <f>IF(D24="","",VLOOKUP(B24,Data!$B$5:$L$502,2,FALSE))</f>
        <v>ZF71250</v>
      </c>
      <c r="D24" s="485">
        <v>2</v>
      </c>
      <c r="E24" s="312" t="s">
        <v>982</v>
      </c>
      <c r="F24" s="325">
        <f>IF(D24="","",VLOOKUP(B24,Data!$B$5:$L$502,11,FALSE))</f>
        <v>1991.71</v>
      </c>
      <c r="G24" s="326">
        <f t="shared" ref="G24:G32" si="0">IF(D24&gt;0,D24*F24,"-")</f>
        <v>3983.42</v>
      </c>
      <c r="H24" s="327" t="str">
        <f>IF(D24="","",VLOOKUP(B24,Data!$B$5:$D$502,3,FALSE))</f>
        <v>C/T</v>
      </c>
      <c r="I24" s="327" t="str">
        <f>IF(D24="","",VLOOKUP(B24,Data!$B$5:$M$502,12,FALSE))</f>
        <v>Indonesia</v>
      </c>
      <c r="J24" s="356" t="s">
        <v>1147</v>
      </c>
      <c r="K24" s="325">
        <f>IF(D24="","",VLOOKUP(B24,Data!$B$5:$E$502,4,FALSE)*D24)</f>
        <v>440</v>
      </c>
      <c r="L24" s="325">
        <f>IF(D24="","",VLOOKUP(B24,Data!$B$5:$F$502,5,FALSE)*D24)</f>
        <v>398</v>
      </c>
      <c r="M24" s="357"/>
      <c r="N24" s="358"/>
      <c r="O24" s="359"/>
      <c r="P24" s="360"/>
      <c r="Q24" s="359"/>
      <c r="R24" s="359"/>
      <c r="S24" s="360"/>
      <c r="T24" s="361"/>
      <c r="U24" s="360"/>
      <c r="V24" s="334">
        <f>IF(D24="","",VLOOKUP(B24,Data!$B$5:$J$502,9,FALSE)*D24)</f>
        <v>2.37</v>
      </c>
      <c r="X24" s="676"/>
      <c r="Y24" s="386"/>
      <c r="Z24" s="386"/>
    </row>
    <row r="25" spans="1:26" s="468" customFormat="1" ht="19.25" customHeight="1">
      <c r="A25" s="540">
        <v>6</v>
      </c>
      <c r="B25" s="584" t="s">
        <v>396</v>
      </c>
      <c r="C25" s="324" t="str">
        <f>IF(D25="","",VLOOKUP(B25,Data!$B$5:$L$502,2,FALSE))</f>
        <v>ZW44780</v>
      </c>
      <c r="D25" s="485">
        <v>1</v>
      </c>
      <c r="E25" s="312"/>
      <c r="F25" s="325">
        <f>IF(D25="","",VLOOKUP(B25,Data!$B$5:$L$502,11,FALSE))</f>
        <v>2167.13</v>
      </c>
      <c r="G25" s="326">
        <f t="shared" si="0"/>
        <v>2167.13</v>
      </c>
      <c r="H25" s="327" t="str">
        <f>IF(D25="","",VLOOKUP(B25,Data!$B$5:$D$502,3,FALSE))</f>
        <v>C/T</v>
      </c>
      <c r="I25" s="327" t="str">
        <f>IF(D25="","",VLOOKUP(B25,Data!$B$5:$M$502,12,FALSE))</f>
        <v>Indonesia</v>
      </c>
      <c r="J25" s="356" t="s">
        <v>1147</v>
      </c>
      <c r="K25" s="325">
        <f>IF(D25="","",VLOOKUP(B25,Data!$B$5:$E$502,4,FALSE)*D25)</f>
        <v>220</v>
      </c>
      <c r="L25" s="325">
        <f>IF(D25="","",VLOOKUP(B25,Data!$B$5:$F$502,5,FALSE)*D25)</f>
        <v>199</v>
      </c>
      <c r="M25" s="357"/>
      <c r="N25" s="358"/>
      <c r="O25" s="359"/>
      <c r="P25" s="360"/>
      <c r="Q25" s="359"/>
      <c r="R25" s="359"/>
      <c r="S25" s="360"/>
      <c r="T25" s="361"/>
      <c r="U25" s="360"/>
      <c r="V25" s="334">
        <f>IF(D25="","",VLOOKUP(B25,Data!$B$5:$J$502,9,FALSE)*D25)</f>
        <v>1.1850000000000001</v>
      </c>
      <c r="X25" s="676"/>
      <c r="Y25" s="386"/>
      <c r="Z25" s="386"/>
    </row>
    <row r="26" spans="1:26" s="468" customFormat="1" ht="19.25" customHeight="1">
      <c r="A26" s="540">
        <v>7</v>
      </c>
      <c r="B26" s="584" t="s">
        <v>34</v>
      </c>
      <c r="C26" s="324" t="str">
        <f>IF(D26="","",VLOOKUP(B26,Data!$B$5:$L$502,2,FALSE))</f>
        <v>ZQ21310</v>
      </c>
      <c r="D26" s="485">
        <v>1</v>
      </c>
      <c r="E26" s="312"/>
      <c r="F26" s="325">
        <f>IF(D26="","",VLOOKUP(B26,Data!$B$5:$L$502,11,FALSE))</f>
        <v>2344.4699999999998</v>
      </c>
      <c r="G26" s="326">
        <f t="shared" si="0"/>
        <v>2344.4699999999998</v>
      </c>
      <c r="H26" s="327" t="str">
        <f>IF(D26="","",VLOOKUP(B26,Data!$B$5:$D$502,3,FALSE))</f>
        <v>C/T</v>
      </c>
      <c r="I26" s="327" t="str">
        <f>IF(D26="","",VLOOKUP(B26,Data!$B$5:$M$502,12,FALSE))</f>
        <v>Indonesia</v>
      </c>
      <c r="J26" s="356" t="s">
        <v>1147</v>
      </c>
      <c r="K26" s="325">
        <f>IF(D26="","",VLOOKUP(B26,Data!$B$5:$E$502,4,FALSE)*D26)</f>
        <v>267</v>
      </c>
      <c r="L26" s="325">
        <f>IF(D26="","",VLOOKUP(B26,Data!$B$5:$F$502,5,FALSE)*D26)</f>
        <v>242</v>
      </c>
      <c r="M26" s="357"/>
      <c r="N26" s="358"/>
      <c r="O26" s="359"/>
      <c r="P26" s="360"/>
      <c r="Q26" s="359"/>
      <c r="R26" s="359"/>
      <c r="S26" s="360"/>
      <c r="T26" s="361"/>
      <c r="U26" s="360"/>
      <c r="V26" s="334">
        <f>IF(D26="","",VLOOKUP(B26,Data!$B$5:$J$502,9,FALSE)*D26)</f>
        <v>1.488</v>
      </c>
      <c r="X26" s="676"/>
      <c r="Y26" s="386"/>
      <c r="Z26" s="386"/>
    </row>
    <row r="27" spans="1:26" s="468" customFormat="1" ht="19.25" customHeight="1">
      <c r="A27" s="540"/>
      <c r="B27" s="672" t="s">
        <v>1160</v>
      </c>
      <c r="C27" s="324"/>
      <c r="D27" s="381"/>
      <c r="E27" s="525"/>
      <c r="F27" s="325"/>
      <c r="G27" s="326"/>
      <c r="H27" s="327"/>
      <c r="I27" s="327"/>
      <c r="J27" s="356"/>
      <c r="K27" s="325"/>
      <c r="L27" s="325"/>
      <c r="M27" s="357"/>
      <c r="N27" s="358"/>
      <c r="O27" s="359"/>
      <c r="P27" s="360"/>
      <c r="Q27" s="359"/>
      <c r="R27" s="359"/>
      <c r="S27" s="360"/>
      <c r="T27" s="361"/>
      <c r="U27" s="360"/>
      <c r="V27" s="334"/>
      <c r="X27" s="676"/>
      <c r="Y27" s="386"/>
      <c r="Z27" s="386"/>
    </row>
    <row r="28" spans="1:26" s="468" customFormat="1" ht="19.25" customHeight="1">
      <c r="A28" s="540">
        <v>8</v>
      </c>
      <c r="B28" s="584" t="s">
        <v>721</v>
      </c>
      <c r="C28" s="324" t="str">
        <f>IF(D28="","",VLOOKUP(B28,Data!$B$5:$L$502,2,FALSE))</f>
        <v>VAC9550</v>
      </c>
      <c r="D28" s="485">
        <v>1</v>
      </c>
      <c r="E28" s="312"/>
      <c r="F28" s="325">
        <f>IF(D28="","",VLOOKUP(B28,Data!$B$5:$L$502,11,FALSE))</f>
        <v>2673.77</v>
      </c>
      <c r="G28" s="326">
        <f t="shared" si="0"/>
        <v>2673.77</v>
      </c>
      <c r="H28" s="327" t="str">
        <f>IF(D28="","",VLOOKUP(B28,Data!$B$5:$D$502,3,FALSE))</f>
        <v>C/T</v>
      </c>
      <c r="I28" s="327" t="str">
        <f>IF(D28="","",VLOOKUP(B28,Data!$B$5:$M$502,12,FALSE))</f>
        <v>Indonesia</v>
      </c>
      <c r="J28" s="356" t="s">
        <v>1161</v>
      </c>
      <c r="K28" s="325">
        <f>IF(D28="","",VLOOKUP(B28,Data!$B$5:$E$502,4,FALSE)*D28)</f>
        <v>272</v>
      </c>
      <c r="L28" s="325">
        <f>IF(D28="","",VLOOKUP(B28,Data!$B$5:$F$502,5,FALSE)*D28)</f>
        <v>247</v>
      </c>
      <c r="M28" s="357"/>
      <c r="N28" s="358"/>
      <c r="O28" s="359"/>
      <c r="P28" s="360"/>
      <c r="Q28" s="359"/>
      <c r="R28" s="359"/>
      <c r="S28" s="360"/>
      <c r="T28" s="361"/>
      <c r="U28" s="360"/>
      <c r="V28" s="334">
        <f>IF(D28="","",VLOOKUP(B28,Data!$B$5:$J$502,9,FALSE)*D28)</f>
        <v>1.488</v>
      </c>
      <c r="X28" s="676"/>
      <c r="Y28" s="386"/>
      <c r="Z28" s="386"/>
    </row>
    <row r="29" spans="1:26" s="468" customFormat="1" ht="19.25" customHeight="1">
      <c r="A29" s="540"/>
      <c r="B29" s="672" t="s">
        <v>1162</v>
      </c>
      <c r="C29" s="324" t="str">
        <f>IF(D29="","",VLOOKUP(B29,Data!$B$5:$L$502,2,FALSE))</f>
        <v/>
      </c>
      <c r="D29" s="381"/>
      <c r="E29" s="525"/>
      <c r="F29" s="325" t="str">
        <f>IF(D29="","",VLOOKUP(B29,Data!$B$5:$L$502,11,FALSE))</f>
        <v/>
      </c>
      <c r="G29" s="326" t="str">
        <f>IF(D29&gt;0,D29*F29,"-")</f>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676"/>
      <c r="Y29" s="386"/>
      <c r="Z29" s="386"/>
    </row>
    <row r="30" spans="1:26" s="468" customFormat="1" ht="19.25" customHeight="1">
      <c r="A30" s="540">
        <v>9</v>
      </c>
      <c r="B30" s="584" t="s">
        <v>350</v>
      </c>
      <c r="C30" s="324" t="str">
        <f>IF(D30="","",VLOOKUP(B30,Data!$B$5:$L$502,2,FALSE))</f>
        <v>ZU05460</v>
      </c>
      <c r="D30" s="485">
        <v>8</v>
      </c>
      <c r="E30" s="312"/>
      <c r="F30" s="325">
        <f>IF(D30="","",VLOOKUP(B30,Data!$B$5:$L$502,11,FALSE))</f>
        <v>5913.05</v>
      </c>
      <c r="G30" s="326">
        <f t="shared" si="0"/>
        <v>47304.4</v>
      </c>
      <c r="H30" s="327" t="str">
        <f>IF(D30="","",VLOOKUP(B30,Data!$B$5:$D$502,3,FALSE))</f>
        <v>C/T</v>
      </c>
      <c r="I30" s="327" t="str">
        <f>IF(D30="","",VLOOKUP(B30,Data!$B$5:$M$502,12,FALSE))</f>
        <v>Indonesia</v>
      </c>
      <c r="J30" s="356" t="s">
        <v>1163</v>
      </c>
      <c r="K30" s="325">
        <f>IF(D30="","",VLOOKUP(B30,Data!$B$5:$E$502,4,FALSE)*D30)</f>
        <v>2704</v>
      </c>
      <c r="L30" s="325">
        <f>IF(D30="","",VLOOKUP(B30,Data!$B$5:$F$502,5,FALSE)*D30)</f>
        <v>2376</v>
      </c>
      <c r="M30" s="357"/>
      <c r="N30" s="358"/>
      <c r="O30" s="359"/>
      <c r="P30" s="360"/>
      <c r="Q30" s="359"/>
      <c r="R30" s="359"/>
      <c r="S30" s="360"/>
      <c r="T30" s="361"/>
      <c r="U30" s="360"/>
      <c r="V30" s="334">
        <f>IF(D30="","",VLOOKUP(B30,Data!$B$5:$J$502,9,FALSE)*D30)</f>
        <v>14.448</v>
      </c>
      <c r="X30" s="676"/>
      <c r="Y30" s="386"/>
      <c r="Z30" s="386"/>
    </row>
    <row r="31" spans="1:26" s="468" customFormat="1" ht="19.25" customHeight="1">
      <c r="A31" s="540">
        <v>10</v>
      </c>
      <c r="B31" s="584" t="s">
        <v>40</v>
      </c>
      <c r="C31" s="324" t="str">
        <f>IF(D31="","",VLOOKUP(B31,Data!$B$5:$L$502,2,FALSE))</f>
        <v>ZJ54410</v>
      </c>
      <c r="D31" s="485">
        <v>1</v>
      </c>
      <c r="E31" s="312"/>
      <c r="F31" s="325">
        <f>IF(D31="","",VLOOKUP(B31,Data!$B$5:$L$502,11,FALSE))</f>
        <v>4657.7700000000004</v>
      </c>
      <c r="G31" s="326">
        <f t="shared" si="0"/>
        <v>4657.7700000000004</v>
      </c>
      <c r="H31" s="327" t="str">
        <f>IF(D31="","",VLOOKUP(B31,Data!$B$5:$D$502,3,FALSE))</f>
        <v>C/T</v>
      </c>
      <c r="I31" s="327" t="str">
        <f>IF(D31="","",VLOOKUP(B31,Data!$B$5:$M$502,12,FALSE))</f>
        <v>Indonesia</v>
      </c>
      <c r="J31" s="356" t="s">
        <v>1163</v>
      </c>
      <c r="K31" s="325">
        <f>IF(D31="","",VLOOKUP(B31,Data!$B$5:$E$502,4,FALSE)*D31)</f>
        <v>305</v>
      </c>
      <c r="L31" s="325">
        <f>IF(D31="","",VLOOKUP(B31,Data!$B$5:$F$502,5,FALSE)*D31)</f>
        <v>269</v>
      </c>
      <c r="M31" s="357"/>
      <c r="N31" s="358"/>
      <c r="O31" s="359"/>
      <c r="P31" s="360"/>
      <c r="Q31" s="359"/>
      <c r="R31" s="359"/>
      <c r="S31" s="360"/>
      <c r="T31" s="361"/>
      <c r="U31" s="360"/>
      <c r="V31" s="334">
        <f>IF(D31="","",VLOOKUP(B31,Data!$B$5:$J$502,9,FALSE)*D31)</f>
        <v>1.534</v>
      </c>
      <c r="X31" s="676"/>
      <c r="Y31" s="386"/>
      <c r="Z31" s="386"/>
    </row>
    <row r="32" spans="1:26" s="468" customFormat="1" ht="19.25" customHeight="1">
      <c r="A32" s="540">
        <v>11</v>
      </c>
      <c r="B32" s="584" t="s">
        <v>340</v>
      </c>
      <c r="C32" s="324" t="str">
        <f>IF(D32="","",VLOOKUP(B32,Data!$B$5:$L$502,2,FALSE))</f>
        <v>ZE62400</v>
      </c>
      <c r="D32" s="485">
        <v>39</v>
      </c>
      <c r="E32" s="312"/>
      <c r="F32" s="325">
        <f>IF(D32="","",VLOOKUP(B32,Data!$B$5:$L$502,11,FALSE))</f>
        <v>1704.47</v>
      </c>
      <c r="G32" s="326">
        <f t="shared" si="0"/>
        <v>66474.33</v>
      </c>
      <c r="H32" s="327" t="str">
        <f>IF(D32="","",VLOOKUP(B32,Data!$B$5:$D$502,3,FALSE))</f>
        <v>C/T</v>
      </c>
      <c r="I32" s="327" t="str">
        <f>IF(D32="","",VLOOKUP(B32,Data!$B$5:$M$502,12,FALSE))</f>
        <v>Indonesia</v>
      </c>
      <c r="J32" s="356" t="s">
        <v>1163</v>
      </c>
      <c r="K32" s="325">
        <f>IF(D32="","",VLOOKUP(B32,Data!$B$5:$E$502,4,FALSE)*D32)</f>
        <v>7839</v>
      </c>
      <c r="L32" s="325">
        <f>IF(D32="","",VLOOKUP(B32,Data!$B$5:$F$502,5,FALSE)*D32)</f>
        <v>7059</v>
      </c>
      <c r="M32" s="357"/>
      <c r="N32" s="358"/>
      <c r="O32" s="359"/>
      <c r="P32" s="360"/>
      <c r="Q32" s="359"/>
      <c r="R32" s="359"/>
      <c r="S32" s="360"/>
      <c r="T32" s="361"/>
      <c r="U32" s="360"/>
      <c r="V32" s="334">
        <f>IF(D32="","",VLOOKUP(B32,Data!$B$5:$J$502,9,FALSE)*D32)</f>
        <v>44.849999999999994</v>
      </c>
      <c r="X32" s="676"/>
      <c r="Y32" s="386"/>
      <c r="Z32" s="386"/>
    </row>
    <row r="33" spans="1:30" s="468" customFormat="1" ht="19.25" customHeight="1">
      <c r="A33" s="540"/>
      <c r="B33" s="584"/>
      <c r="C33" s="324" t="str">
        <f>IF(D33="","",VLOOKUP(B33,Data!$B$5:$L$502,2,FALSE))</f>
        <v/>
      </c>
      <c r="D33" s="485"/>
      <c r="E33" s="312"/>
      <c r="F33" s="325" t="str">
        <f>IF(D33="","",VLOOKUP(B33,Data!$B$5:$L$502,11,FALSE))</f>
        <v/>
      </c>
      <c r="G33" s="326" t="str">
        <f>IF(D33&gt;0,D33*F33,"-")</f>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676"/>
      <c r="Y33" s="386"/>
      <c r="Z33" s="386"/>
    </row>
    <row r="34" spans="1:30" s="468" customFormat="1" ht="19.25" customHeight="1">
      <c r="A34" s="540"/>
      <c r="B34" s="584"/>
      <c r="C34" s="324" t="str">
        <f>IF(D34="","",VLOOKUP(B34,Data!$B$5:$L$502,2,FALSE))</f>
        <v/>
      </c>
      <c r="D34" s="485"/>
      <c r="E34" s="312"/>
      <c r="F34" s="325" t="str">
        <f>IF(D34="","",VLOOKUP(B34,Data!$B$5:$L$502,11,FALSE))</f>
        <v/>
      </c>
      <c r="G34" s="326" t="str">
        <f>IF(D34&gt;0,D34*F34,"-")</f>
        <v>-</v>
      </c>
      <c r="H34" s="327" t="str">
        <f>IF(D34="","",VLOOKUP(B34,Data!$B$5:$D$502,3,FALSE))</f>
        <v/>
      </c>
      <c r="I34" s="327" t="str">
        <f>IF(D34="","",VLOOKUP(B34,Data!$B$5:$M$502,12,FALSE))</f>
        <v/>
      </c>
      <c r="J34" s="356"/>
      <c r="K34" s="325" t="str">
        <f>IF(D34="","",VLOOKUP(B34,Data!$B$5:$E$502,4,FALSE)*D34)</f>
        <v/>
      </c>
      <c r="L34" s="325" t="str">
        <f>IF(D34="","",VLOOKUP(B34,Data!$B$5:$F$502,5,FALSE)*D34)</f>
        <v/>
      </c>
      <c r="M34" s="228"/>
      <c r="N34" s="295"/>
      <c r="O34" s="296"/>
      <c r="P34" s="229"/>
      <c r="Q34" s="296"/>
      <c r="R34" s="296"/>
      <c r="S34" s="229"/>
      <c r="T34" s="297"/>
      <c r="U34" s="229"/>
      <c r="V34" s="334" t="str">
        <f>IF(D34="","",VLOOKUP(B34,Data!$B$5:$J$502,9,FALSE)*D34)</f>
        <v/>
      </c>
      <c r="X34" s="676"/>
      <c r="Y34" s="386"/>
      <c r="Z34" s="386"/>
      <c r="AA34" s="386"/>
      <c r="AB34" s="386"/>
    </row>
    <row r="35" spans="1:30" s="468" customFormat="1" ht="19.25" customHeight="1">
      <c r="A35" s="540"/>
      <c r="B35" s="499"/>
      <c r="C35" s="324" t="str">
        <f>IF(D35="","",VLOOKUP(B35,Data!$B$5:$L$502,2,FALSE))</f>
        <v/>
      </c>
      <c r="D35" s="485"/>
      <c r="E35" s="312"/>
      <c r="F35" s="325" t="str">
        <f>IF(D35="","",VLOOKUP(B35,Data!$B$5:$L$502,11,FALSE))</f>
        <v/>
      </c>
      <c r="G35" s="326" t="str">
        <f>IF(D35&gt;0,D35*F35,"-")</f>
        <v>-</v>
      </c>
      <c r="H35" s="327" t="str">
        <f>IF(D35="","",VLOOKUP(B35,Data!$B$5:$D$502,3,FALSE))</f>
        <v/>
      </c>
      <c r="I35" s="327" t="str">
        <f>IF(D35="","",VLOOKUP(B35,Data!$B$5:$M$502,12,FALSE))</f>
        <v/>
      </c>
      <c r="J35" s="356"/>
      <c r="K35" s="325" t="str">
        <f>IF(D35="","",VLOOKUP(B35,Data!$B$5:$E$502,4,FALSE)*D35)</f>
        <v/>
      </c>
      <c r="L35" s="325" t="str">
        <f>IF(D35="","",VLOOKUP(B35,Data!$B$5:$F$502,5,FALSE)*D35)</f>
        <v/>
      </c>
      <c r="M35" s="357"/>
      <c r="N35" s="358"/>
      <c r="O35" s="359"/>
      <c r="P35" s="360"/>
      <c r="Q35" s="359"/>
      <c r="R35" s="359"/>
      <c r="S35" s="360"/>
      <c r="T35" s="361"/>
      <c r="U35" s="360"/>
      <c r="V35" s="334" t="str">
        <f>IF(D35="","",VLOOKUP(B35,Data!$B$5:$J$502,9,FALSE)*D35)</f>
        <v/>
      </c>
      <c r="X35" s="676"/>
      <c r="Y35" s="386"/>
      <c r="Z35" s="386"/>
      <c r="AA35" s="386"/>
      <c r="AB35" s="386"/>
    </row>
    <row r="36" spans="1:30" s="440" customFormat="1" ht="17.5" customHeight="1">
      <c r="A36" s="540"/>
      <c r="B36" s="784" t="s">
        <v>1159</v>
      </c>
      <c r="C36" s="785"/>
      <c r="D36" s="510">
        <f>SUM(D17:D35)</f>
        <v>64</v>
      </c>
      <c r="E36" s="463"/>
      <c r="F36" s="351"/>
      <c r="G36" s="351">
        <f>SUM(G17:G35)</f>
        <v>169639.07</v>
      </c>
      <c r="H36" s="462"/>
      <c r="I36" s="462"/>
      <c r="J36" s="462"/>
      <c r="K36" s="351">
        <f>SUM(K17:K35)</f>
        <v>15082</v>
      </c>
      <c r="L36" s="351">
        <f>SUM(L17:L35)</f>
        <v>13528</v>
      </c>
      <c r="M36" s="351">
        <f>SUM(M18:M35)</f>
        <v>0</v>
      </c>
      <c r="N36" s="351" t="e">
        <f>SUM(#REF!)</f>
        <v>#REF!</v>
      </c>
      <c r="O36" s="351">
        <f>SUM(O18:O35)</f>
        <v>0</v>
      </c>
      <c r="P36" s="351">
        <f>SUM(P18:P35)</f>
        <v>0</v>
      </c>
      <c r="Q36" s="351" t="e">
        <f>SUM(#REF!)</f>
        <v>#REF!</v>
      </c>
      <c r="R36" s="351">
        <f>SUM(R18:R35)</f>
        <v>0</v>
      </c>
      <c r="S36" s="351">
        <f>SUM(S18:S35)</f>
        <v>0</v>
      </c>
      <c r="T36" s="351"/>
      <c r="U36" s="351">
        <f>SUM(U18:U35)</f>
        <v>0</v>
      </c>
      <c r="V36" s="354">
        <f>SUM(V17:V35)</f>
        <v>83.78</v>
      </c>
      <c r="X36" s="623"/>
    </row>
    <row r="37" spans="1:30" ht="16.5" customHeight="1">
      <c r="A37" s="540"/>
      <c r="B37" s="786"/>
      <c r="C37" s="787"/>
      <c r="D37" s="511"/>
      <c r="E37" s="412"/>
      <c r="F37" s="183" t="s">
        <v>821</v>
      </c>
      <c r="G37" s="180"/>
      <c r="H37" s="442"/>
      <c r="I37" s="442"/>
      <c r="J37" s="442"/>
      <c r="K37" s="184"/>
      <c r="L37" s="180"/>
      <c r="M37" s="414"/>
      <c r="N37" s="413"/>
      <c r="O37" s="413"/>
      <c r="P37" s="413"/>
      <c r="Q37" s="413"/>
      <c r="R37" s="413"/>
      <c r="S37" s="413"/>
      <c r="T37" s="414"/>
      <c r="U37" s="414"/>
      <c r="V37" s="182"/>
    </row>
    <row r="38" spans="1:30" ht="13">
      <c r="A38" s="393" t="s">
        <v>530</v>
      </c>
      <c r="B38" s="394"/>
      <c r="C38" s="444"/>
      <c r="D38" s="512" t="s">
        <v>538</v>
      </c>
      <c r="E38" s="407"/>
      <c r="F38" s="80" t="s">
        <v>83</v>
      </c>
      <c r="G38" s="84"/>
      <c r="H38" s="423" t="s">
        <v>84</v>
      </c>
      <c r="I38" s="446"/>
      <c r="J38" s="175" t="s">
        <v>85</v>
      </c>
      <c r="K38" s="175"/>
      <c r="L38" s="765" t="s">
        <v>86</v>
      </c>
      <c r="M38" s="766"/>
      <c r="N38" s="766"/>
      <c r="O38" s="766"/>
      <c r="P38" s="766"/>
      <c r="Q38" s="766"/>
      <c r="R38" s="766"/>
      <c r="S38" s="766"/>
      <c r="T38" s="766"/>
      <c r="U38" s="766"/>
      <c r="V38" s="767"/>
    </row>
    <row r="39" spans="1:30" ht="16.5">
      <c r="A39" s="400" t="s">
        <v>531</v>
      </c>
      <c r="C39" s="409"/>
      <c r="D39" s="501" t="s">
        <v>88</v>
      </c>
      <c r="F39" s="768"/>
      <c r="G39" s="769"/>
      <c r="H39" s="400" t="s">
        <v>89</v>
      </c>
      <c r="I39" s="447"/>
      <c r="J39" s="177" t="s">
        <v>90</v>
      </c>
      <c r="K39" s="177"/>
      <c r="L39" s="173"/>
      <c r="V39" s="178"/>
      <c r="AC39" s="468"/>
      <c r="AD39" s="468"/>
    </row>
    <row r="40" spans="1:30">
      <c r="A40" s="400" t="s">
        <v>532</v>
      </c>
      <c r="C40" s="401"/>
      <c r="F40" s="768"/>
      <c r="G40" s="769"/>
      <c r="H40" s="400"/>
      <c r="I40" s="447"/>
      <c r="J40" s="177" t="s">
        <v>94</v>
      </c>
      <c r="K40" s="177"/>
      <c r="L40" s="173"/>
      <c r="V40" s="178"/>
    </row>
    <row r="41" spans="1:30" ht="12" customHeight="1">
      <c r="A41" s="412"/>
      <c r="B41" s="413"/>
      <c r="C41" s="448"/>
      <c r="D41" s="501" t="s">
        <v>95</v>
      </c>
      <c r="F41" s="768"/>
      <c r="G41" s="769"/>
      <c r="H41" s="400" t="s">
        <v>96</v>
      </c>
      <c r="I41" s="447"/>
      <c r="J41" s="177"/>
      <c r="K41" s="177"/>
      <c r="L41" s="173"/>
      <c r="V41" s="178"/>
    </row>
    <row r="42" spans="1:30" ht="13">
      <c r="A42" s="393" t="s">
        <v>97</v>
      </c>
      <c r="B42" s="407"/>
      <c r="C42" s="395"/>
      <c r="D42" s="501" t="s">
        <v>98</v>
      </c>
      <c r="F42" s="88" t="s">
        <v>99</v>
      </c>
      <c r="G42" s="85"/>
      <c r="H42" s="400" t="s">
        <v>89</v>
      </c>
      <c r="I42" s="447"/>
      <c r="J42" s="177" t="s">
        <v>100</v>
      </c>
      <c r="K42" s="177"/>
      <c r="L42" s="173"/>
      <c r="V42" s="178"/>
    </row>
    <row r="43" spans="1:30" ht="14.25" customHeight="1">
      <c r="A43" s="400" t="s">
        <v>546</v>
      </c>
      <c r="C43" s="401"/>
      <c r="D43" s="501" t="s">
        <v>101</v>
      </c>
      <c r="F43" s="89"/>
      <c r="G43" s="187"/>
      <c r="H43" s="400" t="s">
        <v>102</v>
      </c>
      <c r="I43" s="447"/>
      <c r="J43" s="177" t="s">
        <v>533</v>
      </c>
      <c r="K43" s="177"/>
      <c r="L43" s="770" t="s">
        <v>104</v>
      </c>
      <c r="M43" s="771"/>
      <c r="N43" s="771"/>
      <c r="O43" s="771"/>
      <c r="P43" s="771"/>
      <c r="Q43" s="771"/>
      <c r="R43" s="771"/>
      <c r="S43" s="771"/>
      <c r="T43" s="771"/>
      <c r="U43" s="771"/>
      <c r="V43" s="772"/>
    </row>
    <row r="44" spans="1:30" ht="16.25" customHeight="1">
      <c r="A44" s="412"/>
      <c r="B44" s="413"/>
      <c r="C44" s="414"/>
      <c r="D44" s="513"/>
      <c r="E44" s="413"/>
      <c r="F44" s="778" t="s">
        <v>1157</v>
      </c>
      <c r="G44" s="782"/>
      <c r="H44" s="778" t="s">
        <v>1156</v>
      </c>
      <c r="I44" s="782"/>
      <c r="J44" s="181" t="s">
        <v>105</v>
      </c>
      <c r="K44" s="181"/>
      <c r="L44" s="762" t="s">
        <v>106</v>
      </c>
      <c r="M44" s="763"/>
      <c r="N44" s="763"/>
      <c r="O44" s="763"/>
      <c r="P44" s="763"/>
      <c r="Q44" s="763"/>
      <c r="R44" s="763"/>
      <c r="S44" s="763"/>
      <c r="T44" s="763"/>
      <c r="U44" s="763"/>
      <c r="V44" s="764"/>
    </row>
    <row r="45" spans="1:30" ht="18" customHeight="1"/>
    <row r="46" spans="1:30" ht="18" customHeight="1"/>
    <row r="47" spans="1:30" ht="35" customHeight="1"/>
    <row r="48" spans="1:30" s="460" customFormat="1" ht="17.25" customHeight="1">
      <c r="A48" s="203" t="s">
        <v>942</v>
      </c>
      <c r="B48" s="169"/>
      <c r="C48" s="203" t="s">
        <v>597</v>
      </c>
      <c r="D48" s="500"/>
      <c r="E48" s="168"/>
      <c r="F48" s="203" t="s">
        <v>936</v>
      </c>
      <c r="G48" s="169"/>
      <c r="H48" s="203" t="s">
        <v>597</v>
      </c>
      <c r="K48" s="225"/>
      <c r="L48" s="225"/>
      <c r="V48" s="226"/>
      <c r="X48" s="624"/>
    </row>
    <row r="49" spans="1:30" s="460" customFormat="1" ht="17.25" customHeight="1">
      <c r="A49" s="203" t="s">
        <v>943</v>
      </c>
      <c r="B49" s="169"/>
      <c r="C49" s="203" t="s">
        <v>947</v>
      </c>
      <c r="D49" s="500"/>
      <c r="E49" s="168"/>
      <c r="F49" s="203" t="s">
        <v>937</v>
      </c>
      <c r="G49" s="169"/>
      <c r="H49" s="203" t="s">
        <v>947</v>
      </c>
      <c r="K49" s="225"/>
      <c r="L49" s="225"/>
      <c r="V49" s="226"/>
      <c r="X49" s="624"/>
    </row>
    <row r="50" spans="1:30" s="460" customFormat="1" ht="17.25" customHeight="1">
      <c r="A50" s="203" t="s">
        <v>944</v>
      </c>
      <c r="B50" s="169"/>
      <c r="C50" s="203" t="s">
        <v>947</v>
      </c>
      <c r="D50" s="500"/>
      <c r="E50" s="168"/>
      <c r="F50" s="203" t="s">
        <v>938</v>
      </c>
      <c r="G50" s="169"/>
      <c r="H50" s="203" t="s">
        <v>597</v>
      </c>
      <c r="K50" s="225"/>
      <c r="L50" s="225"/>
      <c r="V50" s="226"/>
      <c r="X50" s="624"/>
    </row>
    <row r="51" spans="1:30" s="460" customFormat="1" ht="17.25" customHeight="1">
      <c r="A51" s="203" t="s">
        <v>945</v>
      </c>
      <c r="B51" s="169"/>
      <c r="C51" s="203" t="s">
        <v>597</v>
      </c>
      <c r="D51" s="500"/>
      <c r="E51" s="168"/>
      <c r="F51" s="203" t="s">
        <v>939</v>
      </c>
      <c r="G51" s="169"/>
      <c r="H51" s="203" t="s">
        <v>597</v>
      </c>
      <c r="K51" s="225"/>
      <c r="L51" s="225"/>
      <c r="V51" s="226"/>
      <c r="X51" s="624"/>
      <c r="AC51" s="468" t="s">
        <v>1107</v>
      </c>
      <c r="AD51" s="468">
        <v>1</v>
      </c>
    </row>
    <row r="52" spans="1:30" s="460" customFormat="1" ht="17.25" customHeight="1">
      <c r="A52" s="203" t="s">
        <v>946</v>
      </c>
      <c r="B52" s="169"/>
      <c r="C52" s="203" t="s">
        <v>597</v>
      </c>
      <c r="D52" s="500"/>
      <c r="E52" s="168"/>
      <c r="F52" s="203" t="s">
        <v>941</v>
      </c>
      <c r="G52" s="169"/>
      <c r="H52" s="203" t="s">
        <v>597</v>
      </c>
      <c r="K52" s="225"/>
      <c r="L52" s="225"/>
      <c r="V52" s="226"/>
      <c r="X52" s="624"/>
      <c r="AC52" s="468" t="s">
        <v>1093</v>
      </c>
      <c r="AD52" s="468">
        <v>1</v>
      </c>
    </row>
    <row r="53" spans="1:30" ht="20">
      <c r="A53" s="168"/>
      <c r="B53" s="168"/>
      <c r="C53" s="168"/>
      <c r="D53" s="500"/>
      <c r="E53" s="168"/>
      <c r="F53" s="203" t="s">
        <v>940</v>
      </c>
      <c r="H53" s="203" t="s">
        <v>597</v>
      </c>
      <c r="AC53" s="468" t="s">
        <v>1109</v>
      </c>
      <c r="AD53" s="468">
        <v>3</v>
      </c>
    </row>
    <row r="54" spans="1:30" ht="16.5">
      <c r="A54" s="459"/>
      <c r="B54" s="435"/>
      <c r="C54" s="167"/>
      <c r="D54" s="514"/>
      <c r="X54" s="386"/>
      <c r="Y54" s="386">
        <v>209862</v>
      </c>
      <c r="Z54" s="386" t="s">
        <v>383</v>
      </c>
      <c r="AA54" s="468" t="s">
        <v>1142</v>
      </c>
      <c r="AB54" s="468">
        <v>4</v>
      </c>
      <c r="AC54" s="468" t="s">
        <v>1077</v>
      </c>
      <c r="AD54" s="468">
        <v>4</v>
      </c>
    </row>
    <row r="55" spans="1:30" ht="16.5">
      <c r="A55" s="450"/>
      <c r="B55" s="435"/>
      <c r="C55" s="167"/>
      <c r="D55" s="514"/>
      <c r="X55" s="386"/>
      <c r="Y55" s="386">
        <v>210714</v>
      </c>
      <c r="Z55" s="386" t="s">
        <v>410</v>
      </c>
      <c r="AA55" s="468" t="s">
        <v>1080</v>
      </c>
      <c r="AB55" s="468">
        <v>4</v>
      </c>
      <c r="AC55" s="468" t="s">
        <v>1153</v>
      </c>
      <c r="AD55" s="468">
        <v>1</v>
      </c>
    </row>
    <row r="56" spans="1:30" ht="16.5">
      <c r="A56" s="452"/>
      <c r="B56" s="435"/>
      <c r="C56" s="167"/>
      <c r="D56" s="514"/>
      <c r="X56" s="386"/>
      <c r="Y56" s="386">
        <v>210714</v>
      </c>
      <c r="Z56" s="386" t="s">
        <v>314</v>
      </c>
      <c r="AA56" s="468" t="s">
        <v>1081</v>
      </c>
      <c r="AB56" s="468">
        <v>1</v>
      </c>
      <c r="AC56" s="468" t="s">
        <v>1076</v>
      </c>
      <c r="AD56" s="468">
        <v>19</v>
      </c>
    </row>
    <row r="57" spans="1:30" ht="16.5">
      <c r="A57" s="452"/>
      <c r="B57" s="435"/>
      <c r="C57" s="167"/>
      <c r="D57" s="514"/>
      <c r="X57" s="386"/>
      <c r="Y57" s="386">
        <v>210714</v>
      </c>
      <c r="Z57" s="386" t="s">
        <v>41</v>
      </c>
      <c r="AA57" s="468" t="s">
        <v>1139</v>
      </c>
      <c r="AB57" s="468">
        <v>5</v>
      </c>
      <c r="AC57" s="468" t="s">
        <v>1082</v>
      </c>
      <c r="AD57" s="468">
        <v>3</v>
      </c>
    </row>
    <row r="58" spans="1:30" ht="16.5">
      <c r="A58" s="452"/>
      <c r="B58" s="435"/>
      <c r="C58" s="167"/>
      <c r="D58" s="514"/>
      <c r="X58" s="386"/>
      <c r="Y58" s="386">
        <v>211790</v>
      </c>
      <c r="Z58" s="386" t="s">
        <v>354</v>
      </c>
      <c r="AA58" s="468" t="s">
        <v>1087</v>
      </c>
      <c r="AB58" s="468">
        <v>1</v>
      </c>
      <c r="AC58" s="468" t="s">
        <v>1139</v>
      </c>
      <c r="AD58" s="468">
        <v>3</v>
      </c>
    </row>
    <row r="59" spans="1:30" ht="16.5">
      <c r="A59" s="452"/>
      <c r="B59" s="435"/>
      <c r="C59" s="167"/>
      <c r="D59" s="514"/>
      <c r="X59" s="386"/>
      <c r="Y59" s="386">
        <v>211790</v>
      </c>
      <c r="Z59" s="386" t="s">
        <v>397</v>
      </c>
      <c r="AA59" s="468" t="s">
        <v>1106</v>
      </c>
      <c r="AB59" s="468">
        <v>1</v>
      </c>
      <c r="AC59" s="468" t="s">
        <v>1083</v>
      </c>
      <c r="AD59" s="468">
        <v>11</v>
      </c>
    </row>
    <row r="60" spans="1:30" ht="16.5">
      <c r="A60" s="452"/>
      <c r="B60" s="435"/>
      <c r="C60" s="167"/>
      <c r="D60" s="514"/>
      <c r="X60" s="386"/>
      <c r="Y60" s="386">
        <v>211790</v>
      </c>
      <c r="Z60" s="386" t="s">
        <v>704</v>
      </c>
      <c r="AA60" s="468" t="s">
        <v>1092</v>
      </c>
      <c r="AB60" s="468">
        <v>5</v>
      </c>
      <c r="AC60" s="468" t="s">
        <v>1079</v>
      </c>
      <c r="AD60" s="468">
        <v>9</v>
      </c>
    </row>
    <row r="61" spans="1:30" ht="16.5">
      <c r="A61" s="435"/>
      <c r="B61" s="435"/>
      <c r="C61" s="167"/>
      <c r="D61" s="514"/>
      <c r="X61" s="386"/>
      <c r="Y61" s="386">
        <v>211790</v>
      </c>
      <c r="Z61" s="386" t="s">
        <v>883</v>
      </c>
      <c r="AA61" s="468" t="s">
        <v>1093</v>
      </c>
      <c r="AB61" s="468">
        <v>1</v>
      </c>
      <c r="AC61" s="468" t="s">
        <v>1080</v>
      </c>
      <c r="AD61" s="468">
        <v>4</v>
      </c>
    </row>
    <row r="62" spans="1:30" ht="16.5">
      <c r="A62" s="452"/>
      <c r="B62" s="435"/>
      <c r="C62" s="167"/>
      <c r="D62" s="514"/>
      <c r="X62" s="386"/>
      <c r="Y62" s="386">
        <v>211790</v>
      </c>
      <c r="Z62" s="386" t="s">
        <v>884</v>
      </c>
      <c r="AA62" s="468" t="s">
        <v>1140</v>
      </c>
      <c r="AB62" s="468">
        <v>1</v>
      </c>
      <c r="AC62" s="468" t="s">
        <v>1139</v>
      </c>
      <c r="AD62" s="468">
        <v>6</v>
      </c>
    </row>
    <row r="63" spans="1:30" ht="16.5">
      <c r="A63" s="452"/>
      <c r="B63" s="435"/>
      <c r="C63" s="167"/>
      <c r="D63" s="514"/>
      <c r="X63" s="386"/>
      <c r="Y63" s="386">
        <v>211790</v>
      </c>
      <c r="Z63" s="386" t="s">
        <v>887</v>
      </c>
      <c r="AA63" s="468" t="s">
        <v>1109</v>
      </c>
      <c r="AB63" s="468">
        <v>2</v>
      </c>
    </row>
    <row r="64" spans="1:30" ht="16.5">
      <c r="A64" s="452"/>
      <c r="B64" s="435"/>
      <c r="C64" s="167"/>
      <c r="D64" s="514"/>
      <c r="X64" s="386"/>
      <c r="Y64" s="386">
        <v>211790</v>
      </c>
      <c r="Z64" s="386" t="s">
        <v>888</v>
      </c>
      <c r="AA64" s="468" t="s">
        <v>1077</v>
      </c>
      <c r="AB64" s="468">
        <v>10</v>
      </c>
    </row>
    <row r="65" spans="1:28" ht="16.5">
      <c r="A65" s="452"/>
      <c r="B65" s="435"/>
      <c r="C65" s="167"/>
      <c r="D65" s="514"/>
      <c r="X65" s="386"/>
      <c r="Y65" s="386">
        <v>211790</v>
      </c>
      <c r="Z65" s="386" t="s">
        <v>562</v>
      </c>
      <c r="AA65" s="468" t="s">
        <v>1079</v>
      </c>
      <c r="AB65" s="468">
        <v>1</v>
      </c>
    </row>
    <row r="66" spans="1:28" ht="16.5">
      <c r="A66" s="452"/>
      <c r="B66" s="435"/>
      <c r="C66" s="167"/>
      <c r="D66" s="514"/>
      <c r="X66" s="386"/>
      <c r="Y66" s="386">
        <v>211790</v>
      </c>
      <c r="Z66" s="386" t="s">
        <v>365</v>
      </c>
      <c r="AA66" s="468" t="s">
        <v>1076</v>
      </c>
      <c r="AB66" s="468">
        <v>10</v>
      </c>
    </row>
    <row r="67" spans="1:28" ht="16.5">
      <c r="A67" s="452"/>
      <c r="B67" s="435"/>
      <c r="C67" s="167"/>
      <c r="D67" s="514"/>
      <c r="X67" s="386"/>
      <c r="Y67" s="386">
        <v>211790</v>
      </c>
      <c r="Z67" s="386" t="s">
        <v>41</v>
      </c>
      <c r="AA67" s="468" t="s">
        <v>1139</v>
      </c>
      <c r="AB67" s="468">
        <v>2</v>
      </c>
    </row>
    <row r="68" spans="1:28" ht="14">
      <c r="A68" s="452"/>
      <c r="B68" s="435"/>
      <c r="C68" s="167"/>
      <c r="D68" s="514"/>
      <c r="X68" s="386"/>
    </row>
    <row r="69" spans="1:28" ht="14">
      <c r="A69" s="452"/>
      <c r="B69" s="435"/>
      <c r="C69" s="167"/>
      <c r="D69" s="514"/>
      <c r="X69" s="386"/>
    </row>
    <row r="70" spans="1:28" ht="14">
      <c r="A70" s="452"/>
      <c r="B70" s="435"/>
      <c r="C70" s="167"/>
      <c r="D70" s="514"/>
      <c r="X70" s="386"/>
    </row>
    <row r="71" spans="1:28" ht="14">
      <c r="A71" s="452"/>
      <c r="B71" s="435"/>
      <c r="C71" s="167"/>
      <c r="D71" s="514"/>
      <c r="X71" s="386"/>
    </row>
    <row r="72" spans="1:28" ht="14">
      <c r="A72" s="452"/>
      <c r="B72" s="435"/>
      <c r="C72" s="167"/>
      <c r="D72" s="514"/>
      <c r="X72" s="386"/>
    </row>
    <row r="73" spans="1:28" ht="14">
      <c r="A73" s="452"/>
      <c r="B73" s="435"/>
      <c r="C73" s="167"/>
      <c r="D73" s="514"/>
      <c r="X73" s="386"/>
    </row>
    <row r="74" spans="1:28" ht="14">
      <c r="A74" s="452"/>
      <c r="B74" s="435"/>
      <c r="C74" s="167"/>
      <c r="D74" s="514"/>
      <c r="X74" s="386"/>
    </row>
    <row r="75" spans="1:28" ht="14">
      <c r="A75" s="435"/>
      <c r="B75" s="435"/>
      <c r="C75" s="167"/>
      <c r="D75" s="514"/>
      <c r="X75" s="386"/>
    </row>
    <row r="76" spans="1:28" ht="14">
      <c r="B76" s="435"/>
      <c r="C76" s="167"/>
      <c r="D76" s="514"/>
      <c r="X76" s="632"/>
      <c r="Y76" s="501"/>
      <c r="Z76" s="501"/>
    </row>
    <row r="77" spans="1:28" ht="14">
      <c r="B77" s="435"/>
      <c r="C77" s="167"/>
      <c r="D77" s="514"/>
    </row>
    <row r="78" spans="1:28" ht="14">
      <c r="B78" s="435"/>
      <c r="C78" s="167"/>
      <c r="D78" s="514"/>
    </row>
    <row r="79" spans="1:28" ht="14">
      <c r="B79" s="435"/>
      <c r="C79" s="167"/>
      <c r="D79" s="514"/>
    </row>
    <row r="80" spans="1:28"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sheetData>
  <mergeCells count="9">
    <mergeCell ref="F44:G44"/>
    <mergeCell ref="H44:I44"/>
    <mergeCell ref="L44:V44"/>
    <mergeCell ref="B36:C37"/>
    <mergeCell ref="L38:V38"/>
    <mergeCell ref="F39:G39"/>
    <mergeCell ref="F40:G40"/>
    <mergeCell ref="F41:G41"/>
    <mergeCell ref="L43:V43"/>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BD9AD-F788-48E7-AC56-73C7710570FB}">
  <sheetPr>
    <pageSetUpPr fitToPage="1"/>
  </sheetPr>
  <dimension ref="A1:AD82"/>
  <sheetViews>
    <sheetView topLeftCell="A7" zoomScale="70" zoomScaleNormal="70" zoomScaleSheetLayoutView="115" workbookViewId="0">
      <selection activeCell="G19" sqref="G19"/>
    </sheetView>
  </sheetViews>
  <sheetFormatPr defaultColWidth="9.1796875" defaultRowHeight="12.5"/>
  <cols>
    <col min="1" max="1" width="5.6328125" style="386" customWidth="1"/>
    <col min="2" max="2" width="32.17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78" customWidth="1"/>
    <col min="25" max="25" width="31.54296875" style="386" customWidth="1"/>
    <col min="26" max="26" width="2.90625" style="386" customWidth="1"/>
    <col min="27" max="27" width="11.36328125" style="386" customWidth="1"/>
    <col min="28" max="28" width="9.1796875" style="386" customWidth="1"/>
    <col min="29" max="29" width="42.36328125" style="386" bestFit="1" customWidth="1"/>
    <col min="30"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77"/>
      <c r="I10" s="67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524" t="s">
        <v>1069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78"/>
      <c r="Y18" s="386"/>
      <c r="Z18" s="386"/>
    </row>
    <row r="19" spans="1:28" s="468" customFormat="1" ht="19.25" customHeight="1">
      <c r="A19" s="540">
        <v>1</v>
      </c>
      <c r="B19" s="584" t="s">
        <v>321</v>
      </c>
      <c r="C19" s="324" t="str">
        <f>IF(D19="","",VLOOKUP(B19,Data!$B$5:$L$502,2,FALSE))</f>
        <v>ZV78180</v>
      </c>
      <c r="D19" s="485">
        <v>2</v>
      </c>
      <c r="E19" s="525" t="s">
        <v>528</v>
      </c>
      <c r="F19" s="325">
        <f>IF(D19="","",VLOOKUP(B19,Data!$B$5:$L$502,11,FALSE))</f>
        <v>8031.74</v>
      </c>
      <c r="G19" s="326">
        <f>IF(D19&gt;0,D19*F19,"-")</f>
        <v>16063.48</v>
      </c>
      <c r="H19" s="327" t="str">
        <f>IF(D19="","",VLOOKUP(B19,Data!$B$5:$D$502,3,FALSE))</f>
        <v>C/T</v>
      </c>
      <c r="I19" s="327" t="str">
        <f>IF(D19="","",VLOOKUP(B19,Data!$B$5:$M$502,12,FALSE))</f>
        <v>Indonesia</v>
      </c>
      <c r="J19" s="356" t="s">
        <v>1070</v>
      </c>
      <c r="K19" s="325">
        <f>IF(D19="","",VLOOKUP(B19,Data!$B$5:$E$502,4,FALSE)*D19)</f>
        <v>690</v>
      </c>
      <c r="L19" s="325">
        <f>IF(D19="","",VLOOKUP(B19,Data!$B$5:$F$502,5,FALSE)*D19)</f>
        <v>608</v>
      </c>
      <c r="M19" s="357"/>
      <c r="N19" s="358"/>
      <c r="O19" s="359"/>
      <c r="P19" s="360"/>
      <c r="Q19" s="359"/>
      <c r="R19" s="359"/>
      <c r="S19" s="360"/>
      <c r="T19" s="361"/>
      <c r="U19" s="360"/>
      <c r="V19" s="334">
        <f>IF(D19="","",VLOOKUP(B19,Data!$B$5:$J$502,9,FALSE)*D19)</f>
        <v>3.6120000000000001</v>
      </c>
      <c r="X19" s="678"/>
      <c r="Y19" s="386"/>
      <c r="Z19" s="386"/>
    </row>
    <row r="20" spans="1:28" s="468" customFormat="1" ht="19.25" customHeight="1">
      <c r="A20" s="540">
        <v>2</v>
      </c>
      <c r="B20" s="584" t="s">
        <v>330</v>
      </c>
      <c r="C20" s="324" t="str">
        <f>IF(D20="","",VLOOKUP(B20,Data!$B$5:$L$502,2,FALSE))</f>
        <v>ZV78120</v>
      </c>
      <c r="D20" s="485">
        <v>1</v>
      </c>
      <c r="E20" s="312"/>
      <c r="F20" s="325">
        <f>IF(D20="","",VLOOKUP(B20,Data!$B$5:$L$502,11,FALSE))</f>
        <v>8032.52</v>
      </c>
      <c r="G20" s="326">
        <f>IF(D20&gt;0,D20*F20,"-")</f>
        <v>8032.52</v>
      </c>
      <c r="H20" s="327" t="str">
        <f>IF(D20="","",VLOOKUP(B20,Data!$B$5:$D$502,3,FALSE))</f>
        <v>C/T</v>
      </c>
      <c r="I20" s="327" t="str">
        <f>IF(D20="","",VLOOKUP(B20,Data!$B$5:$M$502,12,FALSE))</f>
        <v>Indonesia</v>
      </c>
      <c r="J20" s="356" t="s">
        <v>1070</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678"/>
      <c r="Y20" s="386"/>
      <c r="Z20" s="386"/>
    </row>
    <row r="21" spans="1:28" s="468" customFormat="1" ht="19.25" customHeight="1">
      <c r="A21" s="540">
        <v>3</v>
      </c>
      <c r="B21" s="584" t="s">
        <v>382</v>
      </c>
      <c r="C21" s="324" t="str">
        <f>IF(D21="","",VLOOKUP(B21,Data!$B$5:$L$502,2,FALSE))</f>
        <v>WQ78310</v>
      </c>
      <c r="D21" s="485">
        <v>1</v>
      </c>
      <c r="E21" s="525" t="s">
        <v>529</v>
      </c>
      <c r="F21" s="325">
        <f>IF(D21="","",VLOOKUP(B21,Data!$B$5:$L$502,11,FALSE))</f>
        <v>6409.6</v>
      </c>
      <c r="G21" s="326">
        <f t="shared" ref="G21:G30" si="0">IF(D21&gt;0,D21*F21,"-")</f>
        <v>6409.6</v>
      </c>
      <c r="H21" s="327" t="str">
        <f>IF(D21="","",VLOOKUP(B21,Data!$B$5:$D$502,3,FALSE))</f>
        <v>C/T</v>
      </c>
      <c r="I21" s="327" t="str">
        <f>IF(D21="","",VLOOKUP(B21,Data!$B$5:$M$502,12,FALSE))</f>
        <v>Indonesia</v>
      </c>
      <c r="J21" s="356" t="s">
        <v>1070</v>
      </c>
      <c r="K21" s="325">
        <f>IF(D21="","",VLOOKUP(B21,Data!$B$5:$E$502,4,FALSE)*D21)</f>
        <v>317</v>
      </c>
      <c r="L21" s="325">
        <f>IF(D21="","",VLOOKUP(B21,Data!$B$5:$F$502,5,FALSE)*D21)</f>
        <v>279</v>
      </c>
      <c r="M21" s="357"/>
      <c r="N21" s="358"/>
      <c r="O21" s="359"/>
      <c r="P21" s="360"/>
      <c r="Q21" s="359"/>
      <c r="R21" s="359"/>
      <c r="S21" s="360"/>
      <c r="T21" s="361"/>
      <c r="U21" s="360"/>
      <c r="V21" s="334">
        <f>IF(D21="","",VLOOKUP(B21,Data!$B$5:$J$502,9,FALSE)*D21)</f>
        <v>1.806</v>
      </c>
      <c r="X21" s="678"/>
      <c r="Y21" s="386"/>
      <c r="Z21" s="386"/>
    </row>
    <row r="22" spans="1:28" s="468" customFormat="1" ht="19.25" customHeight="1">
      <c r="A22" s="540"/>
      <c r="B22" s="672" t="s">
        <v>1131</v>
      </c>
      <c r="C22" s="324" t="str">
        <f>IF(D22="","",VLOOKUP(B22,Data!$B$5:$L$502,2,FALSE))</f>
        <v/>
      </c>
      <c r="D22" s="381"/>
      <c r="E22" s="312"/>
      <c r="F22" s="325" t="str">
        <f>IF(D22="","",VLOOKUP(B22,Data!$B$5:$L$502,11,FALSE))</f>
        <v/>
      </c>
      <c r="G22" s="326"/>
      <c r="H22" s="327" t="str">
        <f>IF(D22="","",VLOOKUP(B22,Data!$B$5:$D$502,3,FALSE))</f>
        <v/>
      </c>
      <c r="I22" s="327" t="str">
        <f>IF(D22="","",VLOOKUP(B22,Data!$B$5:$M$502,12,FALSE))</f>
        <v/>
      </c>
      <c r="J22" s="227"/>
      <c r="K22" s="325" t="str">
        <f>IF(D22="","",VLOOKUP(B22,Data!$B$5:$E$502,4,FALSE)*D22)</f>
        <v/>
      </c>
      <c r="L22" s="325" t="str">
        <f>IF(D22="","",VLOOKUP(B22,Data!$B$5:$F$502,5,FALSE)*D22)</f>
        <v/>
      </c>
      <c r="M22" s="228"/>
      <c r="N22" s="295"/>
      <c r="O22" s="296"/>
      <c r="P22" s="229"/>
      <c r="Q22" s="296"/>
      <c r="R22" s="296"/>
      <c r="S22" s="229"/>
      <c r="T22" s="297"/>
      <c r="U22" s="229"/>
      <c r="V22" s="334" t="str">
        <f>IF(D22="","",VLOOKUP(B22,Data!$B$5:$J$502,9,FALSE)*D22)</f>
        <v/>
      </c>
      <c r="X22" s="678"/>
      <c r="Y22" s="386"/>
      <c r="Z22" s="386"/>
    </row>
    <row r="23" spans="1:28" s="468" customFormat="1" ht="19.25" customHeight="1">
      <c r="A23" s="540">
        <v>4</v>
      </c>
      <c r="B23" s="584" t="s">
        <v>378</v>
      </c>
      <c r="C23" s="324" t="str">
        <f>IF(D23="","",VLOOKUP(B23,Data!$B$5:$L$502,2,FALSE))</f>
        <v>WQ78270</v>
      </c>
      <c r="D23" s="485">
        <v>1</v>
      </c>
      <c r="E23" s="312" t="s">
        <v>971</v>
      </c>
      <c r="F23" s="325">
        <f>IF(D23="","",VLOOKUP(B23,Data!$B$5:$L$502,11,FALSE))</f>
        <v>5429.44</v>
      </c>
      <c r="G23" s="326">
        <f>IF(D23&gt;0,D23*F23,"-")</f>
        <v>5429.44</v>
      </c>
      <c r="H23" s="327" t="str">
        <f>IF(D23="","",VLOOKUP(B23,Data!$B$5:$D$502,3,FALSE))</f>
        <v>C/T</v>
      </c>
      <c r="I23" s="327" t="str">
        <f>IF(D23="","",VLOOKUP(B23,Data!$B$5:$M$502,12,FALSE))</f>
        <v>Indonesia</v>
      </c>
      <c r="J23" s="356" t="s">
        <v>1132</v>
      </c>
      <c r="K23" s="325">
        <f>IF(D23="","",VLOOKUP(B23,Data!$B$5:$E$502,4,FALSE)*D23)</f>
        <v>305</v>
      </c>
      <c r="L23" s="325">
        <f>IF(D23="","",VLOOKUP(B23,Data!$B$5:$F$502,5,FALSE)*D23)</f>
        <v>269</v>
      </c>
      <c r="M23" s="357"/>
      <c r="N23" s="358"/>
      <c r="O23" s="359"/>
      <c r="P23" s="360"/>
      <c r="Q23" s="359"/>
      <c r="R23" s="359"/>
      <c r="S23" s="360"/>
      <c r="T23" s="361"/>
      <c r="U23" s="360"/>
      <c r="V23" s="334">
        <f>IF(D23="","",VLOOKUP(B23,Data!$B$5:$J$502,9,FALSE)*D23)</f>
        <v>1.534</v>
      </c>
      <c r="X23" s="678"/>
      <c r="Y23" s="386"/>
      <c r="Z23" s="386"/>
    </row>
    <row r="24" spans="1:28" s="468" customFormat="1" ht="19.25" customHeight="1">
      <c r="A24" s="540">
        <v>5</v>
      </c>
      <c r="B24" s="584" t="s">
        <v>355</v>
      </c>
      <c r="C24" s="324" t="str">
        <f>IF(D24="","",VLOOKUP(B24,Data!$B$5:$L$502,2,FALSE))</f>
        <v>ZF42500</v>
      </c>
      <c r="D24" s="381">
        <v>9</v>
      </c>
      <c r="E24" s="312"/>
      <c r="F24" s="325">
        <f>IF(D24="","",VLOOKUP(B24,Data!$B$5:$L$502,11,FALSE))</f>
        <v>2302.7199999999998</v>
      </c>
      <c r="G24" s="326">
        <f t="shared" si="0"/>
        <v>20724.48</v>
      </c>
      <c r="H24" s="327" t="str">
        <f>IF(D24="","",VLOOKUP(B24,Data!$B$5:$D$502,3,FALSE))</f>
        <v>C/T</v>
      </c>
      <c r="I24" s="327" t="str">
        <f>IF(D24="","",VLOOKUP(B24,Data!$B$5:$M$502,12,FALSE))</f>
        <v>Indonesia</v>
      </c>
      <c r="J24" s="356" t="s">
        <v>1132</v>
      </c>
      <c r="K24" s="325">
        <f>IF(D24="","",VLOOKUP(B24,Data!$B$5:$E$502,4,FALSE)*D24)</f>
        <v>2403</v>
      </c>
      <c r="L24" s="325">
        <f>IF(D24="","",VLOOKUP(B24,Data!$B$5:$F$502,5,FALSE)*D24)</f>
        <v>2178</v>
      </c>
      <c r="M24" s="357"/>
      <c r="N24" s="358"/>
      <c r="O24" s="359"/>
      <c r="P24" s="360"/>
      <c r="Q24" s="359"/>
      <c r="R24" s="359"/>
      <c r="S24" s="360"/>
      <c r="T24" s="361"/>
      <c r="U24" s="360"/>
      <c r="V24" s="334">
        <f>IF(D24="","",VLOOKUP(B24,Data!$B$5:$J$502,9,FALSE)*D24)</f>
        <v>13.391999999999999</v>
      </c>
      <c r="X24" s="678"/>
      <c r="Y24" s="386"/>
      <c r="Z24" s="386"/>
    </row>
    <row r="25" spans="1:28" s="468" customFormat="1" ht="19.25" customHeight="1">
      <c r="A25" s="540">
        <v>6</v>
      </c>
      <c r="B25" s="584" t="s">
        <v>27</v>
      </c>
      <c r="C25" s="324" t="str">
        <f>IF(D25="","",VLOOKUP(B25,Data!$B$5:$L$502,2,FALSE))</f>
        <v>ZJ73750</v>
      </c>
      <c r="D25" s="485">
        <v>2</v>
      </c>
      <c r="E25" s="312"/>
      <c r="F25" s="325">
        <f>IF(D25="","",VLOOKUP(B25,Data!$B$5:$L$502,11,FALSE))</f>
        <v>2662.91</v>
      </c>
      <c r="G25" s="326">
        <f t="shared" si="0"/>
        <v>5325.82</v>
      </c>
      <c r="H25" s="327" t="str">
        <f>IF(D25="","",VLOOKUP(B25,Data!$B$5:$D$502,3,FALSE))</f>
        <v>C/T</v>
      </c>
      <c r="I25" s="327" t="str">
        <f>IF(D25="","",VLOOKUP(B25,Data!$B$5:$M$502,12,FALSE))</f>
        <v>Indonesia</v>
      </c>
      <c r="J25" s="356" t="s">
        <v>1132</v>
      </c>
      <c r="K25" s="325">
        <f>IF(D25="","",VLOOKUP(B25,Data!$B$5:$E$502,4,FALSE)*D25)</f>
        <v>534</v>
      </c>
      <c r="L25" s="325">
        <f>IF(D25="","",VLOOKUP(B25,Data!$B$5:$F$502,5,FALSE)*D25)</f>
        <v>484</v>
      </c>
      <c r="M25" s="357"/>
      <c r="N25" s="358"/>
      <c r="O25" s="359"/>
      <c r="P25" s="360"/>
      <c r="Q25" s="359"/>
      <c r="R25" s="359"/>
      <c r="S25" s="360"/>
      <c r="T25" s="361"/>
      <c r="U25" s="360"/>
      <c r="V25" s="334">
        <f>IF(D25="","",VLOOKUP(B25,Data!$B$5:$J$502,9,FALSE)*D25)</f>
        <v>2.976</v>
      </c>
      <c r="X25" s="678"/>
      <c r="Y25" s="386"/>
      <c r="Z25" s="386"/>
    </row>
    <row r="26" spans="1:28" s="468" customFormat="1" ht="19.25" customHeight="1">
      <c r="A26" s="540">
        <v>7</v>
      </c>
      <c r="B26" s="584" t="s">
        <v>721</v>
      </c>
      <c r="C26" s="324" t="str">
        <f>IF(D26="","",VLOOKUP(B26,Data!$B$5:$L$502,2,FALSE))</f>
        <v>VAC9550</v>
      </c>
      <c r="D26" s="485">
        <v>1</v>
      </c>
      <c r="E26" s="312"/>
      <c r="F26" s="325">
        <f>IF(D26="","",VLOOKUP(B26,Data!$B$5:$L$502,11,FALSE))</f>
        <v>2673.77</v>
      </c>
      <c r="G26" s="326">
        <f t="shared" si="0"/>
        <v>2673.77</v>
      </c>
      <c r="H26" s="327" t="str">
        <f>IF(D26="","",VLOOKUP(B26,Data!$B$5:$D$502,3,FALSE))</f>
        <v>C/T</v>
      </c>
      <c r="I26" s="327" t="str">
        <f>IF(D26="","",VLOOKUP(B26,Data!$B$5:$M$502,12,FALSE))</f>
        <v>Indonesia</v>
      </c>
      <c r="J26" s="356" t="s">
        <v>1132</v>
      </c>
      <c r="K26" s="325">
        <f>IF(D26="","",VLOOKUP(B26,Data!$B$5:$E$502,4,FALSE)*D26)</f>
        <v>272</v>
      </c>
      <c r="L26" s="325">
        <f>IF(D26="","",VLOOKUP(B26,Data!$B$5:$F$502,5,FALSE)*D26)</f>
        <v>247</v>
      </c>
      <c r="M26" s="357"/>
      <c r="N26" s="358"/>
      <c r="O26" s="359"/>
      <c r="P26" s="360"/>
      <c r="Q26" s="359"/>
      <c r="R26" s="359"/>
      <c r="S26" s="360"/>
      <c r="T26" s="361"/>
      <c r="U26" s="360"/>
      <c r="V26" s="334">
        <f>IF(D26="","",VLOOKUP(B26,Data!$B$5:$J$502,9,FALSE)*D26)</f>
        <v>1.488</v>
      </c>
      <c r="X26" s="678"/>
      <c r="Y26" s="386"/>
      <c r="Z26" s="386"/>
    </row>
    <row r="27" spans="1:28" s="468" customFormat="1" ht="19.25" customHeight="1">
      <c r="A27" s="540">
        <v>8</v>
      </c>
      <c r="B27" s="584" t="s">
        <v>892</v>
      </c>
      <c r="C27" s="324" t="str">
        <f>IF(D27="","",VLOOKUP(B27,Data!$B$5:$L$502,2,FALSE))</f>
        <v>VCM7890</v>
      </c>
      <c r="D27" s="485">
        <v>18</v>
      </c>
      <c r="E27" s="312"/>
      <c r="F27" s="325">
        <f>IF(D27="","",VLOOKUP(B27,Data!$B$5:$L$502,11,FALSE))</f>
        <v>2253.08</v>
      </c>
      <c r="G27" s="326">
        <f t="shared" si="0"/>
        <v>40555.440000000002</v>
      </c>
      <c r="H27" s="327" t="str">
        <f>IF(D27="","",VLOOKUP(B27,Data!$B$5:$D$502,3,FALSE))</f>
        <v>C/T</v>
      </c>
      <c r="I27" s="327" t="str">
        <f>IF(D27="","",VLOOKUP(B27,Data!$B$5:$M$502,12,FALSE))</f>
        <v>Indonesia</v>
      </c>
      <c r="J27" s="356" t="s">
        <v>1132</v>
      </c>
      <c r="K27" s="325">
        <f>IF(D27="","",VLOOKUP(B27,Data!$B$5:$E$502,4,FALSE)*D27)</f>
        <v>4680</v>
      </c>
      <c r="L27" s="325">
        <f>IF(D27="","",VLOOKUP(B27,Data!$B$5:$F$502,5,FALSE)*D27)</f>
        <v>4230</v>
      </c>
      <c r="M27" s="357"/>
      <c r="N27" s="358"/>
      <c r="O27" s="359"/>
      <c r="P27" s="360"/>
      <c r="Q27" s="359"/>
      <c r="R27" s="359"/>
      <c r="S27" s="360"/>
      <c r="T27" s="361"/>
      <c r="U27" s="360"/>
      <c r="V27" s="334">
        <f>IF(D27="","",VLOOKUP(B27,Data!$B$5:$J$502,9,FALSE)*D27)</f>
        <v>25.326000000000001</v>
      </c>
      <c r="X27" s="678"/>
      <c r="Y27" s="386"/>
      <c r="Z27" s="386"/>
    </row>
    <row r="28" spans="1:28" s="468" customFormat="1" ht="19.25" customHeight="1">
      <c r="A28" s="540"/>
      <c r="B28" s="584"/>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78"/>
      <c r="Y28" s="386"/>
      <c r="Z28" s="386"/>
    </row>
    <row r="29" spans="1:28" s="468" customFormat="1" ht="19.25" customHeight="1">
      <c r="A29" s="540"/>
      <c r="B29" s="584"/>
      <c r="C29" s="324" t="str">
        <f>IF(D29="","",VLOOKUP(B29,Data!$B$5:$L$502,2,FALSE))</f>
        <v/>
      </c>
      <c r="D29" s="485"/>
      <c r="E29" s="312"/>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228"/>
      <c r="N29" s="295"/>
      <c r="O29" s="296"/>
      <c r="P29" s="229"/>
      <c r="Q29" s="296"/>
      <c r="R29" s="296"/>
      <c r="S29" s="229"/>
      <c r="T29" s="297"/>
      <c r="U29" s="229"/>
      <c r="V29" s="334" t="str">
        <f>IF(D29="","",VLOOKUP(B29,Data!$B$5:$J$502,9,FALSE)*D29)</f>
        <v/>
      </c>
      <c r="X29" s="678"/>
      <c r="Y29" s="386"/>
      <c r="Z29" s="386"/>
      <c r="AA29" s="386"/>
      <c r="AB29" s="386"/>
    </row>
    <row r="30" spans="1:28" s="468" customFormat="1" ht="19.25" customHeight="1">
      <c r="A30" s="540"/>
      <c r="B30" s="499"/>
      <c r="C30" s="324" t="str">
        <f>IF(D30="","",VLOOKUP(B30,Data!$B$5:$L$502,2,FALSE))</f>
        <v/>
      </c>
      <c r="D30" s="485"/>
      <c r="E30" s="312"/>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678"/>
      <c r="Y30" s="386"/>
      <c r="Z30" s="386"/>
      <c r="AA30" s="386"/>
      <c r="AB30" s="386"/>
    </row>
    <row r="31" spans="1:28" s="440" customFormat="1" ht="17.5" customHeight="1">
      <c r="A31" s="540"/>
      <c r="B31" s="784"/>
      <c r="C31" s="785"/>
      <c r="D31" s="510">
        <f>SUM(D17:D30)</f>
        <v>35</v>
      </c>
      <c r="E31" s="463"/>
      <c r="F31" s="351"/>
      <c r="G31" s="351">
        <f>SUM(G17:G30)</f>
        <v>105214.55</v>
      </c>
      <c r="H31" s="462"/>
      <c r="I31" s="462"/>
      <c r="J31" s="462"/>
      <c r="K31" s="351">
        <f>SUM(K17:K30)</f>
        <v>9546</v>
      </c>
      <c r="L31" s="351">
        <f>SUM(L17:L30)</f>
        <v>8599</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51.94</v>
      </c>
      <c r="X31" s="623"/>
    </row>
    <row r="32" spans="1:28" ht="16.5" customHeight="1">
      <c r="A32" s="540"/>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30"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30" ht="16.5">
      <c r="A34" s="400" t="s">
        <v>531</v>
      </c>
      <c r="C34" s="409"/>
      <c r="D34" s="501" t="s">
        <v>88</v>
      </c>
      <c r="F34" s="768"/>
      <c r="G34" s="769"/>
      <c r="H34" s="400" t="s">
        <v>89</v>
      </c>
      <c r="I34" s="447"/>
      <c r="J34" s="177" t="s">
        <v>90</v>
      </c>
      <c r="K34" s="177"/>
      <c r="L34" s="173"/>
      <c r="V34" s="178"/>
      <c r="AC34" s="468"/>
      <c r="AD34" s="468"/>
    </row>
    <row r="35" spans="1:30">
      <c r="A35" s="400" t="s">
        <v>532</v>
      </c>
      <c r="C35" s="401"/>
      <c r="F35" s="768"/>
      <c r="G35" s="769"/>
      <c r="H35" s="400"/>
      <c r="I35" s="447"/>
      <c r="J35" s="177" t="s">
        <v>94</v>
      </c>
      <c r="K35" s="177"/>
      <c r="L35" s="173"/>
      <c r="V35" s="178"/>
    </row>
    <row r="36" spans="1:30" ht="12" customHeight="1">
      <c r="A36" s="412"/>
      <c r="B36" s="413"/>
      <c r="C36" s="448"/>
      <c r="D36" s="501" t="s">
        <v>95</v>
      </c>
      <c r="F36" s="768"/>
      <c r="G36" s="769"/>
      <c r="H36" s="400" t="s">
        <v>96</v>
      </c>
      <c r="I36" s="447"/>
      <c r="J36" s="177"/>
      <c r="K36" s="177"/>
      <c r="L36" s="173"/>
      <c r="V36" s="178"/>
    </row>
    <row r="37" spans="1:30" ht="13">
      <c r="A37" s="393" t="s">
        <v>97</v>
      </c>
      <c r="B37" s="407"/>
      <c r="C37" s="395"/>
      <c r="D37" s="501" t="s">
        <v>98</v>
      </c>
      <c r="F37" s="88" t="s">
        <v>99</v>
      </c>
      <c r="G37" s="85"/>
      <c r="H37" s="400" t="s">
        <v>89</v>
      </c>
      <c r="I37" s="447"/>
      <c r="J37" s="177" t="s">
        <v>100</v>
      </c>
      <c r="K37" s="177"/>
      <c r="L37" s="173"/>
      <c r="V37" s="178"/>
    </row>
    <row r="38" spans="1:30"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row>
    <row r="39" spans="1:30" ht="16.25" customHeight="1">
      <c r="A39" s="412"/>
      <c r="B39" s="413"/>
      <c r="C39" s="414"/>
      <c r="D39" s="513"/>
      <c r="E39" s="413"/>
      <c r="F39" s="778" t="s">
        <v>1157</v>
      </c>
      <c r="G39" s="782"/>
      <c r="H39" s="778" t="s">
        <v>1164</v>
      </c>
      <c r="I39" s="782"/>
      <c r="J39" s="181" t="s">
        <v>105</v>
      </c>
      <c r="K39" s="181"/>
      <c r="L39" s="762" t="s">
        <v>106</v>
      </c>
      <c r="M39" s="763"/>
      <c r="N39" s="763"/>
      <c r="O39" s="763"/>
      <c r="P39" s="763"/>
      <c r="Q39" s="763"/>
      <c r="R39" s="763"/>
      <c r="S39" s="763"/>
      <c r="T39" s="763"/>
      <c r="U39" s="763"/>
      <c r="V39" s="764"/>
    </row>
    <row r="40" spans="1:30" ht="18" customHeight="1"/>
    <row r="41" spans="1:30" ht="18" customHeight="1"/>
    <row r="42" spans="1:30" ht="35" customHeight="1"/>
    <row r="43" spans="1:30" s="460" customFormat="1" ht="17.25" customHeight="1">
      <c r="A43" s="203" t="s">
        <v>942</v>
      </c>
      <c r="B43" s="169"/>
      <c r="C43" s="203" t="s">
        <v>597</v>
      </c>
      <c r="D43" s="500"/>
      <c r="E43" s="168"/>
      <c r="F43" s="203" t="s">
        <v>936</v>
      </c>
      <c r="G43" s="169"/>
      <c r="H43" s="203" t="s">
        <v>597</v>
      </c>
      <c r="K43" s="225"/>
      <c r="L43" s="225"/>
      <c r="V43" s="226"/>
      <c r="X43" s="624"/>
    </row>
    <row r="44" spans="1:30" s="460" customFormat="1" ht="17.25" customHeight="1">
      <c r="A44" s="203" t="s">
        <v>943</v>
      </c>
      <c r="B44" s="169"/>
      <c r="C44" s="203" t="s">
        <v>947</v>
      </c>
      <c r="D44" s="500"/>
      <c r="E44" s="168"/>
      <c r="F44" s="203" t="s">
        <v>937</v>
      </c>
      <c r="G44" s="169"/>
      <c r="H44" s="203" t="s">
        <v>947</v>
      </c>
      <c r="K44" s="225"/>
      <c r="L44" s="225"/>
      <c r="V44" s="226"/>
      <c r="X44" s="624"/>
    </row>
    <row r="45" spans="1:30" s="460" customFormat="1" ht="17.25" customHeight="1">
      <c r="A45" s="203" t="s">
        <v>944</v>
      </c>
      <c r="B45" s="169"/>
      <c r="C45" s="203" t="s">
        <v>947</v>
      </c>
      <c r="D45" s="500"/>
      <c r="E45" s="168"/>
      <c r="F45" s="203" t="s">
        <v>938</v>
      </c>
      <c r="G45" s="169"/>
      <c r="H45" s="203" t="s">
        <v>597</v>
      </c>
      <c r="K45" s="225"/>
      <c r="L45" s="225"/>
      <c r="V45" s="226"/>
      <c r="X45" s="624"/>
    </row>
    <row r="46" spans="1:30" s="460" customFormat="1" ht="17.25" customHeight="1">
      <c r="A46" s="203" t="s">
        <v>945</v>
      </c>
      <c r="B46" s="169"/>
      <c r="C46" s="203" t="s">
        <v>597</v>
      </c>
      <c r="D46" s="500"/>
      <c r="E46" s="168"/>
      <c r="F46" s="203" t="s">
        <v>939</v>
      </c>
      <c r="G46" s="169"/>
      <c r="H46" s="203" t="s">
        <v>597</v>
      </c>
      <c r="K46" s="225"/>
      <c r="L46" s="225"/>
      <c r="V46" s="226"/>
      <c r="X46" s="624"/>
      <c r="AC46" s="468" t="s">
        <v>1107</v>
      </c>
      <c r="AD46" s="468">
        <v>1</v>
      </c>
    </row>
    <row r="47" spans="1:30" s="460" customFormat="1" ht="17.25" customHeight="1">
      <c r="A47" s="203" t="s">
        <v>946</v>
      </c>
      <c r="B47" s="169"/>
      <c r="C47" s="203" t="s">
        <v>597</v>
      </c>
      <c r="D47" s="500"/>
      <c r="E47" s="168"/>
      <c r="F47" s="203" t="s">
        <v>941</v>
      </c>
      <c r="G47" s="169"/>
      <c r="H47" s="203" t="s">
        <v>597</v>
      </c>
      <c r="K47" s="225"/>
      <c r="L47" s="225"/>
      <c r="V47" s="226"/>
      <c r="X47" s="624"/>
      <c r="AC47" s="468" t="s">
        <v>1093</v>
      </c>
      <c r="AD47" s="468">
        <v>1</v>
      </c>
    </row>
    <row r="48" spans="1:30" ht="20">
      <c r="A48" s="168"/>
      <c r="B48" s="168"/>
      <c r="C48" s="168"/>
      <c r="D48" s="500"/>
      <c r="E48" s="168"/>
      <c r="F48" s="203" t="s">
        <v>940</v>
      </c>
      <c r="H48" s="203" t="s">
        <v>597</v>
      </c>
      <c r="AC48" s="468" t="s">
        <v>1109</v>
      </c>
      <c r="AD48" s="468">
        <v>3</v>
      </c>
    </row>
    <row r="49" spans="1:30" ht="16.5">
      <c r="A49" s="459"/>
      <c r="B49" s="435"/>
      <c r="C49" s="167"/>
      <c r="D49" s="514"/>
      <c r="X49" s="386"/>
      <c r="Y49" s="386">
        <v>209862</v>
      </c>
      <c r="Z49" s="386" t="s">
        <v>383</v>
      </c>
      <c r="AA49" s="468" t="s">
        <v>1142</v>
      </c>
      <c r="AB49" s="468">
        <v>4</v>
      </c>
      <c r="AC49" s="468" t="s">
        <v>1077</v>
      </c>
      <c r="AD49" s="468">
        <v>4</v>
      </c>
    </row>
    <row r="50" spans="1:30" ht="16.5">
      <c r="A50" s="450"/>
      <c r="B50" s="435"/>
      <c r="C50" s="167"/>
      <c r="D50" s="514"/>
      <c r="X50" s="386"/>
      <c r="Y50" s="386">
        <v>210714</v>
      </c>
      <c r="Z50" s="386" t="s">
        <v>410</v>
      </c>
      <c r="AA50" s="468" t="s">
        <v>1080</v>
      </c>
      <c r="AB50" s="468">
        <v>4</v>
      </c>
      <c r="AC50" s="468" t="s">
        <v>1153</v>
      </c>
      <c r="AD50" s="468">
        <v>1</v>
      </c>
    </row>
    <row r="51" spans="1:30" ht="16.5">
      <c r="A51" s="452"/>
      <c r="B51" s="435"/>
      <c r="C51" s="167"/>
      <c r="D51" s="514"/>
      <c r="X51" s="386"/>
      <c r="Y51" s="386">
        <v>210714</v>
      </c>
      <c r="Z51" s="386" t="s">
        <v>314</v>
      </c>
      <c r="AA51" s="468" t="s">
        <v>1081</v>
      </c>
      <c r="AB51" s="468">
        <v>1</v>
      </c>
      <c r="AC51" s="468" t="s">
        <v>1076</v>
      </c>
      <c r="AD51" s="468">
        <v>19</v>
      </c>
    </row>
    <row r="52" spans="1:30" ht="16.5">
      <c r="A52" s="452"/>
      <c r="B52" s="435"/>
      <c r="C52" s="167"/>
      <c r="D52" s="514"/>
      <c r="X52" s="386"/>
      <c r="Y52" s="386">
        <v>210714</v>
      </c>
      <c r="Z52" s="386" t="s">
        <v>41</v>
      </c>
      <c r="AA52" s="468" t="s">
        <v>1139</v>
      </c>
      <c r="AB52" s="468">
        <v>5</v>
      </c>
      <c r="AC52" s="468" t="s">
        <v>1082</v>
      </c>
      <c r="AD52" s="468">
        <v>3</v>
      </c>
    </row>
    <row r="53" spans="1:30" ht="16.5">
      <c r="A53" s="452"/>
      <c r="B53" s="435"/>
      <c r="C53" s="167"/>
      <c r="D53" s="514"/>
      <c r="X53" s="386"/>
      <c r="Y53" s="386">
        <v>211790</v>
      </c>
      <c r="Z53" s="386" t="s">
        <v>354</v>
      </c>
      <c r="AA53" s="468" t="s">
        <v>1087</v>
      </c>
      <c r="AB53" s="468">
        <v>1</v>
      </c>
      <c r="AC53" s="468" t="s">
        <v>1139</v>
      </c>
      <c r="AD53" s="468">
        <v>3</v>
      </c>
    </row>
    <row r="54" spans="1:30" ht="16.5">
      <c r="A54" s="452"/>
      <c r="B54" s="435"/>
      <c r="C54" s="167"/>
      <c r="D54" s="514"/>
      <c r="X54" s="386"/>
      <c r="Y54" s="386">
        <v>211790</v>
      </c>
      <c r="Z54" s="386" t="s">
        <v>397</v>
      </c>
      <c r="AA54" s="468" t="s">
        <v>1106</v>
      </c>
      <c r="AB54" s="468">
        <v>1</v>
      </c>
      <c r="AC54" s="468" t="s">
        <v>1083</v>
      </c>
      <c r="AD54" s="468">
        <v>11</v>
      </c>
    </row>
    <row r="55" spans="1:30" ht="16.5">
      <c r="A55" s="452"/>
      <c r="B55" s="435"/>
      <c r="C55" s="167"/>
      <c r="D55" s="514"/>
      <c r="X55" s="386"/>
      <c r="Y55" s="386">
        <v>211790</v>
      </c>
      <c r="Z55" s="386" t="s">
        <v>704</v>
      </c>
      <c r="AA55" s="468" t="s">
        <v>1092</v>
      </c>
      <c r="AB55" s="468">
        <v>5</v>
      </c>
      <c r="AC55" s="468" t="s">
        <v>1079</v>
      </c>
      <c r="AD55" s="468">
        <v>9</v>
      </c>
    </row>
    <row r="56" spans="1:30" ht="16.5">
      <c r="A56" s="435"/>
      <c r="B56" s="435"/>
      <c r="C56" s="167"/>
      <c r="D56" s="514"/>
      <c r="X56" s="386"/>
      <c r="Y56" s="386">
        <v>211790</v>
      </c>
      <c r="Z56" s="386" t="s">
        <v>883</v>
      </c>
      <c r="AA56" s="468" t="s">
        <v>1093</v>
      </c>
      <c r="AB56" s="468">
        <v>1</v>
      </c>
      <c r="AC56" s="468" t="s">
        <v>1080</v>
      </c>
      <c r="AD56" s="468">
        <v>4</v>
      </c>
    </row>
    <row r="57" spans="1:30" ht="16.5">
      <c r="A57" s="452"/>
      <c r="B57" s="435"/>
      <c r="C57" s="167"/>
      <c r="D57" s="514"/>
      <c r="X57" s="386"/>
      <c r="Y57" s="386">
        <v>211790</v>
      </c>
      <c r="Z57" s="386" t="s">
        <v>884</v>
      </c>
      <c r="AA57" s="468" t="s">
        <v>1140</v>
      </c>
      <c r="AB57" s="468">
        <v>1</v>
      </c>
      <c r="AC57" s="468" t="s">
        <v>1139</v>
      </c>
      <c r="AD57" s="468">
        <v>6</v>
      </c>
    </row>
    <row r="58" spans="1:30" ht="16.5">
      <c r="A58" s="452"/>
      <c r="B58" s="435"/>
      <c r="C58" s="167"/>
      <c r="D58" s="514"/>
      <c r="X58" s="386"/>
      <c r="Y58" s="386">
        <v>211790</v>
      </c>
      <c r="Z58" s="386" t="s">
        <v>887</v>
      </c>
      <c r="AA58" s="468" t="s">
        <v>1109</v>
      </c>
      <c r="AB58" s="468">
        <v>2</v>
      </c>
    </row>
    <row r="59" spans="1:30" ht="16.5">
      <c r="A59" s="452"/>
      <c r="B59" s="435"/>
      <c r="C59" s="167"/>
      <c r="D59" s="514"/>
      <c r="X59" s="386"/>
      <c r="Y59" s="386">
        <v>211790</v>
      </c>
      <c r="Z59" s="386" t="s">
        <v>888</v>
      </c>
      <c r="AA59" s="468" t="s">
        <v>1077</v>
      </c>
      <c r="AB59" s="468">
        <v>10</v>
      </c>
    </row>
    <row r="60" spans="1:30" ht="16.5">
      <c r="A60" s="452"/>
      <c r="B60" s="435"/>
      <c r="C60" s="167"/>
      <c r="D60" s="514"/>
      <c r="X60" s="386"/>
      <c r="Y60" s="386">
        <v>211790</v>
      </c>
      <c r="Z60" s="386" t="s">
        <v>562</v>
      </c>
      <c r="AA60" s="468" t="s">
        <v>1079</v>
      </c>
      <c r="AB60" s="468">
        <v>1</v>
      </c>
    </row>
    <row r="61" spans="1:30" ht="16.5">
      <c r="A61" s="452"/>
      <c r="B61" s="435"/>
      <c r="C61" s="167"/>
      <c r="D61" s="514"/>
      <c r="X61" s="386"/>
      <c r="Y61" s="386">
        <v>211790</v>
      </c>
      <c r="Z61" s="386" t="s">
        <v>365</v>
      </c>
      <c r="AA61" s="468" t="s">
        <v>1076</v>
      </c>
      <c r="AB61" s="468">
        <v>10</v>
      </c>
    </row>
    <row r="62" spans="1:30" ht="16.5">
      <c r="A62" s="452"/>
      <c r="B62" s="435"/>
      <c r="C62" s="167"/>
      <c r="D62" s="514"/>
      <c r="X62" s="386"/>
      <c r="Y62" s="386">
        <v>211790</v>
      </c>
      <c r="Z62" s="386" t="s">
        <v>41</v>
      </c>
      <c r="AA62" s="468" t="s">
        <v>1139</v>
      </c>
      <c r="AB62" s="468">
        <v>2</v>
      </c>
    </row>
    <row r="63" spans="1:30" ht="14">
      <c r="A63" s="452"/>
      <c r="B63" s="435"/>
      <c r="C63" s="167"/>
      <c r="D63" s="514"/>
      <c r="X63" s="386"/>
    </row>
    <row r="64" spans="1:30" ht="14">
      <c r="A64" s="452"/>
      <c r="B64" s="435"/>
      <c r="C64" s="167"/>
      <c r="D64" s="514"/>
      <c r="X64" s="386"/>
    </row>
    <row r="65" spans="1:26" ht="14">
      <c r="A65" s="452"/>
      <c r="B65" s="435"/>
      <c r="C65" s="167"/>
      <c r="D65" s="514"/>
      <c r="X65" s="386"/>
    </row>
    <row r="66" spans="1:26" ht="14">
      <c r="A66" s="452"/>
      <c r="B66" s="435"/>
      <c r="C66" s="167"/>
      <c r="D66" s="514"/>
      <c r="X66" s="386"/>
    </row>
    <row r="67" spans="1:26" ht="14">
      <c r="A67" s="452"/>
      <c r="B67" s="435"/>
      <c r="C67" s="167"/>
      <c r="D67" s="514"/>
      <c r="X67" s="386"/>
    </row>
    <row r="68" spans="1:26" ht="14">
      <c r="A68" s="452"/>
      <c r="B68" s="435"/>
      <c r="C68" s="167"/>
      <c r="D68" s="514"/>
      <c r="X68" s="386"/>
    </row>
    <row r="69" spans="1:26" ht="14">
      <c r="A69" s="452"/>
      <c r="B69" s="435"/>
      <c r="C69" s="167"/>
      <c r="D69" s="514"/>
      <c r="X69" s="386"/>
    </row>
    <row r="70" spans="1:26" ht="14">
      <c r="A70" s="435"/>
      <c r="B70" s="435"/>
      <c r="C70" s="167"/>
      <c r="D70" s="514"/>
      <c r="X70" s="386"/>
    </row>
    <row r="71" spans="1:26" ht="14">
      <c r="B71" s="435"/>
      <c r="C71" s="167"/>
      <c r="D71" s="514"/>
      <c r="X71" s="632"/>
      <c r="Y71" s="501"/>
      <c r="Z71" s="501"/>
    </row>
    <row r="72" spans="1:26" ht="14">
      <c r="B72" s="435"/>
      <c r="C72" s="167"/>
      <c r="D72" s="514"/>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row r="80" spans="1:26" ht="14">
      <c r="B80" s="435"/>
      <c r="C80" s="167"/>
      <c r="D80" s="514"/>
    </row>
    <row r="81" spans="2:4" ht="14">
      <c r="B81" s="435"/>
      <c r="C81" s="167"/>
      <c r="D81" s="514"/>
    </row>
    <row r="82" spans="2:4" ht="14">
      <c r="B82" s="435"/>
      <c r="C82" s="167"/>
      <c r="D82" s="514"/>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69" firstPageNumber="4294963191" fitToHeight="2" orientation="landscape" r:id="rId1"/>
  <headerFooter alignWithMargins="0">
    <oddHeader>&amp;R&amp;"Calibri"&amp;10&amp;K000000 Confidential&amp;1#_x000D_</oddHeader>
  </headerFooter>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D8387-59D7-423F-92F1-2DE554012CD2}">
  <sheetPr>
    <pageSetUpPr fitToPage="1"/>
  </sheetPr>
  <dimension ref="A1:AD83"/>
  <sheetViews>
    <sheetView topLeftCell="A13" zoomScale="70" zoomScaleNormal="70" zoomScaleSheetLayoutView="115" workbookViewId="0">
      <selection activeCell="C10" sqref="C10"/>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80" customWidth="1"/>
    <col min="25" max="25" width="31.54296875" style="386" customWidth="1"/>
    <col min="26" max="26" width="2.90625" style="386" customWidth="1"/>
    <col min="27" max="27" width="11.36328125" style="386" customWidth="1"/>
    <col min="28" max="28" width="9.1796875" style="386" customWidth="1"/>
    <col min="29" max="29" width="42.36328125" style="386" bestFit="1" customWidth="1"/>
    <col min="30"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79"/>
      <c r="I10" s="68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1131</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80"/>
      <c r="Y18" s="386"/>
      <c r="Z18" s="386"/>
    </row>
    <row r="19" spans="1:28" s="468" customFormat="1" ht="19.25" customHeight="1">
      <c r="A19" s="540">
        <v>1</v>
      </c>
      <c r="B19" s="584" t="s">
        <v>330</v>
      </c>
      <c r="C19" s="324" t="str">
        <f>IF(D19="","",VLOOKUP(B19,Data!$B$5:$L$502,2,FALSE))</f>
        <v>ZV78120</v>
      </c>
      <c r="D19" s="485">
        <v>1</v>
      </c>
      <c r="E19" s="525" t="s">
        <v>528</v>
      </c>
      <c r="F19" s="325">
        <f>IF(D19="","",VLOOKUP(B19,Data!$B$5:$L$502,11,FALSE))</f>
        <v>8032.52</v>
      </c>
      <c r="G19" s="326">
        <f>IF(D19&gt;0,D19*F19,"-")</f>
        <v>8032.52</v>
      </c>
      <c r="H19" s="327" t="str">
        <f>IF(D19="","",VLOOKUP(B19,Data!$B$5:$D$502,3,FALSE))</f>
        <v>C/T</v>
      </c>
      <c r="I19" s="327" t="str">
        <f>IF(D19="","",VLOOKUP(B19,Data!$B$5:$M$502,12,FALSE))</f>
        <v>Indonesia</v>
      </c>
      <c r="J19" s="356" t="s">
        <v>1132</v>
      </c>
      <c r="K19" s="325">
        <f>IF(D19="","",VLOOKUP(B19,Data!$B$5:$E$502,4,FALSE)*D19)</f>
        <v>345</v>
      </c>
      <c r="L19" s="325">
        <f>IF(D19="","",VLOOKUP(B19,Data!$B$5:$F$502,5,FALSE)*D19)</f>
        <v>304</v>
      </c>
      <c r="M19" s="357"/>
      <c r="N19" s="358"/>
      <c r="O19" s="359"/>
      <c r="P19" s="360"/>
      <c r="Q19" s="359"/>
      <c r="R19" s="359"/>
      <c r="S19" s="360"/>
      <c r="T19" s="361"/>
      <c r="U19" s="360"/>
      <c r="V19" s="334">
        <f>IF(D19="","",VLOOKUP(B19,Data!$B$5:$J$502,9,FALSE)*D19)</f>
        <v>1.806</v>
      </c>
      <c r="X19" s="680"/>
      <c r="Y19" s="386"/>
      <c r="Z19" s="386"/>
    </row>
    <row r="20" spans="1:28" s="468" customFormat="1" ht="19.25" customHeight="1">
      <c r="A20" s="540">
        <v>2</v>
      </c>
      <c r="B20" s="584" t="s">
        <v>892</v>
      </c>
      <c r="C20" s="324" t="str">
        <f>IF(D20="","",VLOOKUP(B20,Data!$B$5:$L$502,2,FALSE))</f>
        <v>VCM7890</v>
      </c>
      <c r="D20" s="485">
        <v>4</v>
      </c>
      <c r="E20" s="312"/>
      <c r="F20" s="325">
        <f>IF(D20="","",VLOOKUP(B20,Data!$B$5:$L$502,11,FALSE))</f>
        <v>2253.08</v>
      </c>
      <c r="G20" s="326">
        <f>IF(D20&gt;0,D20*F20,"-")</f>
        <v>9012.32</v>
      </c>
      <c r="H20" s="327" t="str">
        <f>IF(D20="","",VLOOKUP(B20,Data!$B$5:$D$502,3,FALSE))</f>
        <v>C/T</v>
      </c>
      <c r="I20" s="327" t="str">
        <f>IF(D20="","",VLOOKUP(B20,Data!$B$5:$M$502,12,FALSE))</f>
        <v>Indonesia</v>
      </c>
      <c r="J20" s="356" t="s">
        <v>1132</v>
      </c>
      <c r="K20" s="325">
        <f>IF(D20="","",VLOOKUP(B20,Data!$B$5:$E$502,4,FALSE)*D20)</f>
        <v>1040</v>
      </c>
      <c r="L20" s="325">
        <f>IF(D20="","",VLOOKUP(B20,Data!$B$5:$F$502,5,FALSE)*D20)</f>
        <v>940</v>
      </c>
      <c r="M20" s="357"/>
      <c r="N20" s="358"/>
      <c r="O20" s="359"/>
      <c r="P20" s="360"/>
      <c r="Q20" s="359"/>
      <c r="R20" s="359"/>
      <c r="S20" s="360"/>
      <c r="T20" s="361"/>
      <c r="U20" s="360"/>
      <c r="V20" s="334">
        <f>IF(D20="","",VLOOKUP(B20,Data!$B$5:$J$502,9,FALSE)*D20)</f>
        <v>5.6280000000000001</v>
      </c>
      <c r="X20" s="680"/>
      <c r="Y20" s="386"/>
      <c r="Z20" s="386"/>
    </row>
    <row r="21" spans="1:28" s="468" customFormat="1" ht="19.25" customHeight="1">
      <c r="A21" s="540"/>
      <c r="B21" s="672" t="s">
        <v>1160</v>
      </c>
      <c r="C21" s="324" t="str">
        <f>IF(D21="","",VLOOKUP(B21,Data!$B$5:$L$502,2,FALSE))</f>
        <v/>
      </c>
      <c r="D21" s="381"/>
      <c r="E21" s="525" t="s">
        <v>529</v>
      </c>
      <c r="F21" s="325" t="str">
        <f>IF(D21="","",VLOOKUP(B21,Data!$B$5:$L$502,11,FALSE))</f>
        <v/>
      </c>
      <c r="G21" s="326"/>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680"/>
      <c r="Y21" s="386"/>
      <c r="Z21" s="386"/>
    </row>
    <row r="22" spans="1:28" s="468" customFormat="1" ht="19.25" customHeight="1">
      <c r="A22" s="540">
        <v>3</v>
      </c>
      <c r="B22" s="584" t="s">
        <v>721</v>
      </c>
      <c r="C22" s="324" t="str">
        <f>IF(D22="","",VLOOKUP(B22,Data!$B$5:$L$502,2,FALSE))</f>
        <v>VAC9550</v>
      </c>
      <c r="D22" s="485">
        <v>4</v>
      </c>
      <c r="E22" s="312"/>
      <c r="F22" s="325">
        <f>IF(D22="","",VLOOKUP(B22,Data!$B$5:$L$502,11,FALSE))</f>
        <v>2673.77</v>
      </c>
      <c r="G22" s="326">
        <f>IF(D22&gt;0,D22*F22,"-")</f>
        <v>10695.08</v>
      </c>
      <c r="H22" s="327" t="str">
        <f>IF(D22="","",VLOOKUP(B22,Data!$B$5:$D$502,3,FALSE))</f>
        <v>C/T</v>
      </c>
      <c r="I22" s="327" t="str">
        <f>IF(D22="","",VLOOKUP(B22,Data!$B$5:$M$502,12,FALSE))</f>
        <v>Indonesia</v>
      </c>
      <c r="J22" s="356" t="s">
        <v>1161</v>
      </c>
      <c r="K22" s="325">
        <f>IF(D22="","",VLOOKUP(B22,Data!$B$5:$E$502,4,FALSE)*D22)</f>
        <v>1088</v>
      </c>
      <c r="L22" s="325">
        <f>IF(D22="","",VLOOKUP(B22,Data!$B$5:$F$502,5,FALSE)*D22)</f>
        <v>988</v>
      </c>
      <c r="M22" s="357"/>
      <c r="N22" s="358"/>
      <c r="O22" s="359"/>
      <c r="P22" s="360"/>
      <c r="Q22" s="359"/>
      <c r="R22" s="359"/>
      <c r="S22" s="360"/>
      <c r="T22" s="361"/>
      <c r="U22" s="360"/>
      <c r="V22" s="334">
        <f>IF(D22="","",VLOOKUP(B22,Data!$B$5:$J$502,9,FALSE)*D22)</f>
        <v>5.952</v>
      </c>
      <c r="X22" s="680"/>
      <c r="Y22" s="386"/>
      <c r="Z22" s="386"/>
    </row>
    <row r="23" spans="1:28" s="468" customFormat="1" ht="19.25" customHeight="1">
      <c r="A23" s="540"/>
      <c r="B23" s="672" t="s">
        <v>1146</v>
      </c>
      <c r="C23" s="324" t="str">
        <f>IF(D23="","",VLOOKUP(B23,Data!$B$5:$L$502,2,FALSE))</f>
        <v/>
      </c>
      <c r="D23" s="381"/>
      <c r="E23" s="312" t="s">
        <v>971</v>
      </c>
      <c r="F23" s="325" t="str">
        <f>IF(D23="","",VLOOKUP(B23,Data!$B$5:$L$502,11,FALSE))</f>
        <v/>
      </c>
      <c r="G23" s="326"/>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680"/>
      <c r="Y23" s="386"/>
      <c r="Z23" s="386"/>
    </row>
    <row r="24" spans="1:28" s="468" customFormat="1" ht="19.25" customHeight="1">
      <c r="A24" s="540">
        <v>4</v>
      </c>
      <c r="B24" s="584" t="s">
        <v>394</v>
      </c>
      <c r="C24" s="324" t="str">
        <f>IF(D24="","",VLOOKUP(B24,Data!$B$5:$L$502,2,FALSE))</f>
        <v>ZW44770</v>
      </c>
      <c r="D24" s="485">
        <v>1</v>
      </c>
      <c r="E24" s="312"/>
      <c r="F24" s="325">
        <f>IF(D24="","",VLOOKUP(B24,Data!$B$5:$L$502,11,FALSE))</f>
        <v>1857.02</v>
      </c>
      <c r="G24" s="326">
        <f>IF(D24&gt;0,D24*F24,"-")</f>
        <v>1857.02</v>
      </c>
      <c r="H24" s="327" t="str">
        <f>IF(D24="","",VLOOKUP(B24,Data!$B$5:$D$502,3,FALSE))</f>
        <v>C/T</v>
      </c>
      <c r="I24" s="327" t="str">
        <f>IF(D24="","",VLOOKUP(B24,Data!$B$5:$M$502,12,FALSE))</f>
        <v>Indonesia</v>
      </c>
      <c r="J24" s="356" t="s">
        <v>1147</v>
      </c>
      <c r="K24" s="325">
        <f>IF(D24="","",VLOOKUP(B24,Data!$B$5:$E$502,4,FALSE)*D24)</f>
        <v>201</v>
      </c>
      <c r="L24" s="325">
        <f>IF(D24="","",VLOOKUP(B24,Data!$B$5:$F$502,5,FALSE)*D24)</f>
        <v>181</v>
      </c>
      <c r="M24" s="357"/>
      <c r="N24" s="358"/>
      <c r="O24" s="359"/>
      <c r="P24" s="360"/>
      <c r="Q24" s="359"/>
      <c r="R24" s="359"/>
      <c r="S24" s="360"/>
      <c r="T24" s="361"/>
      <c r="U24" s="360"/>
      <c r="V24" s="334">
        <f>IF(D24="","",VLOOKUP(B24,Data!$B$5:$J$502,9,FALSE)*D24)</f>
        <v>1.1499999999999999</v>
      </c>
      <c r="X24" s="680"/>
      <c r="Y24" s="386"/>
      <c r="Z24" s="386"/>
    </row>
    <row r="25" spans="1:28" s="468" customFormat="1" ht="19.25" customHeight="1">
      <c r="A25" s="540">
        <v>5</v>
      </c>
      <c r="B25" s="584" t="s">
        <v>313</v>
      </c>
      <c r="C25" s="324" t="str">
        <f>IF(D25="","",VLOOKUP(B25,Data!$B$5:$L$502,2,FALSE))</f>
        <v>ZV78220</v>
      </c>
      <c r="D25" s="485">
        <v>1</v>
      </c>
      <c r="E25" s="312"/>
      <c r="F25" s="325">
        <f>IF(D25="","",VLOOKUP(B25,Data!$B$5:$L$502,11,FALSE))</f>
        <v>7364.57</v>
      </c>
      <c r="G25" s="326">
        <f t="shared" ref="G25:G31" si="0">IF(D25&gt;0,D25*F25,"-")</f>
        <v>7364.57</v>
      </c>
      <c r="H25" s="327" t="str">
        <f>IF(D25="","",VLOOKUP(B25,Data!$B$5:$D$502,3,FALSE))</f>
        <v>C/T</v>
      </c>
      <c r="I25" s="327" t="str">
        <f>IF(D25="","",VLOOKUP(B25,Data!$B$5:$M$502,12,FALSE))</f>
        <v>Indonesia</v>
      </c>
      <c r="J25" s="356" t="s">
        <v>1147</v>
      </c>
      <c r="K25" s="325">
        <f>IF(D25="","",VLOOKUP(B25,Data!$B$5:$E$502,4,FALSE)*D25)</f>
        <v>345</v>
      </c>
      <c r="L25" s="325">
        <f>IF(D25="","",VLOOKUP(B25,Data!$B$5:$F$502,5,FALSE)*D25)</f>
        <v>304</v>
      </c>
      <c r="M25" s="357"/>
      <c r="N25" s="358"/>
      <c r="O25" s="359"/>
      <c r="P25" s="360"/>
      <c r="Q25" s="359"/>
      <c r="R25" s="359"/>
      <c r="S25" s="360"/>
      <c r="T25" s="361"/>
      <c r="U25" s="360"/>
      <c r="V25" s="334">
        <f>IF(D25="","",VLOOKUP(B25,Data!$B$5:$J$502,9,FALSE)*D25)</f>
        <v>1.806</v>
      </c>
      <c r="X25" s="680"/>
      <c r="Y25" s="386"/>
      <c r="Z25" s="386"/>
    </row>
    <row r="26" spans="1:28" s="468" customFormat="1" ht="19.25" customHeight="1">
      <c r="A26" s="540">
        <v>6</v>
      </c>
      <c r="B26" s="584" t="s">
        <v>409</v>
      </c>
      <c r="C26" s="324" t="str">
        <f>IF(D26="","",VLOOKUP(B26,Data!$B$5:$L$502,2,FALSE))</f>
        <v>ZU62650</v>
      </c>
      <c r="D26" s="485">
        <v>4</v>
      </c>
      <c r="E26" s="312"/>
      <c r="F26" s="325">
        <f>IF(D26="","",VLOOKUP(B26,Data!$B$5:$L$502,11,FALSE))</f>
        <v>6876.72</v>
      </c>
      <c r="G26" s="326">
        <f t="shared" si="0"/>
        <v>27506.880000000001</v>
      </c>
      <c r="H26" s="327" t="str">
        <f>IF(D26="","",VLOOKUP(B26,Data!$B$5:$D$502,3,FALSE))</f>
        <v>C/T</v>
      </c>
      <c r="I26" s="327" t="str">
        <f>IF(D26="","",VLOOKUP(B26,Data!$B$5:$M$502,12,FALSE))</f>
        <v>Indonesia</v>
      </c>
      <c r="J26" s="356" t="s">
        <v>1147</v>
      </c>
      <c r="K26" s="325">
        <f>IF(D26="","",VLOOKUP(B26,Data!$B$5:$E$502,4,FALSE)*D26)</f>
        <v>1352</v>
      </c>
      <c r="L26" s="325">
        <f>IF(D26="","",VLOOKUP(B26,Data!$B$5:$F$502,5,FALSE)*D26)</f>
        <v>1216</v>
      </c>
      <c r="M26" s="357"/>
      <c r="N26" s="358"/>
      <c r="O26" s="359"/>
      <c r="P26" s="360"/>
      <c r="Q26" s="359"/>
      <c r="R26" s="359"/>
      <c r="S26" s="360"/>
      <c r="T26" s="361"/>
      <c r="U26" s="360"/>
      <c r="V26" s="334">
        <f>IF(D26="","",VLOOKUP(B26,Data!$B$5:$J$502,9,FALSE)*D26)</f>
        <v>7.2240000000000002</v>
      </c>
      <c r="X26" s="680"/>
      <c r="Y26" s="386"/>
      <c r="Z26" s="386"/>
    </row>
    <row r="27" spans="1:28" s="468" customFormat="1" ht="19.25" customHeight="1">
      <c r="A27" s="540"/>
      <c r="B27" s="672" t="s">
        <v>1162</v>
      </c>
      <c r="C27" s="324" t="str">
        <f>IF(D27="","",VLOOKUP(B27,Data!$B$5:$L$502,2,FALSE))</f>
        <v/>
      </c>
      <c r="D27" s="381"/>
      <c r="E27" s="525"/>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80"/>
      <c r="Y27" s="386"/>
      <c r="Z27" s="386"/>
    </row>
    <row r="28" spans="1:28" s="468" customFormat="1" ht="19.25" customHeight="1">
      <c r="A28" s="540">
        <v>7</v>
      </c>
      <c r="B28" s="584" t="s">
        <v>350</v>
      </c>
      <c r="C28" s="324" t="str">
        <f>IF(D28="","",VLOOKUP(B28,Data!$B$5:$L$502,2,FALSE))</f>
        <v>ZU05460</v>
      </c>
      <c r="D28" s="485">
        <v>2</v>
      </c>
      <c r="E28" s="312"/>
      <c r="F28" s="325">
        <f>IF(D28="","",VLOOKUP(B28,Data!$B$5:$L$502,11,FALSE))</f>
        <v>5913.05</v>
      </c>
      <c r="G28" s="326">
        <f t="shared" si="0"/>
        <v>11826.1</v>
      </c>
      <c r="H28" s="327" t="str">
        <f>IF(D28="","",VLOOKUP(B28,Data!$B$5:$D$502,3,FALSE))</f>
        <v>C/T</v>
      </c>
      <c r="I28" s="327" t="str">
        <f>IF(D28="","",VLOOKUP(B28,Data!$B$5:$M$502,12,FALSE))</f>
        <v>Indonesia</v>
      </c>
      <c r="J28" s="356" t="s">
        <v>1163</v>
      </c>
      <c r="K28" s="325">
        <f>IF(D28="","",VLOOKUP(B28,Data!$B$5:$E$502,4,FALSE)*D28)</f>
        <v>676</v>
      </c>
      <c r="L28" s="325">
        <f>IF(D28="","",VLOOKUP(B28,Data!$B$5:$F$502,5,FALSE)*D28)</f>
        <v>594</v>
      </c>
      <c r="M28" s="357"/>
      <c r="N28" s="358"/>
      <c r="O28" s="359"/>
      <c r="P28" s="360"/>
      <c r="Q28" s="359"/>
      <c r="R28" s="359"/>
      <c r="S28" s="360"/>
      <c r="T28" s="361"/>
      <c r="U28" s="360"/>
      <c r="V28" s="334">
        <f>IF(D28="","",VLOOKUP(B28,Data!$B$5:$J$502,9,FALSE)*D28)</f>
        <v>3.6120000000000001</v>
      </c>
      <c r="X28" s="680"/>
      <c r="Y28" s="386"/>
      <c r="Z28" s="386"/>
    </row>
    <row r="29" spans="1:28" s="468" customFormat="1" ht="19.25" customHeight="1">
      <c r="A29" s="540">
        <v>8</v>
      </c>
      <c r="B29" s="584" t="s">
        <v>40</v>
      </c>
      <c r="C29" s="324" t="str">
        <f>IF(D29="","",VLOOKUP(B29,Data!$B$5:$L$502,2,FALSE))</f>
        <v>ZJ54410</v>
      </c>
      <c r="D29" s="485">
        <v>3</v>
      </c>
      <c r="E29" s="312"/>
      <c r="F29" s="325">
        <f>IF(D29="","",VLOOKUP(B29,Data!$B$5:$L$502,11,FALSE))</f>
        <v>4657.7700000000004</v>
      </c>
      <c r="G29" s="326">
        <f t="shared" si="0"/>
        <v>13973.310000000001</v>
      </c>
      <c r="H29" s="327" t="str">
        <f>IF(D29="","",VLOOKUP(B29,Data!$B$5:$D$502,3,FALSE))</f>
        <v>C/T</v>
      </c>
      <c r="I29" s="327" t="str">
        <f>IF(D29="","",VLOOKUP(B29,Data!$B$5:$M$502,12,FALSE))</f>
        <v>Indonesia</v>
      </c>
      <c r="J29" s="356" t="s">
        <v>1163</v>
      </c>
      <c r="K29" s="325">
        <f>IF(D29="","",VLOOKUP(B29,Data!$B$5:$E$502,4,FALSE)*D29)</f>
        <v>915</v>
      </c>
      <c r="L29" s="325">
        <f>IF(D29="","",VLOOKUP(B29,Data!$B$5:$F$502,5,FALSE)*D29)</f>
        <v>807</v>
      </c>
      <c r="M29" s="357"/>
      <c r="N29" s="358"/>
      <c r="O29" s="359"/>
      <c r="P29" s="360"/>
      <c r="Q29" s="359"/>
      <c r="R29" s="359"/>
      <c r="S29" s="360"/>
      <c r="T29" s="361"/>
      <c r="U29" s="360"/>
      <c r="V29" s="334">
        <f>IF(D29="","",VLOOKUP(B29,Data!$B$5:$J$502,9,FALSE)*D29)</f>
        <v>4.6020000000000003</v>
      </c>
      <c r="X29" s="680"/>
      <c r="Y29" s="386"/>
      <c r="Z29" s="386"/>
    </row>
    <row r="30" spans="1:28" s="468" customFormat="1" ht="19.25" customHeight="1">
      <c r="A30" s="540"/>
      <c r="B30" s="584"/>
      <c r="C30" s="324" t="str">
        <f>IF(D30="","",VLOOKUP(B30,Data!$B$5:$L$502,2,FALSE))</f>
        <v/>
      </c>
      <c r="D30" s="485"/>
      <c r="E30" s="312"/>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228"/>
      <c r="N30" s="295"/>
      <c r="O30" s="296"/>
      <c r="P30" s="229"/>
      <c r="Q30" s="296"/>
      <c r="R30" s="296"/>
      <c r="S30" s="229"/>
      <c r="T30" s="297"/>
      <c r="U30" s="229"/>
      <c r="V30" s="334" t="str">
        <f>IF(D30="","",VLOOKUP(B30,Data!$B$5:$J$502,9,FALSE)*D30)</f>
        <v/>
      </c>
      <c r="X30" s="680"/>
      <c r="Y30" s="386"/>
      <c r="Z30" s="386"/>
      <c r="AA30" s="386"/>
      <c r="AB30" s="386"/>
    </row>
    <row r="31" spans="1:28" s="468" customFormat="1" ht="19.25" customHeight="1">
      <c r="A31" s="540"/>
      <c r="B31" s="499"/>
      <c r="C31" s="324" t="str">
        <f>IF(D31="","",VLOOKUP(B31,Data!$B$5:$L$502,2,FALSE))</f>
        <v/>
      </c>
      <c r="D31" s="485"/>
      <c r="E31" s="312"/>
      <c r="F31" s="325" t="str">
        <f>IF(D31="","",VLOOKUP(B31,Data!$B$5:$L$502,11,FALSE))</f>
        <v/>
      </c>
      <c r="G31" s="326" t="str">
        <f t="shared" si="0"/>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680"/>
      <c r="Y31" s="386"/>
      <c r="Z31" s="386"/>
      <c r="AA31" s="386"/>
      <c r="AB31" s="386"/>
    </row>
    <row r="32" spans="1:28" s="440" customFormat="1" ht="17.5" customHeight="1">
      <c r="A32" s="540"/>
      <c r="B32" s="784"/>
      <c r="C32" s="785"/>
      <c r="D32" s="510">
        <f>SUM(D17:D31)</f>
        <v>20</v>
      </c>
      <c r="E32" s="463"/>
      <c r="F32" s="351"/>
      <c r="G32" s="351">
        <f>SUM(G17:G31)</f>
        <v>90267.8</v>
      </c>
      <c r="H32" s="462"/>
      <c r="I32" s="462"/>
      <c r="J32" s="462"/>
      <c r="K32" s="351">
        <f>SUM(K17:K31)</f>
        <v>5962</v>
      </c>
      <c r="L32" s="351">
        <f>SUM(L17:L31)</f>
        <v>5334</v>
      </c>
      <c r="M32" s="351">
        <f>SUM(M18:M31)</f>
        <v>0</v>
      </c>
      <c r="N32" s="351" t="e">
        <f>SUM(#REF!)</f>
        <v>#REF!</v>
      </c>
      <c r="O32" s="351">
        <f>SUM(O18:O31)</f>
        <v>0</v>
      </c>
      <c r="P32" s="351">
        <f>SUM(P18:P31)</f>
        <v>0</v>
      </c>
      <c r="Q32" s="351" t="e">
        <f>SUM(#REF!)</f>
        <v>#REF!</v>
      </c>
      <c r="R32" s="351">
        <f>SUM(R18:R31)</f>
        <v>0</v>
      </c>
      <c r="S32" s="351">
        <f>SUM(S18:S31)</f>
        <v>0</v>
      </c>
      <c r="T32" s="351"/>
      <c r="U32" s="351">
        <f>SUM(U18:U31)</f>
        <v>0</v>
      </c>
      <c r="V32" s="354">
        <f>SUM(V17:V31)</f>
        <v>31.779999999999998</v>
      </c>
      <c r="X32" s="623"/>
    </row>
    <row r="33" spans="1:30" ht="16.5" customHeight="1">
      <c r="A33" s="540"/>
      <c r="B33" s="786"/>
      <c r="C33" s="787"/>
      <c r="D33" s="511"/>
      <c r="E33" s="412"/>
      <c r="F33" s="183" t="s">
        <v>821</v>
      </c>
      <c r="G33" s="180"/>
      <c r="H33" s="442"/>
      <c r="I33" s="442"/>
      <c r="J33" s="442"/>
      <c r="K33" s="184"/>
      <c r="L33" s="180"/>
      <c r="M33" s="414"/>
      <c r="N33" s="413"/>
      <c r="O33" s="413"/>
      <c r="P33" s="413"/>
      <c r="Q33" s="413"/>
      <c r="R33" s="413"/>
      <c r="S33" s="413"/>
      <c r="T33" s="414"/>
      <c r="U33" s="414"/>
      <c r="V33" s="182"/>
    </row>
    <row r="34" spans="1:30" ht="13">
      <c r="A34" s="393" t="s">
        <v>530</v>
      </c>
      <c r="B34" s="394"/>
      <c r="C34" s="444"/>
      <c r="D34" s="512" t="s">
        <v>538</v>
      </c>
      <c r="E34" s="407"/>
      <c r="F34" s="80" t="s">
        <v>83</v>
      </c>
      <c r="G34" s="84"/>
      <c r="H34" s="423" t="s">
        <v>84</v>
      </c>
      <c r="I34" s="446"/>
      <c r="J34" s="175" t="s">
        <v>85</v>
      </c>
      <c r="K34" s="175"/>
      <c r="L34" s="765" t="s">
        <v>86</v>
      </c>
      <c r="M34" s="766"/>
      <c r="N34" s="766"/>
      <c r="O34" s="766"/>
      <c r="P34" s="766"/>
      <c r="Q34" s="766"/>
      <c r="R34" s="766"/>
      <c r="S34" s="766"/>
      <c r="T34" s="766"/>
      <c r="U34" s="766"/>
      <c r="V34" s="767"/>
    </row>
    <row r="35" spans="1:30" ht="16.5">
      <c r="A35" s="400" t="s">
        <v>531</v>
      </c>
      <c r="C35" s="409"/>
      <c r="D35" s="501" t="s">
        <v>88</v>
      </c>
      <c r="F35" s="768"/>
      <c r="G35" s="769"/>
      <c r="H35" s="400" t="s">
        <v>89</v>
      </c>
      <c r="I35" s="447"/>
      <c r="J35" s="177" t="s">
        <v>90</v>
      </c>
      <c r="K35" s="177"/>
      <c r="L35" s="173"/>
      <c r="V35" s="178"/>
      <c r="AC35" s="468"/>
      <c r="AD35" s="468"/>
    </row>
    <row r="36" spans="1:30">
      <c r="A36" s="400" t="s">
        <v>532</v>
      </c>
      <c r="C36" s="401"/>
      <c r="F36" s="768"/>
      <c r="G36" s="769"/>
      <c r="H36" s="400"/>
      <c r="I36" s="447"/>
      <c r="J36" s="177" t="s">
        <v>94</v>
      </c>
      <c r="K36" s="177"/>
      <c r="L36" s="173"/>
      <c r="V36" s="178"/>
    </row>
    <row r="37" spans="1:30" ht="12" customHeight="1">
      <c r="A37" s="412"/>
      <c r="B37" s="413"/>
      <c r="C37" s="448"/>
      <c r="D37" s="501" t="s">
        <v>95</v>
      </c>
      <c r="F37" s="768"/>
      <c r="G37" s="769"/>
      <c r="H37" s="400" t="s">
        <v>96</v>
      </c>
      <c r="I37" s="447"/>
      <c r="J37" s="177"/>
      <c r="K37" s="177"/>
      <c r="L37" s="173"/>
      <c r="V37" s="178"/>
    </row>
    <row r="38" spans="1:30" ht="13">
      <c r="A38" s="393" t="s">
        <v>97</v>
      </c>
      <c r="B38" s="407"/>
      <c r="C38" s="395"/>
      <c r="D38" s="501" t="s">
        <v>98</v>
      </c>
      <c r="F38" s="88" t="s">
        <v>99</v>
      </c>
      <c r="G38" s="85"/>
      <c r="H38" s="400" t="s">
        <v>89</v>
      </c>
      <c r="I38" s="447"/>
      <c r="J38" s="177" t="s">
        <v>100</v>
      </c>
      <c r="K38" s="177"/>
      <c r="L38" s="173"/>
      <c r="V38" s="178"/>
    </row>
    <row r="39" spans="1:30" ht="14.25" customHeight="1">
      <c r="A39" s="400" t="s">
        <v>546</v>
      </c>
      <c r="C39" s="401"/>
      <c r="D39" s="501" t="s">
        <v>101</v>
      </c>
      <c r="F39" s="89"/>
      <c r="G39" s="187"/>
      <c r="H39" s="400" t="s">
        <v>102</v>
      </c>
      <c r="I39" s="447"/>
      <c r="J39" s="177" t="s">
        <v>533</v>
      </c>
      <c r="K39" s="177"/>
      <c r="L39" s="770" t="s">
        <v>104</v>
      </c>
      <c r="M39" s="771"/>
      <c r="N39" s="771"/>
      <c r="O39" s="771"/>
      <c r="P39" s="771"/>
      <c r="Q39" s="771"/>
      <c r="R39" s="771"/>
      <c r="S39" s="771"/>
      <c r="T39" s="771"/>
      <c r="U39" s="771"/>
      <c r="V39" s="772"/>
    </row>
    <row r="40" spans="1:30" ht="16.25" customHeight="1">
      <c r="A40" s="412"/>
      <c r="B40" s="413"/>
      <c r="C40" s="414"/>
      <c r="D40" s="513"/>
      <c r="E40" s="413"/>
      <c r="F40" s="778" t="s">
        <v>1166</v>
      </c>
      <c r="G40" s="782"/>
      <c r="H40" s="778" t="s">
        <v>1165</v>
      </c>
      <c r="I40" s="782"/>
      <c r="J40" s="181" t="s">
        <v>105</v>
      </c>
      <c r="K40" s="181"/>
      <c r="L40" s="762" t="s">
        <v>106</v>
      </c>
      <c r="M40" s="763"/>
      <c r="N40" s="763"/>
      <c r="O40" s="763"/>
      <c r="P40" s="763"/>
      <c r="Q40" s="763"/>
      <c r="R40" s="763"/>
      <c r="S40" s="763"/>
      <c r="T40" s="763"/>
      <c r="U40" s="763"/>
      <c r="V40" s="764"/>
    </row>
    <row r="41" spans="1:30" ht="18" customHeight="1"/>
    <row r="42" spans="1:30" ht="18" customHeight="1"/>
    <row r="43" spans="1:30" ht="35" customHeight="1"/>
    <row r="44" spans="1:30" s="460" customFormat="1" ht="17.25" customHeight="1">
      <c r="A44" s="203" t="s">
        <v>942</v>
      </c>
      <c r="B44" s="169"/>
      <c r="C44" s="203" t="s">
        <v>597</v>
      </c>
      <c r="D44" s="500"/>
      <c r="E44" s="168"/>
      <c r="F44" s="203" t="s">
        <v>936</v>
      </c>
      <c r="G44" s="169"/>
      <c r="H44" s="203" t="s">
        <v>597</v>
      </c>
      <c r="K44" s="225"/>
      <c r="L44" s="225"/>
      <c r="V44" s="226"/>
      <c r="X44" s="624"/>
    </row>
    <row r="45" spans="1:30" s="460" customFormat="1" ht="17.25" customHeight="1">
      <c r="A45" s="203" t="s">
        <v>943</v>
      </c>
      <c r="B45" s="169"/>
      <c r="C45" s="203" t="s">
        <v>947</v>
      </c>
      <c r="D45" s="500"/>
      <c r="E45" s="168"/>
      <c r="F45" s="203" t="s">
        <v>937</v>
      </c>
      <c r="G45" s="169"/>
      <c r="H45" s="203" t="s">
        <v>947</v>
      </c>
      <c r="K45" s="225"/>
      <c r="L45" s="225"/>
      <c r="V45" s="226"/>
      <c r="X45" s="624"/>
    </row>
    <row r="46" spans="1:30" s="460" customFormat="1" ht="17.25" customHeight="1">
      <c r="A46" s="203" t="s">
        <v>944</v>
      </c>
      <c r="B46" s="169"/>
      <c r="C46" s="203" t="s">
        <v>947</v>
      </c>
      <c r="D46" s="500"/>
      <c r="E46" s="168"/>
      <c r="F46" s="203" t="s">
        <v>938</v>
      </c>
      <c r="G46" s="169"/>
      <c r="H46" s="203" t="s">
        <v>597</v>
      </c>
      <c r="K46" s="225"/>
      <c r="L46" s="225"/>
      <c r="V46" s="226"/>
      <c r="X46" s="624"/>
    </row>
    <row r="47" spans="1:30" s="460" customFormat="1" ht="17.25" customHeight="1">
      <c r="A47" s="203" t="s">
        <v>945</v>
      </c>
      <c r="B47" s="169"/>
      <c r="C47" s="203" t="s">
        <v>597</v>
      </c>
      <c r="D47" s="500"/>
      <c r="E47" s="168"/>
      <c r="F47" s="203" t="s">
        <v>939</v>
      </c>
      <c r="G47" s="169"/>
      <c r="H47" s="203" t="s">
        <v>597</v>
      </c>
      <c r="K47" s="225"/>
      <c r="L47" s="225"/>
      <c r="V47" s="226"/>
      <c r="X47" s="624"/>
      <c r="AC47" s="468" t="s">
        <v>1107</v>
      </c>
      <c r="AD47" s="468">
        <v>1</v>
      </c>
    </row>
    <row r="48" spans="1:30" s="460" customFormat="1" ht="17.25" customHeight="1">
      <c r="A48" s="203" t="s">
        <v>946</v>
      </c>
      <c r="B48" s="169"/>
      <c r="C48" s="203" t="s">
        <v>597</v>
      </c>
      <c r="D48" s="500"/>
      <c r="E48" s="168"/>
      <c r="F48" s="203" t="s">
        <v>941</v>
      </c>
      <c r="G48" s="169"/>
      <c r="H48" s="203" t="s">
        <v>597</v>
      </c>
      <c r="K48" s="225"/>
      <c r="L48" s="225"/>
      <c r="V48" s="226"/>
      <c r="X48" s="624"/>
      <c r="AC48" s="468" t="s">
        <v>1093</v>
      </c>
      <c r="AD48" s="468">
        <v>1</v>
      </c>
    </row>
    <row r="49" spans="1:30" ht="20">
      <c r="A49" s="168"/>
      <c r="B49" s="168"/>
      <c r="C49" s="168"/>
      <c r="D49" s="500"/>
      <c r="E49" s="168"/>
      <c r="F49" s="203" t="s">
        <v>940</v>
      </c>
      <c r="H49" s="203" t="s">
        <v>597</v>
      </c>
      <c r="AC49" s="468" t="s">
        <v>1109</v>
      </c>
      <c r="AD49" s="468">
        <v>3</v>
      </c>
    </row>
    <row r="50" spans="1:30" ht="16.5">
      <c r="A50" s="459"/>
      <c r="B50" s="435"/>
      <c r="C50" s="167"/>
      <c r="D50" s="514"/>
      <c r="X50" s="386"/>
      <c r="Y50" s="386">
        <v>209862</v>
      </c>
      <c r="Z50" s="386" t="s">
        <v>383</v>
      </c>
      <c r="AA50" s="468" t="s">
        <v>1142</v>
      </c>
      <c r="AB50" s="468">
        <v>4</v>
      </c>
      <c r="AC50" s="468" t="s">
        <v>1077</v>
      </c>
      <c r="AD50" s="468">
        <v>4</v>
      </c>
    </row>
    <row r="51" spans="1:30" ht="16.5">
      <c r="A51" s="450"/>
      <c r="B51" s="435"/>
      <c r="C51" s="167"/>
      <c r="D51" s="514"/>
      <c r="X51" s="386"/>
      <c r="Y51" s="386">
        <v>210714</v>
      </c>
      <c r="Z51" s="386" t="s">
        <v>410</v>
      </c>
      <c r="AA51" s="468" t="s">
        <v>1080</v>
      </c>
      <c r="AB51" s="468">
        <v>4</v>
      </c>
      <c r="AC51" s="468" t="s">
        <v>1153</v>
      </c>
      <c r="AD51" s="468">
        <v>1</v>
      </c>
    </row>
    <row r="52" spans="1:30" ht="16.5">
      <c r="A52" s="452"/>
      <c r="B52" s="435"/>
      <c r="C52" s="167"/>
      <c r="D52" s="514"/>
      <c r="X52" s="386"/>
      <c r="Y52" s="386">
        <v>210714</v>
      </c>
      <c r="Z52" s="386" t="s">
        <v>314</v>
      </c>
      <c r="AA52" s="468" t="s">
        <v>1081</v>
      </c>
      <c r="AB52" s="468">
        <v>1</v>
      </c>
      <c r="AC52" s="468" t="s">
        <v>1076</v>
      </c>
      <c r="AD52" s="468">
        <v>19</v>
      </c>
    </row>
    <row r="53" spans="1:30" ht="16.5">
      <c r="A53" s="452"/>
      <c r="B53" s="435"/>
      <c r="C53" s="167"/>
      <c r="D53" s="514"/>
      <c r="X53" s="386"/>
      <c r="Y53" s="386">
        <v>210714</v>
      </c>
      <c r="Z53" s="386" t="s">
        <v>41</v>
      </c>
      <c r="AA53" s="468" t="s">
        <v>1139</v>
      </c>
      <c r="AB53" s="468">
        <v>5</v>
      </c>
      <c r="AC53" s="468" t="s">
        <v>1082</v>
      </c>
      <c r="AD53" s="468">
        <v>3</v>
      </c>
    </row>
    <row r="54" spans="1:30" ht="16.5">
      <c r="A54" s="452"/>
      <c r="B54" s="435"/>
      <c r="C54" s="167"/>
      <c r="D54" s="514"/>
      <c r="X54" s="386"/>
      <c r="Y54" s="386">
        <v>211790</v>
      </c>
      <c r="Z54" s="386" t="s">
        <v>354</v>
      </c>
      <c r="AA54" s="468" t="s">
        <v>1087</v>
      </c>
      <c r="AB54" s="468">
        <v>1</v>
      </c>
      <c r="AC54" s="468" t="s">
        <v>1139</v>
      </c>
      <c r="AD54" s="468">
        <v>3</v>
      </c>
    </row>
    <row r="55" spans="1:30" ht="16.5">
      <c r="A55" s="452"/>
      <c r="B55" s="435"/>
      <c r="C55" s="167"/>
      <c r="D55" s="514"/>
      <c r="X55" s="386"/>
      <c r="Y55" s="386">
        <v>211790</v>
      </c>
      <c r="Z55" s="386" t="s">
        <v>397</v>
      </c>
      <c r="AA55" s="468" t="s">
        <v>1106</v>
      </c>
      <c r="AB55" s="468">
        <v>1</v>
      </c>
      <c r="AC55" s="468" t="s">
        <v>1083</v>
      </c>
      <c r="AD55" s="468">
        <v>11</v>
      </c>
    </row>
    <row r="56" spans="1:30" ht="16.5">
      <c r="A56" s="452"/>
      <c r="B56" s="435"/>
      <c r="C56" s="167"/>
      <c r="D56" s="514"/>
      <c r="X56" s="386"/>
      <c r="Y56" s="386">
        <v>211790</v>
      </c>
      <c r="Z56" s="386" t="s">
        <v>704</v>
      </c>
      <c r="AA56" s="468" t="s">
        <v>1092</v>
      </c>
      <c r="AB56" s="468">
        <v>5</v>
      </c>
      <c r="AC56" s="468" t="s">
        <v>1079</v>
      </c>
      <c r="AD56" s="468">
        <v>9</v>
      </c>
    </row>
    <row r="57" spans="1:30" ht="16.5">
      <c r="A57" s="435"/>
      <c r="B57" s="435"/>
      <c r="C57" s="167"/>
      <c r="D57" s="514"/>
      <c r="X57" s="386"/>
      <c r="Y57" s="386">
        <v>211790</v>
      </c>
      <c r="Z57" s="386" t="s">
        <v>883</v>
      </c>
      <c r="AA57" s="468" t="s">
        <v>1093</v>
      </c>
      <c r="AB57" s="468">
        <v>1</v>
      </c>
      <c r="AC57" s="468" t="s">
        <v>1080</v>
      </c>
      <c r="AD57" s="468">
        <v>4</v>
      </c>
    </row>
    <row r="58" spans="1:30" ht="16.5">
      <c r="A58" s="452"/>
      <c r="B58" s="435"/>
      <c r="C58" s="167"/>
      <c r="D58" s="514"/>
      <c r="X58" s="386"/>
      <c r="Y58" s="386">
        <v>211790</v>
      </c>
      <c r="Z58" s="386" t="s">
        <v>884</v>
      </c>
      <c r="AA58" s="468" t="s">
        <v>1140</v>
      </c>
      <c r="AB58" s="468">
        <v>1</v>
      </c>
      <c r="AC58" s="468" t="s">
        <v>1139</v>
      </c>
      <c r="AD58" s="468">
        <v>6</v>
      </c>
    </row>
    <row r="59" spans="1:30" ht="16.5">
      <c r="A59" s="452"/>
      <c r="B59" s="435"/>
      <c r="C59" s="167"/>
      <c r="D59" s="514"/>
      <c r="X59" s="386"/>
      <c r="Y59" s="386">
        <v>211790</v>
      </c>
      <c r="Z59" s="386" t="s">
        <v>887</v>
      </c>
      <c r="AA59" s="468" t="s">
        <v>1109</v>
      </c>
      <c r="AB59" s="468">
        <v>2</v>
      </c>
    </row>
    <row r="60" spans="1:30" ht="16.5">
      <c r="A60" s="452"/>
      <c r="B60" s="435"/>
      <c r="C60" s="167"/>
      <c r="D60" s="514"/>
      <c r="X60" s="386"/>
      <c r="Y60" s="386">
        <v>211790</v>
      </c>
      <c r="Z60" s="386" t="s">
        <v>888</v>
      </c>
      <c r="AA60" s="468" t="s">
        <v>1077</v>
      </c>
      <c r="AB60" s="468">
        <v>10</v>
      </c>
    </row>
    <row r="61" spans="1:30" ht="16.5">
      <c r="A61" s="452"/>
      <c r="B61" s="435"/>
      <c r="C61" s="167"/>
      <c r="D61" s="514"/>
      <c r="X61" s="386"/>
      <c r="Y61" s="386">
        <v>211790</v>
      </c>
      <c r="Z61" s="386" t="s">
        <v>562</v>
      </c>
      <c r="AA61" s="468" t="s">
        <v>1079</v>
      </c>
      <c r="AB61" s="468">
        <v>1</v>
      </c>
    </row>
    <row r="62" spans="1:30" ht="16.5">
      <c r="A62" s="452"/>
      <c r="B62" s="435"/>
      <c r="C62" s="167"/>
      <c r="D62" s="514"/>
      <c r="X62" s="386"/>
      <c r="Y62" s="386">
        <v>211790</v>
      </c>
      <c r="Z62" s="386" t="s">
        <v>365</v>
      </c>
      <c r="AA62" s="468" t="s">
        <v>1076</v>
      </c>
      <c r="AB62" s="468">
        <v>10</v>
      </c>
    </row>
    <row r="63" spans="1:30" ht="16.5">
      <c r="A63" s="452"/>
      <c r="B63" s="435"/>
      <c r="C63" s="167"/>
      <c r="D63" s="514"/>
      <c r="X63" s="386"/>
      <c r="Y63" s="386">
        <v>211790</v>
      </c>
      <c r="Z63" s="386" t="s">
        <v>41</v>
      </c>
      <c r="AA63" s="468" t="s">
        <v>1139</v>
      </c>
      <c r="AB63" s="468">
        <v>2</v>
      </c>
    </row>
    <row r="64" spans="1:30" ht="14">
      <c r="A64" s="452"/>
      <c r="B64" s="435"/>
      <c r="C64" s="167"/>
      <c r="D64" s="514"/>
      <c r="X64" s="386"/>
    </row>
    <row r="65" spans="1:26" ht="14">
      <c r="A65" s="452"/>
      <c r="B65" s="435"/>
      <c r="C65" s="167"/>
      <c r="D65" s="514"/>
      <c r="X65" s="386"/>
    </row>
    <row r="66" spans="1:26" ht="14">
      <c r="A66" s="452"/>
      <c r="B66" s="435"/>
      <c r="C66" s="167"/>
      <c r="D66" s="514"/>
      <c r="X66" s="386"/>
    </row>
    <row r="67" spans="1:26" ht="14">
      <c r="A67" s="452"/>
      <c r="B67" s="435"/>
      <c r="C67" s="167"/>
      <c r="D67" s="514"/>
      <c r="X67" s="386"/>
    </row>
    <row r="68" spans="1:26" ht="14">
      <c r="A68" s="452"/>
      <c r="B68" s="435"/>
      <c r="C68" s="167"/>
      <c r="D68" s="514"/>
      <c r="X68" s="386"/>
    </row>
    <row r="69" spans="1:26" ht="14">
      <c r="A69" s="452"/>
      <c r="B69" s="435"/>
      <c r="C69" s="167"/>
      <c r="D69" s="514"/>
      <c r="X69" s="386"/>
    </row>
    <row r="70" spans="1:26" ht="14">
      <c r="A70" s="452"/>
      <c r="B70" s="435"/>
      <c r="C70" s="167"/>
      <c r="D70" s="514"/>
      <c r="X70" s="386"/>
    </row>
    <row r="71" spans="1:26" ht="14">
      <c r="A71" s="435"/>
      <c r="B71" s="435"/>
      <c r="C71" s="167"/>
      <c r="D71" s="514"/>
      <c r="X71" s="386"/>
    </row>
    <row r="72" spans="1:26" ht="14">
      <c r="B72" s="435"/>
      <c r="C72" s="167"/>
      <c r="D72" s="514"/>
      <c r="X72" s="632"/>
      <c r="Y72" s="501"/>
      <c r="Z72" s="501"/>
    </row>
    <row r="73" spans="1:26" ht="14">
      <c r="B73" s="435"/>
      <c r="C73" s="167"/>
      <c r="D73" s="514"/>
    </row>
    <row r="74" spans="1:26" ht="14">
      <c r="B74" s="435"/>
      <c r="C74" s="167"/>
      <c r="D74" s="514"/>
    </row>
    <row r="75" spans="1:26" ht="14">
      <c r="B75" s="435"/>
      <c r="C75" s="167"/>
      <c r="D75" s="514"/>
    </row>
    <row r="76" spans="1:26" ht="14">
      <c r="B76" s="435"/>
      <c r="C76" s="167"/>
      <c r="D76" s="514"/>
    </row>
    <row r="77" spans="1:26" ht="14">
      <c r="B77" s="435"/>
      <c r="C77" s="167"/>
      <c r="D77" s="514"/>
    </row>
    <row r="78" spans="1:26" ht="14">
      <c r="B78" s="435"/>
      <c r="C78" s="167"/>
      <c r="D78" s="514"/>
    </row>
    <row r="79" spans="1:26" ht="14">
      <c r="B79" s="435"/>
      <c r="C79" s="167"/>
      <c r="D79" s="514"/>
    </row>
    <row r="80" spans="1:26" ht="14">
      <c r="B80" s="435"/>
      <c r="C80" s="167"/>
      <c r="D80" s="514"/>
    </row>
    <row r="81" spans="2:4" ht="14">
      <c r="B81" s="435"/>
      <c r="C81" s="167"/>
      <c r="D81" s="514"/>
    </row>
    <row r="82" spans="2:4" ht="14">
      <c r="B82" s="435"/>
      <c r="C82" s="167"/>
      <c r="D82" s="514"/>
    </row>
    <row r="83" spans="2:4" ht="14">
      <c r="B83" s="435"/>
      <c r="C83" s="167"/>
      <c r="D83" s="514"/>
    </row>
  </sheetData>
  <mergeCells count="9">
    <mergeCell ref="F40:G40"/>
    <mergeCell ref="H40:I40"/>
    <mergeCell ref="L40:V40"/>
    <mergeCell ref="B32:C33"/>
    <mergeCell ref="L34:V34"/>
    <mergeCell ref="F35:G35"/>
    <mergeCell ref="F36:G36"/>
    <mergeCell ref="F37:G37"/>
    <mergeCell ref="L39:V39"/>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18936-051D-4EBD-A9A7-40599C7ECD5C}">
  <sheetPr>
    <pageSetUpPr fitToPage="1"/>
  </sheetPr>
  <dimension ref="A1:AB89"/>
  <sheetViews>
    <sheetView topLeftCell="A19" zoomScale="70" zoomScaleNormal="70" zoomScaleSheetLayoutView="115" workbookViewId="0">
      <selection activeCell="J29" sqref="J29"/>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82" customWidth="1"/>
    <col min="25" max="25" width="8.90625" style="386" customWidth="1"/>
    <col min="26" max="26" width="11.6328125" style="386" bestFit="1" customWidth="1"/>
    <col min="27" max="27" width="42" style="386" bestFit="1" customWidth="1"/>
    <col min="28" max="28" width="7.90625" style="682"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81"/>
      <c r="I10" s="68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1131</v>
      </c>
      <c r="C18" s="324" t="str">
        <f>IF(D18="","",VLOOKUP(B18,Data!$B$5:$L$502,2,FALSE))</f>
        <v/>
      </c>
      <c r="D18" s="381"/>
      <c r="E18" s="525"/>
      <c r="F18" s="325" t="str">
        <f>IF(D18="","",VLOOKUP(B18,Data!$B$5:$L$502,11,FALSE))</f>
        <v/>
      </c>
      <c r="G18" s="326" t="str">
        <f>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82"/>
      <c r="Y18" s="468" t="s">
        <v>1169</v>
      </c>
      <c r="Z18" s="468" t="s">
        <v>1170</v>
      </c>
      <c r="AB18" s="685"/>
    </row>
    <row r="19" spans="1:28" s="468" customFormat="1" ht="19.25" customHeight="1">
      <c r="A19" s="540">
        <v>1</v>
      </c>
      <c r="B19" s="584" t="s">
        <v>892</v>
      </c>
      <c r="C19" s="324" t="str">
        <f>IF(D19="","",VLOOKUP(B19,Data!$B$5:$L$502,2,FALSE))</f>
        <v>VCM7890</v>
      </c>
      <c r="D19" s="485">
        <v>3</v>
      </c>
      <c r="E19" s="525" t="s">
        <v>528</v>
      </c>
      <c r="F19" s="325">
        <f>IF(D19="","",VLOOKUP(B19,Data!$B$5:$L$502,11,FALSE))</f>
        <v>2253.08</v>
      </c>
      <c r="G19" s="326">
        <f>IF(D19&gt;0,D19*F19,"-")</f>
        <v>6759.24</v>
      </c>
      <c r="H19" s="327" t="str">
        <f>IF(D19="","",VLOOKUP(B19,Data!$B$5:$D$502,3,FALSE))</f>
        <v>C/T</v>
      </c>
      <c r="I19" s="327" t="str">
        <f>IF(D19="","",VLOOKUP(B19,Data!$B$5:$M$502,12,FALSE))</f>
        <v>Indonesia</v>
      </c>
      <c r="J19" s="356" t="s">
        <v>1132</v>
      </c>
      <c r="K19" s="325">
        <f>IF(D19="","",VLOOKUP(B19,Data!$B$5:$E$502,4,FALSE)*D19)</f>
        <v>780</v>
      </c>
      <c r="L19" s="325">
        <f>IF(D19="","",VLOOKUP(B19,Data!$B$5:$F$502,5,FALSE)*D19)</f>
        <v>705</v>
      </c>
      <c r="M19" s="357"/>
      <c r="N19" s="358"/>
      <c r="O19" s="359"/>
      <c r="P19" s="360"/>
      <c r="Q19" s="359"/>
      <c r="R19" s="359"/>
      <c r="S19" s="360"/>
      <c r="T19" s="361"/>
      <c r="U19" s="360"/>
      <c r="V19" s="334">
        <f>IF(D19="","",VLOOKUP(B19,Data!$B$5:$J$502,9,FALSE)*D19)</f>
        <v>4.2210000000000001</v>
      </c>
      <c r="X19" s="682"/>
      <c r="Y19" s="468">
        <v>211790</v>
      </c>
      <c r="Z19" s="468" t="s">
        <v>887</v>
      </c>
      <c r="AA19" s="468" t="s">
        <v>1109</v>
      </c>
      <c r="AB19" s="685">
        <v>3</v>
      </c>
    </row>
    <row r="20" spans="1:28" s="468" customFormat="1" ht="19.25" customHeight="1">
      <c r="A20" s="540">
        <v>2</v>
      </c>
      <c r="B20" s="584" t="s">
        <v>378</v>
      </c>
      <c r="C20" s="324" t="str">
        <f>IF(D20="","",VLOOKUP(B20,Data!$B$5:$L$502,2,FALSE))</f>
        <v>WQ78270</v>
      </c>
      <c r="D20" s="485">
        <v>1</v>
      </c>
      <c r="E20" s="312"/>
      <c r="F20" s="325">
        <f>IF(D20="","",VLOOKUP(B20,Data!$B$5:$L$502,11,FALSE))</f>
        <v>5429.44</v>
      </c>
      <c r="G20" s="326">
        <f>IF(D20&gt;0,D20*F20,"-")</f>
        <v>5429.44</v>
      </c>
      <c r="H20" s="327" t="str">
        <f>IF(D20="","",VLOOKUP(B20,Data!$B$5:$D$502,3,FALSE))</f>
        <v>C/T</v>
      </c>
      <c r="I20" s="327" t="str">
        <f>IF(D20="","",VLOOKUP(B20,Data!$B$5:$M$502,12,FALSE))</f>
        <v>Indonesia</v>
      </c>
      <c r="J20" s="356" t="s">
        <v>1132</v>
      </c>
      <c r="K20" s="325">
        <f>IF(D20="","",VLOOKUP(B20,Data!$B$5:$E$502,4,FALSE)*D20)</f>
        <v>305</v>
      </c>
      <c r="L20" s="325">
        <f>IF(D20="","",VLOOKUP(B20,Data!$B$5:$F$502,5,FALSE)*D20)</f>
        <v>269</v>
      </c>
      <c r="M20" s="357"/>
      <c r="N20" s="358"/>
      <c r="O20" s="359"/>
      <c r="P20" s="360"/>
      <c r="Q20" s="359"/>
      <c r="R20" s="359"/>
      <c r="S20" s="360"/>
      <c r="T20" s="361"/>
      <c r="U20" s="360"/>
      <c r="V20" s="334">
        <f>IF(D20="","",VLOOKUP(B20,Data!$B$5:$J$502,9,FALSE)*D20)</f>
        <v>1.534</v>
      </c>
      <c r="X20" s="682"/>
      <c r="Y20" s="468">
        <v>211790</v>
      </c>
      <c r="Z20" s="468" t="s">
        <v>379</v>
      </c>
      <c r="AA20" s="468" t="s">
        <v>1153</v>
      </c>
      <c r="AB20" s="685">
        <v>1</v>
      </c>
    </row>
    <row r="21" spans="1:28" s="468" customFormat="1" ht="19.25" customHeight="1">
      <c r="A21" s="540"/>
      <c r="B21" s="672" t="s">
        <v>1160</v>
      </c>
      <c r="C21" s="324" t="str">
        <f>IF(D21="","",VLOOKUP(B21,Data!$B$5:$L$502,2,FALSE))</f>
        <v/>
      </c>
      <c r="D21" s="381"/>
      <c r="E21" s="525" t="s">
        <v>529</v>
      </c>
      <c r="F21" s="325" t="str">
        <f>IF(D21="","",VLOOKUP(B21,Data!$B$5:$L$502,11,FALSE))</f>
        <v/>
      </c>
      <c r="G21" s="326"/>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682"/>
      <c r="Y21" s="468">
        <v>211841</v>
      </c>
      <c r="Z21" s="468" t="s">
        <v>704</v>
      </c>
      <c r="AA21" s="468" t="s">
        <v>1092</v>
      </c>
      <c r="AB21" s="685">
        <v>4</v>
      </c>
    </row>
    <row r="22" spans="1:28" s="468" customFormat="1" ht="19.25" customHeight="1">
      <c r="A22" s="540">
        <v>3</v>
      </c>
      <c r="B22" s="584" t="s">
        <v>721</v>
      </c>
      <c r="C22" s="324" t="str">
        <f>IF(D22="","",VLOOKUP(B22,Data!$B$5:$L$502,2,FALSE))</f>
        <v>VAC9550</v>
      </c>
      <c r="D22" s="485">
        <v>4</v>
      </c>
      <c r="E22" s="312"/>
      <c r="F22" s="325">
        <f>IF(D22="","",VLOOKUP(B22,Data!$B$5:$L$502,11,FALSE))</f>
        <v>2673.77</v>
      </c>
      <c r="G22" s="326">
        <f>IF(D22&gt;0,D22*F22,"-")</f>
        <v>10695.08</v>
      </c>
      <c r="H22" s="327" t="str">
        <f>IF(D22="","",VLOOKUP(B22,Data!$B$5:$D$502,3,FALSE))</f>
        <v>C/T</v>
      </c>
      <c r="I22" s="327" t="str">
        <f>IF(D22="","",VLOOKUP(B22,Data!$B$5:$M$502,12,FALSE))</f>
        <v>Indonesia</v>
      </c>
      <c r="J22" s="356" t="s">
        <v>1161</v>
      </c>
      <c r="K22" s="325">
        <f>IF(D22="","",VLOOKUP(B22,Data!$B$5:$E$502,4,FALSE)*D22)</f>
        <v>1088</v>
      </c>
      <c r="L22" s="325">
        <f>IF(D22="","",VLOOKUP(B22,Data!$B$5:$F$502,5,FALSE)*D22)</f>
        <v>988</v>
      </c>
      <c r="M22" s="357"/>
      <c r="N22" s="358"/>
      <c r="O22" s="359"/>
      <c r="P22" s="360"/>
      <c r="Q22" s="359"/>
      <c r="R22" s="359"/>
      <c r="S22" s="360"/>
      <c r="T22" s="361"/>
      <c r="U22" s="360"/>
      <c r="V22" s="334">
        <f>IF(D22="","",VLOOKUP(B22,Data!$B$5:$J$502,9,FALSE)*D22)</f>
        <v>5.952</v>
      </c>
      <c r="X22" s="682"/>
      <c r="Y22" s="468">
        <v>212904</v>
      </c>
      <c r="Z22" s="468" t="s">
        <v>356</v>
      </c>
      <c r="AA22" s="468" t="s">
        <v>1168</v>
      </c>
      <c r="AB22" s="685">
        <v>2</v>
      </c>
    </row>
    <row r="23" spans="1:28" s="468" customFormat="1" ht="19.25" customHeight="1">
      <c r="A23" s="540"/>
      <c r="B23" s="672" t="s">
        <v>1146</v>
      </c>
      <c r="C23" s="324" t="str">
        <f>IF(D23="","",VLOOKUP(B23,Data!$B$5:$L$502,2,FALSE))</f>
        <v/>
      </c>
      <c r="D23" s="381"/>
      <c r="E23" s="312" t="s">
        <v>982</v>
      </c>
      <c r="F23" s="325" t="str">
        <f>IF(D23="","",VLOOKUP(B23,Data!$B$5:$L$502,11,FALSE))</f>
        <v/>
      </c>
      <c r="G23" s="326"/>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682"/>
      <c r="Y23" s="468">
        <v>212904</v>
      </c>
      <c r="Z23" s="468" t="s">
        <v>888</v>
      </c>
      <c r="AA23" s="468" t="s">
        <v>1077</v>
      </c>
      <c r="AB23" s="685">
        <v>8</v>
      </c>
    </row>
    <row r="24" spans="1:28" s="468" customFormat="1" ht="19.25" customHeight="1">
      <c r="A24" s="540">
        <v>4</v>
      </c>
      <c r="B24" s="584" t="s">
        <v>355</v>
      </c>
      <c r="C24" s="324" t="str">
        <f>IF(D24="","",VLOOKUP(B24,Data!$B$5:$L$502,2,FALSE))</f>
        <v>ZF42500</v>
      </c>
      <c r="D24" s="485">
        <v>2</v>
      </c>
      <c r="E24" s="312"/>
      <c r="F24" s="325">
        <f>IF(D24="","",VLOOKUP(B24,Data!$B$5:$L$502,11,FALSE))</f>
        <v>2302.7199999999998</v>
      </c>
      <c r="G24" s="326">
        <f>IF(D24&gt;0,D24*F24,"-")</f>
        <v>4605.4399999999996</v>
      </c>
      <c r="H24" s="327" t="str">
        <f>IF(D24="","",VLOOKUP(B24,Data!$B$5:$D$502,3,FALSE))</f>
        <v>C/T</v>
      </c>
      <c r="I24" s="327" t="str">
        <f>IF(D24="","",VLOOKUP(B24,Data!$B$5:$M$502,12,FALSE))</f>
        <v>Indonesia</v>
      </c>
      <c r="J24" s="356" t="s">
        <v>1147</v>
      </c>
      <c r="K24" s="325">
        <f>IF(D24="","",VLOOKUP(B24,Data!$B$5:$E$502,4,FALSE)*D24)</f>
        <v>534</v>
      </c>
      <c r="L24" s="325">
        <f>IF(D24="","",VLOOKUP(B24,Data!$B$5:$F$502,5,FALSE)*D24)</f>
        <v>484</v>
      </c>
      <c r="M24" s="357"/>
      <c r="N24" s="358"/>
      <c r="O24" s="359"/>
      <c r="P24" s="360"/>
      <c r="Q24" s="359"/>
      <c r="R24" s="359"/>
      <c r="S24" s="360"/>
      <c r="T24" s="361"/>
      <c r="U24" s="360"/>
      <c r="V24" s="334">
        <f>IF(D24="","",VLOOKUP(B24,Data!$B$5:$J$502,9,FALSE)*D24)</f>
        <v>2.976</v>
      </c>
      <c r="X24" s="682"/>
      <c r="Y24" s="468">
        <v>212904</v>
      </c>
      <c r="Z24" s="468" t="s">
        <v>410</v>
      </c>
      <c r="AA24" s="468" t="s">
        <v>1080</v>
      </c>
      <c r="AB24" s="685">
        <v>1</v>
      </c>
    </row>
    <row r="25" spans="1:28" s="468" customFormat="1" ht="19.25" customHeight="1">
      <c r="A25" s="540">
        <v>5</v>
      </c>
      <c r="B25" s="584" t="s">
        <v>893</v>
      </c>
      <c r="C25" s="324" t="str">
        <f>IF(D25="","",VLOOKUP(B25,Data!$B$5:$L$502,2,FALSE))</f>
        <v>VCM7900</v>
      </c>
      <c r="D25" s="485">
        <v>8</v>
      </c>
      <c r="E25" s="312"/>
      <c r="F25" s="325">
        <f>IF(D25="","",VLOOKUP(B25,Data!$B$5:$L$502,11,FALSE))</f>
        <v>2696.84</v>
      </c>
      <c r="G25" s="326">
        <f>IF(D25&gt;0,D25*F25,"-")</f>
        <v>21574.720000000001</v>
      </c>
      <c r="H25" s="327" t="str">
        <f>IF(D25="","",VLOOKUP(B25,Data!$B$5:$D$502,3,FALSE))</f>
        <v>C/T</v>
      </c>
      <c r="I25" s="327" t="str">
        <f>IF(D25="","",VLOOKUP(B25,Data!$B$5:$M$502,12,FALSE))</f>
        <v>Indonesia</v>
      </c>
      <c r="J25" s="356" t="s">
        <v>1147</v>
      </c>
      <c r="K25" s="325">
        <f>IF(D25="","",VLOOKUP(B25,Data!$B$5:$E$502,4,FALSE)*D25)</f>
        <v>2080</v>
      </c>
      <c r="L25" s="325">
        <f>IF(D25="","",VLOOKUP(B25,Data!$B$5:$F$502,5,FALSE)*D25)</f>
        <v>1880</v>
      </c>
      <c r="M25" s="357"/>
      <c r="N25" s="358"/>
      <c r="O25" s="359"/>
      <c r="P25" s="360"/>
      <c r="Q25" s="359"/>
      <c r="R25" s="359"/>
      <c r="S25" s="360"/>
      <c r="T25" s="361"/>
      <c r="U25" s="360"/>
      <c r="V25" s="334">
        <f>IF(D25="","",VLOOKUP(B25,Data!$B$5:$J$502,9,FALSE)*D25)</f>
        <v>11.256</v>
      </c>
      <c r="X25" s="682"/>
      <c r="Y25" s="468">
        <v>212904</v>
      </c>
      <c r="Z25" s="468" t="s">
        <v>314</v>
      </c>
      <c r="AA25" s="468" t="s">
        <v>1081</v>
      </c>
      <c r="AB25" s="685">
        <v>1</v>
      </c>
    </row>
    <row r="26" spans="1:28" s="468" customFormat="1" ht="19.25" customHeight="1">
      <c r="A26" s="540">
        <v>6</v>
      </c>
      <c r="B26" s="584" t="s">
        <v>409</v>
      </c>
      <c r="C26" s="324" t="str">
        <f>IF(D26="","",VLOOKUP(B26,Data!$B$5:$L$502,2,FALSE))</f>
        <v>ZU62650</v>
      </c>
      <c r="D26" s="485">
        <v>1</v>
      </c>
      <c r="E26" s="312"/>
      <c r="F26" s="325">
        <f>IF(D26="","",VLOOKUP(B26,Data!$B$5:$L$502,11,FALSE))</f>
        <v>6876.72</v>
      </c>
      <c r="G26" s="326">
        <f>IF(D26&gt;0,D26*F26,"-")</f>
        <v>6876.72</v>
      </c>
      <c r="H26" s="327" t="str">
        <f>IF(D26="","",VLOOKUP(B26,Data!$B$5:$D$502,3,FALSE))</f>
        <v>C/T</v>
      </c>
      <c r="I26" s="327" t="str">
        <f>IF(D26="","",VLOOKUP(B26,Data!$B$5:$M$502,12,FALSE))</f>
        <v>Indonesia</v>
      </c>
      <c r="J26" s="356" t="s">
        <v>1147</v>
      </c>
      <c r="K26" s="325">
        <f>IF(D26="","",VLOOKUP(B26,Data!$B$5:$E$502,4,FALSE)*D26)</f>
        <v>338</v>
      </c>
      <c r="L26" s="325">
        <f>IF(D26="","",VLOOKUP(B26,Data!$B$5:$F$502,5,FALSE)*D26)</f>
        <v>304</v>
      </c>
      <c r="M26" s="357"/>
      <c r="N26" s="358"/>
      <c r="O26" s="359"/>
      <c r="P26" s="360"/>
      <c r="Q26" s="359"/>
      <c r="R26" s="359"/>
      <c r="S26" s="360"/>
      <c r="T26" s="361"/>
      <c r="U26" s="360"/>
      <c r="V26" s="334">
        <f>IF(D26="","",VLOOKUP(B26,Data!$B$5:$J$502,9,FALSE)*D26)</f>
        <v>1.806</v>
      </c>
      <c r="X26" s="682"/>
      <c r="Y26" s="468">
        <v>211851</v>
      </c>
      <c r="Z26" s="468" t="s">
        <v>704</v>
      </c>
      <c r="AA26" s="468" t="s">
        <v>1092</v>
      </c>
      <c r="AB26" s="685">
        <v>2</v>
      </c>
    </row>
    <row r="27" spans="1:28" s="468" customFormat="1" ht="19.25" customHeight="1">
      <c r="A27" s="540">
        <v>7</v>
      </c>
      <c r="B27" s="686" t="s">
        <v>313</v>
      </c>
      <c r="C27" s="324" t="str">
        <f>IF(D27="","",VLOOKUP(B27,Data!$B$5:$L$502,2,FALSE))</f>
        <v>ZV78220</v>
      </c>
      <c r="D27" s="381">
        <v>1</v>
      </c>
      <c r="E27" s="525"/>
      <c r="F27" s="325">
        <f>IF(D27="","",VLOOKUP(B27,Data!$B$5:$L$502,11,FALSE))</f>
        <v>7364.57</v>
      </c>
      <c r="G27" s="326">
        <f>IF(D27&gt;0,D27*F27,"-")</f>
        <v>7364.57</v>
      </c>
      <c r="H27" s="327" t="str">
        <f>IF(D27="","",VLOOKUP(B27,Data!$B$5:$D$502,3,FALSE))</f>
        <v>C/T</v>
      </c>
      <c r="I27" s="327" t="str">
        <f>IF(D27="","",VLOOKUP(B27,Data!$B$5:$M$502,12,FALSE))</f>
        <v>Indonesia</v>
      </c>
      <c r="J27" s="356" t="s">
        <v>1147</v>
      </c>
      <c r="K27" s="325">
        <f>IF(D27="","",VLOOKUP(B27,Data!$B$5:$E$502,4,FALSE)*D27)</f>
        <v>345</v>
      </c>
      <c r="L27" s="325">
        <f>IF(D27="","",VLOOKUP(B27,Data!$B$5:$F$502,5,FALSE)*D27)</f>
        <v>304</v>
      </c>
      <c r="M27" s="357"/>
      <c r="N27" s="358"/>
      <c r="O27" s="359"/>
      <c r="P27" s="360"/>
      <c r="Q27" s="359"/>
      <c r="R27" s="359"/>
      <c r="S27" s="360"/>
      <c r="T27" s="361"/>
      <c r="U27" s="360"/>
      <c r="V27" s="334">
        <f>IF(D27="","",VLOOKUP(B27,Data!$B$5:$J$502,9,FALSE)*D27)</f>
        <v>1.806</v>
      </c>
      <c r="X27" s="682"/>
    </row>
    <row r="28" spans="1:28" s="468" customFormat="1" ht="19.25" customHeight="1">
      <c r="A28" s="540"/>
      <c r="B28" s="672" t="s">
        <v>1171</v>
      </c>
      <c r="C28" s="324" t="str">
        <f>IF(D28="","",VLOOKUP(B28,Data!$B$5:$L$502,2,FALSE))</f>
        <v/>
      </c>
      <c r="D28" s="485"/>
      <c r="E28" s="312"/>
      <c r="F28" s="325" t="str">
        <f>IF(D28="","",VLOOKUP(B28,Data!$B$5:$L$502,11,FALSE))</f>
        <v/>
      </c>
      <c r="G28" s="326" t="str">
        <f>IF(D28&gt;0,D28*F28,"-")</f>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82"/>
    </row>
    <row r="29" spans="1:28" s="468" customFormat="1" ht="19.25" customHeight="1">
      <c r="A29" s="540">
        <v>8</v>
      </c>
      <c r="B29" s="584" t="s">
        <v>721</v>
      </c>
      <c r="C29" s="324" t="str">
        <f>IF(D29="","",VLOOKUP(B29,Data!$B$5:$L$502,2,FALSE))</f>
        <v>VAC9550</v>
      </c>
      <c r="D29" s="485">
        <v>2</v>
      </c>
      <c r="E29" s="312"/>
      <c r="F29" s="325">
        <f>IF(D29="","",VLOOKUP(B29,Data!$B$5:$L$502,11,FALSE))</f>
        <v>2673.77</v>
      </c>
      <c r="G29" s="326">
        <f t="shared" ref="G29:G36" si="0">IF(D29&gt;0,D29*F29,"-")</f>
        <v>5347.54</v>
      </c>
      <c r="H29" s="327" t="str">
        <f>IF(D29="","",VLOOKUP(B29,Data!$B$5:$D$502,3,FALSE))</f>
        <v>C/T</v>
      </c>
      <c r="I29" s="327" t="str">
        <f>IF(D29="","",VLOOKUP(B29,Data!$B$5:$M$502,12,FALSE))</f>
        <v>Indonesia</v>
      </c>
      <c r="J29" s="356" t="s">
        <v>1172</v>
      </c>
      <c r="K29" s="325">
        <f>IF(D29="","",VLOOKUP(B29,Data!$B$5:$E$502,4,FALSE)*D29)</f>
        <v>544</v>
      </c>
      <c r="L29" s="325">
        <f>IF(D29="","",VLOOKUP(B29,Data!$B$5:$F$502,5,FALSE)*D29)</f>
        <v>494</v>
      </c>
      <c r="M29" s="357"/>
      <c r="N29" s="358"/>
      <c r="O29" s="359"/>
      <c r="P29" s="360"/>
      <c r="Q29" s="359"/>
      <c r="R29" s="359"/>
      <c r="S29" s="360"/>
      <c r="T29" s="361"/>
      <c r="U29" s="360"/>
      <c r="V29" s="334">
        <f>IF(D29="","",VLOOKUP(B29,Data!$B$5:$J$502,9,FALSE)*D29)</f>
        <v>2.976</v>
      </c>
      <c r="X29" s="682"/>
    </row>
    <row r="30" spans="1:28" s="468" customFormat="1" ht="19.25" customHeight="1">
      <c r="A30" s="540"/>
      <c r="B30" s="672" t="s">
        <v>1162</v>
      </c>
      <c r="C30" s="324" t="str">
        <f>IF(D30="","",VLOOKUP(B30,Data!$B$5:$L$502,2,FALSE))</f>
        <v/>
      </c>
      <c r="D30" s="485"/>
      <c r="E30" s="312"/>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682"/>
    </row>
    <row r="31" spans="1:28" s="468" customFormat="1" ht="19.25" customHeight="1">
      <c r="A31" s="540">
        <v>9</v>
      </c>
      <c r="B31" s="584" t="s">
        <v>32</v>
      </c>
      <c r="C31" s="324" t="str">
        <f>IF(D31="","",VLOOKUP(B31,Data!$B$5:$L$502,2,FALSE))</f>
        <v>ZQ21280</v>
      </c>
      <c r="D31" s="485">
        <v>2</v>
      </c>
      <c r="E31" s="312"/>
      <c r="F31" s="325">
        <f>IF(D31="","",VLOOKUP(B31,Data!$B$5:$L$502,11,FALSE))</f>
        <v>1748.05</v>
      </c>
      <c r="G31" s="326">
        <f>IF(D31&gt;0,D31*F31,"-")</f>
        <v>3496.1</v>
      </c>
      <c r="H31" s="327" t="str">
        <f>IF(D31="","",VLOOKUP(B31,Data!$B$5:$D$502,3,FALSE))</f>
        <v>C/T</v>
      </c>
      <c r="I31" s="327" t="str">
        <f>IF(D31="","",VLOOKUP(B31,Data!$B$5:$M$502,12,FALSE))</f>
        <v>Indonesia</v>
      </c>
      <c r="J31" s="356" t="s">
        <v>1163</v>
      </c>
      <c r="K31" s="325">
        <f>IF(D31="","",VLOOKUP(B31,Data!$B$5:$E$502,4,FALSE)*D31)</f>
        <v>402</v>
      </c>
      <c r="L31" s="325">
        <f>IF(D31="","",VLOOKUP(B31,Data!$B$5:$F$502,5,FALSE)*D31)</f>
        <v>362</v>
      </c>
      <c r="M31" s="357"/>
      <c r="N31" s="358"/>
      <c r="O31" s="359"/>
      <c r="P31" s="360"/>
      <c r="Q31" s="359"/>
      <c r="R31" s="359"/>
      <c r="S31" s="360"/>
      <c r="T31" s="361"/>
      <c r="U31" s="360"/>
      <c r="V31" s="334">
        <f>IF(D31="","",VLOOKUP(B31,Data!$B$5:$J$502,9,FALSE)*D31)</f>
        <v>2.2999999999999998</v>
      </c>
      <c r="X31" s="682"/>
    </row>
    <row r="32" spans="1:28" s="468" customFormat="1" ht="19.25" customHeight="1">
      <c r="A32" s="540">
        <v>10</v>
      </c>
      <c r="B32" s="584" t="s">
        <v>394</v>
      </c>
      <c r="C32" s="324" t="str">
        <f>IF(D32="","",VLOOKUP(B32,Data!$B$5:$L$502,2,FALSE))</f>
        <v>ZW44770</v>
      </c>
      <c r="D32" s="485">
        <v>4</v>
      </c>
      <c r="E32" s="312"/>
      <c r="F32" s="325">
        <f>IF(D32="","",VLOOKUP(B32,Data!$B$5:$L$502,11,FALSE))</f>
        <v>1857.02</v>
      </c>
      <c r="G32" s="326">
        <f t="shared" si="0"/>
        <v>7428.08</v>
      </c>
      <c r="H32" s="327" t="str">
        <f>IF(D32="","",VLOOKUP(B32,Data!$B$5:$D$502,3,FALSE))</f>
        <v>C/T</v>
      </c>
      <c r="I32" s="327" t="str">
        <f>IF(D32="","",VLOOKUP(B32,Data!$B$5:$M$502,12,FALSE))</f>
        <v>Indonesia</v>
      </c>
      <c r="J32" s="356" t="s">
        <v>1163</v>
      </c>
      <c r="K32" s="325">
        <f>IF(D32="","",VLOOKUP(B32,Data!$B$5:$E$502,4,FALSE)*D32)</f>
        <v>804</v>
      </c>
      <c r="L32" s="325">
        <f>IF(D32="","",VLOOKUP(B32,Data!$B$5:$F$502,5,FALSE)*D32)</f>
        <v>724</v>
      </c>
      <c r="M32" s="357"/>
      <c r="N32" s="358"/>
      <c r="O32" s="359"/>
      <c r="P32" s="360"/>
      <c r="Q32" s="359"/>
      <c r="R32" s="359"/>
      <c r="S32" s="360"/>
      <c r="T32" s="361"/>
      <c r="U32" s="360"/>
      <c r="V32" s="334">
        <f>IF(D32="","",VLOOKUP(B32,Data!$B$5:$J$502,9,FALSE)*D32)</f>
        <v>4.5999999999999996</v>
      </c>
      <c r="X32" s="682"/>
    </row>
    <row r="33" spans="1:28" s="468" customFormat="1" ht="19.25" customHeight="1">
      <c r="A33" s="540">
        <v>11</v>
      </c>
      <c r="B33" s="584" t="s">
        <v>350</v>
      </c>
      <c r="C33" s="324" t="str">
        <f>IF(D33="","",VLOOKUP(B33,Data!$B$5:$L$502,2,FALSE))</f>
        <v>ZU05460</v>
      </c>
      <c r="D33" s="485">
        <v>2</v>
      </c>
      <c r="E33" s="312"/>
      <c r="F33" s="325">
        <f>IF(D33="","",VLOOKUP(B33,Data!$B$5:$L$502,11,FALSE))</f>
        <v>5913.05</v>
      </c>
      <c r="G33" s="326">
        <f t="shared" si="0"/>
        <v>11826.1</v>
      </c>
      <c r="H33" s="327" t="str">
        <f>IF(D33="","",VLOOKUP(B33,Data!$B$5:$D$502,3,FALSE))</f>
        <v>C/T</v>
      </c>
      <c r="I33" s="327" t="str">
        <f>IF(D33="","",VLOOKUP(B33,Data!$B$5:$M$502,12,FALSE))</f>
        <v>Indonesia</v>
      </c>
      <c r="J33" s="356" t="s">
        <v>1163</v>
      </c>
      <c r="K33" s="325">
        <f>IF(D33="","",VLOOKUP(B33,Data!$B$5:$E$502,4,FALSE)*D33)</f>
        <v>676</v>
      </c>
      <c r="L33" s="325">
        <f>IF(D33="","",VLOOKUP(B33,Data!$B$5:$F$502,5,FALSE)*D33)</f>
        <v>594</v>
      </c>
      <c r="M33" s="357"/>
      <c r="N33" s="358"/>
      <c r="O33" s="359"/>
      <c r="P33" s="360"/>
      <c r="Q33" s="359"/>
      <c r="R33" s="359"/>
      <c r="S33" s="360"/>
      <c r="T33" s="361"/>
      <c r="U33" s="360"/>
      <c r="V33" s="334">
        <f>IF(D33="","",VLOOKUP(B33,Data!$B$5:$J$502,9,FALSE)*D33)</f>
        <v>3.6120000000000001</v>
      </c>
      <c r="X33" s="682"/>
    </row>
    <row r="34" spans="1:28" s="468" customFormat="1" ht="19.25" customHeight="1">
      <c r="A34" s="540">
        <v>12</v>
      </c>
      <c r="B34" s="584" t="s">
        <v>409</v>
      </c>
      <c r="C34" s="324" t="str">
        <f>IF(D34="","",VLOOKUP(B34,Data!$B$5:$L$502,2,FALSE))</f>
        <v>ZU62650</v>
      </c>
      <c r="D34" s="485">
        <v>2</v>
      </c>
      <c r="E34" s="312"/>
      <c r="F34" s="325">
        <f>IF(D34="","",VLOOKUP(B34,Data!$B$5:$L$502,11,FALSE))</f>
        <v>6876.72</v>
      </c>
      <c r="G34" s="326">
        <f t="shared" si="0"/>
        <v>13753.44</v>
      </c>
      <c r="H34" s="327" t="str">
        <f>IF(D34="","",VLOOKUP(B34,Data!$B$5:$D$502,3,FALSE))</f>
        <v>C/T</v>
      </c>
      <c r="I34" s="327" t="str">
        <f>IF(D34="","",VLOOKUP(B34,Data!$B$5:$M$502,12,FALSE))</f>
        <v>Indonesia</v>
      </c>
      <c r="J34" s="356" t="s">
        <v>1163</v>
      </c>
      <c r="K34" s="325">
        <f>IF(D34="","",VLOOKUP(B34,Data!$B$5:$E$502,4,FALSE)*D34)</f>
        <v>676</v>
      </c>
      <c r="L34" s="325">
        <f>IF(D34="","",VLOOKUP(B34,Data!$B$5:$F$502,5,FALSE)*D34)</f>
        <v>608</v>
      </c>
      <c r="M34" s="357"/>
      <c r="N34" s="358"/>
      <c r="O34" s="359"/>
      <c r="P34" s="360"/>
      <c r="Q34" s="359"/>
      <c r="R34" s="359"/>
      <c r="S34" s="360"/>
      <c r="T34" s="361"/>
      <c r="U34" s="360"/>
      <c r="V34" s="334">
        <f>IF(D34="","",VLOOKUP(B34,Data!$B$5:$J$502,9,FALSE)*D34)</f>
        <v>3.6120000000000001</v>
      </c>
      <c r="X34" s="682"/>
    </row>
    <row r="35" spans="1:28" s="468" customFormat="1" ht="19.25" customHeight="1">
      <c r="A35" s="540">
        <v>13</v>
      </c>
      <c r="B35" s="584" t="s">
        <v>361</v>
      </c>
      <c r="C35" s="324" t="str">
        <f>IF(D35="","",VLOOKUP(B35,Data!$B$5:$L$502,2,FALSE))</f>
        <v>WQ78290</v>
      </c>
      <c r="D35" s="485">
        <v>10</v>
      </c>
      <c r="E35" s="312"/>
      <c r="F35" s="325">
        <f>IF(D35="","",VLOOKUP(B35,Data!$B$5:$L$502,11,FALSE))</f>
        <v>4283.7299999999996</v>
      </c>
      <c r="G35" s="326">
        <f>IF(D35&gt;0,D35*F35,"-")</f>
        <v>42837.299999999996</v>
      </c>
      <c r="H35" s="327" t="str">
        <f>IF(D35="","",VLOOKUP(B35,Data!$B$5:$D$502,3,FALSE))</f>
        <v>C/T</v>
      </c>
      <c r="I35" s="327" t="str">
        <f>IF(D35="","",VLOOKUP(B35,Data!$B$5:$M$502,12,FALSE))</f>
        <v>Indonesia</v>
      </c>
      <c r="J35" s="356" t="s">
        <v>1163</v>
      </c>
      <c r="K35" s="325">
        <f>IF(D35="","",VLOOKUP(B35,Data!$B$5:$E$502,4,FALSE)*D35)</f>
        <v>3050</v>
      </c>
      <c r="L35" s="325">
        <f>IF(D35="","",VLOOKUP(B35,Data!$B$5:$F$502,5,FALSE)*D35)</f>
        <v>2690</v>
      </c>
      <c r="M35" s="357"/>
      <c r="N35" s="358"/>
      <c r="O35" s="359"/>
      <c r="P35" s="360"/>
      <c r="Q35" s="359"/>
      <c r="R35" s="359"/>
      <c r="S35" s="360"/>
      <c r="T35" s="361"/>
      <c r="U35" s="360"/>
      <c r="V35" s="334">
        <f>IF(D35="","",VLOOKUP(B35,Data!$B$5:$J$502,9,FALSE)*D35)</f>
        <v>15.34</v>
      </c>
      <c r="X35" s="682"/>
    </row>
    <row r="36" spans="1:28" s="468" customFormat="1" ht="19.25" customHeight="1">
      <c r="A36" s="540">
        <v>14</v>
      </c>
      <c r="B36" s="584" t="s">
        <v>40</v>
      </c>
      <c r="C36" s="324" t="str">
        <f>IF(D36="","",VLOOKUP(B36,Data!$B$5:$L$502,2,FALSE))</f>
        <v>ZJ54410</v>
      </c>
      <c r="D36" s="485">
        <v>2</v>
      </c>
      <c r="E36" s="312"/>
      <c r="F36" s="325">
        <f>IF(D36="","",VLOOKUP(B36,Data!$B$5:$L$502,11,FALSE))</f>
        <v>4657.7700000000004</v>
      </c>
      <c r="G36" s="326">
        <f t="shared" si="0"/>
        <v>9315.5400000000009</v>
      </c>
      <c r="H36" s="327" t="str">
        <f>IF(D36="","",VLOOKUP(B36,Data!$B$5:$D$502,3,FALSE))</f>
        <v>C/T</v>
      </c>
      <c r="I36" s="327" t="str">
        <f>IF(D36="","",VLOOKUP(B36,Data!$B$5:$M$502,12,FALSE))</f>
        <v>Indonesia</v>
      </c>
      <c r="J36" s="356" t="s">
        <v>1163</v>
      </c>
      <c r="K36" s="325">
        <f>IF(D36="","",VLOOKUP(B36,Data!$B$5:$E$502,4,FALSE)*D36)</f>
        <v>610</v>
      </c>
      <c r="L36" s="325">
        <f>IF(D36="","",VLOOKUP(B36,Data!$B$5:$F$502,5,FALSE)*D36)</f>
        <v>538</v>
      </c>
      <c r="M36" s="357"/>
      <c r="N36" s="358"/>
      <c r="O36" s="359"/>
      <c r="P36" s="360"/>
      <c r="Q36" s="359"/>
      <c r="R36" s="359"/>
      <c r="S36" s="360"/>
      <c r="T36" s="361"/>
      <c r="U36" s="360"/>
      <c r="V36" s="334">
        <f>IF(D36="","",VLOOKUP(B36,Data!$B$5:$J$502,9,FALSE)*D36)</f>
        <v>3.0680000000000001</v>
      </c>
      <c r="X36" s="682"/>
    </row>
    <row r="37" spans="1:28" s="468" customFormat="1" ht="19.25" customHeight="1">
      <c r="A37" s="540"/>
      <c r="B37" s="499"/>
      <c r="C37" s="324" t="str">
        <f>IF(D37="","",VLOOKUP(B37,Data!$B$5:$L$502,2,FALSE))</f>
        <v/>
      </c>
      <c r="D37" s="485"/>
      <c r="E37" s="312"/>
      <c r="F37" s="325" t="str">
        <f>IF(D37="","",VLOOKUP(B37,Data!$B$5:$L$502,11,FALSE))</f>
        <v/>
      </c>
      <c r="G37" s="326" t="str">
        <f>IF(D37&gt;0,D37*F37,"-")</f>
        <v>-</v>
      </c>
      <c r="H37" s="327" t="str">
        <f>IF(D37="","",VLOOKUP(B37,Data!$B$5:$D$502,3,FALSE))</f>
        <v/>
      </c>
      <c r="I37" s="327" t="str">
        <f>IF(D37="","",VLOOKUP(B37,Data!$B$5:$M$502,12,FALSE))</f>
        <v/>
      </c>
      <c r="J37" s="356"/>
      <c r="K37" s="325" t="str">
        <f>IF(D37="","",VLOOKUP(B37,Data!$B$5:$E$502,4,FALSE)*D37)</f>
        <v/>
      </c>
      <c r="L37" s="325" t="str">
        <f>IF(D37="","",VLOOKUP(B37,Data!$B$5:$F$502,5,FALSE)*D37)</f>
        <v/>
      </c>
      <c r="M37" s="357"/>
      <c r="N37" s="358"/>
      <c r="O37" s="359"/>
      <c r="P37" s="360"/>
      <c r="Q37" s="359"/>
      <c r="R37" s="359"/>
      <c r="S37" s="360"/>
      <c r="T37" s="361"/>
      <c r="U37" s="360"/>
      <c r="V37" s="334" t="str">
        <f>IF(D37="","",VLOOKUP(B37,Data!$B$5:$J$502,9,FALSE)*D37)</f>
        <v/>
      </c>
      <c r="X37" s="682"/>
    </row>
    <row r="38" spans="1:28" s="440" customFormat="1" ht="17.5" customHeight="1">
      <c r="A38" s="540"/>
      <c r="B38" s="784"/>
      <c r="C38" s="785"/>
      <c r="D38" s="510">
        <f>SUM(D17:D37)</f>
        <v>44</v>
      </c>
      <c r="E38" s="463"/>
      <c r="F38" s="351"/>
      <c r="G38" s="351">
        <f>SUM(G17:G37)</f>
        <v>157309.31000000003</v>
      </c>
      <c r="H38" s="462"/>
      <c r="I38" s="462"/>
      <c r="J38" s="462"/>
      <c r="K38" s="351">
        <f>SUM(K17:K37)</f>
        <v>12232</v>
      </c>
      <c r="L38" s="351">
        <f>SUM(L17:L37)</f>
        <v>10944</v>
      </c>
      <c r="M38" s="351">
        <f>SUM(M18:M37)</f>
        <v>0</v>
      </c>
      <c r="N38" s="351" t="e">
        <f>SUM(#REF!)</f>
        <v>#REF!</v>
      </c>
      <c r="O38" s="351">
        <f>SUM(O18:O37)</f>
        <v>0</v>
      </c>
      <c r="P38" s="351">
        <f>SUM(P18:P37)</f>
        <v>0</v>
      </c>
      <c r="Q38" s="351" t="e">
        <f>SUM(#REF!)</f>
        <v>#REF!</v>
      </c>
      <c r="R38" s="351">
        <f>SUM(R18:R37)</f>
        <v>0</v>
      </c>
      <c r="S38" s="351">
        <f>SUM(S18:S37)</f>
        <v>0</v>
      </c>
      <c r="T38" s="351"/>
      <c r="U38" s="351">
        <f>SUM(U18:U37)</f>
        <v>0</v>
      </c>
      <c r="V38" s="354">
        <f>SUM(V17:V37)</f>
        <v>65.058999999999997</v>
      </c>
      <c r="X38" s="623"/>
    </row>
    <row r="39" spans="1:28" ht="16.5" customHeight="1">
      <c r="A39" s="540"/>
      <c r="B39" s="786"/>
      <c r="C39" s="787"/>
      <c r="D39" s="511"/>
      <c r="E39" s="412"/>
      <c r="F39" s="183" t="s">
        <v>821</v>
      </c>
      <c r="G39" s="180"/>
      <c r="H39" s="442"/>
      <c r="I39" s="442"/>
      <c r="J39" s="442"/>
      <c r="K39" s="184"/>
      <c r="L39" s="180"/>
      <c r="M39" s="414"/>
      <c r="N39" s="413"/>
      <c r="O39" s="413"/>
      <c r="P39" s="413"/>
      <c r="Q39" s="413"/>
      <c r="R39" s="413"/>
      <c r="S39" s="413"/>
      <c r="T39" s="414"/>
      <c r="U39" s="414"/>
      <c r="V39" s="182"/>
    </row>
    <row r="40" spans="1:28" ht="13">
      <c r="A40" s="393" t="s">
        <v>530</v>
      </c>
      <c r="B40" s="394"/>
      <c r="C40" s="444"/>
      <c r="D40" s="512" t="s">
        <v>538</v>
      </c>
      <c r="E40" s="407"/>
      <c r="F40" s="80" t="s">
        <v>83</v>
      </c>
      <c r="G40" s="84"/>
      <c r="H40" s="423" t="s">
        <v>84</v>
      </c>
      <c r="I40" s="446"/>
      <c r="J40" s="175" t="s">
        <v>85</v>
      </c>
      <c r="K40" s="175"/>
      <c r="L40" s="765" t="s">
        <v>86</v>
      </c>
      <c r="M40" s="766"/>
      <c r="N40" s="766"/>
      <c r="O40" s="766"/>
      <c r="P40" s="766"/>
      <c r="Q40" s="766"/>
      <c r="R40" s="766"/>
      <c r="S40" s="766"/>
      <c r="T40" s="766"/>
      <c r="U40" s="766"/>
      <c r="V40" s="767"/>
    </row>
    <row r="41" spans="1:28" ht="13">
      <c r="A41" s="400" t="s">
        <v>531</v>
      </c>
      <c r="C41" s="409"/>
      <c r="D41" s="501" t="s">
        <v>88</v>
      </c>
      <c r="F41" s="768"/>
      <c r="G41" s="769"/>
      <c r="H41" s="400" t="s">
        <v>89</v>
      </c>
      <c r="I41" s="447"/>
      <c r="J41" s="177" t="s">
        <v>90</v>
      </c>
      <c r="K41" s="177"/>
      <c r="L41" s="173"/>
      <c r="V41" s="178"/>
    </row>
    <row r="42" spans="1:28">
      <c r="A42" s="400" t="s">
        <v>532</v>
      </c>
      <c r="C42" s="401"/>
      <c r="F42" s="768"/>
      <c r="G42" s="769"/>
      <c r="H42" s="400"/>
      <c r="I42" s="447"/>
      <c r="J42" s="177" t="s">
        <v>94</v>
      </c>
      <c r="K42" s="177"/>
      <c r="L42" s="173"/>
      <c r="V42" s="178"/>
    </row>
    <row r="43" spans="1:28" ht="12" customHeight="1">
      <c r="A43" s="412"/>
      <c r="B43" s="413"/>
      <c r="C43" s="448"/>
      <c r="D43" s="501" t="s">
        <v>95</v>
      </c>
      <c r="F43" s="768"/>
      <c r="G43" s="769"/>
      <c r="H43" s="400" t="s">
        <v>96</v>
      </c>
      <c r="I43" s="447"/>
      <c r="J43" s="177"/>
      <c r="K43" s="177"/>
      <c r="L43" s="173"/>
      <c r="V43" s="178"/>
    </row>
    <row r="44" spans="1:28" ht="16.5">
      <c r="A44" s="393" t="s">
        <v>97</v>
      </c>
      <c r="B44" s="407"/>
      <c r="C44" s="395"/>
      <c r="D44" s="501" t="s">
        <v>98</v>
      </c>
      <c r="F44" s="88" t="s">
        <v>99</v>
      </c>
      <c r="G44" s="85"/>
      <c r="H44" s="400" t="s">
        <v>89</v>
      </c>
      <c r="I44" s="447"/>
      <c r="J44" s="177" t="s">
        <v>100</v>
      </c>
      <c r="K44" s="177"/>
      <c r="L44" s="173"/>
      <c r="V44" s="178"/>
      <c r="Y44" s="468">
        <v>213797</v>
      </c>
      <c r="Z44" s="468" t="s">
        <v>35</v>
      </c>
      <c r="AA44" s="468" t="s">
        <v>1084</v>
      </c>
      <c r="AB44" s="685">
        <v>2</v>
      </c>
    </row>
    <row r="45" spans="1:28" ht="14.25" customHeight="1">
      <c r="A45" s="400" t="s">
        <v>546</v>
      </c>
      <c r="C45" s="401"/>
      <c r="D45" s="501" t="s">
        <v>101</v>
      </c>
      <c r="F45" s="89"/>
      <c r="G45" s="187"/>
      <c r="H45" s="400" t="s">
        <v>102</v>
      </c>
      <c r="I45" s="447"/>
      <c r="J45" s="177" t="s">
        <v>533</v>
      </c>
      <c r="K45" s="177"/>
      <c r="L45" s="770" t="s">
        <v>104</v>
      </c>
      <c r="M45" s="771"/>
      <c r="N45" s="771"/>
      <c r="O45" s="771"/>
      <c r="P45" s="771"/>
      <c r="Q45" s="771"/>
      <c r="R45" s="771"/>
      <c r="S45" s="771"/>
      <c r="T45" s="771"/>
      <c r="U45" s="771"/>
      <c r="V45" s="772"/>
      <c r="Y45" s="468">
        <v>213797</v>
      </c>
      <c r="Z45" s="468" t="s">
        <v>395</v>
      </c>
      <c r="AA45" s="468" t="s">
        <v>1085</v>
      </c>
      <c r="AB45" s="685">
        <v>4</v>
      </c>
    </row>
    <row r="46" spans="1:28" ht="16.25" customHeight="1">
      <c r="A46" s="412"/>
      <c r="B46" s="413"/>
      <c r="C46" s="414"/>
      <c r="D46" s="513"/>
      <c r="E46" s="413"/>
      <c r="F46" s="778" t="s">
        <v>1167</v>
      </c>
      <c r="G46" s="782"/>
      <c r="H46" s="778" t="s">
        <v>1166</v>
      </c>
      <c r="I46" s="782"/>
      <c r="J46" s="181" t="s">
        <v>105</v>
      </c>
      <c r="K46" s="181"/>
      <c r="L46" s="762" t="s">
        <v>106</v>
      </c>
      <c r="M46" s="763"/>
      <c r="N46" s="763"/>
      <c r="O46" s="763"/>
      <c r="P46" s="763"/>
      <c r="Q46" s="763"/>
      <c r="R46" s="763"/>
      <c r="S46" s="763"/>
      <c r="T46" s="763"/>
      <c r="U46" s="763"/>
      <c r="V46" s="764"/>
      <c r="Y46" s="468">
        <v>213797</v>
      </c>
      <c r="Z46" s="468" t="s">
        <v>562</v>
      </c>
      <c r="AA46" s="468" t="s">
        <v>1079</v>
      </c>
      <c r="AB46" s="685">
        <v>1</v>
      </c>
    </row>
    <row r="47" spans="1:28" ht="18" customHeight="1">
      <c r="Y47" s="468">
        <v>213797</v>
      </c>
      <c r="Z47" s="468" t="s">
        <v>410</v>
      </c>
      <c r="AA47" s="468" t="s">
        <v>1080</v>
      </c>
      <c r="AB47" s="685">
        <v>2</v>
      </c>
    </row>
    <row r="48" spans="1:28" ht="18" customHeight="1">
      <c r="Y48" s="468">
        <v>213797</v>
      </c>
      <c r="Z48" s="468" t="s">
        <v>41</v>
      </c>
      <c r="AA48" s="468" t="s">
        <v>1139</v>
      </c>
      <c r="AB48" s="685">
        <v>2</v>
      </c>
    </row>
    <row r="49" spans="1:28" ht="35" customHeight="1">
      <c r="Y49" s="440"/>
      <c r="Z49" s="440"/>
      <c r="AA49" s="440"/>
      <c r="AB49" s="623">
        <v>33</v>
      </c>
    </row>
    <row r="50" spans="1:28" s="460" customFormat="1" ht="17.25" customHeight="1">
      <c r="A50" s="203" t="s">
        <v>942</v>
      </c>
      <c r="B50" s="169"/>
      <c r="C50" s="203" t="s">
        <v>597</v>
      </c>
      <c r="D50" s="500"/>
      <c r="E50" s="168"/>
      <c r="F50" s="203" t="s">
        <v>936</v>
      </c>
      <c r="G50" s="169"/>
      <c r="H50" s="203" t="s">
        <v>597</v>
      </c>
      <c r="K50" s="225"/>
      <c r="L50" s="225"/>
      <c r="V50" s="226"/>
      <c r="X50" s="624"/>
      <c r="AB50" s="624"/>
    </row>
    <row r="51" spans="1:28" s="460" customFormat="1" ht="17.25" customHeight="1">
      <c r="A51" s="203" t="s">
        <v>943</v>
      </c>
      <c r="B51" s="169"/>
      <c r="C51" s="203" t="s">
        <v>947</v>
      </c>
      <c r="D51" s="500"/>
      <c r="E51" s="168"/>
      <c r="F51" s="203" t="s">
        <v>937</v>
      </c>
      <c r="G51" s="169"/>
      <c r="H51" s="203" t="s">
        <v>947</v>
      </c>
      <c r="K51" s="225"/>
      <c r="L51" s="225"/>
      <c r="V51" s="226"/>
      <c r="X51" s="624"/>
      <c r="AB51" s="624"/>
    </row>
    <row r="52" spans="1:28" s="460" customFormat="1" ht="17.25" customHeight="1">
      <c r="A52" s="203" t="s">
        <v>944</v>
      </c>
      <c r="B52" s="169"/>
      <c r="C52" s="203" t="s">
        <v>947</v>
      </c>
      <c r="D52" s="500"/>
      <c r="E52" s="168"/>
      <c r="F52" s="203" t="s">
        <v>938</v>
      </c>
      <c r="G52" s="169"/>
      <c r="H52" s="203" t="s">
        <v>597</v>
      </c>
      <c r="K52" s="225"/>
      <c r="L52" s="225"/>
      <c r="V52" s="226"/>
      <c r="X52" s="624"/>
      <c r="AB52" s="624"/>
    </row>
    <row r="53" spans="1:28" s="460" customFormat="1" ht="17.25" customHeight="1">
      <c r="A53" s="203" t="s">
        <v>945</v>
      </c>
      <c r="B53" s="169"/>
      <c r="C53" s="203" t="s">
        <v>597</v>
      </c>
      <c r="D53" s="500"/>
      <c r="E53" s="168"/>
      <c r="F53" s="203" t="s">
        <v>939</v>
      </c>
      <c r="G53" s="169"/>
      <c r="H53" s="203" t="s">
        <v>597</v>
      </c>
      <c r="K53" s="225"/>
      <c r="L53" s="225"/>
      <c r="V53" s="226"/>
      <c r="X53" s="624"/>
      <c r="AB53" s="624"/>
    </row>
    <row r="54" spans="1:28" s="460" customFormat="1" ht="17.25" customHeight="1">
      <c r="A54" s="203" t="s">
        <v>946</v>
      </c>
      <c r="B54" s="169"/>
      <c r="C54" s="203" t="s">
        <v>597</v>
      </c>
      <c r="D54" s="500"/>
      <c r="E54" s="168"/>
      <c r="F54" s="203" t="s">
        <v>941</v>
      </c>
      <c r="G54" s="169"/>
      <c r="H54" s="203" t="s">
        <v>597</v>
      </c>
      <c r="K54" s="225"/>
      <c r="L54" s="225"/>
      <c r="V54" s="226"/>
      <c r="X54" s="624"/>
      <c r="AB54" s="624"/>
    </row>
    <row r="55" spans="1:28" ht="20">
      <c r="A55" s="168"/>
      <c r="B55" s="168"/>
      <c r="C55" s="168"/>
      <c r="D55" s="500"/>
      <c r="E55" s="168"/>
      <c r="F55" s="203" t="s">
        <v>940</v>
      </c>
      <c r="H55" s="203" t="s">
        <v>597</v>
      </c>
      <c r="Y55" s="460"/>
      <c r="Z55" s="460"/>
      <c r="AA55" s="460"/>
    </row>
    <row r="56" spans="1:28" ht="20">
      <c r="A56" s="459"/>
      <c r="B56" s="435"/>
      <c r="C56" s="167"/>
      <c r="D56" s="514"/>
      <c r="X56" s="386"/>
      <c r="Y56" s="460"/>
      <c r="Z56" s="460"/>
      <c r="AA56" s="460"/>
      <c r="AB56" s="685"/>
    </row>
    <row r="57" spans="1:28" ht="20">
      <c r="A57" s="450"/>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35"/>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ht="20">
      <c r="A66" s="452"/>
      <c r="B66" s="435"/>
      <c r="C66" s="167"/>
      <c r="D66" s="514"/>
      <c r="X66" s="386"/>
      <c r="Y66" s="460"/>
      <c r="Z66" s="460"/>
      <c r="AA66" s="460"/>
      <c r="AB66" s="685"/>
    </row>
    <row r="67" spans="1:28" ht="20">
      <c r="A67" s="452"/>
      <c r="B67" s="435"/>
      <c r="C67" s="167"/>
      <c r="D67" s="514"/>
      <c r="X67" s="386"/>
      <c r="Y67" s="460"/>
      <c r="Z67" s="460"/>
      <c r="AA67" s="460"/>
      <c r="AB67" s="685"/>
    </row>
    <row r="68" spans="1:28" ht="20">
      <c r="A68" s="452"/>
      <c r="B68" s="435"/>
      <c r="C68" s="167"/>
      <c r="D68" s="514"/>
      <c r="X68" s="386"/>
      <c r="Y68" s="460"/>
      <c r="Z68" s="460"/>
      <c r="AA68" s="460"/>
      <c r="AB68" s="685"/>
    </row>
    <row r="69" spans="1:28" ht="20">
      <c r="A69" s="452"/>
      <c r="B69" s="435"/>
      <c r="C69" s="167"/>
      <c r="D69" s="514"/>
      <c r="X69" s="386"/>
      <c r="Y69" s="460"/>
      <c r="Z69" s="460"/>
      <c r="AA69" s="460"/>
      <c r="AB69" s="685"/>
    </row>
    <row r="70" spans="1:28" ht="20">
      <c r="A70" s="452"/>
      <c r="B70" s="435"/>
      <c r="C70" s="167"/>
      <c r="D70" s="514"/>
      <c r="X70" s="386"/>
      <c r="Y70" s="460"/>
      <c r="Z70" s="460"/>
      <c r="AA70" s="460"/>
    </row>
    <row r="71" spans="1:28" ht="20">
      <c r="A71" s="452"/>
      <c r="B71" s="435"/>
      <c r="C71" s="167"/>
      <c r="D71" s="514"/>
      <c r="X71" s="386"/>
      <c r="Y71" s="460"/>
      <c r="Z71" s="460"/>
      <c r="AA71" s="460"/>
    </row>
    <row r="72" spans="1:28" ht="20">
      <c r="A72" s="452"/>
      <c r="B72" s="435"/>
      <c r="C72" s="167"/>
      <c r="D72" s="514"/>
      <c r="X72" s="386"/>
      <c r="Y72" s="460"/>
      <c r="Z72" s="460"/>
      <c r="AA72" s="460"/>
    </row>
    <row r="73" spans="1:28" ht="14">
      <c r="A73" s="452"/>
      <c r="B73" s="435"/>
      <c r="C73" s="167"/>
      <c r="D73" s="514"/>
      <c r="X73" s="386"/>
    </row>
    <row r="74" spans="1:28" ht="14">
      <c r="A74" s="452"/>
      <c r="B74" s="435"/>
      <c r="C74" s="167"/>
      <c r="D74" s="514"/>
      <c r="X74" s="386"/>
    </row>
    <row r="75" spans="1:28" ht="14">
      <c r="A75" s="452"/>
      <c r="B75" s="435"/>
      <c r="C75" s="167"/>
      <c r="D75" s="514"/>
      <c r="X75" s="386"/>
    </row>
    <row r="76" spans="1:28" ht="14">
      <c r="A76" s="452"/>
      <c r="B76" s="435"/>
      <c r="C76" s="167"/>
      <c r="D76" s="514"/>
      <c r="X76" s="386"/>
    </row>
    <row r="77" spans="1:28" ht="14">
      <c r="A77" s="435"/>
      <c r="B77" s="435"/>
      <c r="C77" s="167"/>
      <c r="D77" s="514"/>
      <c r="X77" s="386"/>
    </row>
    <row r="78" spans="1:28" ht="14">
      <c r="B78" s="435"/>
      <c r="C78" s="167"/>
      <c r="D78" s="514"/>
      <c r="X78" s="632"/>
    </row>
    <row r="79" spans="1:28" ht="14">
      <c r="B79" s="435"/>
      <c r="C79" s="167"/>
      <c r="D79" s="514"/>
    </row>
    <row r="80" spans="1:28"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row r="85" spans="2:4" ht="14">
      <c r="B85" s="435"/>
      <c r="C85" s="167"/>
      <c r="D85" s="514"/>
    </row>
    <row r="86" spans="2:4" ht="14">
      <c r="B86" s="435"/>
      <c r="C86" s="167"/>
      <c r="D86" s="514"/>
    </row>
    <row r="87" spans="2:4" ht="14">
      <c r="B87" s="435"/>
      <c r="C87" s="167"/>
      <c r="D87" s="514"/>
    </row>
    <row r="88" spans="2:4" ht="14">
      <c r="B88" s="435"/>
      <c r="C88" s="167"/>
      <c r="D88" s="514"/>
    </row>
    <row r="89" spans="2:4" ht="14">
      <c r="B89" s="435"/>
      <c r="C89" s="167"/>
      <c r="D89" s="514"/>
    </row>
  </sheetData>
  <autoFilter ref="Y18:AB18" xr:uid="{F8418936-051D-4EBD-A9A7-40599C7ECD5C}"/>
  <mergeCells count="9">
    <mergeCell ref="F46:G46"/>
    <mergeCell ref="H46:I46"/>
    <mergeCell ref="L46:V46"/>
    <mergeCell ref="B38:C39"/>
    <mergeCell ref="L40:V40"/>
    <mergeCell ref="F41:G41"/>
    <mergeCell ref="F42:G42"/>
    <mergeCell ref="F43:G43"/>
    <mergeCell ref="L45:V45"/>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0477F-F10C-48DB-B8C9-48EBD3E5D086}">
  <sheetPr>
    <pageSetUpPr fitToPage="1"/>
  </sheetPr>
  <dimension ref="A1:AB93"/>
  <sheetViews>
    <sheetView topLeftCell="A13" zoomScale="70" zoomScaleNormal="70" zoomScaleSheetLayoutView="115" workbookViewId="0">
      <selection activeCell="K46" sqref="K46"/>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84" customWidth="1"/>
    <col min="25" max="25" width="8.90625" style="386" customWidth="1"/>
    <col min="26" max="26" width="11.6328125" style="386" bestFit="1" customWidth="1"/>
    <col min="27" max="27" width="42" style="386" bestFit="1" customWidth="1"/>
    <col min="28" max="28" width="7.90625" style="684"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83"/>
      <c r="I10" s="68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1069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84"/>
      <c r="Y18" s="386"/>
      <c r="Z18" s="386"/>
    </row>
    <row r="19" spans="1:28" s="468" customFormat="1" ht="19.25" customHeight="1">
      <c r="A19" s="540">
        <v>1</v>
      </c>
      <c r="B19" s="584" t="s">
        <v>380</v>
      </c>
      <c r="C19" s="324" t="str">
        <f>IF(D19="","",VLOOKUP(B19,Data!$B$5:$L$502,2,FALSE))</f>
        <v>WQ78300</v>
      </c>
      <c r="D19" s="470">
        <v>2</v>
      </c>
      <c r="E19" s="525" t="s">
        <v>528</v>
      </c>
      <c r="F19" s="325">
        <f>IF(D19="","",VLOOKUP(B19,Data!$B$5:$L$502,11,FALSE))</f>
        <v>6360.77</v>
      </c>
      <c r="G19" s="326">
        <f>IF(D19&gt;0,D19*F19,"-")</f>
        <v>12721.54</v>
      </c>
      <c r="H19" s="327" t="str">
        <f>IF(D19="","",VLOOKUP(B19,Data!$B$5:$D$502,3,FALSE))</f>
        <v>C/T</v>
      </c>
      <c r="I19" s="327" t="str">
        <f>IF(D19="","",VLOOKUP(B19,Data!$B$5:$M$502,12,FALSE))</f>
        <v>Indonesia</v>
      </c>
      <c r="J19" s="356" t="s">
        <v>1070</v>
      </c>
      <c r="K19" s="325">
        <f>IF(D19="","",VLOOKUP(B19,Data!$B$5:$E$502,4,FALSE)*D19)</f>
        <v>646</v>
      </c>
      <c r="L19" s="325">
        <f>IF(D19="","",VLOOKUP(B19,Data!$B$5:$F$502,5,FALSE)*D19)</f>
        <v>570</v>
      </c>
      <c r="M19" s="357"/>
      <c r="N19" s="358"/>
      <c r="O19" s="359"/>
      <c r="P19" s="360"/>
      <c r="Q19" s="359"/>
      <c r="R19" s="359"/>
      <c r="S19" s="360"/>
      <c r="T19" s="361"/>
      <c r="U19" s="360"/>
      <c r="V19" s="334">
        <f>IF(D19="","",VLOOKUP(B19,Data!$B$5:$J$502,9,FALSE)*D19)</f>
        <v>3.6120000000000001</v>
      </c>
      <c r="X19" s="684"/>
      <c r="Y19" s="386"/>
      <c r="Z19" s="386"/>
    </row>
    <row r="20" spans="1:28" s="468" customFormat="1" ht="19.25" customHeight="1">
      <c r="A20" s="540">
        <v>2</v>
      </c>
      <c r="B20" s="584" t="s">
        <v>382</v>
      </c>
      <c r="C20" s="324" t="str">
        <f>IF(D20="","",VLOOKUP(B20,Data!$B$5:$L$502,2,FALSE))</f>
        <v>WQ78310</v>
      </c>
      <c r="D20" s="470">
        <v>1</v>
      </c>
      <c r="E20" s="312"/>
      <c r="F20" s="325">
        <f>IF(D20="","",VLOOKUP(B20,Data!$B$5:$L$502,11,FALSE))</f>
        <v>6409.6</v>
      </c>
      <c r="G20" s="326">
        <f>IF(D20&gt;0,D20*F20,"-")</f>
        <v>6409.6</v>
      </c>
      <c r="H20" s="327" t="str">
        <f>IF(D20="","",VLOOKUP(B20,Data!$B$5:$D$502,3,FALSE))</f>
        <v>C/T</v>
      </c>
      <c r="I20" s="327" t="str">
        <f>IF(D20="","",VLOOKUP(B20,Data!$B$5:$M$502,12,FALSE))</f>
        <v>Indonesia</v>
      </c>
      <c r="J20" s="356" t="s">
        <v>1070</v>
      </c>
      <c r="K20" s="325">
        <f>IF(D20="","",VLOOKUP(B20,Data!$B$5:$E$502,4,FALSE)*D20)</f>
        <v>317</v>
      </c>
      <c r="L20" s="325">
        <f>IF(D20="","",VLOOKUP(B20,Data!$B$5:$F$502,5,FALSE)*D20)</f>
        <v>279</v>
      </c>
      <c r="M20" s="357"/>
      <c r="N20" s="358"/>
      <c r="O20" s="359"/>
      <c r="P20" s="360"/>
      <c r="Q20" s="359"/>
      <c r="R20" s="359"/>
      <c r="S20" s="360"/>
      <c r="T20" s="361"/>
      <c r="U20" s="360"/>
      <c r="V20" s="334">
        <f>IF(D20="","",VLOOKUP(B20,Data!$B$5:$J$502,9,FALSE)*D20)</f>
        <v>1.806</v>
      </c>
      <c r="X20" s="684"/>
      <c r="Y20" s="386"/>
      <c r="Z20" s="386"/>
    </row>
    <row r="21" spans="1:28" s="468" customFormat="1" ht="19.25" customHeight="1">
      <c r="A21" s="540"/>
      <c r="B21" s="672" t="s">
        <v>1131</v>
      </c>
      <c r="C21" s="324" t="str">
        <f>IF(D21="","",VLOOKUP(B21,Data!$B$5:$L$502,2,FALSE))</f>
        <v/>
      </c>
      <c r="D21" s="474"/>
      <c r="E21" s="525" t="s">
        <v>529</v>
      </c>
      <c r="F21" s="325" t="str">
        <f>IF(D21="","",VLOOKUP(B21,Data!$B$5:$L$502,11,FALSE))</f>
        <v/>
      </c>
      <c r="G21" s="326" t="str">
        <f>IF(D21&gt;0,D21*F21,"-")</f>
        <v>-</v>
      </c>
      <c r="H21" s="327" t="str">
        <f>IF(D21="","",VLOOKUP(B21,Data!$B$5:$D$502,3,FALSE))</f>
        <v/>
      </c>
      <c r="I21" s="327" t="str">
        <f>IF(D21="","",VLOOKUP(B21,Data!$B$5:$M$502,12,FALSE))</f>
        <v/>
      </c>
      <c r="J21" s="227"/>
      <c r="K21" s="325" t="str">
        <f>IF(D21="","",VLOOKUP(B21,Data!$B$5:$E$502,4,FALSE)*D21)</f>
        <v/>
      </c>
      <c r="L21" s="325" t="str">
        <f>IF(D21="","",VLOOKUP(B21,Data!$B$5:$F$502,5,FALSE)*D21)</f>
        <v/>
      </c>
      <c r="M21" s="228"/>
      <c r="N21" s="295"/>
      <c r="O21" s="296"/>
      <c r="P21" s="229"/>
      <c r="Q21" s="296"/>
      <c r="R21" s="296"/>
      <c r="S21" s="229"/>
      <c r="T21" s="297"/>
      <c r="U21" s="229"/>
      <c r="V21" s="334" t="str">
        <f>IF(D21="","",VLOOKUP(B21,Data!$B$5:$J$502,9,FALSE)*D21)</f>
        <v/>
      </c>
      <c r="X21" s="684"/>
      <c r="Y21" s="468" t="s">
        <v>1169</v>
      </c>
      <c r="Z21" s="468" t="s">
        <v>1170</v>
      </c>
      <c r="AB21" s="685"/>
    </row>
    <row r="22" spans="1:28" s="468" customFormat="1" ht="19.25" customHeight="1">
      <c r="A22" s="540">
        <v>3</v>
      </c>
      <c r="B22" s="584" t="s">
        <v>382</v>
      </c>
      <c r="C22" s="324" t="str">
        <f>IF(D22="","",VLOOKUP(B22,Data!$B$5:$L$502,2,FALSE))</f>
        <v>WQ78310</v>
      </c>
      <c r="D22" s="470">
        <v>1</v>
      </c>
      <c r="E22" s="312"/>
      <c r="F22" s="325">
        <f>IF(D22="","",VLOOKUP(B22,Data!$B$5:$L$502,11,FALSE))</f>
        <v>6409.6</v>
      </c>
      <c r="G22" s="326">
        <f>IF(D22&gt;0,D22*F22,"-")</f>
        <v>6409.6</v>
      </c>
      <c r="H22" s="327" t="str">
        <f>IF(D22="","",VLOOKUP(B22,Data!$B$5:$D$502,3,FALSE))</f>
        <v>C/T</v>
      </c>
      <c r="I22" s="327" t="str">
        <f>IF(D22="","",VLOOKUP(B22,Data!$B$5:$M$502,12,FALSE))</f>
        <v>Indonesia</v>
      </c>
      <c r="J22" s="356" t="s">
        <v>1132</v>
      </c>
      <c r="K22" s="325">
        <f>IF(D22="","",VLOOKUP(B22,Data!$B$5:$E$502,4,FALSE)*D22)</f>
        <v>317</v>
      </c>
      <c r="L22" s="325">
        <f>IF(D22="","",VLOOKUP(B22,Data!$B$5:$F$502,5,FALSE)*D22)</f>
        <v>279</v>
      </c>
      <c r="M22" s="357"/>
      <c r="N22" s="358"/>
      <c r="O22" s="359"/>
      <c r="P22" s="360"/>
      <c r="Q22" s="359"/>
      <c r="R22" s="359"/>
      <c r="S22" s="360"/>
      <c r="T22" s="361"/>
      <c r="U22" s="360"/>
      <c r="V22" s="334">
        <f>IF(D22="","",VLOOKUP(B22,Data!$B$5:$J$502,9,FALSE)*D22)</f>
        <v>1.806</v>
      </c>
      <c r="X22" s="684"/>
      <c r="Y22" s="468">
        <v>211790</v>
      </c>
      <c r="Z22" s="468" t="s">
        <v>887</v>
      </c>
      <c r="AA22" s="468" t="s">
        <v>1109</v>
      </c>
      <c r="AB22" s="685">
        <v>3</v>
      </c>
    </row>
    <row r="23" spans="1:28" s="468" customFormat="1" ht="19.25" customHeight="1">
      <c r="A23" s="540">
        <v>4</v>
      </c>
      <c r="B23" s="584" t="s">
        <v>892</v>
      </c>
      <c r="C23" s="324" t="str">
        <f>IF(D23="","",VLOOKUP(B23,Data!$B$5:$L$502,2,FALSE))</f>
        <v>VCM7890</v>
      </c>
      <c r="D23" s="470">
        <v>3</v>
      </c>
      <c r="E23" s="312" t="s">
        <v>971</v>
      </c>
      <c r="F23" s="325">
        <f>IF(D23="","",VLOOKUP(B23,Data!$B$5:$L$502,11,FALSE))</f>
        <v>2253.08</v>
      </c>
      <c r="G23" s="326">
        <f>IF(D23&gt;0,D23*F23,"-")</f>
        <v>6759.24</v>
      </c>
      <c r="H23" s="327" t="str">
        <f>IF(D23="","",VLOOKUP(B23,Data!$B$5:$D$502,3,FALSE))</f>
        <v>C/T</v>
      </c>
      <c r="I23" s="327" t="str">
        <f>IF(D23="","",VLOOKUP(B23,Data!$B$5:$M$502,12,FALSE))</f>
        <v>Indonesia</v>
      </c>
      <c r="J23" s="356" t="s">
        <v>1132</v>
      </c>
      <c r="K23" s="325">
        <f>IF(D23="","",VLOOKUP(B23,Data!$B$5:$E$502,4,FALSE)*D23)</f>
        <v>780</v>
      </c>
      <c r="L23" s="325">
        <f>IF(D23="","",VLOOKUP(B23,Data!$B$5:$F$502,5,FALSE)*D23)</f>
        <v>705</v>
      </c>
      <c r="M23" s="357"/>
      <c r="N23" s="358"/>
      <c r="O23" s="359"/>
      <c r="P23" s="360"/>
      <c r="Q23" s="359"/>
      <c r="R23" s="359"/>
      <c r="S23" s="360"/>
      <c r="T23" s="361"/>
      <c r="U23" s="360"/>
      <c r="V23" s="334">
        <f>IF(D23="","",VLOOKUP(B23,Data!$B$5:$J$502,9,FALSE)*D23)</f>
        <v>4.2210000000000001</v>
      </c>
      <c r="X23" s="684"/>
      <c r="Y23" s="468">
        <v>211790</v>
      </c>
      <c r="Z23" s="468" t="s">
        <v>379</v>
      </c>
      <c r="AA23" s="468" t="s">
        <v>1153</v>
      </c>
      <c r="AB23" s="685">
        <v>1</v>
      </c>
    </row>
    <row r="24" spans="1:28" s="468" customFormat="1" ht="19.25" customHeight="1">
      <c r="A24" s="540"/>
      <c r="B24" s="672" t="s">
        <v>1146</v>
      </c>
      <c r="C24" s="324" t="str">
        <f>IF(D24="","",VLOOKUP(B24,Data!$B$5:$L$502,2,FALSE))</f>
        <v/>
      </c>
      <c r="D24" s="474"/>
      <c r="E24" s="312"/>
      <c r="F24" s="325" t="str">
        <f>IF(D24="","",VLOOKUP(B24,Data!$B$5:$L$502,11,FALSE))</f>
        <v/>
      </c>
      <c r="G24" s="326"/>
      <c r="H24" s="327" t="str">
        <f>IF(D24="","",VLOOKUP(B24,Data!$B$5:$D$502,3,FALSE))</f>
        <v/>
      </c>
      <c r="I24" s="327" t="str">
        <f>IF(D24="","",VLOOKUP(B24,Data!$B$5:$M$502,12,FALSE))</f>
        <v/>
      </c>
      <c r="J24" s="227"/>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684"/>
      <c r="Y24" s="468">
        <v>212904</v>
      </c>
      <c r="Z24" s="468" t="s">
        <v>888</v>
      </c>
      <c r="AA24" s="468" t="s">
        <v>1077</v>
      </c>
      <c r="AB24" s="685">
        <v>8</v>
      </c>
    </row>
    <row r="25" spans="1:28" s="468" customFormat="1" ht="19.25" customHeight="1">
      <c r="A25" s="540">
        <v>5</v>
      </c>
      <c r="B25" s="584" t="s">
        <v>321</v>
      </c>
      <c r="C25" s="324" t="str">
        <f>IF(D25="","",VLOOKUP(B25,Data!$B$5:$L$502,2,FALSE))</f>
        <v>ZV78180</v>
      </c>
      <c r="D25" s="470">
        <v>1</v>
      </c>
      <c r="E25" s="312"/>
      <c r="F25" s="325">
        <f>IF(D25="","",VLOOKUP(B25,Data!$B$5:$L$502,11,FALSE))</f>
        <v>8031.74</v>
      </c>
      <c r="G25" s="326">
        <f t="shared" ref="G25:G38" si="0">IF(D25&gt;0,D25*F25,"-")</f>
        <v>8031.74</v>
      </c>
      <c r="H25" s="327" t="str">
        <f>IF(D25="","",VLOOKUP(B25,Data!$B$5:$D$502,3,FALSE))</f>
        <v>C/T</v>
      </c>
      <c r="I25" s="327" t="str">
        <f>IF(D25="","",VLOOKUP(B25,Data!$B$5:$M$502,12,FALSE))</f>
        <v>Indonesia</v>
      </c>
      <c r="J25" s="356" t="s">
        <v>1147</v>
      </c>
      <c r="K25" s="325">
        <f>IF(D25="","",VLOOKUP(B25,Data!$B$5:$E$502,4,FALSE)*D25)</f>
        <v>345</v>
      </c>
      <c r="L25" s="325">
        <f>IF(D25="","",VLOOKUP(B25,Data!$B$5:$F$502,5,FALSE)*D25)</f>
        <v>304</v>
      </c>
      <c r="M25" s="357"/>
      <c r="N25" s="358"/>
      <c r="O25" s="359"/>
      <c r="P25" s="360"/>
      <c r="Q25" s="359"/>
      <c r="R25" s="359"/>
      <c r="S25" s="360"/>
      <c r="T25" s="361"/>
      <c r="U25" s="360"/>
      <c r="V25" s="334">
        <f>IF(D25="","",VLOOKUP(B25,Data!$B$5:$J$502,9,FALSE)*D25)</f>
        <v>1.806</v>
      </c>
      <c r="X25" s="684"/>
      <c r="Y25" s="468">
        <v>212904</v>
      </c>
      <c r="Z25" s="468" t="s">
        <v>410</v>
      </c>
      <c r="AA25" s="468" t="s">
        <v>1080</v>
      </c>
      <c r="AB25" s="685">
        <v>1</v>
      </c>
    </row>
    <row r="26" spans="1:28" s="468" customFormat="1" ht="19.25" customHeight="1">
      <c r="A26" s="540">
        <v>6</v>
      </c>
      <c r="B26" s="584" t="s">
        <v>330</v>
      </c>
      <c r="C26" s="324" t="str">
        <f>IF(D26="","",VLOOKUP(B26,Data!$B$5:$L$502,2,FALSE))</f>
        <v>ZV78120</v>
      </c>
      <c r="D26" s="470">
        <v>1</v>
      </c>
      <c r="E26" s="312"/>
      <c r="F26" s="325">
        <f>IF(D26="","",VLOOKUP(B26,Data!$B$5:$L$502,11,FALSE))</f>
        <v>8032.52</v>
      </c>
      <c r="G26" s="326">
        <f t="shared" si="0"/>
        <v>8032.52</v>
      </c>
      <c r="H26" s="327" t="str">
        <f>IF(D26="","",VLOOKUP(B26,Data!$B$5:$D$502,3,FALSE))</f>
        <v>C/T</v>
      </c>
      <c r="I26" s="327" t="str">
        <f>IF(D26="","",VLOOKUP(B26,Data!$B$5:$M$502,12,FALSE))</f>
        <v>Indonesia</v>
      </c>
      <c r="J26" s="356" t="s">
        <v>1147</v>
      </c>
      <c r="K26" s="325">
        <f>IF(D26="","",VLOOKUP(B26,Data!$B$5:$E$502,4,FALSE)*D26)</f>
        <v>345</v>
      </c>
      <c r="L26" s="325">
        <f>IF(D26="","",VLOOKUP(B26,Data!$B$5:$F$502,5,FALSE)*D26)</f>
        <v>304</v>
      </c>
      <c r="M26" s="357"/>
      <c r="N26" s="358"/>
      <c r="O26" s="359"/>
      <c r="P26" s="360"/>
      <c r="Q26" s="359"/>
      <c r="R26" s="359"/>
      <c r="S26" s="360"/>
      <c r="T26" s="361"/>
      <c r="U26" s="360"/>
      <c r="V26" s="334">
        <f>IF(D26="","",VLOOKUP(B26,Data!$B$5:$J$502,9,FALSE)*D26)</f>
        <v>1.806</v>
      </c>
      <c r="X26" s="684"/>
      <c r="Y26" s="468">
        <v>212904</v>
      </c>
      <c r="Z26" s="468" t="s">
        <v>410</v>
      </c>
      <c r="AA26" s="468" t="s">
        <v>1080</v>
      </c>
      <c r="AB26" s="685">
        <v>1</v>
      </c>
    </row>
    <row r="27" spans="1:28" s="468" customFormat="1" ht="19.25" customHeight="1">
      <c r="A27" s="540">
        <v>7</v>
      </c>
      <c r="B27" s="584" t="s">
        <v>378</v>
      </c>
      <c r="C27" s="324" t="str">
        <f>IF(D27="","",VLOOKUP(B27,Data!$B$5:$L$502,2,FALSE))</f>
        <v>WQ78270</v>
      </c>
      <c r="D27" s="470">
        <v>2</v>
      </c>
      <c r="E27" s="312"/>
      <c r="F27" s="325">
        <f>IF(D27="","",VLOOKUP(B27,Data!$B$5:$L$502,11,FALSE))</f>
        <v>5429.44</v>
      </c>
      <c r="G27" s="326">
        <f t="shared" si="0"/>
        <v>10858.88</v>
      </c>
      <c r="H27" s="327" t="str">
        <f>IF(D27="","",VLOOKUP(B27,Data!$B$5:$D$502,3,FALSE))</f>
        <v>C/T</v>
      </c>
      <c r="I27" s="327" t="str">
        <f>IF(D27="","",VLOOKUP(B27,Data!$B$5:$M$502,12,FALSE))</f>
        <v>Indonesia</v>
      </c>
      <c r="J27" s="356" t="s">
        <v>1147</v>
      </c>
      <c r="K27" s="325">
        <f>IF(D27="","",VLOOKUP(B27,Data!$B$5:$E$502,4,FALSE)*D27)</f>
        <v>610</v>
      </c>
      <c r="L27" s="325">
        <f>IF(D27="","",VLOOKUP(B27,Data!$B$5:$F$502,5,FALSE)*D27)</f>
        <v>538</v>
      </c>
      <c r="M27" s="357"/>
      <c r="N27" s="358"/>
      <c r="O27" s="359"/>
      <c r="P27" s="360"/>
      <c r="Q27" s="359"/>
      <c r="R27" s="359"/>
      <c r="S27" s="360"/>
      <c r="T27" s="361"/>
      <c r="U27" s="360"/>
      <c r="V27" s="334">
        <f>IF(D27="","",VLOOKUP(B27,Data!$B$5:$J$502,9,FALSE)*D27)</f>
        <v>3.0680000000000001</v>
      </c>
      <c r="X27" s="684"/>
      <c r="Y27" s="468">
        <v>212904</v>
      </c>
      <c r="Z27" s="468" t="s">
        <v>410</v>
      </c>
      <c r="AA27" s="468" t="s">
        <v>1080</v>
      </c>
      <c r="AB27" s="685">
        <v>1</v>
      </c>
    </row>
    <row r="28" spans="1:28" s="468" customFormat="1" ht="19.25" customHeight="1">
      <c r="A28" s="540">
        <v>8</v>
      </c>
      <c r="B28" s="584" t="s">
        <v>372</v>
      </c>
      <c r="C28" s="324" t="str">
        <f>IF(D28="","",VLOOKUP(B28,Data!$B$5:$L$502,2,FALSE))</f>
        <v>WQ78280</v>
      </c>
      <c r="D28" s="470">
        <v>1</v>
      </c>
      <c r="E28" s="312"/>
      <c r="F28" s="325">
        <f>IF(D28="","",VLOOKUP(B28,Data!$B$5:$L$502,11,FALSE))</f>
        <v>5431.9</v>
      </c>
      <c r="G28" s="326">
        <f t="shared" si="0"/>
        <v>5431.9</v>
      </c>
      <c r="H28" s="327" t="str">
        <f>IF(D28="","",VLOOKUP(B28,Data!$B$5:$D$502,3,FALSE))</f>
        <v>C/T</v>
      </c>
      <c r="I28" s="327" t="str">
        <f>IF(D28="","",VLOOKUP(B28,Data!$B$5:$M$502,12,FALSE))</f>
        <v>Indonesia</v>
      </c>
      <c r="J28" s="356" t="s">
        <v>1147</v>
      </c>
      <c r="K28" s="325">
        <f>IF(D28="","",VLOOKUP(B28,Data!$B$5:$E$502,4,FALSE)*D28)</f>
        <v>305</v>
      </c>
      <c r="L28" s="325">
        <f>IF(D28="","",VLOOKUP(B28,Data!$B$5:$F$502,5,FALSE)*D28)</f>
        <v>269</v>
      </c>
      <c r="M28" s="357"/>
      <c r="N28" s="358"/>
      <c r="O28" s="359"/>
      <c r="P28" s="360"/>
      <c r="Q28" s="359"/>
      <c r="R28" s="359"/>
      <c r="S28" s="360"/>
      <c r="T28" s="361"/>
      <c r="U28" s="360"/>
      <c r="V28" s="334">
        <f>IF(D28="","",VLOOKUP(B28,Data!$B$5:$J$502,9,FALSE)*D28)</f>
        <v>1.534</v>
      </c>
      <c r="X28" s="684"/>
      <c r="Y28" s="468">
        <v>212904</v>
      </c>
      <c r="Z28" s="468" t="s">
        <v>410</v>
      </c>
      <c r="AA28" s="468" t="s">
        <v>1080</v>
      </c>
      <c r="AB28" s="685">
        <v>1</v>
      </c>
    </row>
    <row r="29" spans="1:28" s="468" customFormat="1" ht="19.25" customHeight="1">
      <c r="A29" s="540">
        <v>9</v>
      </c>
      <c r="B29" s="584" t="s">
        <v>353</v>
      </c>
      <c r="C29" s="324" t="str">
        <f>IF(D29="","",VLOOKUP(B29,Data!$B$5:$L$502,2,FALSE))</f>
        <v>ZF71250</v>
      </c>
      <c r="D29" s="470">
        <v>7</v>
      </c>
      <c r="E29" s="312"/>
      <c r="F29" s="325">
        <f>IF(D29="","",VLOOKUP(B29,Data!$B$5:$L$502,11,FALSE))</f>
        <v>1991.71</v>
      </c>
      <c r="G29" s="326">
        <f t="shared" si="0"/>
        <v>13941.970000000001</v>
      </c>
      <c r="H29" s="327" t="str">
        <f>IF(D29="","",VLOOKUP(B29,Data!$B$5:$D$502,3,FALSE))</f>
        <v>C/T</v>
      </c>
      <c r="I29" s="327" t="str">
        <f>IF(D29="","",VLOOKUP(B29,Data!$B$5:$M$502,12,FALSE))</f>
        <v>Indonesia</v>
      </c>
      <c r="J29" s="356" t="s">
        <v>1147</v>
      </c>
      <c r="K29" s="325">
        <f>IF(D29="","",VLOOKUP(B29,Data!$B$5:$E$502,4,FALSE)*D29)</f>
        <v>1540</v>
      </c>
      <c r="L29" s="325">
        <f>IF(D29="","",VLOOKUP(B29,Data!$B$5:$F$502,5,FALSE)*D29)</f>
        <v>1393</v>
      </c>
      <c r="M29" s="357"/>
      <c r="N29" s="358"/>
      <c r="O29" s="359"/>
      <c r="P29" s="360"/>
      <c r="Q29" s="359"/>
      <c r="R29" s="359"/>
      <c r="S29" s="360"/>
      <c r="T29" s="361"/>
      <c r="U29" s="360"/>
      <c r="V29" s="334">
        <f>IF(D29="","",VLOOKUP(B29,Data!$B$5:$J$502,9,FALSE)*D29)</f>
        <v>8.2949999999999999</v>
      </c>
      <c r="X29" s="684"/>
      <c r="Y29" s="468">
        <v>212904</v>
      </c>
      <c r="Z29" s="468" t="s">
        <v>410</v>
      </c>
      <c r="AA29" s="468" t="s">
        <v>1080</v>
      </c>
      <c r="AB29" s="685">
        <v>1</v>
      </c>
    </row>
    <row r="30" spans="1:28" s="468" customFormat="1" ht="19.25" customHeight="1">
      <c r="A30" s="540">
        <v>10</v>
      </c>
      <c r="B30" s="584" t="s">
        <v>33</v>
      </c>
      <c r="C30" s="324" t="str">
        <f>IF(D30="","",VLOOKUP(B30,Data!$B$5:$L$502,2,FALSE))</f>
        <v>ZQ21300</v>
      </c>
      <c r="D30" s="470">
        <v>1</v>
      </c>
      <c r="E30" s="312"/>
      <c r="F30" s="325">
        <f>IF(D30="","",VLOOKUP(B30,Data!$B$5:$L$502,11,FALSE))</f>
        <v>2033.63</v>
      </c>
      <c r="G30" s="326">
        <f t="shared" si="0"/>
        <v>2033.63</v>
      </c>
      <c r="H30" s="327" t="str">
        <f>IF(D30="","",VLOOKUP(B30,Data!$B$5:$D$502,3,FALSE))</f>
        <v>C/T</v>
      </c>
      <c r="I30" s="327" t="str">
        <f>IF(D30="","",VLOOKUP(B30,Data!$B$5:$M$502,12,FALSE))</f>
        <v>Indonesia</v>
      </c>
      <c r="J30" s="356" t="s">
        <v>1147</v>
      </c>
      <c r="K30" s="325">
        <f>IF(D30="","",VLOOKUP(B30,Data!$B$5:$E$502,4,FALSE)*D30)</f>
        <v>220</v>
      </c>
      <c r="L30" s="325">
        <f>IF(D30="","",VLOOKUP(B30,Data!$B$5:$F$502,5,FALSE)*D30)</f>
        <v>199</v>
      </c>
      <c r="M30" s="357"/>
      <c r="N30" s="358"/>
      <c r="O30" s="359"/>
      <c r="P30" s="360"/>
      <c r="Q30" s="359"/>
      <c r="R30" s="359"/>
      <c r="S30" s="360"/>
      <c r="T30" s="361"/>
      <c r="U30" s="360"/>
      <c r="V30" s="334">
        <f>IF(D30="","",VLOOKUP(B30,Data!$B$5:$J$502,9,FALSE)*D30)</f>
        <v>1.1850000000000001</v>
      </c>
      <c r="X30" s="684"/>
      <c r="Y30" s="468">
        <v>212904</v>
      </c>
      <c r="Z30" s="468" t="s">
        <v>410</v>
      </c>
      <c r="AA30" s="468" t="s">
        <v>1080</v>
      </c>
      <c r="AB30" s="685">
        <v>1</v>
      </c>
    </row>
    <row r="31" spans="1:28" s="468" customFormat="1" ht="19.25" customHeight="1">
      <c r="A31" s="540">
        <v>11</v>
      </c>
      <c r="B31" s="584" t="s">
        <v>25</v>
      </c>
      <c r="C31" s="324" t="str">
        <f>IF(D31="","",VLOOKUP(B31,Data!$B$5:$L$502,2,FALSE))</f>
        <v>ZJ73720</v>
      </c>
      <c r="D31" s="470">
        <v>1</v>
      </c>
      <c r="E31" s="312"/>
      <c r="F31" s="325">
        <f>IF(D31="","",VLOOKUP(B31,Data!$B$5:$L$502,11,FALSE))</f>
        <v>2445.35</v>
      </c>
      <c r="G31" s="326">
        <f t="shared" si="0"/>
        <v>2445.35</v>
      </c>
      <c r="H31" s="327" t="str">
        <f>IF(D31="","",VLOOKUP(B31,Data!$B$5:$D$502,3,FALSE))</f>
        <v>C/T</v>
      </c>
      <c r="I31" s="327" t="str">
        <f>IF(D31="","",VLOOKUP(B31,Data!$B$5:$M$502,12,FALSE))</f>
        <v>Indonesia</v>
      </c>
      <c r="J31" s="356" t="s">
        <v>1147</v>
      </c>
      <c r="K31" s="325">
        <f>IF(D31="","",VLOOKUP(B31,Data!$B$5:$E$502,4,FALSE)*D31)</f>
        <v>220</v>
      </c>
      <c r="L31" s="325">
        <f>IF(D31="","",VLOOKUP(B31,Data!$B$5:$F$502,5,FALSE)*D31)</f>
        <v>199</v>
      </c>
      <c r="M31" s="357"/>
      <c r="N31" s="358"/>
      <c r="O31" s="359"/>
      <c r="P31" s="360"/>
      <c r="Q31" s="359"/>
      <c r="R31" s="359"/>
      <c r="S31" s="360"/>
      <c r="T31" s="361"/>
      <c r="U31" s="360"/>
      <c r="V31" s="334">
        <f>IF(D31="","",VLOOKUP(B31,Data!$B$5:$J$502,9,FALSE)*D31)</f>
        <v>1.1850000000000001</v>
      </c>
      <c r="X31" s="684"/>
      <c r="Y31" s="468">
        <v>212904</v>
      </c>
      <c r="Z31" s="468" t="s">
        <v>410</v>
      </c>
      <c r="AA31" s="468" t="s">
        <v>1080</v>
      </c>
      <c r="AB31" s="685">
        <v>1</v>
      </c>
    </row>
    <row r="32" spans="1:28" s="468" customFormat="1" ht="19.25" customHeight="1">
      <c r="A32" s="540">
        <v>12</v>
      </c>
      <c r="B32" s="584" t="s">
        <v>26</v>
      </c>
      <c r="C32" s="324" t="str">
        <f>IF(D32="","",VLOOKUP(B32,Data!$B$5:$L$502,2,FALSE))</f>
        <v>ZJ73730</v>
      </c>
      <c r="D32" s="470">
        <v>2</v>
      </c>
      <c r="E32" s="312"/>
      <c r="F32" s="325">
        <f>IF(D32="","",VLOOKUP(B32,Data!$B$5:$L$502,11,FALSE))</f>
        <v>2456.2800000000002</v>
      </c>
      <c r="G32" s="326">
        <f t="shared" si="0"/>
        <v>4912.5600000000004</v>
      </c>
      <c r="H32" s="327" t="str">
        <f>IF(D32="","",VLOOKUP(B32,Data!$B$5:$D$502,3,FALSE))</f>
        <v>C/T</v>
      </c>
      <c r="I32" s="327" t="str">
        <f>IF(D32="","",VLOOKUP(B32,Data!$B$5:$M$502,12,FALSE))</f>
        <v>Indonesia</v>
      </c>
      <c r="J32" s="356" t="s">
        <v>1147</v>
      </c>
      <c r="K32" s="325">
        <f>IF(D32="","",VLOOKUP(B32,Data!$B$5:$E$502,4,FALSE)*D32)</f>
        <v>440</v>
      </c>
      <c r="L32" s="325">
        <f>IF(D32="","",VLOOKUP(B32,Data!$B$5:$F$502,5,FALSE)*D32)</f>
        <v>398</v>
      </c>
      <c r="M32" s="357"/>
      <c r="N32" s="358"/>
      <c r="O32" s="359"/>
      <c r="P32" s="360"/>
      <c r="Q32" s="359"/>
      <c r="R32" s="359"/>
      <c r="S32" s="360"/>
      <c r="T32" s="361"/>
      <c r="U32" s="360"/>
      <c r="V32" s="334">
        <f>IF(D32="","",VLOOKUP(B32,Data!$B$5:$J$502,9,FALSE)*D32)</f>
        <v>2.37</v>
      </c>
      <c r="X32" s="684"/>
      <c r="Y32" s="468">
        <v>212904</v>
      </c>
      <c r="Z32" s="468" t="s">
        <v>410</v>
      </c>
      <c r="AA32" s="468" t="s">
        <v>1080</v>
      </c>
      <c r="AB32" s="685">
        <v>1</v>
      </c>
    </row>
    <row r="33" spans="1:28" s="468" customFormat="1" ht="19.25" customHeight="1">
      <c r="A33" s="540">
        <v>13</v>
      </c>
      <c r="B33" s="584" t="s">
        <v>396</v>
      </c>
      <c r="C33" s="324" t="str">
        <f>IF(D33="","",VLOOKUP(B33,Data!$B$5:$L$502,2,FALSE))</f>
        <v>ZW44780</v>
      </c>
      <c r="D33" s="470">
        <v>1</v>
      </c>
      <c r="E33" s="312"/>
      <c r="F33" s="325">
        <f>IF(D33="","",VLOOKUP(B33,Data!$B$5:$L$502,11,FALSE))</f>
        <v>2167.13</v>
      </c>
      <c r="G33" s="326">
        <f t="shared" si="0"/>
        <v>2167.13</v>
      </c>
      <c r="H33" s="327" t="str">
        <f>IF(D33="","",VLOOKUP(B33,Data!$B$5:$D$502,3,FALSE))</f>
        <v>C/T</v>
      </c>
      <c r="I33" s="327" t="str">
        <f>IF(D33="","",VLOOKUP(B33,Data!$B$5:$M$502,12,FALSE))</f>
        <v>Indonesia</v>
      </c>
      <c r="J33" s="356" t="s">
        <v>1147</v>
      </c>
      <c r="K33" s="325">
        <f>IF(D33="","",VLOOKUP(B33,Data!$B$5:$E$502,4,FALSE)*D33)</f>
        <v>220</v>
      </c>
      <c r="L33" s="325">
        <f>IF(D33="","",VLOOKUP(B33,Data!$B$5:$F$502,5,FALSE)*D33)</f>
        <v>199</v>
      </c>
      <c r="M33" s="357"/>
      <c r="N33" s="358"/>
      <c r="O33" s="359"/>
      <c r="P33" s="360"/>
      <c r="Q33" s="359"/>
      <c r="R33" s="359"/>
      <c r="S33" s="360"/>
      <c r="T33" s="361"/>
      <c r="U33" s="360"/>
      <c r="V33" s="334">
        <f>IF(D33="","",VLOOKUP(B33,Data!$B$5:$J$502,9,FALSE)*D33)</f>
        <v>1.1850000000000001</v>
      </c>
      <c r="X33" s="684"/>
      <c r="Y33" s="468">
        <v>212904</v>
      </c>
      <c r="Z33" s="468" t="s">
        <v>410</v>
      </c>
      <c r="AA33" s="468" t="s">
        <v>1080</v>
      </c>
      <c r="AB33" s="685">
        <v>1</v>
      </c>
    </row>
    <row r="34" spans="1:28" s="468" customFormat="1" ht="19.25" customHeight="1">
      <c r="A34" s="540">
        <v>14</v>
      </c>
      <c r="B34" s="584" t="s">
        <v>34</v>
      </c>
      <c r="C34" s="324" t="str">
        <f>IF(D34="","",VLOOKUP(B34,Data!$B$5:$L$502,2,FALSE))</f>
        <v>ZQ21310</v>
      </c>
      <c r="D34" s="470">
        <v>2</v>
      </c>
      <c r="E34" s="312"/>
      <c r="F34" s="325">
        <f>IF(D34="","",VLOOKUP(B34,Data!$B$5:$L$502,11,FALSE))</f>
        <v>2344.4699999999998</v>
      </c>
      <c r="G34" s="326">
        <f t="shared" si="0"/>
        <v>4688.9399999999996</v>
      </c>
      <c r="H34" s="327" t="str">
        <f>IF(D34="","",VLOOKUP(B34,Data!$B$5:$D$502,3,FALSE))</f>
        <v>C/T</v>
      </c>
      <c r="I34" s="327" t="str">
        <f>IF(D34="","",VLOOKUP(B34,Data!$B$5:$M$502,12,FALSE))</f>
        <v>Indonesia</v>
      </c>
      <c r="J34" s="356" t="s">
        <v>1147</v>
      </c>
      <c r="K34" s="325">
        <f>IF(D34="","",VLOOKUP(B34,Data!$B$5:$E$502,4,FALSE)*D34)</f>
        <v>534</v>
      </c>
      <c r="L34" s="325">
        <f>IF(D34="","",VLOOKUP(B34,Data!$B$5:$F$502,5,FALSE)*D34)</f>
        <v>484</v>
      </c>
      <c r="M34" s="357"/>
      <c r="N34" s="358"/>
      <c r="O34" s="359"/>
      <c r="P34" s="360"/>
      <c r="Q34" s="359"/>
      <c r="R34" s="359"/>
      <c r="S34" s="360"/>
      <c r="T34" s="361"/>
      <c r="U34" s="360"/>
      <c r="V34" s="334">
        <f>IF(D34="","",VLOOKUP(B34,Data!$B$5:$J$502,9,FALSE)*D34)</f>
        <v>2.976</v>
      </c>
      <c r="X34" s="684"/>
      <c r="Y34" s="468">
        <v>212904</v>
      </c>
      <c r="Z34" s="468" t="s">
        <v>410</v>
      </c>
      <c r="AA34" s="468" t="s">
        <v>1080</v>
      </c>
      <c r="AB34" s="685">
        <v>1</v>
      </c>
    </row>
    <row r="35" spans="1:28" s="468" customFormat="1" ht="19.25" customHeight="1">
      <c r="A35" s="540">
        <v>15</v>
      </c>
      <c r="B35" s="584" t="s">
        <v>28</v>
      </c>
      <c r="C35" s="324" t="str">
        <f>IF(D35="","",VLOOKUP(B35,Data!$B$5:$L$502,2,FALSE))</f>
        <v>ZJ73760</v>
      </c>
      <c r="D35" s="470">
        <v>1</v>
      </c>
      <c r="E35" s="312"/>
      <c r="F35" s="325">
        <f>IF(D35="","",VLOOKUP(B35,Data!$B$5:$L$502,11,FALSE))</f>
        <v>2671.97</v>
      </c>
      <c r="G35" s="326">
        <f t="shared" si="0"/>
        <v>2671.97</v>
      </c>
      <c r="H35" s="327" t="str">
        <f>IF(D35="","",VLOOKUP(B35,Data!$B$5:$D$502,3,FALSE))</f>
        <v>C/T</v>
      </c>
      <c r="I35" s="327" t="str">
        <f>IF(D35="","",VLOOKUP(B35,Data!$B$5:$M$502,12,FALSE))</f>
        <v>Indonesia</v>
      </c>
      <c r="J35" s="356" t="s">
        <v>1147</v>
      </c>
      <c r="K35" s="325">
        <f>IF(D35="","",VLOOKUP(B35,Data!$B$5:$E$502,4,FALSE)*D35)</f>
        <v>267</v>
      </c>
      <c r="L35" s="325">
        <f>IF(D35="","",VLOOKUP(B35,Data!$B$5:$F$502,5,FALSE)*D35)</f>
        <v>242</v>
      </c>
      <c r="M35" s="357"/>
      <c r="N35" s="358"/>
      <c r="O35" s="359"/>
      <c r="P35" s="360"/>
      <c r="Q35" s="359"/>
      <c r="R35" s="359"/>
      <c r="S35" s="360"/>
      <c r="T35" s="361"/>
      <c r="U35" s="360"/>
      <c r="V35" s="334">
        <f>IF(D35="","",VLOOKUP(B35,Data!$B$5:$J$502,9,FALSE)*D35)</f>
        <v>1.488</v>
      </c>
      <c r="X35" s="684"/>
      <c r="Y35" s="468">
        <v>212904</v>
      </c>
      <c r="Z35" s="468" t="s">
        <v>410</v>
      </c>
      <c r="AA35" s="468" t="s">
        <v>1080</v>
      </c>
      <c r="AB35" s="685">
        <v>1</v>
      </c>
    </row>
    <row r="36" spans="1:28" s="468" customFormat="1" ht="19.25" customHeight="1">
      <c r="A36" s="540">
        <v>16</v>
      </c>
      <c r="B36" s="584" t="s">
        <v>398</v>
      </c>
      <c r="C36" s="324" t="str">
        <f>IF(D36="","",VLOOKUP(B36,Data!$B$5:$L$502,2,FALSE))</f>
        <v>ZW44790</v>
      </c>
      <c r="D36" s="470">
        <v>2</v>
      </c>
      <c r="E36" s="312"/>
      <c r="F36" s="325">
        <f>IF(D36="","",VLOOKUP(B36,Data!$B$5:$L$502,11,FALSE))</f>
        <v>2531</v>
      </c>
      <c r="G36" s="326">
        <f t="shared" si="0"/>
        <v>5062</v>
      </c>
      <c r="H36" s="327" t="str">
        <f>IF(D36="","",VLOOKUP(B36,Data!$B$5:$D$502,3,FALSE))</f>
        <v>C/T</v>
      </c>
      <c r="I36" s="327" t="str">
        <f>IF(D36="","",VLOOKUP(B36,Data!$B$5:$M$502,12,FALSE))</f>
        <v>Indonesia</v>
      </c>
      <c r="J36" s="356" t="s">
        <v>1147</v>
      </c>
      <c r="K36" s="325">
        <f>IF(D36="","",VLOOKUP(B36,Data!$B$5:$E$502,4,FALSE)*D36)</f>
        <v>534</v>
      </c>
      <c r="L36" s="325">
        <f>IF(D36="","",VLOOKUP(B36,Data!$B$5:$F$502,5,FALSE)*D36)</f>
        <v>484</v>
      </c>
      <c r="M36" s="357"/>
      <c r="N36" s="358"/>
      <c r="O36" s="359"/>
      <c r="P36" s="360"/>
      <c r="Q36" s="359"/>
      <c r="R36" s="359"/>
      <c r="S36" s="360"/>
      <c r="T36" s="361"/>
      <c r="U36" s="360"/>
      <c r="V36" s="334">
        <f>IF(D36="","",VLOOKUP(B36,Data!$B$5:$J$502,9,FALSE)*D36)</f>
        <v>2.976</v>
      </c>
      <c r="X36" s="684"/>
      <c r="Y36" s="468">
        <v>212904</v>
      </c>
      <c r="Z36" s="468" t="s">
        <v>410</v>
      </c>
      <c r="AA36" s="468" t="s">
        <v>1080</v>
      </c>
      <c r="AB36" s="685">
        <v>1</v>
      </c>
    </row>
    <row r="37" spans="1:28" s="468" customFormat="1" ht="19.25" customHeight="1">
      <c r="A37" s="540">
        <v>17</v>
      </c>
      <c r="B37" s="584" t="s">
        <v>894</v>
      </c>
      <c r="C37" s="324" t="str">
        <f>IF(D37="","",VLOOKUP(B37,Data!$B$5:$L$502,2,FALSE))</f>
        <v>VCM7910</v>
      </c>
      <c r="D37" s="470">
        <v>4</v>
      </c>
      <c r="E37" s="312"/>
      <c r="F37" s="325">
        <f>IF(D37="","",VLOOKUP(B37,Data!$B$5:$L$502,11,FALSE))</f>
        <v>2518.09</v>
      </c>
      <c r="G37" s="326">
        <f t="shared" si="0"/>
        <v>10072.36</v>
      </c>
      <c r="H37" s="327" t="str">
        <f>IF(D37="","",VLOOKUP(B37,Data!$B$5:$D$502,3,FALSE))</f>
        <v>C/T</v>
      </c>
      <c r="I37" s="327" t="str">
        <f>IF(D37="","",VLOOKUP(B37,Data!$B$5:$M$502,12,FALSE))</f>
        <v>Indonesia</v>
      </c>
      <c r="J37" s="356" t="s">
        <v>1147</v>
      </c>
      <c r="K37" s="325">
        <f>IF(D37="","",VLOOKUP(B37,Data!$B$5:$E$502,4,FALSE)*D37)</f>
        <v>1040</v>
      </c>
      <c r="L37" s="325">
        <f>IF(D37="","",VLOOKUP(B37,Data!$B$5:$F$502,5,FALSE)*D37)</f>
        <v>940</v>
      </c>
      <c r="M37" s="357"/>
      <c r="N37" s="358"/>
      <c r="O37" s="359"/>
      <c r="P37" s="360"/>
      <c r="Q37" s="359"/>
      <c r="R37" s="359"/>
      <c r="S37" s="360"/>
      <c r="T37" s="361"/>
      <c r="U37" s="360"/>
      <c r="V37" s="334">
        <f>IF(D37="","",VLOOKUP(B37,Data!$B$5:$J$502,9,FALSE)*D37)</f>
        <v>5.6280000000000001</v>
      </c>
      <c r="X37" s="684"/>
      <c r="Y37" s="468">
        <v>212904</v>
      </c>
      <c r="Z37" s="468" t="s">
        <v>410</v>
      </c>
      <c r="AA37" s="468" t="s">
        <v>1080</v>
      </c>
      <c r="AB37" s="685">
        <v>1</v>
      </c>
    </row>
    <row r="38" spans="1:28" s="468" customFormat="1" ht="19.25" customHeight="1">
      <c r="A38" s="540">
        <v>18</v>
      </c>
      <c r="B38" s="584" t="s">
        <v>892</v>
      </c>
      <c r="C38" s="324" t="str">
        <f>IF(D38="","",VLOOKUP(B38,Data!$B$5:$L$502,2,FALSE))</f>
        <v>VCM7890</v>
      </c>
      <c r="D38" s="470">
        <v>4</v>
      </c>
      <c r="E38" s="312"/>
      <c r="F38" s="325">
        <f>IF(D38="","",VLOOKUP(B38,Data!$B$5:$L$502,11,FALSE))</f>
        <v>2253.08</v>
      </c>
      <c r="G38" s="326">
        <f t="shared" si="0"/>
        <v>9012.32</v>
      </c>
      <c r="H38" s="327" t="str">
        <f>IF(D38="","",VLOOKUP(B38,Data!$B$5:$D$502,3,FALSE))</f>
        <v>C/T</v>
      </c>
      <c r="I38" s="327" t="str">
        <f>IF(D38="","",VLOOKUP(B38,Data!$B$5:$M$502,12,FALSE))</f>
        <v>Indonesia</v>
      </c>
      <c r="J38" s="356" t="s">
        <v>1147</v>
      </c>
      <c r="K38" s="325">
        <f>IF(D38="","",VLOOKUP(B38,Data!$B$5:$E$502,4,FALSE)*D38)</f>
        <v>1040</v>
      </c>
      <c r="L38" s="325">
        <f>IF(D38="","",VLOOKUP(B38,Data!$B$5:$F$502,5,FALSE)*D38)</f>
        <v>940</v>
      </c>
      <c r="M38" s="357"/>
      <c r="N38" s="358"/>
      <c r="O38" s="359"/>
      <c r="P38" s="360"/>
      <c r="Q38" s="359"/>
      <c r="R38" s="359"/>
      <c r="S38" s="360"/>
      <c r="T38" s="361"/>
      <c r="U38" s="360"/>
      <c r="V38" s="334">
        <f>IF(D38="","",VLOOKUP(B38,Data!$B$5:$J$502,9,FALSE)*D38)</f>
        <v>5.6280000000000001</v>
      </c>
      <c r="X38" s="684"/>
      <c r="Y38" s="468">
        <v>212904</v>
      </c>
      <c r="Z38" s="468" t="s">
        <v>410</v>
      </c>
      <c r="AA38" s="468" t="s">
        <v>1080</v>
      </c>
      <c r="AB38" s="685">
        <v>1</v>
      </c>
    </row>
    <row r="39" spans="1:28" s="468" customFormat="1" ht="19.25" customHeight="1">
      <c r="A39" s="540"/>
      <c r="B39" s="584"/>
      <c r="C39" s="324" t="str">
        <f>IF(D39="","",VLOOKUP(B39,Data!$B$5:$L$502,2,FALSE))</f>
        <v/>
      </c>
      <c r="D39" s="485"/>
      <c r="E39" s="312"/>
      <c r="F39" s="325" t="str">
        <f>IF(D39="","",VLOOKUP(B39,Data!$B$5:$L$502,11,FALSE))</f>
        <v/>
      </c>
      <c r="G39" s="326" t="str">
        <f>IF(D39&gt;0,D39*F39,"-")</f>
        <v>-</v>
      </c>
      <c r="H39" s="327" t="str">
        <f>IF(D39="","",VLOOKUP(B39,Data!$B$5:$D$502,3,FALSE))</f>
        <v/>
      </c>
      <c r="I39" s="327" t="str">
        <f>IF(D39="","",VLOOKUP(B39,Data!$B$5:$M$502,12,FALSE))</f>
        <v/>
      </c>
      <c r="J39" s="356"/>
      <c r="K39" s="325" t="str">
        <f>IF(D39="","",VLOOKUP(B39,Data!$B$5:$E$502,4,FALSE)*D39)</f>
        <v/>
      </c>
      <c r="L39" s="325" t="str">
        <f>IF(D39="","",VLOOKUP(B39,Data!$B$5:$F$502,5,FALSE)*D39)</f>
        <v/>
      </c>
      <c r="M39" s="357"/>
      <c r="N39" s="358"/>
      <c r="O39" s="359"/>
      <c r="P39" s="360"/>
      <c r="Q39" s="359"/>
      <c r="R39" s="359"/>
      <c r="S39" s="360"/>
      <c r="T39" s="361"/>
      <c r="U39" s="360"/>
      <c r="V39" s="334" t="str">
        <f>IF(D39="","",VLOOKUP(B39,Data!$B$5:$J$502,9,FALSE)*D39)</f>
        <v/>
      </c>
      <c r="X39" s="684"/>
      <c r="Y39" s="468">
        <v>212904</v>
      </c>
      <c r="Z39" s="468" t="s">
        <v>410</v>
      </c>
      <c r="AA39" s="468" t="s">
        <v>1080</v>
      </c>
      <c r="AB39" s="685">
        <v>1</v>
      </c>
    </row>
    <row r="40" spans="1:28" s="468" customFormat="1" ht="19.25" customHeight="1">
      <c r="A40" s="540"/>
      <c r="B40" s="499"/>
      <c r="C40" s="324" t="str">
        <f>IF(D40="","",VLOOKUP(B40,Data!$B$5:$L$502,2,FALSE))</f>
        <v/>
      </c>
      <c r="D40" s="485"/>
      <c r="E40" s="312"/>
      <c r="F40" s="325" t="str">
        <f>IF(D40="","",VLOOKUP(B40,Data!$B$5:$L$502,11,FALSE))</f>
        <v/>
      </c>
      <c r="G40" s="326" t="str">
        <f>IF(D40&gt;0,D40*F40,"-")</f>
        <v>-</v>
      </c>
      <c r="H40" s="327" t="str">
        <f>IF(D40="","",VLOOKUP(B40,Data!$B$5:$D$502,3,FALSE))</f>
        <v/>
      </c>
      <c r="I40" s="327" t="str">
        <f>IF(D40="","",VLOOKUP(B40,Data!$B$5:$M$502,12,FALSE))</f>
        <v/>
      </c>
      <c r="J40" s="356"/>
      <c r="K40" s="325" t="str">
        <f>IF(D40="","",VLOOKUP(B40,Data!$B$5:$E$502,4,FALSE)*D40)</f>
        <v/>
      </c>
      <c r="L40" s="325" t="str">
        <f>IF(D40="","",VLOOKUP(B40,Data!$B$5:$F$502,5,FALSE)*D40)</f>
        <v/>
      </c>
      <c r="M40" s="357"/>
      <c r="N40" s="358"/>
      <c r="O40" s="359"/>
      <c r="P40" s="360"/>
      <c r="Q40" s="359"/>
      <c r="R40" s="359"/>
      <c r="S40" s="360"/>
      <c r="T40" s="361"/>
      <c r="U40" s="360"/>
      <c r="V40" s="334" t="str">
        <f>IF(D40="","",VLOOKUP(B40,Data!$B$5:$J$502,9,FALSE)*D40)</f>
        <v/>
      </c>
      <c r="X40" s="684"/>
    </row>
    <row r="41" spans="1:28" s="440" customFormat="1" ht="17.5" customHeight="1">
      <c r="A41" s="540"/>
      <c r="B41" s="784"/>
      <c r="C41" s="785"/>
      <c r="D41" s="510">
        <f>SUM(D17:D40)</f>
        <v>37</v>
      </c>
      <c r="E41" s="463"/>
      <c r="F41" s="351"/>
      <c r="G41" s="351">
        <f>SUM(G17:G40)</f>
        <v>121663.25</v>
      </c>
      <c r="H41" s="462"/>
      <c r="I41" s="462"/>
      <c r="J41" s="462"/>
      <c r="K41" s="351">
        <f>SUM(K17:K40)</f>
        <v>9720</v>
      </c>
      <c r="L41" s="351">
        <f>SUM(L17:L40)</f>
        <v>8726</v>
      </c>
      <c r="M41" s="351">
        <f>SUM(M18:M40)</f>
        <v>0</v>
      </c>
      <c r="N41" s="351" t="e">
        <f>SUM(#REF!)</f>
        <v>#REF!</v>
      </c>
      <c r="O41" s="351">
        <f>SUM(O18:O40)</f>
        <v>0</v>
      </c>
      <c r="P41" s="351">
        <f>SUM(P18:P40)</f>
        <v>0</v>
      </c>
      <c r="Q41" s="351" t="e">
        <f>SUM(#REF!)</f>
        <v>#REF!</v>
      </c>
      <c r="R41" s="351">
        <f>SUM(R18:R40)</f>
        <v>0</v>
      </c>
      <c r="S41" s="351">
        <f>SUM(S18:S40)</f>
        <v>0</v>
      </c>
      <c r="T41" s="351"/>
      <c r="U41" s="351">
        <f>SUM(U18:U40)</f>
        <v>0</v>
      </c>
      <c r="V41" s="354">
        <f>SUM(V17:V40)</f>
        <v>52.574999999999996</v>
      </c>
      <c r="X41" s="623"/>
    </row>
    <row r="42" spans="1:28" ht="16.5" customHeight="1">
      <c r="A42" s="540"/>
      <c r="B42" s="786"/>
      <c r="C42" s="787"/>
      <c r="D42" s="511"/>
      <c r="E42" s="412"/>
      <c r="F42" s="183" t="s">
        <v>821</v>
      </c>
      <c r="G42" s="180"/>
      <c r="H42" s="442"/>
      <c r="I42" s="442"/>
      <c r="J42" s="442"/>
      <c r="K42" s="184"/>
      <c r="L42" s="180"/>
      <c r="M42" s="414"/>
      <c r="N42" s="413"/>
      <c r="O42" s="413"/>
      <c r="P42" s="413"/>
      <c r="Q42" s="413"/>
      <c r="R42" s="413"/>
      <c r="S42" s="413"/>
      <c r="T42" s="414"/>
      <c r="U42" s="414"/>
      <c r="V42" s="182"/>
    </row>
    <row r="43" spans="1:28" ht="13">
      <c r="A43" s="393" t="s">
        <v>530</v>
      </c>
      <c r="B43" s="394"/>
      <c r="C43" s="444"/>
      <c r="D43" s="512" t="s">
        <v>538</v>
      </c>
      <c r="E43" s="407"/>
      <c r="F43" s="80" t="s">
        <v>83</v>
      </c>
      <c r="G43" s="84"/>
      <c r="H43" s="423" t="s">
        <v>84</v>
      </c>
      <c r="I43" s="446"/>
      <c r="J43" s="175" t="s">
        <v>85</v>
      </c>
      <c r="K43" s="175"/>
      <c r="L43" s="765" t="s">
        <v>86</v>
      </c>
      <c r="M43" s="766"/>
      <c r="N43" s="766"/>
      <c r="O43" s="766"/>
      <c r="P43" s="766"/>
      <c r="Q43" s="766"/>
      <c r="R43" s="766"/>
      <c r="S43" s="766"/>
      <c r="T43" s="766"/>
      <c r="U43" s="766"/>
      <c r="V43" s="767"/>
    </row>
    <row r="44" spans="1:28" ht="13">
      <c r="A44" s="400" t="s">
        <v>531</v>
      </c>
      <c r="C44" s="409"/>
      <c r="D44" s="501" t="s">
        <v>88</v>
      </c>
      <c r="F44" s="768"/>
      <c r="G44" s="769"/>
      <c r="H44" s="400" t="s">
        <v>89</v>
      </c>
      <c r="I44" s="447"/>
      <c r="J44" s="177" t="s">
        <v>90</v>
      </c>
      <c r="K44" s="177"/>
      <c r="L44" s="173"/>
      <c r="V44" s="178"/>
    </row>
    <row r="45" spans="1:28">
      <c r="A45" s="400" t="s">
        <v>532</v>
      </c>
      <c r="C45" s="401"/>
      <c r="F45" s="768"/>
      <c r="G45" s="769"/>
      <c r="H45" s="400"/>
      <c r="I45" s="447"/>
      <c r="J45" s="177" t="s">
        <v>94</v>
      </c>
      <c r="K45" s="177"/>
      <c r="L45" s="173"/>
      <c r="V45" s="178"/>
    </row>
    <row r="46" spans="1:28" ht="12" customHeight="1">
      <c r="A46" s="412"/>
      <c r="B46" s="413"/>
      <c r="C46" s="448"/>
      <c r="D46" s="501" t="s">
        <v>95</v>
      </c>
      <c r="F46" s="768"/>
      <c r="G46" s="769"/>
      <c r="H46" s="400" t="s">
        <v>96</v>
      </c>
      <c r="I46" s="447"/>
      <c r="J46" s="177"/>
      <c r="K46" s="177"/>
      <c r="L46" s="173"/>
      <c r="V46" s="178"/>
    </row>
    <row r="47" spans="1:28" ht="16.5">
      <c r="A47" s="393" t="s">
        <v>97</v>
      </c>
      <c r="B47" s="407"/>
      <c r="C47" s="395"/>
      <c r="D47" s="501" t="s">
        <v>98</v>
      </c>
      <c r="F47" s="88" t="s">
        <v>99</v>
      </c>
      <c r="G47" s="85"/>
      <c r="H47" s="400" t="s">
        <v>89</v>
      </c>
      <c r="I47" s="447"/>
      <c r="J47" s="177" t="s">
        <v>100</v>
      </c>
      <c r="K47" s="177"/>
      <c r="L47" s="173"/>
      <c r="V47" s="178"/>
      <c r="Y47" s="468">
        <v>213797</v>
      </c>
      <c r="Z47" s="468" t="s">
        <v>35</v>
      </c>
      <c r="AA47" s="468" t="s">
        <v>1084</v>
      </c>
      <c r="AB47" s="685">
        <v>2</v>
      </c>
    </row>
    <row r="48" spans="1:28" ht="14.25" customHeight="1">
      <c r="A48" s="400" t="s">
        <v>546</v>
      </c>
      <c r="C48" s="401"/>
      <c r="D48" s="501" t="s">
        <v>101</v>
      </c>
      <c r="F48" s="89"/>
      <c r="G48" s="187"/>
      <c r="H48" s="400" t="s">
        <v>102</v>
      </c>
      <c r="I48" s="447"/>
      <c r="J48" s="177" t="s">
        <v>533</v>
      </c>
      <c r="K48" s="177"/>
      <c r="L48" s="770" t="s">
        <v>104</v>
      </c>
      <c r="M48" s="771"/>
      <c r="N48" s="771"/>
      <c r="O48" s="771"/>
      <c r="P48" s="771"/>
      <c r="Q48" s="771"/>
      <c r="R48" s="771"/>
      <c r="S48" s="771"/>
      <c r="T48" s="771"/>
      <c r="U48" s="771"/>
      <c r="V48" s="772"/>
      <c r="Y48" s="468">
        <v>213797</v>
      </c>
      <c r="Z48" s="468" t="s">
        <v>395</v>
      </c>
      <c r="AA48" s="468" t="s">
        <v>1085</v>
      </c>
      <c r="AB48" s="685">
        <v>4</v>
      </c>
    </row>
    <row r="49" spans="1:28" ht="16.25" customHeight="1">
      <c r="A49" s="412"/>
      <c r="B49" s="413"/>
      <c r="C49" s="414"/>
      <c r="D49" s="513"/>
      <c r="E49" s="413"/>
      <c r="F49" s="778" t="s">
        <v>1181</v>
      </c>
      <c r="G49" s="782"/>
      <c r="H49" s="778" t="s">
        <v>1182</v>
      </c>
      <c r="I49" s="782"/>
      <c r="J49" s="181" t="s">
        <v>105</v>
      </c>
      <c r="K49" s="181"/>
      <c r="L49" s="762" t="s">
        <v>106</v>
      </c>
      <c r="M49" s="763"/>
      <c r="N49" s="763"/>
      <c r="O49" s="763"/>
      <c r="P49" s="763"/>
      <c r="Q49" s="763"/>
      <c r="R49" s="763"/>
      <c r="S49" s="763"/>
      <c r="T49" s="763"/>
      <c r="U49" s="763"/>
      <c r="V49" s="764"/>
      <c r="Y49" s="468">
        <v>213797</v>
      </c>
      <c r="Z49" s="468" t="s">
        <v>562</v>
      </c>
      <c r="AA49" s="468" t="s">
        <v>1079</v>
      </c>
      <c r="AB49" s="685">
        <v>1</v>
      </c>
    </row>
    <row r="50" spans="1:28" ht="18" customHeight="1">
      <c r="Y50" s="468">
        <v>213797</v>
      </c>
      <c r="Z50" s="468" t="s">
        <v>410</v>
      </c>
      <c r="AA50" s="468" t="s">
        <v>1080</v>
      </c>
      <c r="AB50" s="685">
        <v>2</v>
      </c>
    </row>
    <row r="51" spans="1:28" ht="18" customHeight="1">
      <c r="Y51" s="468">
        <v>213797</v>
      </c>
      <c r="Z51" s="468" t="s">
        <v>41</v>
      </c>
      <c r="AA51" s="468" t="s">
        <v>1139</v>
      </c>
      <c r="AB51" s="685">
        <v>2</v>
      </c>
    </row>
    <row r="52" spans="1:28" ht="18" customHeight="1">
      <c r="Y52" s="468"/>
      <c r="Z52" s="468"/>
      <c r="AA52" s="468"/>
      <c r="AB52" s="685"/>
    </row>
    <row r="53" spans="1:28" ht="35" customHeight="1">
      <c r="Y53" s="440"/>
      <c r="Z53" s="440"/>
      <c r="AA53" s="440"/>
      <c r="AB53" s="623">
        <v>33</v>
      </c>
    </row>
    <row r="54" spans="1:28" s="460" customFormat="1" ht="17.25" customHeight="1">
      <c r="A54" s="203" t="s">
        <v>942</v>
      </c>
      <c r="B54" s="169"/>
      <c r="C54" s="203" t="s">
        <v>597</v>
      </c>
      <c r="D54" s="500"/>
      <c r="E54" s="168"/>
      <c r="F54" s="203" t="s">
        <v>936</v>
      </c>
      <c r="G54" s="169"/>
      <c r="H54" s="203" t="s">
        <v>597</v>
      </c>
      <c r="K54" s="225"/>
      <c r="L54" s="225"/>
      <c r="V54" s="226"/>
      <c r="X54" s="624"/>
      <c r="AB54" s="624"/>
    </row>
    <row r="55" spans="1:28" s="460" customFormat="1" ht="17.25" customHeight="1">
      <c r="A55" s="203" t="s">
        <v>943</v>
      </c>
      <c r="B55" s="169"/>
      <c r="C55" s="203" t="s">
        <v>947</v>
      </c>
      <c r="D55" s="500"/>
      <c r="E55" s="168"/>
      <c r="F55" s="203" t="s">
        <v>937</v>
      </c>
      <c r="G55" s="169"/>
      <c r="H55" s="203" t="s">
        <v>947</v>
      </c>
      <c r="K55" s="225"/>
      <c r="L55" s="225"/>
      <c r="V55" s="226"/>
      <c r="X55" s="624"/>
      <c r="AB55" s="624"/>
    </row>
    <row r="56" spans="1:28" s="460" customFormat="1" ht="17.25" customHeight="1">
      <c r="A56" s="203" t="s">
        <v>944</v>
      </c>
      <c r="B56" s="169"/>
      <c r="C56" s="203" t="s">
        <v>947</v>
      </c>
      <c r="D56" s="500"/>
      <c r="E56" s="168"/>
      <c r="F56" s="203" t="s">
        <v>938</v>
      </c>
      <c r="G56" s="169"/>
      <c r="H56" s="203" t="s">
        <v>597</v>
      </c>
      <c r="K56" s="225"/>
      <c r="L56" s="225"/>
      <c r="V56" s="226"/>
      <c r="X56" s="624"/>
      <c r="AB56" s="624"/>
    </row>
    <row r="57" spans="1:28" s="460" customFormat="1" ht="17.25" customHeight="1">
      <c r="A57" s="203" t="s">
        <v>945</v>
      </c>
      <c r="B57" s="169"/>
      <c r="C57" s="203" t="s">
        <v>597</v>
      </c>
      <c r="D57" s="500"/>
      <c r="E57" s="168"/>
      <c r="F57" s="203" t="s">
        <v>939</v>
      </c>
      <c r="G57" s="169"/>
      <c r="H57" s="203" t="s">
        <v>597</v>
      </c>
      <c r="K57" s="225"/>
      <c r="L57" s="225"/>
      <c r="V57" s="226"/>
      <c r="X57" s="624"/>
      <c r="AB57" s="624"/>
    </row>
    <row r="58" spans="1:28" s="460" customFormat="1" ht="17.25" customHeight="1">
      <c r="A58" s="203" t="s">
        <v>946</v>
      </c>
      <c r="B58" s="169"/>
      <c r="C58" s="203" t="s">
        <v>597</v>
      </c>
      <c r="D58" s="500"/>
      <c r="E58" s="168"/>
      <c r="F58" s="203" t="s">
        <v>941</v>
      </c>
      <c r="G58" s="169"/>
      <c r="H58" s="203" t="s">
        <v>597</v>
      </c>
      <c r="K58" s="225"/>
      <c r="L58" s="225"/>
      <c r="V58" s="226"/>
      <c r="X58" s="624"/>
      <c r="AB58" s="624"/>
    </row>
    <row r="59" spans="1:28" ht="20">
      <c r="A59" s="168"/>
      <c r="B59" s="168"/>
      <c r="C59" s="168"/>
      <c r="D59" s="500"/>
      <c r="E59" s="168"/>
      <c r="F59" s="203" t="s">
        <v>940</v>
      </c>
      <c r="H59" s="203" t="s">
        <v>597</v>
      </c>
      <c r="Y59" s="460"/>
      <c r="Z59" s="460"/>
      <c r="AA59" s="460"/>
    </row>
    <row r="60" spans="1:28" ht="20">
      <c r="A60" s="459"/>
      <c r="B60" s="435"/>
      <c r="C60" s="167"/>
      <c r="D60" s="514"/>
      <c r="X60" s="386"/>
      <c r="Y60" s="460"/>
      <c r="Z60" s="460"/>
      <c r="AA60" s="460"/>
      <c r="AB60" s="685"/>
    </row>
    <row r="61" spans="1:28" ht="20">
      <c r="A61" s="450"/>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ht="20">
      <c r="A66" s="452"/>
      <c r="B66" s="435"/>
      <c r="C66" s="167"/>
      <c r="D66" s="514"/>
      <c r="X66" s="386"/>
      <c r="Y66" s="460"/>
      <c r="Z66" s="460"/>
      <c r="AA66" s="460"/>
      <c r="AB66" s="685"/>
    </row>
    <row r="67" spans="1:28" ht="20">
      <c r="A67" s="435"/>
      <c r="B67" s="435"/>
      <c r="C67" s="167"/>
      <c r="D67" s="514"/>
      <c r="X67" s="386"/>
      <c r="Y67" s="460"/>
      <c r="Z67" s="460"/>
      <c r="AA67" s="460"/>
      <c r="AB67" s="685"/>
    </row>
    <row r="68" spans="1:28" ht="20">
      <c r="A68" s="452"/>
      <c r="B68" s="435"/>
      <c r="C68" s="167"/>
      <c r="D68" s="514"/>
      <c r="X68" s="386"/>
      <c r="Y68" s="460"/>
      <c r="Z68" s="460"/>
      <c r="AA68" s="460"/>
      <c r="AB68" s="685"/>
    </row>
    <row r="69" spans="1:28" ht="20">
      <c r="A69" s="452"/>
      <c r="B69" s="435"/>
      <c r="C69" s="167"/>
      <c r="D69" s="514"/>
      <c r="X69" s="386"/>
      <c r="Y69" s="460"/>
      <c r="Z69" s="460"/>
      <c r="AA69" s="460"/>
      <c r="AB69" s="685"/>
    </row>
    <row r="70" spans="1:28" ht="20">
      <c r="A70" s="452"/>
      <c r="B70" s="435"/>
      <c r="C70" s="167"/>
      <c r="D70" s="514"/>
      <c r="X70" s="386"/>
      <c r="Y70" s="460"/>
      <c r="Z70" s="460"/>
      <c r="AA70" s="460"/>
      <c r="AB70" s="685"/>
    </row>
    <row r="71" spans="1:28" ht="20">
      <c r="A71" s="452"/>
      <c r="B71" s="435"/>
      <c r="C71" s="167"/>
      <c r="D71" s="514"/>
      <c r="X71" s="386"/>
      <c r="Y71" s="460"/>
      <c r="Z71" s="460"/>
      <c r="AA71" s="460"/>
      <c r="AB71" s="685"/>
    </row>
    <row r="72" spans="1:28" ht="20">
      <c r="A72" s="452"/>
      <c r="B72" s="435"/>
      <c r="C72" s="167"/>
      <c r="D72" s="514"/>
      <c r="X72" s="386"/>
      <c r="Y72" s="460"/>
      <c r="Z72" s="460"/>
      <c r="AA72" s="460"/>
      <c r="AB72" s="685"/>
    </row>
    <row r="73" spans="1:28" ht="20">
      <c r="A73" s="452"/>
      <c r="B73" s="435"/>
      <c r="C73" s="167"/>
      <c r="D73" s="514"/>
      <c r="X73" s="386"/>
      <c r="Y73" s="460"/>
      <c r="Z73" s="460"/>
      <c r="AA73" s="460"/>
      <c r="AB73" s="685"/>
    </row>
    <row r="74" spans="1:28" ht="20">
      <c r="A74" s="452"/>
      <c r="B74" s="435"/>
      <c r="C74" s="167"/>
      <c r="D74" s="514"/>
      <c r="X74" s="386"/>
      <c r="Y74" s="460"/>
      <c r="Z74" s="460"/>
      <c r="AA74" s="460"/>
    </row>
    <row r="75" spans="1:28" ht="20">
      <c r="A75" s="452"/>
      <c r="B75" s="435"/>
      <c r="C75" s="167"/>
      <c r="D75" s="514"/>
      <c r="X75" s="386"/>
      <c r="Y75" s="460"/>
      <c r="Z75" s="460"/>
      <c r="AA75" s="460"/>
    </row>
    <row r="76" spans="1:28" ht="20">
      <c r="A76" s="452"/>
      <c r="B76" s="435"/>
      <c r="C76" s="167"/>
      <c r="D76" s="514"/>
      <c r="X76" s="386"/>
      <c r="Y76" s="460"/>
      <c r="Z76" s="460"/>
      <c r="AA76" s="460"/>
    </row>
    <row r="77" spans="1:28" ht="14">
      <c r="A77" s="452"/>
      <c r="B77" s="435"/>
      <c r="C77" s="167"/>
      <c r="D77" s="514"/>
      <c r="X77" s="386"/>
    </row>
    <row r="78" spans="1:28" ht="14">
      <c r="A78" s="452"/>
      <c r="B78" s="435"/>
      <c r="C78" s="167"/>
      <c r="D78" s="514"/>
      <c r="X78" s="386"/>
    </row>
    <row r="79" spans="1:28" ht="14">
      <c r="A79" s="452"/>
      <c r="B79" s="435"/>
      <c r="C79" s="167"/>
      <c r="D79" s="514"/>
      <c r="X79" s="386"/>
    </row>
    <row r="80" spans="1:28" ht="14">
      <c r="A80" s="452"/>
      <c r="B80" s="435"/>
      <c r="C80" s="167"/>
      <c r="D80" s="514"/>
      <c r="X80" s="386"/>
    </row>
    <row r="81" spans="1:24" ht="14">
      <c r="A81" s="435"/>
      <c r="B81" s="435"/>
      <c r="C81" s="167"/>
      <c r="D81" s="514"/>
      <c r="X81" s="386"/>
    </row>
    <row r="82" spans="1:24" ht="14">
      <c r="B82" s="435"/>
      <c r="C82" s="167"/>
      <c r="D82" s="514"/>
      <c r="X82" s="632"/>
    </row>
    <row r="83" spans="1:24" ht="14">
      <c r="B83" s="435"/>
      <c r="C83" s="167"/>
      <c r="D83" s="514"/>
    </row>
    <row r="84" spans="1:24" ht="14">
      <c r="B84" s="435"/>
      <c r="C84" s="167"/>
      <c r="D84" s="514"/>
    </row>
    <row r="85" spans="1:24" ht="14">
      <c r="B85" s="435"/>
      <c r="C85" s="167"/>
      <c r="D85" s="514"/>
    </row>
    <row r="86" spans="1:24" ht="14">
      <c r="B86" s="435"/>
      <c r="C86" s="167"/>
      <c r="D86" s="514"/>
    </row>
    <row r="87" spans="1:24" ht="14">
      <c r="B87" s="435"/>
      <c r="C87" s="167"/>
      <c r="D87" s="514"/>
    </row>
    <row r="88" spans="1:24" ht="14">
      <c r="B88" s="435"/>
      <c r="C88" s="167"/>
      <c r="D88" s="514"/>
    </row>
    <row r="89" spans="1:24" ht="14">
      <c r="B89" s="435"/>
      <c r="C89" s="167"/>
      <c r="D89" s="514"/>
    </row>
    <row r="90" spans="1:24" ht="14">
      <c r="B90" s="435"/>
      <c r="C90" s="167"/>
      <c r="D90" s="514"/>
    </row>
    <row r="91" spans="1:24" ht="14">
      <c r="B91" s="435"/>
      <c r="C91" s="167"/>
      <c r="D91" s="514"/>
    </row>
    <row r="92" spans="1:24" ht="14">
      <c r="B92" s="435"/>
      <c r="C92" s="167"/>
      <c r="D92" s="514"/>
    </row>
    <row r="93" spans="1:24" ht="14">
      <c r="B93" s="435"/>
      <c r="C93" s="167"/>
      <c r="D93" s="514"/>
    </row>
  </sheetData>
  <autoFilter ref="Y21:AB21" xr:uid="{F8418936-051D-4EBD-A9A7-40599C7ECD5C}"/>
  <mergeCells count="9">
    <mergeCell ref="F49:G49"/>
    <mergeCell ref="H49:I49"/>
    <mergeCell ref="L49:V49"/>
    <mergeCell ref="B41:C42"/>
    <mergeCell ref="L43:V43"/>
    <mergeCell ref="F44:G44"/>
    <mergeCell ref="F45:G45"/>
    <mergeCell ref="F46:G46"/>
    <mergeCell ref="L48:V48"/>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8F28-8445-4FA3-8AEA-8C4DC11F73AF}">
  <sheetPr>
    <pageSetUpPr fitToPage="1"/>
  </sheetPr>
  <dimension ref="A1:AB84"/>
  <sheetViews>
    <sheetView zoomScale="70" zoomScaleNormal="70" zoomScaleSheetLayoutView="115" workbookViewId="0">
      <selection activeCell="F26" sqref="F26"/>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88" customWidth="1"/>
    <col min="25" max="25" width="8.90625" style="386" customWidth="1"/>
    <col min="26" max="26" width="11.6328125" style="386" bestFit="1" customWidth="1"/>
    <col min="27" max="27" width="42" style="386" bestFit="1" customWidth="1"/>
    <col min="28" max="28" width="7.90625" style="688"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87"/>
      <c r="I10" s="68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1146</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88"/>
      <c r="Y18" s="468">
        <v>212904</v>
      </c>
      <c r="Z18" s="468" t="s">
        <v>888</v>
      </c>
      <c r="AA18" s="468" t="s">
        <v>1077</v>
      </c>
      <c r="AB18" s="685">
        <v>8</v>
      </c>
    </row>
    <row r="19" spans="1:28" s="468" customFormat="1" ht="19.25" customHeight="1">
      <c r="A19" s="540">
        <v>1</v>
      </c>
      <c r="B19" s="584" t="s">
        <v>380</v>
      </c>
      <c r="C19" s="324" t="str">
        <f>IF(D19="","",VLOOKUP(B19,Data!$B$5:$L$502,2,FALSE))</f>
        <v>WQ78300</v>
      </c>
      <c r="D19" s="485">
        <v>2</v>
      </c>
      <c r="E19" s="525" t="s">
        <v>528</v>
      </c>
      <c r="F19" s="325">
        <f>IF(D19="","",VLOOKUP(B19,Data!$B$5:$L$502,11,FALSE))</f>
        <v>6360.77</v>
      </c>
      <c r="G19" s="326">
        <f t="shared" ref="G19:G28" si="0">IF(D19&gt;0,D19*F19,"-")</f>
        <v>12721.54</v>
      </c>
      <c r="H19" s="327" t="str">
        <f>IF(D19="","",VLOOKUP(B19,Data!$B$5:$D$502,3,FALSE))</f>
        <v>C/T</v>
      </c>
      <c r="I19" s="327" t="str">
        <f>IF(D19="","",VLOOKUP(B19,Data!$B$5:$M$502,12,FALSE))</f>
        <v>Indonesia</v>
      </c>
      <c r="J19" s="356" t="s">
        <v>1147</v>
      </c>
      <c r="K19" s="325">
        <f>IF(D19="","",VLOOKUP(B19,Data!$B$5:$E$502,4,FALSE)*D19)</f>
        <v>646</v>
      </c>
      <c r="L19" s="325">
        <f>IF(D19="","",VLOOKUP(B19,Data!$B$5:$F$502,5,FALSE)*D19)</f>
        <v>570</v>
      </c>
      <c r="M19" s="357"/>
      <c r="N19" s="358"/>
      <c r="O19" s="359"/>
      <c r="P19" s="360"/>
      <c r="Q19" s="359"/>
      <c r="R19" s="359"/>
      <c r="S19" s="360"/>
      <c r="T19" s="361"/>
      <c r="U19" s="360"/>
      <c r="V19" s="334">
        <f>IF(D19="","",VLOOKUP(B19,Data!$B$5:$J$502,9,FALSE)*D19)</f>
        <v>3.6120000000000001</v>
      </c>
      <c r="X19" s="688"/>
      <c r="Y19" s="468">
        <v>212904</v>
      </c>
      <c r="Z19" s="468" t="s">
        <v>410</v>
      </c>
      <c r="AA19" s="468" t="s">
        <v>1080</v>
      </c>
      <c r="AB19" s="685">
        <v>1</v>
      </c>
    </row>
    <row r="20" spans="1:28" s="468" customFormat="1" ht="19.25" customHeight="1">
      <c r="A20" s="540">
        <v>2</v>
      </c>
      <c r="B20" s="584" t="s">
        <v>26</v>
      </c>
      <c r="C20" s="324" t="str">
        <f>IF(D20="","",VLOOKUP(B20,Data!$B$5:$L$502,2,FALSE))</f>
        <v>ZJ73730</v>
      </c>
      <c r="D20" s="485">
        <v>1</v>
      </c>
      <c r="E20" s="312"/>
      <c r="F20" s="325">
        <f>IF(D20="","",VLOOKUP(B20,Data!$B$5:$L$502,11,FALSE))</f>
        <v>2456.2800000000002</v>
      </c>
      <c r="G20" s="326">
        <f t="shared" si="0"/>
        <v>2456.2800000000002</v>
      </c>
      <c r="H20" s="327" t="str">
        <f>IF(D20="","",VLOOKUP(B20,Data!$B$5:$D$502,3,FALSE))</f>
        <v>C/T</v>
      </c>
      <c r="I20" s="327" t="str">
        <f>IF(D20="","",VLOOKUP(B20,Data!$B$5:$M$502,12,FALSE))</f>
        <v>Indonesia</v>
      </c>
      <c r="J20" s="356" t="s">
        <v>1147</v>
      </c>
      <c r="K20" s="325">
        <f>IF(D20="","",VLOOKUP(B20,Data!$B$5:$E$502,4,FALSE)*D20)</f>
        <v>220</v>
      </c>
      <c r="L20" s="325">
        <f>IF(D20="","",VLOOKUP(B20,Data!$B$5:$F$502,5,FALSE)*D20)</f>
        <v>199</v>
      </c>
      <c r="M20" s="357"/>
      <c r="N20" s="358"/>
      <c r="O20" s="359"/>
      <c r="P20" s="360"/>
      <c r="Q20" s="359"/>
      <c r="R20" s="359"/>
      <c r="S20" s="360"/>
      <c r="T20" s="361"/>
      <c r="U20" s="360"/>
      <c r="V20" s="334">
        <f>IF(D20="","",VLOOKUP(B20,Data!$B$5:$J$502,9,FALSE)*D20)</f>
        <v>1.1850000000000001</v>
      </c>
      <c r="X20" s="688"/>
      <c r="Y20" s="468">
        <v>212904</v>
      </c>
      <c r="Z20" s="468" t="s">
        <v>410</v>
      </c>
      <c r="AA20" s="468" t="s">
        <v>1080</v>
      </c>
      <c r="AB20" s="685">
        <v>1</v>
      </c>
    </row>
    <row r="21" spans="1:28" s="468" customFormat="1" ht="19.25" customHeight="1">
      <c r="A21" s="540">
        <v>3</v>
      </c>
      <c r="B21" s="584" t="s">
        <v>355</v>
      </c>
      <c r="C21" s="324" t="str">
        <f>IF(D21="","",VLOOKUP(B21,Data!$B$5:$L$502,2,FALSE))</f>
        <v>ZF42500</v>
      </c>
      <c r="D21" s="485">
        <v>10</v>
      </c>
      <c r="E21" s="525" t="s">
        <v>529</v>
      </c>
      <c r="F21" s="325">
        <f>IF(D21="","",VLOOKUP(B21,Data!$B$5:$L$502,11,FALSE))</f>
        <v>2302.7199999999998</v>
      </c>
      <c r="G21" s="326">
        <f t="shared" si="0"/>
        <v>23027.199999999997</v>
      </c>
      <c r="H21" s="327" t="str">
        <f>IF(D21="","",VLOOKUP(B21,Data!$B$5:$D$502,3,FALSE))</f>
        <v>C/T</v>
      </c>
      <c r="I21" s="327" t="str">
        <f>IF(D21="","",VLOOKUP(B21,Data!$B$5:$M$502,12,FALSE))</f>
        <v>Indonesia</v>
      </c>
      <c r="J21" s="356" t="s">
        <v>1147</v>
      </c>
      <c r="K21" s="325">
        <f>IF(D21="","",VLOOKUP(B21,Data!$B$5:$E$502,4,FALSE)*D21)</f>
        <v>2670</v>
      </c>
      <c r="L21" s="325">
        <f>IF(D21="","",VLOOKUP(B21,Data!$B$5:$F$502,5,FALSE)*D21)</f>
        <v>2420</v>
      </c>
      <c r="M21" s="357"/>
      <c r="N21" s="358"/>
      <c r="O21" s="359"/>
      <c r="P21" s="360"/>
      <c r="Q21" s="359"/>
      <c r="R21" s="359"/>
      <c r="S21" s="360"/>
      <c r="T21" s="361"/>
      <c r="U21" s="360"/>
      <c r="V21" s="334">
        <f>IF(D21="","",VLOOKUP(B21,Data!$B$5:$J$502,9,FALSE)*D21)</f>
        <v>14.879999999999999</v>
      </c>
      <c r="X21" s="688"/>
      <c r="Y21" s="468">
        <v>212904</v>
      </c>
      <c r="Z21" s="468" t="s">
        <v>410</v>
      </c>
      <c r="AA21" s="468" t="s">
        <v>1080</v>
      </c>
      <c r="AB21" s="685">
        <v>1</v>
      </c>
    </row>
    <row r="22" spans="1:28" s="468" customFormat="1" ht="19.25" customHeight="1">
      <c r="A22" s="540">
        <v>4</v>
      </c>
      <c r="B22" s="584" t="s">
        <v>27</v>
      </c>
      <c r="C22" s="324" t="str">
        <f>IF(D22="","",VLOOKUP(B22,Data!$B$5:$L$502,2,FALSE))</f>
        <v>ZJ73750</v>
      </c>
      <c r="D22" s="485">
        <v>1</v>
      </c>
      <c r="E22" s="312"/>
      <c r="F22" s="325">
        <f>IF(D22="","",VLOOKUP(B22,Data!$B$5:$L$502,11,FALSE))</f>
        <v>2662.91</v>
      </c>
      <c r="G22" s="326">
        <f t="shared" si="0"/>
        <v>2662.91</v>
      </c>
      <c r="H22" s="327" t="str">
        <f>IF(D22="","",VLOOKUP(B22,Data!$B$5:$D$502,3,FALSE))</f>
        <v>C/T</v>
      </c>
      <c r="I22" s="327" t="str">
        <f>IF(D22="","",VLOOKUP(B22,Data!$B$5:$M$502,12,FALSE))</f>
        <v>Indonesia</v>
      </c>
      <c r="J22" s="356" t="s">
        <v>1147</v>
      </c>
      <c r="K22" s="325">
        <f>IF(D22="","",VLOOKUP(B22,Data!$B$5:$E$502,4,FALSE)*D22)</f>
        <v>267</v>
      </c>
      <c r="L22" s="325">
        <f>IF(D22="","",VLOOKUP(B22,Data!$B$5:$F$502,5,FALSE)*D22)</f>
        <v>242</v>
      </c>
      <c r="M22" s="357"/>
      <c r="N22" s="358"/>
      <c r="O22" s="359"/>
      <c r="P22" s="360"/>
      <c r="Q22" s="359"/>
      <c r="R22" s="359"/>
      <c r="S22" s="360"/>
      <c r="T22" s="361"/>
      <c r="U22" s="360"/>
      <c r="V22" s="334">
        <f>IF(D22="","",VLOOKUP(B22,Data!$B$5:$J$502,9,FALSE)*D22)</f>
        <v>1.488</v>
      </c>
      <c r="X22" s="688"/>
      <c r="Y22" s="468">
        <v>212904</v>
      </c>
      <c r="Z22" s="468" t="s">
        <v>410</v>
      </c>
      <c r="AA22" s="468" t="s">
        <v>1080</v>
      </c>
      <c r="AB22" s="685">
        <v>1</v>
      </c>
    </row>
    <row r="23" spans="1:28" s="468" customFormat="1" ht="19.25" customHeight="1">
      <c r="A23" s="540">
        <v>5</v>
      </c>
      <c r="B23" s="584" t="s">
        <v>398</v>
      </c>
      <c r="C23" s="324" t="str">
        <f>IF(D23="","",VLOOKUP(B23,Data!$B$5:$L$502,2,FALSE))</f>
        <v>ZW44790</v>
      </c>
      <c r="D23" s="485">
        <v>5</v>
      </c>
      <c r="E23" s="312" t="s">
        <v>982</v>
      </c>
      <c r="F23" s="325">
        <f>IF(D23="","",VLOOKUP(B23,Data!$B$5:$L$502,11,FALSE))</f>
        <v>2531</v>
      </c>
      <c r="G23" s="326">
        <f t="shared" si="0"/>
        <v>12655</v>
      </c>
      <c r="H23" s="327" t="str">
        <f>IF(D23="","",VLOOKUP(B23,Data!$B$5:$D$502,3,FALSE))</f>
        <v>C/T</v>
      </c>
      <c r="I23" s="327" t="str">
        <f>IF(D23="","",VLOOKUP(B23,Data!$B$5:$M$502,12,FALSE))</f>
        <v>Indonesia</v>
      </c>
      <c r="J23" s="356" t="s">
        <v>1147</v>
      </c>
      <c r="K23" s="325">
        <f>IF(D23="","",VLOOKUP(B23,Data!$B$5:$E$502,4,FALSE)*D23)</f>
        <v>1335</v>
      </c>
      <c r="L23" s="325">
        <f>IF(D23="","",VLOOKUP(B23,Data!$B$5:$F$502,5,FALSE)*D23)</f>
        <v>1210</v>
      </c>
      <c r="M23" s="357"/>
      <c r="N23" s="358"/>
      <c r="O23" s="359"/>
      <c r="P23" s="360"/>
      <c r="Q23" s="359"/>
      <c r="R23" s="359"/>
      <c r="S23" s="360"/>
      <c r="T23" s="361"/>
      <c r="U23" s="360"/>
      <c r="V23" s="334">
        <f>IF(D23="","",VLOOKUP(B23,Data!$B$5:$J$502,9,FALSE)*D23)</f>
        <v>7.4399999999999995</v>
      </c>
      <c r="X23" s="688"/>
      <c r="Y23" s="468">
        <v>212904</v>
      </c>
      <c r="Z23" s="468" t="s">
        <v>410</v>
      </c>
      <c r="AA23" s="468" t="s">
        <v>1080</v>
      </c>
      <c r="AB23" s="685">
        <v>1</v>
      </c>
    </row>
    <row r="24" spans="1:28" s="468" customFormat="1" ht="19.25" customHeight="1">
      <c r="A24" s="540">
        <v>6</v>
      </c>
      <c r="B24" s="584" t="s">
        <v>892</v>
      </c>
      <c r="C24" s="324" t="str">
        <f>IF(D24="","",VLOOKUP(B24,Data!$B$5:$L$502,2,FALSE))</f>
        <v>VCM7890</v>
      </c>
      <c r="D24" s="485">
        <v>20</v>
      </c>
      <c r="E24" s="312"/>
      <c r="F24" s="325">
        <f>IF(D24="","",VLOOKUP(B24,Data!$B$5:$L$502,11,FALSE))</f>
        <v>2253.08</v>
      </c>
      <c r="G24" s="326">
        <f t="shared" si="0"/>
        <v>45061.599999999999</v>
      </c>
      <c r="H24" s="327" t="str">
        <f>IF(D24="","",VLOOKUP(B24,Data!$B$5:$D$502,3,FALSE))</f>
        <v>C/T</v>
      </c>
      <c r="I24" s="327" t="str">
        <f>IF(D24="","",VLOOKUP(B24,Data!$B$5:$M$502,12,FALSE))</f>
        <v>Indonesia</v>
      </c>
      <c r="J24" s="356" t="s">
        <v>1147</v>
      </c>
      <c r="K24" s="325">
        <f>IF(D24="","",VLOOKUP(B24,Data!$B$5:$E$502,4,FALSE)*D24)</f>
        <v>5200</v>
      </c>
      <c r="L24" s="325">
        <f>IF(D24="","",VLOOKUP(B24,Data!$B$5:$F$502,5,FALSE)*D24)</f>
        <v>4700</v>
      </c>
      <c r="M24" s="357"/>
      <c r="N24" s="358"/>
      <c r="O24" s="359"/>
      <c r="P24" s="360"/>
      <c r="Q24" s="359"/>
      <c r="R24" s="359"/>
      <c r="S24" s="360"/>
      <c r="T24" s="361"/>
      <c r="U24" s="360"/>
      <c r="V24" s="334">
        <f>IF(D24="","",VLOOKUP(B24,Data!$B$5:$J$502,9,FALSE)*D24)</f>
        <v>28.14</v>
      </c>
      <c r="X24" s="688"/>
      <c r="Y24" s="468">
        <v>212904</v>
      </c>
      <c r="Z24" s="468" t="s">
        <v>410</v>
      </c>
      <c r="AA24" s="468" t="s">
        <v>1080</v>
      </c>
      <c r="AB24" s="685">
        <v>1</v>
      </c>
    </row>
    <row r="25" spans="1:28" s="468" customFormat="1" ht="19.25" customHeight="1">
      <c r="A25" s="540">
        <v>7</v>
      </c>
      <c r="B25" s="584" t="s">
        <v>893</v>
      </c>
      <c r="C25" s="324" t="str">
        <f>IF(D25="","",VLOOKUP(B25,Data!$B$5:$L$502,2,FALSE))</f>
        <v>VCM7900</v>
      </c>
      <c r="D25" s="485">
        <v>11</v>
      </c>
      <c r="E25" s="312"/>
      <c r="F25" s="325">
        <f>IF(D25="","",VLOOKUP(B25,Data!$B$5:$L$502,11,FALSE))</f>
        <v>2696.84</v>
      </c>
      <c r="G25" s="326">
        <f t="shared" si="0"/>
        <v>29665.24</v>
      </c>
      <c r="H25" s="327" t="str">
        <f>IF(D25="","",VLOOKUP(B25,Data!$B$5:$D$502,3,FALSE))</f>
        <v>C/T</v>
      </c>
      <c r="I25" s="327" t="str">
        <f>IF(D25="","",VLOOKUP(B25,Data!$B$5:$M$502,12,FALSE))</f>
        <v>Indonesia</v>
      </c>
      <c r="J25" s="356" t="s">
        <v>1147</v>
      </c>
      <c r="K25" s="325">
        <f>IF(D25="","",VLOOKUP(B25,Data!$B$5:$E$502,4,FALSE)*D25)</f>
        <v>2860</v>
      </c>
      <c r="L25" s="325">
        <f>IF(D25="","",VLOOKUP(B25,Data!$B$5:$F$502,5,FALSE)*D25)</f>
        <v>2585</v>
      </c>
      <c r="M25" s="357"/>
      <c r="N25" s="358"/>
      <c r="O25" s="359"/>
      <c r="P25" s="360"/>
      <c r="Q25" s="359"/>
      <c r="R25" s="359"/>
      <c r="S25" s="360"/>
      <c r="T25" s="361"/>
      <c r="U25" s="360"/>
      <c r="V25" s="334">
        <f>IF(D25="","",VLOOKUP(B25,Data!$B$5:$J$502,9,FALSE)*D25)</f>
        <v>15.477</v>
      </c>
      <c r="X25" s="688"/>
      <c r="Y25" s="468">
        <v>212904</v>
      </c>
      <c r="Z25" s="468" t="s">
        <v>410</v>
      </c>
      <c r="AA25" s="468" t="s">
        <v>1080</v>
      </c>
      <c r="AB25" s="685">
        <v>1</v>
      </c>
    </row>
    <row r="26" spans="1:28" s="468" customFormat="1" ht="19.25" customHeight="1">
      <c r="A26" s="540"/>
      <c r="B26" s="672" t="s">
        <v>1162</v>
      </c>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688"/>
    </row>
    <row r="27" spans="1:28" s="468" customFormat="1" ht="19.25" customHeight="1">
      <c r="A27" s="540">
        <v>8</v>
      </c>
      <c r="B27" s="584" t="s">
        <v>350</v>
      </c>
      <c r="C27" s="324" t="str">
        <f>IF(D27="","",VLOOKUP(B27,Data!$B$5:$L$502,2,FALSE))</f>
        <v>ZU05460</v>
      </c>
      <c r="D27" s="485">
        <v>8</v>
      </c>
      <c r="E27" s="312"/>
      <c r="F27" s="325">
        <f>IF(D27="","",VLOOKUP(B27,Data!$B$5:$L$502,11,FALSE))</f>
        <v>5913.05</v>
      </c>
      <c r="G27" s="326">
        <f t="shared" si="0"/>
        <v>47304.4</v>
      </c>
      <c r="H27" s="327" t="str">
        <f>IF(D27="","",VLOOKUP(B27,Data!$B$5:$D$502,3,FALSE))</f>
        <v>C/T</v>
      </c>
      <c r="I27" s="327" t="str">
        <f>IF(D27="","",VLOOKUP(B27,Data!$B$5:$M$502,12,FALSE))</f>
        <v>Indonesia</v>
      </c>
      <c r="J27" s="356" t="s">
        <v>1163</v>
      </c>
      <c r="K27" s="325">
        <f>IF(D27="","",VLOOKUP(B27,Data!$B$5:$E$502,4,FALSE)*D27)</f>
        <v>2704</v>
      </c>
      <c r="L27" s="325">
        <f>IF(D27="","",VLOOKUP(B27,Data!$B$5:$F$502,5,FALSE)*D27)</f>
        <v>2376</v>
      </c>
      <c r="M27" s="357"/>
      <c r="N27" s="358"/>
      <c r="O27" s="359"/>
      <c r="P27" s="360"/>
      <c r="Q27" s="359"/>
      <c r="R27" s="359"/>
      <c r="S27" s="360"/>
      <c r="T27" s="361"/>
      <c r="U27" s="360"/>
      <c r="V27" s="334">
        <f>IF(D27="","",VLOOKUP(B27,Data!$B$5:$J$502,9,FALSE)*D27)</f>
        <v>14.448</v>
      </c>
      <c r="X27" s="688"/>
    </row>
    <row r="28" spans="1:28" s="468" customFormat="1" ht="19.25" customHeight="1">
      <c r="A28" s="540">
        <v>9</v>
      </c>
      <c r="B28" s="584" t="s">
        <v>321</v>
      </c>
      <c r="C28" s="324" t="str">
        <f>IF(D28="","",VLOOKUP(B28,Data!$B$5:$L$502,2,FALSE))</f>
        <v>ZV78180</v>
      </c>
      <c r="D28" s="485">
        <v>1</v>
      </c>
      <c r="E28" s="312"/>
      <c r="F28" s="325">
        <f>IF(D28="","",VLOOKUP(B28,Data!$B$5:$L$502,11,FALSE))</f>
        <v>8031.74</v>
      </c>
      <c r="G28" s="326">
        <f t="shared" si="0"/>
        <v>8031.74</v>
      </c>
      <c r="H28" s="327" t="str">
        <f>IF(D28="","",VLOOKUP(B28,Data!$B$5:$D$502,3,FALSE))</f>
        <v>C/T</v>
      </c>
      <c r="I28" s="327" t="str">
        <f>IF(D28="","",VLOOKUP(B28,Data!$B$5:$M$502,12,FALSE))</f>
        <v>Indonesia</v>
      </c>
      <c r="J28" s="356" t="s">
        <v>1163</v>
      </c>
      <c r="K28" s="325">
        <f>IF(D28="","",VLOOKUP(B28,Data!$B$5:$E$502,4,FALSE)*D28)</f>
        <v>345</v>
      </c>
      <c r="L28" s="325">
        <f>IF(D28="","",VLOOKUP(B28,Data!$B$5:$F$502,5,FALSE)*D28)</f>
        <v>304</v>
      </c>
      <c r="M28" s="357"/>
      <c r="N28" s="358"/>
      <c r="O28" s="359"/>
      <c r="P28" s="360"/>
      <c r="Q28" s="359"/>
      <c r="R28" s="359"/>
      <c r="S28" s="360"/>
      <c r="T28" s="361"/>
      <c r="U28" s="360"/>
      <c r="V28" s="334">
        <f>IF(D28="","",VLOOKUP(B28,Data!$B$5:$J$502,9,FALSE)*D28)</f>
        <v>1.806</v>
      </c>
      <c r="X28" s="688"/>
    </row>
    <row r="29" spans="1:28" s="468" customFormat="1" ht="19.25" customHeight="1">
      <c r="A29" s="540">
        <v>10</v>
      </c>
      <c r="B29" s="584" t="s">
        <v>409</v>
      </c>
      <c r="C29" s="324" t="str">
        <f>IF(D29="","",VLOOKUP(B29,Data!$B$5:$L$502,2,FALSE))</f>
        <v>ZU62650</v>
      </c>
      <c r="D29" s="485">
        <v>10</v>
      </c>
      <c r="E29" s="312"/>
      <c r="F29" s="325">
        <f>IF(D29="","",VLOOKUP(B29,Data!$B$5:$L$502,11,FALSE))</f>
        <v>6876.72</v>
      </c>
      <c r="G29" s="326">
        <f>IF(D29&gt;0,D29*F29,"-")</f>
        <v>68767.199999999997</v>
      </c>
      <c r="H29" s="327" t="str">
        <f>IF(D29="","",VLOOKUP(B29,Data!$B$5:$D$502,3,FALSE))</f>
        <v>C/T</v>
      </c>
      <c r="I29" s="327" t="str">
        <f>IF(D29="","",VLOOKUP(B29,Data!$B$5:$M$502,12,FALSE))</f>
        <v>Indonesia</v>
      </c>
      <c r="J29" s="356" t="s">
        <v>1147</v>
      </c>
      <c r="K29" s="325">
        <f>IF(D29="","",VLOOKUP(B29,Data!$B$5:$E$502,4,FALSE)*D29)</f>
        <v>3380</v>
      </c>
      <c r="L29" s="325">
        <f>IF(D29="","",VLOOKUP(B29,Data!$B$5:$F$502,5,FALSE)*D29)</f>
        <v>3040</v>
      </c>
      <c r="M29" s="357"/>
      <c r="N29" s="358"/>
      <c r="O29" s="359"/>
      <c r="P29" s="360"/>
      <c r="Q29" s="359"/>
      <c r="R29" s="359"/>
      <c r="S29" s="360"/>
      <c r="T29" s="361"/>
      <c r="U29" s="360"/>
      <c r="V29" s="334">
        <f>IF(D29="","",VLOOKUP(B29,Data!$B$5:$J$502,9,FALSE)*D29)</f>
        <v>18.060000000000002</v>
      </c>
      <c r="X29" s="688"/>
      <c r="Y29" s="468">
        <v>212904</v>
      </c>
      <c r="Z29" s="468" t="s">
        <v>410</v>
      </c>
      <c r="AA29" s="468" t="s">
        <v>1080</v>
      </c>
      <c r="AB29" s="685">
        <v>1</v>
      </c>
    </row>
    <row r="30" spans="1:28" s="468" customFormat="1" ht="19.25" customHeight="1">
      <c r="A30" s="540"/>
      <c r="B30" s="584"/>
      <c r="C30" s="324" t="str">
        <f>IF(D30="","",VLOOKUP(B30,Data!$B$5:$L$502,2,FALSE))</f>
        <v/>
      </c>
      <c r="D30" s="485"/>
      <c r="E30" s="312"/>
      <c r="F30" s="325" t="str">
        <f>IF(D30="","",VLOOKUP(B30,Data!$B$5:$L$502,11,FALSE))</f>
        <v/>
      </c>
      <c r="G30" s="326" t="str">
        <f>IF(D30&gt;0,D30*F30,"-")</f>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688"/>
      <c r="Y30" s="468">
        <v>212904</v>
      </c>
      <c r="Z30" s="468" t="s">
        <v>410</v>
      </c>
      <c r="AA30" s="468" t="s">
        <v>1080</v>
      </c>
      <c r="AB30" s="685">
        <v>1</v>
      </c>
    </row>
    <row r="31" spans="1:28" s="468" customFormat="1" ht="19.25" customHeight="1">
      <c r="A31" s="540"/>
      <c r="B31" s="499"/>
      <c r="C31" s="324" t="str">
        <f>IF(D31="","",VLOOKUP(B31,Data!$B$5:$L$502,2,FALSE))</f>
        <v/>
      </c>
      <c r="D31" s="485"/>
      <c r="E31" s="312"/>
      <c r="F31" s="325" t="str">
        <f>IF(D31="","",VLOOKUP(B31,Data!$B$5:$L$502,11,FALSE))</f>
        <v/>
      </c>
      <c r="G31" s="326" t="str">
        <f>IF(D31&gt;0,D31*F31,"-")</f>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688"/>
    </row>
    <row r="32" spans="1:28" s="440" customFormat="1" ht="17.5" customHeight="1">
      <c r="A32" s="540"/>
      <c r="B32" s="784"/>
      <c r="C32" s="785"/>
      <c r="D32" s="510">
        <f>SUM(D17:D31)</f>
        <v>69</v>
      </c>
      <c r="E32" s="463"/>
      <c r="F32" s="351"/>
      <c r="G32" s="351">
        <f>SUM(G17:G31)</f>
        <v>252353.11</v>
      </c>
      <c r="H32" s="462"/>
      <c r="I32" s="462"/>
      <c r="J32" s="462"/>
      <c r="K32" s="351">
        <f>SUM(K17:K31)</f>
        <v>19627</v>
      </c>
      <c r="L32" s="351">
        <f>SUM(L17:L31)</f>
        <v>17646</v>
      </c>
      <c r="M32" s="351">
        <f>SUM(M18:M31)</f>
        <v>0</v>
      </c>
      <c r="N32" s="351" t="e">
        <f>SUM(#REF!)</f>
        <v>#REF!</v>
      </c>
      <c r="O32" s="351">
        <f>SUM(O18:O31)</f>
        <v>0</v>
      </c>
      <c r="P32" s="351">
        <f>SUM(P18:P31)</f>
        <v>0</v>
      </c>
      <c r="Q32" s="351" t="e">
        <f>SUM(#REF!)</f>
        <v>#REF!</v>
      </c>
      <c r="R32" s="351">
        <f>SUM(R18:R31)</f>
        <v>0</v>
      </c>
      <c r="S32" s="351">
        <f>SUM(S18:S31)</f>
        <v>0</v>
      </c>
      <c r="T32" s="351"/>
      <c r="U32" s="351">
        <f>SUM(U18:U31)</f>
        <v>0</v>
      </c>
      <c r="V32" s="354">
        <f>SUM(V17:V31)</f>
        <v>106.53599999999999</v>
      </c>
      <c r="X32" s="623"/>
    </row>
    <row r="33" spans="1:28" ht="16.5" customHeight="1">
      <c r="A33" s="540"/>
      <c r="B33" s="786"/>
      <c r="C33" s="787"/>
      <c r="D33" s="511"/>
      <c r="E33" s="412"/>
      <c r="F33" s="183" t="s">
        <v>821</v>
      </c>
      <c r="G33" s="180"/>
      <c r="H33" s="442"/>
      <c r="I33" s="442"/>
      <c r="J33" s="442"/>
      <c r="K33" s="184"/>
      <c r="L33" s="180"/>
      <c r="M33" s="414"/>
      <c r="N33" s="413"/>
      <c r="O33" s="413"/>
      <c r="P33" s="413"/>
      <c r="Q33" s="413"/>
      <c r="R33" s="413"/>
      <c r="S33" s="413"/>
      <c r="T33" s="414"/>
      <c r="U33" s="414"/>
      <c r="V33" s="182"/>
    </row>
    <row r="34" spans="1:28" ht="13">
      <c r="A34" s="393" t="s">
        <v>530</v>
      </c>
      <c r="B34" s="394"/>
      <c r="C34" s="444"/>
      <c r="D34" s="512" t="s">
        <v>538</v>
      </c>
      <c r="E34" s="407"/>
      <c r="F34" s="80" t="s">
        <v>83</v>
      </c>
      <c r="G34" s="84"/>
      <c r="H34" s="423" t="s">
        <v>84</v>
      </c>
      <c r="I34" s="446"/>
      <c r="J34" s="175" t="s">
        <v>85</v>
      </c>
      <c r="K34" s="175"/>
      <c r="L34" s="765" t="s">
        <v>86</v>
      </c>
      <c r="M34" s="766"/>
      <c r="N34" s="766"/>
      <c r="O34" s="766"/>
      <c r="P34" s="766"/>
      <c r="Q34" s="766"/>
      <c r="R34" s="766"/>
      <c r="S34" s="766"/>
      <c r="T34" s="766"/>
      <c r="U34" s="766"/>
      <c r="V34" s="767"/>
    </row>
    <row r="35" spans="1:28" ht="13">
      <c r="A35" s="400" t="s">
        <v>531</v>
      </c>
      <c r="C35" s="409"/>
      <c r="D35" s="501" t="s">
        <v>88</v>
      </c>
      <c r="F35" s="768"/>
      <c r="G35" s="769"/>
      <c r="H35" s="400" t="s">
        <v>89</v>
      </c>
      <c r="I35" s="447"/>
      <c r="J35" s="177" t="s">
        <v>90</v>
      </c>
      <c r="K35" s="177"/>
      <c r="L35" s="173"/>
      <c r="V35" s="178"/>
    </row>
    <row r="36" spans="1:28">
      <c r="A36" s="400" t="s">
        <v>532</v>
      </c>
      <c r="C36" s="401"/>
      <c r="F36" s="768"/>
      <c r="G36" s="769"/>
      <c r="H36" s="400"/>
      <c r="I36" s="447"/>
      <c r="J36" s="177" t="s">
        <v>94</v>
      </c>
      <c r="K36" s="177"/>
      <c r="L36" s="173"/>
      <c r="V36" s="178"/>
    </row>
    <row r="37" spans="1:28" ht="12" customHeight="1">
      <c r="A37" s="412"/>
      <c r="B37" s="413"/>
      <c r="C37" s="448"/>
      <c r="D37" s="501" t="s">
        <v>95</v>
      </c>
      <c r="F37" s="768"/>
      <c r="G37" s="769"/>
      <c r="H37" s="400" t="s">
        <v>96</v>
      </c>
      <c r="I37" s="447"/>
      <c r="J37" s="177"/>
      <c r="K37" s="177"/>
      <c r="L37" s="173"/>
      <c r="V37" s="178"/>
    </row>
    <row r="38" spans="1:28" ht="16.5">
      <c r="A38" s="393" t="s">
        <v>97</v>
      </c>
      <c r="B38" s="407"/>
      <c r="C38" s="395"/>
      <c r="D38" s="501" t="s">
        <v>98</v>
      </c>
      <c r="F38" s="88" t="s">
        <v>99</v>
      </c>
      <c r="G38" s="85"/>
      <c r="H38" s="400" t="s">
        <v>89</v>
      </c>
      <c r="I38" s="447"/>
      <c r="J38" s="177" t="s">
        <v>100</v>
      </c>
      <c r="K38" s="177"/>
      <c r="L38" s="173"/>
      <c r="V38" s="178"/>
      <c r="Y38" s="468">
        <v>213797</v>
      </c>
      <c r="Z38" s="468" t="s">
        <v>35</v>
      </c>
      <c r="AA38" s="468" t="s">
        <v>1084</v>
      </c>
      <c r="AB38" s="685">
        <v>2</v>
      </c>
    </row>
    <row r="39" spans="1:28" ht="14.25" customHeight="1">
      <c r="A39" s="400" t="s">
        <v>546</v>
      </c>
      <c r="C39" s="401"/>
      <c r="D39" s="501" t="s">
        <v>101</v>
      </c>
      <c r="F39" s="89"/>
      <c r="G39" s="187"/>
      <c r="H39" s="400" t="s">
        <v>102</v>
      </c>
      <c r="I39" s="447"/>
      <c r="J39" s="177" t="s">
        <v>533</v>
      </c>
      <c r="K39" s="177"/>
      <c r="L39" s="770" t="s">
        <v>104</v>
      </c>
      <c r="M39" s="771"/>
      <c r="N39" s="771"/>
      <c r="O39" s="771"/>
      <c r="P39" s="771"/>
      <c r="Q39" s="771"/>
      <c r="R39" s="771"/>
      <c r="S39" s="771"/>
      <c r="T39" s="771"/>
      <c r="U39" s="771"/>
      <c r="V39" s="772"/>
      <c r="Y39" s="468">
        <v>213797</v>
      </c>
      <c r="Z39" s="468" t="s">
        <v>395</v>
      </c>
      <c r="AA39" s="468" t="s">
        <v>1085</v>
      </c>
      <c r="AB39" s="685">
        <v>4</v>
      </c>
    </row>
    <row r="40" spans="1:28" ht="16.25" customHeight="1">
      <c r="A40" s="412"/>
      <c r="B40" s="413"/>
      <c r="C40" s="414"/>
      <c r="D40" s="513"/>
      <c r="E40" s="413"/>
      <c r="F40" s="778" t="s">
        <v>1174</v>
      </c>
      <c r="G40" s="782"/>
      <c r="H40" s="778" t="s">
        <v>1173</v>
      </c>
      <c r="I40" s="782"/>
      <c r="J40" s="181" t="s">
        <v>105</v>
      </c>
      <c r="K40" s="181"/>
      <c r="L40" s="762" t="s">
        <v>106</v>
      </c>
      <c r="M40" s="763"/>
      <c r="N40" s="763"/>
      <c r="O40" s="763"/>
      <c r="P40" s="763"/>
      <c r="Q40" s="763"/>
      <c r="R40" s="763"/>
      <c r="S40" s="763"/>
      <c r="T40" s="763"/>
      <c r="U40" s="763"/>
      <c r="V40" s="764"/>
      <c r="Y40" s="468">
        <v>213797</v>
      </c>
      <c r="Z40" s="468" t="s">
        <v>562</v>
      </c>
      <c r="AA40" s="468" t="s">
        <v>1079</v>
      </c>
      <c r="AB40" s="685">
        <v>1</v>
      </c>
    </row>
    <row r="41" spans="1:28" ht="18" customHeight="1">
      <c r="Y41" s="468">
        <v>213797</v>
      </c>
      <c r="Z41" s="468" t="s">
        <v>410</v>
      </c>
      <c r="AA41" s="468" t="s">
        <v>1080</v>
      </c>
      <c r="AB41" s="685">
        <v>2</v>
      </c>
    </row>
    <row r="42" spans="1:28" ht="18" customHeight="1">
      <c r="Y42" s="468">
        <v>213797</v>
      </c>
      <c r="Z42" s="468" t="s">
        <v>41</v>
      </c>
      <c r="AA42" s="468" t="s">
        <v>1139</v>
      </c>
      <c r="AB42" s="685">
        <v>2</v>
      </c>
    </row>
    <row r="43" spans="1:28" ht="18" customHeight="1">
      <c r="Y43" s="468"/>
      <c r="Z43" s="468"/>
      <c r="AA43" s="468"/>
      <c r="AB43" s="685"/>
    </row>
    <row r="44" spans="1:28" ht="35" customHeight="1">
      <c r="Y44" s="440"/>
      <c r="Z44" s="440"/>
      <c r="AA44" s="440"/>
      <c r="AB44" s="623">
        <v>33</v>
      </c>
    </row>
    <row r="45" spans="1:28" s="460" customFormat="1" ht="17.25" customHeight="1">
      <c r="A45" s="203" t="s">
        <v>942</v>
      </c>
      <c r="B45" s="169"/>
      <c r="C45" s="203" t="s">
        <v>597</v>
      </c>
      <c r="D45" s="500"/>
      <c r="E45" s="168"/>
      <c r="F45" s="203" t="s">
        <v>936</v>
      </c>
      <c r="G45" s="169"/>
      <c r="H45" s="203" t="s">
        <v>597</v>
      </c>
      <c r="K45" s="225"/>
      <c r="L45" s="225"/>
      <c r="V45" s="226"/>
      <c r="X45" s="624"/>
      <c r="AB45" s="624"/>
    </row>
    <row r="46" spans="1:28" s="460" customFormat="1" ht="17.25" customHeight="1">
      <c r="A46" s="203" t="s">
        <v>943</v>
      </c>
      <c r="B46" s="169"/>
      <c r="C46" s="203" t="s">
        <v>947</v>
      </c>
      <c r="D46" s="500"/>
      <c r="E46" s="168"/>
      <c r="F46" s="203" t="s">
        <v>937</v>
      </c>
      <c r="G46" s="169"/>
      <c r="H46" s="203" t="s">
        <v>947</v>
      </c>
      <c r="K46" s="225"/>
      <c r="L46" s="225"/>
      <c r="V46" s="226"/>
      <c r="X46" s="624"/>
      <c r="AB46" s="624"/>
    </row>
    <row r="47" spans="1:28" s="460" customFormat="1" ht="17.25" customHeight="1">
      <c r="A47" s="203" t="s">
        <v>944</v>
      </c>
      <c r="B47" s="169"/>
      <c r="C47" s="203" t="s">
        <v>947</v>
      </c>
      <c r="D47" s="500"/>
      <c r="E47" s="168"/>
      <c r="F47" s="203" t="s">
        <v>938</v>
      </c>
      <c r="G47" s="169"/>
      <c r="H47" s="203" t="s">
        <v>597</v>
      </c>
      <c r="K47" s="225"/>
      <c r="L47" s="225"/>
      <c r="V47" s="226"/>
      <c r="X47" s="624"/>
      <c r="AB47" s="624"/>
    </row>
    <row r="48" spans="1:28" s="460" customFormat="1" ht="17.25" customHeight="1">
      <c r="A48" s="203" t="s">
        <v>945</v>
      </c>
      <c r="B48" s="169"/>
      <c r="C48" s="203" t="s">
        <v>597</v>
      </c>
      <c r="D48" s="500"/>
      <c r="E48" s="168"/>
      <c r="F48" s="203" t="s">
        <v>939</v>
      </c>
      <c r="G48" s="169"/>
      <c r="H48" s="203" t="s">
        <v>597</v>
      </c>
      <c r="K48" s="225"/>
      <c r="L48" s="225"/>
      <c r="V48" s="226"/>
      <c r="X48" s="624"/>
      <c r="AB48" s="624"/>
    </row>
    <row r="49" spans="1:28" s="460" customFormat="1" ht="17.25" customHeight="1">
      <c r="A49" s="203" t="s">
        <v>946</v>
      </c>
      <c r="B49" s="169"/>
      <c r="C49" s="203" t="s">
        <v>597</v>
      </c>
      <c r="D49" s="500"/>
      <c r="E49" s="168"/>
      <c r="F49" s="203" t="s">
        <v>941</v>
      </c>
      <c r="G49" s="169"/>
      <c r="H49" s="203" t="s">
        <v>597</v>
      </c>
      <c r="K49" s="225"/>
      <c r="L49" s="225"/>
      <c r="V49" s="226"/>
      <c r="X49" s="624"/>
      <c r="AB49" s="624"/>
    </row>
    <row r="50" spans="1:28" ht="20">
      <c r="A50" s="168"/>
      <c r="B50" s="168"/>
      <c r="C50" s="168"/>
      <c r="D50" s="500"/>
      <c r="E50" s="168"/>
      <c r="F50" s="203" t="s">
        <v>940</v>
      </c>
      <c r="H50" s="203" t="s">
        <v>597</v>
      </c>
      <c r="Y50" s="460"/>
      <c r="Z50" s="460"/>
      <c r="AA50" s="460"/>
    </row>
    <row r="51" spans="1:28" ht="20">
      <c r="A51" s="459"/>
      <c r="B51" s="435"/>
      <c r="C51" s="167"/>
      <c r="D51" s="514"/>
      <c r="X51" s="386"/>
      <c r="Y51" s="460"/>
      <c r="Z51" s="460"/>
      <c r="AA51" s="460"/>
      <c r="AB51" s="685"/>
    </row>
    <row r="52" spans="1:28" ht="20">
      <c r="A52" s="450"/>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35"/>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7" ht="20">
      <c r="A65" s="452"/>
      <c r="B65" s="435"/>
      <c r="C65" s="167"/>
      <c r="D65" s="514"/>
      <c r="X65" s="386"/>
      <c r="Y65" s="460"/>
      <c r="Z65" s="460"/>
      <c r="AA65" s="460"/>
    </row>
    <row r="66" spans="1:27" ht="20">
      <c r="A66" s="452"/>
      <c r="B66" s="435"/>
      <c r="C66" s="167"/>
      <c r="D66" s="514"/>
      <c r="X66" s="386"/>
      <c r="Y66" s="460"/>
      <c r="Z66" s="460"/>
      <c r="AA66" s="460"/>
    </row>
    <row r="67" spans="1:27" ht="20">
      <c r="A67" s="452"/>
      <c r="B67" s="435"/>
      <c r="C67" s="167"/>
      <c r="D67" s="514"/>
      <c r="X67" s="386"/>
      <c r="Y67" s="460"/>
      <c r="Z67" s="460"/>
      <c r="AA67" s="460"/>
    </row>
    <row r="68" spans="1:27" ht="14">
      <c r="A68" s="452"/>
      <c r="B68" s="435"/>
      <c r="C68" s="167"/>
      <c r="D68" s="514"/>
      <c r="X68" s="386"/>
    </row>
    <row r="69" spans="1:27" ht="14">
      <c r="A69" s="452"/>
      <c r="B69" s="435"/>
      <c r="C69" s="167"/>
      <c r="D69" s="514"/>
      <c r="X69" s="386"/>
    </row>
    <row r="70" spans="1:27" ht="14">
      <c r="A70" s="452"/>
      <c r="B70" s="435"/>
      <c r="C70" s="167"/>
      <c r="D70" s="514"/>
      <c r="X70" s="386"/>
    </row>
    <row r="71" spans="1:27" ht="14">
      <c r="A71" s="452"/>
      <c r="B71" s="435"/>
      <c r="C71" s="167"/>
      <c r="D71" s="514"/>
      <c r="X71" s="386"/>
    </row>
    <row r="72" spans="1:27" ht="14">
      <c r="A72" s="435"/>
      <c r="B72" s="435"/>
      <c r="C72" s="167"/>
      <c r="D72" s="514"/>
      <c r="X72" s="386"/>
    </row>
    <row r="73" spans="1:27" ht="14">
      <c r="B73" s="435"/>
      <c r="C73" s="167"/>
      <c r="D73" s="514"/>
      <c r="X73" s="632"/>
    </row>
    <row r="74" spans="1:27" ht="14">
      <c r="B74" s="435"/>
      <c r="C74" s="167"/>
      <c r="D74" s="514"/>
    </row>
    <row r="75" spans="1:27" ht="14">
      <c r="B75" s="435"/>
      <c r="C75" s="167"/>
      <c r="D75" s="514"/>
    </row>
    <row r="76" spans="1:27" ht="14">
      <c r="B76" s="435"/>
      <c r="C76" s="167"/>
      <c r="D76" s="514"/>
    </row>
    <row r="77" spans="1:27" ht="14">
      <c r="B77" s="435"/>
      <c r="C77" s="167"/>
      <c r="D77" s="514"/>
    </row>
    <row r="78" spans="1:27" ht="14">
      <c r="B78" s="435"/>
      <c r="C78" s="167"/>
      <c r="D78" s="514"/>
    </row>
    <row r="79" spans="1:27" ht="14">
      <c r="B79" s="435"/>
      <c r="C79" s="167"/>
      <c r="D79" s="514"/>
    </row>
    <row r="80" spans="1:27" ht="14">
      <c r="B80" s="435"/>
      <c r="C80" s="167"/>
      <c r="D80" s="514"/>
    </row>
    <row r="81" spans="2:4" ht="14">
      <c r="B81" s="435"/>
      <c r="C81" s="167"/>
      <c r="D81" s="514"/>
    </row>
    <row r="82" spans="2:4" ht="14">
      <c r="B82" s="435"/>
      <c r="C82" s="167"/>
      <c r="D82" s="514"/>
    </row>
    <row r="83" spans="2:4" ht="14">
      <c r="B83" s="435"/>
      <c r="C83" s="167"/>
      <c r="D83" s="514"/>
    </row>
    <row r="84" spans="2:4" ht="14">
      <c r="B84" s="435"/>
      <c r="C84" s="167"/>
      <c r="D84" s="514"/>
    </row>
  </sheetData>
  <mergeCells count="9">
    <mergeCell ref="F40:G40"/>
    <mergeCell ref="H40:I40"/>
    <mergeCell ref="L40:V40"/>
    <mergeCell ref="B32:C33"/>
    <mergeCell ref="L34:V34"/>
    <mergeCell ref="F35:G35"/>
    <mergeCell ref="F36:G36"/>
    <mergeCell ref="F37:G37"/>
    <mergeCell ref="L39:V39"/>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80676-7E0B-4D28-91F7-B7EBED4BABDA}">
  <sheetPr>
    <pageSetUpPr fitToPage="1"/>
  </sheetPr>
  <dimension ref="A1:AB81"/>
  <sheetViews>
    <sheetView zoomScale="70" zoomScaleNormal="70" zoomScaleSheetLayoutView="115" workbookViewId="0">
      <selection activeCell="F23" sqref="F23"/>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88" customWidth="1"/>
    <col min="25" max="25" width="8.90625" style="386" customWidth="1"/>
    <col min="26" max="26" width="11.6328125" style="386" bestFit="1" customWidth="1"/>
    <col min="27" max="27" width="42" style="386" bestFit="1" customWidth="1"/>
    <col min="28" max="28" width="7.90625" style="688"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87"/>
      <c r="I10" s="68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85"/>
      <c r="E18" s="312"/>
      <c r="F18" s="325" t="str">
        <f>IF(D18="","",VLOOKUP(B18,Data!$B$5:$L$502,11,FALSE))</f>
        <v/>
      </c>
      <c r="G18" s="326" t="str">
        <f>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688"/>
    </row>
    <row r="19" spans="1:28" s="468" customFormat="1" ht="19.25" customHeight="1">
      <c r="A19" s="540"/>
      <c r="B19" s="584" t="s">
        <v>409</v>
      </c>
      <c r="C19" s="324" t="str">
        <f>IF(D19="","",VLOOKUP(B19,Data!$B$5:$L$502,2,FALSE))</f>
        <v>ZU62650</v>
      </c>
      <c r="D19" s="485">
        <v>14</v>
      </c>
      <c r="E19" s="525" t="s">
        <v>528</v>
      </c>
      <c r="F19" s="325">
        <f>IF(D19="","",VLOOKUP(B19,Data!$B$5:$L$502,11,FALSE))</f>
        <v>6876.72</v>
      </c>
      <c r="G19" s="326">
        <f>IF(D19&gt;0,D19*F19,"-")</f>
        <v>96274.08</v>
      </c>
      <c r="H19" s="327" t="str">
        <f>IF(D19="","",VLOOKUP(B19,Data!$B$5:$D$502,3,FALSE))</f>
        <v>C/T</v>
      </c>
      <c r="I19" s="327" t="str">
        <f>IF(D19="","",VLOOKUP(B19,Data!$B$5:$M$502,12,FALSE))</f>
        <v>Indonesia</v>
      </c>
      <c r="J19" s="356" t="s">
        <v>1163</v>
      </c>
      <c r="K19" s="325">
        <f>IF(D19="","",VLOOKUP(B19,Data!$B$5:$E$502,4,FALSE)*D19)</f>
        <v>4732</v>
      </c>
      <c r="L19" s="325">
        <f>IF(D19="","",VLOOKUP(B19,Data!$B$5:$F$502,5,FALSE)*D19)</f>
        <v>4256</v>
      </c>
      <c r="M19" s="357"/>
      <c r="N19" s="358"/>
      <c r="O19" s="359"/>
      <c r="P19" s="360"/>
      <c r="Q19" s="359"/>
      <c r="R19" s="359"/>
      <c r="S19" s="360"/>
      <c r="T19" s="361"/>
      <c r="U19" s="360"/>
      <c r="V19" s="334">
        <f>IF(D19="","",VLOOKUP(B19,Data!$B$5:$J$502,9,FALSE)*D19)</f>
        <v>25.283999999999999</v>
      </c>
      <c r="X19" s="688"/>
    </row>
    <row r="20" spans="1:28" s="468" customFormat="1" ht="19.25" customHeight="1">
      <c r="A20" s="540"/>
      <c r="B20" s="584" t="s">
        <v>361</v>
      </c>
      <c r="C20" s="324" t="str">
        <f>IF(D20="","",VLOOKUP(B20,Data!$B$5:$L$502,2,FALSE))</f>
        <v>WQ78290</v>
      </c>
      <c r="D20" s="485">
        <v>6</v>
      </c>
      <c r="E20" s="312"/>
      <c r="F20" s="325">
        <f>IF(D20="","",VLOOKUP(B20,Data!$B$5:$L$502,11,FALSE))</f>
        <v>4283.7299999999996</v>
      </c>
      <c r="G20" s="326">
        <f t="shared" ref="G20:G25" si="0">IF(D20&gt;0,D20*F20,"-")</f>
        <v>25702.379999999997</v>
      </c>
      <c r="H20" s="327" t="str">
        <f>IF(D20="","",VLOOKUP(B20,Data!$B$5:$D$502,3,FALSE))</f>
        <v>C/T</v>
      </c>
      <c r="I20" s="327" t="str">
        <f>IF(D20="","",VLOOKUP(B20,Data!$B$5:$M$502,12,FALSE))</f>
        <v>Indonesia</v>
      </c>
      <c r="J20" s="356" t="s">
        <v>1163</v>
      </c>
      <c r="K20" s="325">
        <f>IF(D20="","",VLOOKUP(B20,Data!$B$5:$E$502,4,FALSE)*D20)</f>
        <v>1830</v>
      </c>
      <c r="L20" s="325">
        <f>IF(D20="","",VLOOKUP(B20,Data!$B$5:$F$502,5,FALSE)*D20)</f>
        <v>1614</v>
      </c>
      <c r="M20" s="357"/>
      <c r="N20" s="358"/>
      <c r="O20" s="359"/>
      <c r="P20" s="360"/>
      <c r="Q20" s="359"/>
      <c r="R20" s="359"/>
      <c r="S20" s="360"/>
      <c r="T20" s="361"/>
      <c r="U20" s="360"/>
      <c r="V20" s="334">
        <f>IF(D20="","",VLOOKUP(B20,Data!$B$5:$J$502,9,FALSE)*D20)</f>
        <v>9.2040000000000006</v>
      </c>
      <c r="X20" s="688"/>
      <c r="Y20" s="468">
        <v>212904</v>
      </c>
      <c r="Z20" s="468" t="s">
        <v>410</v>
      </c>
      <c r="AA20" s="468" t="s">
        <v>1080</v>
      </c>
      <c r="AB20" s="685">
        <v>1</v>
      </c>
    </row>
    <row r="21" spans="1:28" s="468" customFormat="1" ht="19.25" customHeight="1">
      <c r="A21" s="540"/>
      <c r="B21" s="584"/>
      <c r="C21" s="324" t="str">
        <f>IF(D21="","",VLOOKUP(B21,Data!$B$5:$L$502,2,FALSE))</f>
        <v/>
      </c>
      <c r="D21" s="485"/>
      <c r="E21" s="525" t="s">
        <v>529</v>
      </c>
      <c r="F21" s="325" t="str">
        <f>IF(D21="","",VLOOKUP(B21,Data!$B$5:$L$502,11,FALSE))</f>
        <v/>
      </c>
      <c r="G21" s="326" t="str">
        <f t="shared" si="0"/>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688"/>
      <c r="Y21" s="468">
        <v>212904</v>
      </c>
      <c r="Z21" s="468" t="s">
        <v>410</v>
      </c>
      <c r="AA21" s="468" t="s">
        <v>1080</v>
      </c>
      <c r="AB21" s="685">
        <v>1</v>
      </c>
    </row>
    <row r="22" spans="1:28" s="468" customFormat="1" ht="19.25" customHeight="1">
      <c r="A22" s="540"/>
      <c r="B22" s="584"/>
      <c r="C22" s="324" t="str">
        <f>IF(D22="","",VLOOKUP(B22,Data!$B$5:$L$502,2,FALSE))</f>
        <v/>
      </c>
      <c r="D22" s="485"/>
      <c r="E22" s="312"/>
      <c r="F22" s="325" t="str">
        <f>IF(D22="","",VLOOKUP(B22,Data!$B$5:$L$502,11,FALSE))</f>
        <v/>
      </c>
      <c r="G22" s="326" t="str">
        <f t="shared" si="0"/>
        <v>-</v>
      </c>
      <c r="H22" s="327" t="str">
        <f>IF(D22="","",VLOOKUP(B22,Data!$B$5:$D$502,3,FALSE))</f>
        <v/>
      </c>
      <c r="I22" s="327" t="str">
        <f>IF(D22="","",VLOOKUP(B22,Data!$B$5:$M$502,12,FALSE))</f>
        <v/>
      </c>
      <c r="J22" s="356"/>
      <c r="K22" s="325" t="str">
        <f>IF(D22="","",VLOOKUP(B22,Data!$B$5:$E$502,4,FALSE)*D22)</f>
        <v/>
      </c>
      <c r="L22" s="325" t="str">
        <f>IF(D22="","",VLOOKUP(B22,Data!$B$5:$F$502,5,FALSE)*D22)</f>
        <v/>
      </c>
      <c r="M22" s="357"/>
      <c r="N22" s="358"/>
      <c r="O22" s="359"/>
      <c r="P22" s="360"/>
      <c r="Q22" s="359"/>
      <c r="R22" s="359"/>
      <c r="S22" s="360"/>
      <c r="T22" s="361"/>
      <c r="U22" s="360"/>
      <c r="V22" s="334" t="str">
        <f>IF(D22="","",VLOOKUP(B22,Data!$B$5:$J$502,9,FALSE)*D22)</f>
        <v/>
      </c>
      <c r="X22" s="688"/>
      <c r="Y22" s="468">
        <v>212904</v>
      </c>
      <c r="Z22" s="468" t="s">
        <v>410</v>
      </c>
      <c r="AA22" s="468" t="s">
        <v>1080</v>
      </c>
      <c r="AB22" s="685">
        <v>1</v>
      </c>
    </row>
    <row r="23" spans="1:28" s="468" customFormat="1" ht="19.25" customHeight="1">
      <c r="A23" s="540"/>
      <c r="B23" s="584"/>
      <c r="C23" s="324" t="str">
        <f>IF(D23="","",VLOOKUP(B23,Data!$B$5:$L$502,2,FALSE))</f>
        <v/>
      </c>
      <c r="D23" s="485"/>
      <c r="E23" s="312" t="s">
        <v>971</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688"/>
      <c r="Y23" s="468">
        <v>212904</v>
      </c>
      <c r="Z23" s="468" t="s">
        <v>410</v>
      </c>
      <c r="AA23" s="468" t="s">
        <v>1080</v>
      </c>
      <c r="AB23" s="685">
        <v>1</v>
      </c>
    </row>
    <row r="24" spans="1:28" s="468" customFormat="1" ht="19.25" customHeight="1">
      <c r="A24" s="540"/>
      <c r="B24" s="584"/>
      <c r="C24" s="324" t="str">
        <f>IF(D24="","",VLOOKUP(B24,Data!$B$5:$L$502,2,FALSE))</f>
        <v/>
      </c>
      <c r="D24" s="485"/>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688"/>
      <c r="Y24" s="468">
        <v>212904</v>
      </c>
      <c r="Z24" s="468" t="s">
        <v>410</v>
      </c>
      <c r="AA24" s="468" t="s">
        <v>1080</v>
      </c>
      <c r="AB24" s="685">
        <v>1</v>
      </c>
    </row>
    <row r="25" spans="1:28" s="468" customFormat="1" ht="19.25" customHeight="1">
      <c r="A25" s="540"/>
      <c r="B25" s="584"/>
      <c r="C25" s="324" t="str">
        <f>IF(D25="","",VLOOKUP(B25,Data!$B$5:$L$502,2,FALSE))</f>
        <v/>
      </c>
      <c r="D25" s="485"/>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688"/>
      <c r="Y25" s="468">
        <v>212904</v>
      </c>
      <c r="Z25" s="468" t="s">
        <v>410</v>
      </c>
      <c r="AA25" s="468" t="s">
        <v>1080</v>
      </c>
      <c r="AB25" s="685">
        <v>1</v>
      </c>
    </row>
    <row r="26" spans="1:28" s="468" customFormat="1" ht="19.25" customHeight="1">
      <c r="A26" s="540"/>
      <c r="B26" s="584"/>
      <c r="C26" s="324" t="str">
        <f>IF(D26="","",VLOOKUP(B26,Data!$B$5:$L$502,2,FALSE))</f>
        <v/>
      </c>
      <c r="D26" s="485"/>
      <c r="E26" s="312"/>
      <c r="F26" s="325" t="str">
        <f>IF(D26="","",VLOOKUP(B26,Data!$B$5:$L$502,11,FALSE))</f>
        <v/>
      </c>
      <c r="G26" s="326" t="str">
        <f>IF(D26&gt;0,D26*F26,"-")</f>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688"/>
      <c r="Y26" s="468">
        <v>212904</v>
      </c>
      <c r="Z26" s="468" t="s">
        <v>410</v>
      </c>
      <c r="AA26" s="468" t="s">
        <v>1080</v>
      </c>
      <c r="AB26" s="685">
        <v>1</v>
      </c>
    </row>
    <row r="27" spans="1:28" s="468" customFormat="1" ht="19.25" customHeight="1">
      <c r="A27" s="540"/>
      <c r="B27" s="584"/>
      <c r="C27" s="324" t="str">
        <f>IF(D27="","",VLOOKUP(B27,Data!$B$5:$L$502,2,FALSE))</f>
        <v/>
      </c>
      <c r="D27" s="485"/>
      <c r="E27" s="312"/>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88"/>
      <c r="Y27" s="468">
        <v>212904</v>
      </c>
      <c r="Z27" s="468" t="s">
        <v>410</v>
      </c>
      <c r="AA27" s="468" t="s">
        <v>1080</v>
      </c>
      <c r="AB27" s="685">
        <v>1</v>
      </c>
    </row>
    <row r="28" spans="1:28" s="468" customFormat="1" ht="19.25" customHeight="1">
      <c r="A28" s="540"/>
      <c r="B28" s="499"/>
      <c r="C28" s="324" t="str">
        <f>IF(D28="","",VLOOKUP(B28,Data!$B$5:$L$502,2,FALSE))</f>
        <v/>
      </c>
      <c r="D28" s="485"/>
      <c r="E28" s="312"/>
      <c r="F28" s="325" t="str">
        <f>IF(D28="","",VLOOKUP(B28,Data!$B$5:$L$502,11,FALSE))</f>
        <v/>
      </c>
      <c r="G28" s="326" t="str">
        <f>IF(D28&gt;0,D28*F28,"-")</f>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88"/>
    </row>
    <row r="29" spans="1:28" s="440" customFormat="1" ht="17.5" customHeight="1">
      <c r="A29" s="540"/>
      <c r="B29" s="784" t="s">
        <v>1177</v>
      </c>
      <c r="C29" s="785"/>
      <c r="D29" s="510">
        <f>SUM(D17:D28)</f>
        <v>20</v>
      </c>
      <c r="E29" s="463"/>
      <c r="F29" s="351"/>
      <c r="G29" s="351">
        <f>SUM(G17:G28)</f>
        <v>121976.45999999999</v>
      </c>
      <c r="H29" s="462"/>
      <c r="I29" s="462"/>
      <c r="J29" s="462"/>
      <c r="K29" s="351">
        <f>SUM(K17:K28)</f>
        <v>6562</v>
      </c>
      <c r="L29" s="351">
        <f>SUM(L17:L28)</f>
        <v>5870</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34.488</v>
      </c>
      <c r="X29" s="623"/>
    </row>
    <row r="30" spans="1:28" ht="16.5" customHeight="1">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8">
      <c r="A33" s="400" t="s">
        <v>532</v>
      </c>
      <c r="C33" s="401"/>
      <c r="F33" s="768"/>
      <c r="G33" s="769"/>
      <c r="H33" s="400"/>
      <c r="I33" s="447"/>
      <c r="J33" s="177" t="s">
        <v>94</v>
      </c>
      <c r="K33" s="177"/>
      <c r="L33" s="173"/>
      <c r="V33" s="178"/>
    </row>
    <row r="34" spans="1:28" ht="12" customHeight="1">
      <c r="A34" s="412"/>
      <c r="B34" s="413"/>
      <c r="C34" s="448"/>
      <c r="D34" s="501" t="s">
        <v>95</v>
      </c>
      <c r="F34" s="768"/>
      <c r="G34" s="769"/>
      <c r="H34" s="400" t="s">
        <v>96</v>
      </c>
      <c r="I34" s="447"/>
      <c r="J34" s="177"/>
      <c r="K34" s="177"/>
      <c r="L34" s="173"/>
      <c r="V34" s="178"/>
    </row>
    <row r="35" spans="1:28" ht="16.5">
      <c r="A35" s="393" t="s">
        <v>97</v>
      </c>
      <c r="B35" s="407"/>
      <c r="C35" s="395"/>
      <c r="D35" s="501" t="s">
        <v>98</v>
      </c>
      <c r="F35" s="88" t="s">
        <v>99</v>
      </c>
      <c r="G35" s="85"/>
      <c r="H35" s="400" t="s">
        <v>89</v>
      </c>
      <c r="I35" s="447"/>
      <c r="J35" s="177" t="s">
        <v>100</v>
      </c>
      <c r="K35" s="177"/>
      <c r="L35" s="173"/>
      <c r="V35" s="178"/>
      <c r="Y35" s="468">
        <v>213797</v>
      </c>
      <c r="Z35" s="468" t="s">
        <v>35</v>
      </c>
      <c r="AA35" s="468" t="s">
        <v>1084</v>
      </c>
      <c r="AB35" s="685">
        <v>2</v>
      </c>
    </row>
    <row r="36" spans="1:28"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c r="Y36" s="468">
        <v>213797</v>
      </c>
      <c r="Z36" s="468" t="s">
        <v>395</v>
      </c>
      <c r="AA36" s="468" t="s">
        <v>1085</v>
      </c>
      <c r="AB36" s="685">
        <v>4</v>
      </c>
    </row>
    <row r="37" spans="1:28" ht="16.25" customHeight="1">
      <c r="A37" s="412"/>
      <c r="B37" s="413"/>
      <c r="C37" s="414"/>
      <c r="D37" s="513"/>
      <c r="E37" s="413"/>
      <c r="F37" s="778" t="s">
        <v>1176</v>
      </c>
      <c r="G37" s="779"/>
      <c r="H37" s="778" t="s">
        <v>1175</v>
      </c>
      <c r="I37" s="779"/>
      <c r="J37" s="181" t="s">
        <v>105</v>
      </c>
      <c r="K37" s="181"/>
      <c r="L37" s="762" t="s">
        <v>106</v>
      </c>
      <c r="M37" s="763"/>
      <c r="N37" s="763"/>
      <c r="O37" s="763"/>
      <c r="P37" s="763"/>
      <c r="Q37" s="763"/>
      <c r="R37" s="763"/>
      <c r="S37" s="763"/>
      <c r="T37" s="763"/>
      <c r="U37" s="763"/>
      <c r="V37" s="764"/>
      <c r="Y37" s="468">
        <v>213797</v>
      </c>
      <c r="Z37" s="468" t="s">
        <v>562</v>
      </c>
      <c r="AA37" s="468" t="s">
        <v>1079</v>
      </c>
      <c r="AB37" s="685">
        <v>1</v>
      </c>
    </row>
    <row r="38" spans="1:28" ht="18" customHeight="1">
      <c r="Y38" s="468">
        <v>213797</v>
      </c>
      <c r="Z38" s="468" t="s">
        <v>410</v>
      </c>
      <c r="AA38" s="468" t="s">
        <v>1080</v>
      </c>
      <c r="AB38" s="685">
        <v>2</v>
      </c>
    </row>
    <row r="39" spans="1:28" ht="18" customHeight="1">
      <c r="Y39" s="468">
        <v>213797</v>
      </c>
      <c r="Z39" s="468" t="s">
        <v>41</v>
      </c>
      <c r="AA39" s="468" t="s">
        <v>1139</v>
      </c>
      <c r="AB39" s="685">
        <v>2</v>
      </c>
    </row>
    <row r="40" spans="1:28" ht="18" customHeight="1">
      <c r="Y40" s="468"/>
      <c r="Z40" s="468"/>
      <c r="AA40" s="468"/>
      <c r="AB40" s="685"/>
    </row>
    <row r="41" spans="1:28" ht="35" customHeight="1">
      <c r="Y41" s="440"/>
      <c r="Z41" s="440"/>
      <c r="AA41" s="440"/>
      <c r="AB41" s="623">
        <v>33</v>
      </c>
    </row>
    <row r="42" spans="1:28" s="460" customFormat="1" ht="17.25" customHeight="1">
      <c r="A42" s="203" t="s">
        <v>942</v>
      </c>
      <c r="B42" s="169"/>
      <c r="C42" s="203" t="s">
        <v>597</v>
      </c>
      <c r="D42" s="500"/>
      <c r="E42" s="168"/>
      <c r="F42" s="203" t="s">
        <v>936</v>
      </c>
      <c r="G42" s="169"/>
      <c r="H42" s="203" t="s">
        <v>597</v>
      </c>
      <c r="K42" s="225"/>
      <c r="L42" s="225"/>
      <c r="V42" s="226"/>
      <c r="X42" s="624"/>
      <c r="AB42" s="624"/>
    </row>
    <row r="43" spans="1:28" s="460" customFormat="1" ht="17.25" customHeight="1">
      <c r="A43" s="203" t="s">
        <v>943</v>
      </c>
      <c r="B43" s="169"/>
      <c r="C43" s="203" t="s">
        <v>947</v>
      </c>
      <c r="D43" s="500"/>
      <c r="E43" s="168"/>
      <c r="F43" s="203" t="s">
        <v>937</v>
      </c>
      <c r="G43" s="169"/>
      <c r="H43" s="203" t="s">
        <v>947</v>
      </c>
      <c r="K43" s="225"/>
      <c r="L43" s="225"/>
      <c r="V43" s="226"/>
      <c r="X43" s="624"/>
      <c r="AB43" s="624"/>
    </row>
    <row r="44" spans="1:28" s="460" customFormat="1" ht="17.25" customHeight="1">
      <c r="A44" s="203" t="s">
        <v>944</v>
      </c>
      <c r="B44" s="169"/>
      <c r="C44" s="203" t="s">
        <v>947</v>
      </c>
      <c r="D44" s="500"/>
      <c r="E44" s="168"/>
      <c r="F44" s="203" t="s">
        <v>938</v>
      </c>
      <c r="G44" s="169"/>
      <c r="H44" s="203" t="s">
        <v>597</v>
      </c>
      <c r="K44" s="225"/>
      <c r="L44" s="225"/>
      <c r="V44" s="226"/>
      <c r="X44" s="624"/>
      <c r="AB44" s="624"/>
    </row>
    <row r="45" spans="1:28" s="460" customFormat="1" ht="17.25" customHeight="1">
      <c r="A45" s="203" t="s">
        <v>945</v>
      </c>
      <c r="B45" s="169"/>
      <c r="C45" s="203" t="s">
        <v>597</v>
      </c>
      <c r="D45" s="500"/>
      <c r="E45" s="168"/>
      <c r="F45" s="203" t="s">
        <v>939</v>
      </c>
      <c r="G45" s="169"/>
      <c r="H45" s="203" t="s">
        <v>597</v>
      </c>
      <c r="K45" s="225"/>
      <c r="L45" s="225"/>
      <c r="V45" s="226"/>
      <c r="X45" s="624"/>
      <c r="AB45" s="624"/>
    </row>
    <row r="46" spans="1:28" s="460" customFormat="1" ht="17.25" customHeight="1">
      <c r="A46" s="203" t="s">
        <v>946</v>
      </c>
      <c r="B46" s="169"/>
      <c r="C46" s="203" t="s">
        <v>597</v>
      </c>
      <c r="D46" s="500"/>
      <c r="E46" s="168"/>
      <c r="F46" s="203" t="s">
        <v>941</v>
      </c>
      <c r="G46" s="169"/>
      <c r="H46" s="203" t="s">
        <v>597</v>
      </c>
      <c r="K46" s="225"/>
      <c r="L46" s="225"/>
      <c r="V46" s="226"/>
      <c r="X46" s="624"/>
      <c r="AB46" s="624"/>
    </row>
    <row r="47" spans="1:28" ht="20">
      <c r="A47" s="168"/>
      <c r="B47" s="168"/>
      <c r="C47" s="168"/>
      <c r="D47" s="500"/>
      <c r="E47" s="168"/>
      <c r="F47" s="203" t="s">
        <v>940</v>
      </c>
      <c r="H47" s="203" t="s">
        <v>597</v>
      </c>
      <c r="Y47" s="460"/>
      <c r="Z47" s="460"/>
      <c r="AA47" s="460"/>
    </row>
    <row r="48" spans="1:28" ht="20">
      <c r="A48" s="459"/>
      <c r="B48" s="435"/>
      <c r="C48" s="167"/>
      <c r="D48" s="514"/>
      <c r="X48" s="386"/>
      <c r="Y48" s="460"/>
      <c r="Z48" s="460"/>
      <c r="AA48" s="460"/>
      <c r="AB48" s="685"/>
    </row>
    <row r="49" spans="1:28" ht="20">
      <c r="A49" s="450"/>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35"/>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s="688"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688"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688"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688"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688"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688"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688"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688" customFormat="1" ht="14">
      <c r="A69" s="435"/>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688"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X70" s="632"/>
      <c r="Y70" s="386"/>
      <c r="Z70" s="386"/>
      <c r="AA70" s="386"/>
    </row>
    <row r="71" spans="1:27" s="688"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688"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688"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688"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688"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688"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688"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ht="14">
      <c r="B78" s="435"/>
      <c r="C78" s="167"/>
      <c r="D78" s="514"/>
    </row>
    <row r="79" spans="1:27" ht="14">
      <c r="B79" s="435"/>
      <c r="C79" s="167"/>
      <c r="D79" s="514"/>
    </row>
    <row r="80" spans="1:27" ht="14">
      <c r="B80" s="435"/>
      <c r="C80" s="167"/>
      <c r="D80" s="514"/>
    </row>
    <row r="81" spans="2:4" ht="14">
      <c r="B81" s="435"/>
      <c r="C81" s="167"/>
      <c r="D81" s="514"/>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EFEB2-9BA3-40B3-987D-745FCF562B7A}">
  <sheetPr>
    <pageSetUpPr fitToPage="1"/>
  </sheetPr>
  <dimension ref="A1:AB90"/>
  <sheetViews>
    <sheetView topLeftCell="A16" zoomScale="70" zoomScaleNormal="70" zoomScaleSheetLayoutView="115" workbookViewId="0">
      <selection activeCell="E27" sqref="E27"/>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88" customWidth="1"/>
    <col min="25" max="25" width="8.90625" style="386" customWidth="1"/>
    <col min="26" max="26" width="11.6328125" style="386" bestFit="1" customWidth="1"/>
    <col min="27" max="27" width="42" style="386" bestFit="1" customWidth="1"/>
    <col min="28" max="28" width="7.90625" style="688"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87"/>
      <c r="I10" s="68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1146</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88"/>
      <c r="Y18" s="468">
        <v>212904</v>
      </c>
      <c r="Z18" s="468" t="s">
        <v>888</v>
      </c>
      <c r="AA18" s="468" t="s">
        <v>1077</v>
      </c>
      <c r="AB18" s="685">
        <v>8</v>
      </c>
    </row>
    <row r="19" spans="1:28" s="468" customFormat="1" ht="19" customHeight="1">
      <c r="A19" s="540">
        <v>1</v>
      </c>
      <c r="B19" s="584" t="s">
        <v>892</v>
      </c>
      <c r="C19" s="324" t="str">
        <f>IF(D19="","",VLOOKUP(B19,Data!$B$5:$L$502,2,FALSE))</f>
        <v>VCM7890</v>
      </c>
      <c r="D19" s="480">
        <v>5</v>
      </c>
      <c r="E19" s="525" t="s">
        <v>528</v>
      </c>
      <c r="F19" s="325">
        <f>IF(D19="","",VLOOKUP(B19,Data!$B$5:$L$502,11,FALSE))</f>
        <v>2253.08</v>
      </c>
      <c r="G19" s="326">
        <f>IF(D19&gt;0,D19*F19,"-")</f>
        <v>11265.4</v>
      </c>
      <c r="H19" s="327" t="str">
        <f>IF(D19="","",VLOOKUP(B19,Data!$B$5:$D$502,3,FALSE))</f>
        <v>C/T</v>
      </c>
      <c r="I19" s="327" t="str">
        <f>IF(D19="","",VLOOKUP(B19,Data!$B$5:$M$502,12,FALSE))</f>
        <v>Indonesia</v>
      </c>
      <c r="J19" s="356" t="s">
        <v>1147</v>
      </c>
      <c r="K19" s="325">
        <f>IF(D19="","",VLOOKUP(B19,Data!$B$5:$E$502,4,FALSE)*D19)</f>
        <v>1300</v>
      </c>
      <c r="L19" s="325">
        <f>IF(D19="","",VLOOKUP(B19,Data!$B$5:$F$502,5,FALSE)*D19)</f>
        <v>1175</v>
      </c>
      <c r="M19" s="357"/>
      <c r="N19" s="358"/>
      <c r="O19" s="359"/>
      <c r="P19" s="360"/>
      <c r="Q19" s="359"/>
      <c r="R19" s="359"/>
      <c r="S19" s="360"/>
      <c r="T19" s="361"/>
      <c r="U19" s="360"/>
      <c r="V19" s="334">
        <f>IF(D19="","",VLOOKUP(B19,Data!$B$5:$J$502,9,FALSE)*D19)</f>
        <v>7.0350000000000001</v>
      </c>
      <c r="X19" s="688"/>
      <c r="Y19" s="468">
        <v>212904</v>
      </c>
      <c r="Z19" s="468" t="s">
        <v>410</v>
      </c>
      <c r="AA19" s="468" t="s">
        <v>1080</v>
      </c>
      <c r="AB19" s="685">
        <v>1</v>
      </c>
    </row>
    <row r="20" spans="1:28" s="468" customFormat="1" ht="19.25" customHeight="1">
      <c r="A20" s="540"/>
      <c r="B20" s="672" t="s">
        <v>1162</v>
      </c>
      <c r="C20" s="324" t="str">
        <f>IF(D20="","",VLOOKUP(B20,Data!$B$5:$L$502,2,FALSE))</f>
        <v/>
      </c>
      <c r="D20" s="694"/>
      <c r="E20" s="312"/>
      <c r="F20" s="325" t="str">
        <f>IF(D20="","",VLOOKUP(B20,Data!$B$5:$L$502,11,FALSE))</f>
        <v/>
      </c>
      <c r="G20" s="326"/>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688"/>
      <c r="Y20" s="468">
        <v>212904</v>
      </c>
      <c r="Z20" s="468" t="s">
        <v>888</v>
      </c>
      <c r="AA20" s="468" t="s">
        <v>1077</v>
      </c>
      <c r="AB20" s="685">
        <v>8</v>
      </c>
    </row>
    <row r="21" spans="1:28" s="468" customFormat="1" ht="19.25" customHeight="1">
      <c r="A21" s="540">
        <v>2</v>
      </c>
      <c r="B21" s="584" t="s">
        <v>330</v>
      </c>
      <c r="C21" s="324" t="str">
        <f>IF(D21="","",VLOOKUP(B21,Data!$B$5:$L$502,2,FALSE))</f>
        <v>ZV78120</v>
      </c>
      <c r="D21" s="480">
        <v>1</v>
      </c>
      <c r="E21" s="525" t="s">
        <v>529</v>
      </c>
      <c r="F21" s="325">
        <f>IF(D21="","",VLOOKUP(B21,Data!$B$5:$L$502,11,FALSE))</f>
        <v>8032.52</v>
      </c>
      <c r="G21" s="326">
        <f>IF(D21&gt;0,D21*F21,"-")</f>
        <v>8032.52</v>
      </c>
      <c r="H21" s="327" t="str">
        <f>IF(D21="","",VLOOKUP(B21,Data!$B$5:$D$502,3,FALSE))</f>
        <v>C/T</v>
      </c>
      <c r="I21" s="327" t="str">
        <f>IF(D21="","",VLOOKUP(B21,Data!$B$5:$M$502,12,FALSE))</f>
        <v>Indonesia</v>
      </c>
      <c r="J21" s="356" t="s">
        <v>1163</v>
      </c>
      <c r="K21" s="325">
        <f>IF(D21="","",VLOOKUP(B21,Data!$B$5:$E$502,4,FALSE)*D21)</f>
        <v>345</v>
      </c>
      <c r="L21" s="325">
        <f>IF(D21="","",VLOOKUP(B21,Data!$B$5:$F$502,5,FALSE)*D21)</f>
        <v>304</v>
      </c>
      <c r="M21" s="357"/>
      <c r="N21" s="358"/>
      <c r="O21" s="359"/>
      <c r="P21" s="360"/>
      <c r="Q21" s="359"/>
      <c r="R21" s="359"/>
      <c r="S21" s="360"/>
      <c r="T21" s="361"/>
      <c r="U21" s="360"/>
      <c r="V21" s="334">
        <f>IF(D21="","",VLOOKUP(B21,Data!$B$5:$J$502,9,FALSE)*D21)</f>
        <v>1.806</v>
      </c>
      <c r="X21" s="688"/>
      <c r="Y21" s="468">
        <v>212904</v>
      </c>
      <c r="Z21" s="468" t="s">
        <v>410</v>
      </c>
      <c r="AA21" s="468" t="s">
        <v>1080</v>
      </c>
      <c r="AB21" s="685">
        <v>1</v>
      </c>
    </row>
    <row r="22" spans="1:28" s="468" customFormat="1" ht="19.25" customHeight="1">
      <c r="A22" s="540">
        <v>3</v>
      </c>
      <c r="B22" s="584" t="s">
        <v>313</v>
      </c>
      <c r="C22" s="324" t="str">
        <f>IF(D22="","",VLOOKUP(B22,Data!$B$5:$L$502,2,FALSE))</f>
        <v>ZV78220</v>
      </c>
      <c r="D22" s="480">
        <v>2</v>
      </c>
      <c r="E22" s="312"/>
      <c r="F22" s="325">
        <f>IF(D22="","",VLOOKUP(B22,Data!$B$5:$L$502,11,FALSE))</f>
        <v>7364.57</v>
      </c>
      <c r="G22" s="326">
        <f>IF(D22&gt;0,D22*F22,"-")</f>
        <v>14729.14</v>
      </c>
      <c r="H22" s="327" t="str">
        <f>IF(D22="","",VLOOKUP(B22,Data!$B$5:$D$502,3,FALSE))</f>
        <v>C/T</v>
      </c>
      <c r="I22" s="327" t="str">
        <f>IF(D22="","",VLOOKUP(B22,Data!$B$5:$M$502,12,FALSE))</f>
        <v>Indonesia</v>
      </c>
      <c r="J22" s="356" t="s">
        <v>1163</v>
      </c>
      <c r="K22" s="325">
        <f>IF(D22="","",VLOOKUP(B22,Data!$B$5:$E$502,4,FALSE)*D22)</f>
        <v>690</v>
      </c>
      <c r="L22" s="325">
        <f>IF(D22="","",VLOOKUP(B22,Data!$B$5:$F$502,5,FALSE)*D22)</f>
        <v>608</v>
      </c>
      <c r="M22" s="357"/>
      <c r="N22" s="358"/>
      <c r="O22" s="359"/>
      <c r="P22" s="360"/>
      <c r="Q22" s="359"/>
      <c r="R22" s="359"/>
      <c r="S22" s="360"/>
      <c r="T22" s="361"/>
      <c r="U22" s="360"/>
      <c r="V22" s="334">
        <f>IF(D22="","",VLOOKUP(B22,Data!$B$5:$J$502,9,FALSE)*D22)</f>
        <v>3.6120000000000001</v>
      </c>
      <c r="X22" s="688"/>
      <c r="Y22" s="468">
        <v>212904</v>
      </c>
      <c r="Z22" s="468" t="s">
        <v>410</v>
      </c>
      <c r="AA22" s="468" t="s">
        <v>1080</v>
      </c>
      <c r="AB22" s="685">
        <v>1</v>
      </c>
    </row>
    <row r="23" spans="1:28" s="468" customFormat="1" ht="19.25" customHeight="1">
      <c r="A23" s="540">
        <v>4</v>
      </c>
      <c r="B23" s="584" t="s">
        <v>372</v>
      </c>
      <c r="C23" s="324" t="str">
        <f>IF(D23="","",VLOOKUP(B23,Data!$B$5:$L$502,2,FALSE))</f>
        <v>WQ78280</v>
      </c>
      <c r="D23" s="480">
        <v>2</v>
      </c>
      <c r="E23" s="312" t="s">
        <v>982</v>
      </c>
      <c r="F23" s="325">
        <f>IF(D23="","",VLOOKUP(B23,Data!$B$5:$L$502,11,FALSE))</f>
        <v>5431.9</v>
      </c>
      <c r="G23" s="326">
        <f>IF(D23&gt;0,D23*F23,"-")</f>
        <v>10863.8</v>
      </c>
      <c r="H23" s="327" t="str">
        <f>IF(D23="","",VLOOKUP(B23,Data!$B$5:$D$502,3,FALSE))</f>
        <v>C/T</v>
      </c>
      <c r="I23" s="327" t="str">
        <f>IF(D23="","",VLOOKUP(B23,Data!$B$5:$M$502,12,FALSE))</f>
        <v>Indonesia</v>
      </c>
      <c r="J23" s="356" t="s">
        <v>1163</v>
      </c>
      <c r="K23" s="325">
        <f>IF(D23="","",VLOOKUP(B23,Data!$B$5:$E$502,4,FALSE)*D23)</f>
        <v>610</v>
      </c>
      <c r="L23" s="325">
        <f>IF(D23="","",VLOOKUP(B23,Data!$B$5:$F$502,5,FALSE)*D23)</f>
        <v>538</v>
      </c>
      <c r="M23" s="357"/>
      <c r="N23" s="358"/>
      <c r="O23" s="359"/>
      <c r="P23" s="360"/>
      <c r="Q23" s="359"/>
      <c r="R23" s="359"/>
      <c r="S23" s="360"/>
      <c r="T23" s="361"/>
      <c r="U23" s="360"/>
      <c r="V23" s="334">
        <f>IF(D23="","",VLOOKUP(B23,Data!$B$5:$J$502,9,FALSE)*D23)</f>
        <v>3.0680000000000001</v>
      </c>
      <c r="X23" s="688"/>
      <c r="Y23" s="468">
        <v>212904</v>
      </c>
      <c r="Z23" s="468" t="s">
        <v>410</v>
      </c>
      <c r="AA23" s="468" t="s">
        <v>1080</v>
      </c>
      <c r="AB23" s="685">
        <v>1</v>
      </c>
    </row>
    <row r="24" spans="1:28" s="468" customFormat="1" ht="19.25" customHeight="1">
      <c r="A24" s="540">
        <v>5</v>
      </c>
      <c r="B24" s="584" t="s">
        <v>394</v>
      </c>
      <c r="C24" s="324" t="str">
        <f>IF(D24="","",VLOOKUP(B24,Data!$B$5:$L$502,2,FALSE))</f>
        <v>ZW44770</v>
      </c>
      <c r="D24" s="470">
        <v>1</v>
      </c>
      <c r="E24" s="312"/>
      <c r="F24" s="325">
        <f>IF(D24="","",VLOOKUP(B24,Data!$B$5:$L$502,11,FALSE))</f>
        <v>1857.02</v>
      </c>
      <c r="G24" s="326">
        <f t="shared" ref="G24:G32" si="0">IF(D24&gt;0,D24*F24,"-")</f>
        <v>1857.02</v>
      </c>
      <c r="H24" s="327" t="str">
        <f>IF(D24="","",VLOOKUP(B24,Data!$B$5:$D$502,3,FALSE))</f>
        <v>C/T</v>
      </c>
      <c r="I24" s="327" t="str">
        <f>IF(D24="","",VLOOKUP(B24,Data!$B$5:$M$502,12,FALSE))</f>
        <v>Indonesia</v>
      </c>
      <c r="J24" s="356" t="s">
        <v>1163</v>
      </c>
      <c r="K24" s="325">
        <f>IF(D24="","",VLOOKUP(B24,Data!$B$5:$E$502,4,FALSE)*D24)</f>
        <v>201</v>
      </c>
      <c r="L24" s="325">
        <f>IF(D24="","",VLOOKUP(B24,Data!$B$5:$F$502,5,FALSE)*D24)</f>
        <v>181</v>
      </c>
      <c r="M24" s="357"/>
      <c r="N24" s="358"/>
      <c r="O24" s="359"/>
      <c r="P24" s="360"/>
      <c r="Q24" s="359"/>
      <c r="R24" s="359"/>
      <c r="S24" s="360"/>
      <c r="T24" s="361"/>
      <c r="U24" s="360"/>
      <c r="V24" s="334">
        <f>IF(D24="","",VLOOKUP(B24,Data!$B$5:$J$502,9,FALSE)*D24)</f>
        <v>1.1499999999999999</v>
      </c>
      <c r="X24" s="688"/>
      <c r="Y24" s="468">
        <v>212904</v>
      </c>
      <c r="Z24" s="468" t="s">
        <v>410</v>
      </c>
      <c r="AA24" s="468" t="s">
        <v>1080</v>
      </c>
      <c r="AB24" s="685">
        <v>1</v>
      </c>
    </row>
    <row r="25" spans="1:28" s="468" customFormat="1" ht="19.25" customHeight="1">
      <c r="A25" s="540">
        <v>6</v>
      </c>
      <c r="B25" s="584" t="s">
        <v>353</v>
      </c>
      <c r="C25" s="324" t="str">
        <f>IF(D25="","",VLOOKUP(B25,Data!$B$5:$L$502,2,FALSE))</f>
        <v>ZF71250</v>
      </c>
      <c r="D25" s="470">
        <v>12</v>
      </c>
      <c r="E25" s="312"/>
      <c r="F25" s="325">
        <f>IF(D25="","",VLOOKUP(B25,Data!$B$5:$L$502,11,FALSE))</f>
        <v>1991.71</v>
      </c>
      <c r="G25" s="326">
        <f t="shared" si="0"/>
        <v>23900.52</v>
      </c>
      <c r="H25" s="327" t="str">
        <f>IF(D25="","",VLOOKUP(B25,Data!$B$5:$D$502,3,FALSE))</f>
        <v>C/T</v>
      </c>
      <c r="I25" s="327" t="str">
        <f>IF(D25="","",VLOOKUP(B25,Data!$B$5:$M$502,12,FALSE))</f>
        <v>Indonesia</v>
      </c>
      <c r="J25" s="356" t="s">
        <v>1163</v>
      </c>
      <c r="K25" s="325">
        <f>IF(D25="","",VLOOKUP(B25,Data!$B$5:$E$502,4,FALSE)*D25)</f>
        <v>2640</v>
      </c>
      <c r="L25" s="325">
        <f>IF(D25="","",VLOOKUP(B25,Data!$B$5:$F$502,5,FALSE)*D25)</f>
        <v>2388</v>
      </c>
      <c r="M25" s="357"/>
      <c r="N25" s="358"/>
      <c r="O25" s="359"/>
      <c r="P25" s="360"/>
      <c r="Q25" s="359"/>
      <c r="R25" s="359"/>
      <c r="S25" s="360"/>
      <c r="T25" s="361"/>
      <c r="U25" s="360"/>
      <c r="V25" s="334">
        <f>IF(D25="","",VLOOKUP(B25,Data!$B$5:$J$502,9,FALSE)*D25)</f>
        <v>14.22</v>
      </c>
      <c r="X25" s="688"/>
      <c r="Y25" s="468">
        <v>212904</v>
      </c>
      <c r="Z25" s="468" t="s">
        <v>410</v>
      </c>
      <c r="AA25" s="468" t="s">
        <v>1080</v>
      </c>
      <c r="AB25" s="685">
        <v>1</v>
      </c>
    </row>
    <row r="26" spans="1:28" s="468" customFormat="1" ht="19.25" customHeight="1">
      <c r="A26" s="540">
        <v>7</v>
      </c>
      <c r="B26" s="584" t="s">
        <v>33</v>
      </c>
      <c r="C26" s="324" t="str">
        <f>IF(D26="","",VLOOKUP(B26,Data!$B$5:$L$502,2,FALSE))</f>
        <v>ZQ21300</v>
      </c>
      <c r="D26" s="470">
        <v>2</v>
      </c>
      <c r="E26" s="312"/>
      <c r="F26" s="325">
        <f>IF(D26="","",VLOOKUP(B26,Data!$B$5:$L$502,11,FALSE))</f>
        <v>2033.63</v>
      </c>
      <c r="G26" s="326">
        <f t="shared" si="0"/>
        <v>4067.26</v>
      </c>
      <c r="H26" s="327" t="str">
        <f>IF(D26="","",VLOOKUP(B26,Data!$B$5:$D$502,3,FALSE))</f>
        <v>C/T</v>
      </c>
      <c r="I26" s="327" t="str">
        <f>IF(D26="","",VLOOKUP(B26,Data!$B$5:$M$502,12,FALSE))</f>
        <v>Indonesia</v>
      </c>
      <c r="J26" s="356" t="s">
        <v>1163</v>
      </c>
      <c r="K26" s="325">
        <f>IF(D26="","",VLOOKUP(B26,Data!$B$5:$E$502,4,FALSE)*D26)</f>
        <v>440</v>
      </c>
      <c r="L26" s="325">
        <f>IF(D26="","",VLOOKUP(B26,Data!$B$5:$F$502,5,FALSE)*D26)</f>
        <v>398</v>
      </c>
      <c r="M26" s="357"/>
      <c r="N26" s="358"/>
      <c r="O26" s="359"/>
      <c r="P26" s="360"/>
      <c r="Q26" s="359"/>
      <c r="R26" s="359"/>
      <c r="S26" s="360"/>
      <c r="T26" s="361"/>
      <c r="U26" s="360"/>
      <c r="V26" s="334">
        <f>IF(D26="","",VLOOKUP(B26,Data!$B$5:$J$502,9,FALSE)*D26)</f>
        <v>2.37</v>
      </c>
      <c r="X26" s="688"/>
      <c r="Y26" s="468">
        <v>212904</v>
      </c>
      <c r="Z26" s="468" t="s">
        <v>410</v>
      </c>
      <c r="AA26" s="468" t="s">
        <v>1080</v>
      </c>
      <c r="AB26" s="685">
        <v>1</v>
      </c>
    </row>
    <row r="27" spans="1:28" s="468" customFormat="1" ht="19.25" customHeight="1">
      <c r="A27" s="540">
        <v>8</v>
      </c>
      <c r="B27" s="584" t="s">
        <v>25</v>
      </c>
      <c r="C27" s="324" t="str">
        <f>IF(D27="","",VLOOKUP(B27,Data!$B$5:$L$502,2,FALSE))</f>
        <v>ZJ73720</v>
      </c>
      <c r="D27" s="470">
        <v>2</v>
      </c>
      <c r="E27" s="312"/>
      <c r="F27" s="325">
        <f>IF(D27="","",VLOOKUP(B27,Data!$B$5:$L$502,11,FALSE))</f>
        <v>2445.35</v>
      </c>
      <c r="G27" s="326">
        <f t="shared" si="0"/>
        <v>4890.7</v>
      </c>
      <c r="H27" s="327" t="str">
        <f>IF(D27="","",VLOOKUP(B27,Data!$B$5:$D$502,3,FALSE))</f>
        <v>C/T</v>
      </c>
      <c r="I27" s="327" t="str">
        <f>IF(D27="","",VLOOKUP(B27,Data!$B$5:$M$502,12,FALSE))</f>
        <v>Indonesia</v>
      </c>
      <c r="J27" s="356" t="s">
        <v>1163</v>
      </c>
      <c r="K27" s="325">
        <f>IF(D27="","",VLOOKUP(B27,Data!$B$5:$E$502,4,FALSE)*D27)</f>
        <v>440</v>
      </c>
      <c r="L27" s="325">
        <f>IF(D27="","",VLOOKUP(B27,Data!$B$5:$F$502,5,FALSE)*D27)</f>
        <v>398</v>
      </c>
      <c r="M27" s="357"/>
      <c r="N27" s="358"/>
      <c r="O27" s="359"/>
      <c r="P27" s="360"/>
      <c r="Q27" s="359"/>
      <c r="R27" s="359"/>
      <c r="S27" s="360"/>
      <c r="T27" s="361"/>
      <c r="U27" s="360"/>
      <c r="V27" s="334">
        <f>IF(D27="","",VLOOKUP(B27,Data!$B$5:$J$502,9,FALSE)*D27)</f>
        <v>2.37</v>
      </c>
      <c r="X27" s="688"/>
      <c r="Y27" s="468">
        <v>212904</v>
      </c>
      <c r="Z27" s="468" t="s">
        <v>410</v>
      </c>
      <c r="AA27" s="468" t="s">
        <v>1080</v>
      </c>
      <c r="AB27" s="685">
        <v>1</v>
      </c>
    </row>
    <row r="28" spans="1:28" s="468" customFormat="1" ht="19.25" customHeight="1">
      <c r="A28" s="540">
        <v>9</v>
      </c>
      <c r="B28" s="584" t="s">
        <v>26</v>
      </c>
      <c r="C28" s="324" t="str">
        <f>IF(D28="","",VLOOKUP(B28,Data!$B$5:$L$502,2,FALSE))</f>
        <v>ZJ73730</v>
      </c>
      <c r="D28" s="470">
        <v>1</v>
      </c>
      <c r="E28" s="312"/>
      <c r="F28" s="325">
        <f>IF(D28="","",VLOOKUP(B28,Data!$B$5:$L$502,11,FALSE))</f>
        <v>2456.2800000000002</v>
      </c>
      <c r="G28" s="326">
        <f t="shared" si="0"/>
        <v>2456.2800000000002</v>
      </c>
      <c r="H28" s="327" t="str">
        <f>IF(D28="","",VLOOKUP(B28,Data!$B$5:$D$502,3,FALSE))</f>
        <v>C/T</v>
      </c>
      <c r="I28" s="327" t="str">
        <f>IF(D28="","",VLOOKUP(B28,Data!$B$5:$M$502,12,FALSE))</f>
        <v>Indonesia</v>
      </c>
      <c r="J28" s="356" t="s">
        <v>1163</v>
      </c>
      <c r="K28" s="325">
        <f>IF(D28="","",VLOOKUP(B28,Data!$B$5:$E$502,4,FALSE)*D28)</f>
        <v>220</v>
      </c>
      <c r="L28" s="325">
        <f>IF(D28="","",VLOOKUP(B28,Data!$B$5:$F$502,5,FALSE)*D28)</f>
        <v>199</v>
      </c>
      <c r="M28" s="357"/>
      <c r="N28" s="358"/>
      <c r="O28" s="359"/>
      <c r="P28" s="360"/>
      <c r="Q28" s="359"/>
      <c r="R28" s="359"/>
      <c r="S28" s="360"/>
      <c r="T28" s="361"/>
      <c r="U28" s="360"/>
      <c r="V28" s="334">
        <f>IF(D28="","",VLOOKUP(B28,Data!$B$5:$J$502,9,FALSE)*D28)</f>
        <v>1.1850000000000001</v>
      </c>
      <c r="X28" s="688"/>
      <c r="Y28" s="468">
        <v>212904</v>
      </c>
      <c r="Z28" s="468" t="s">
        <v>410</v>
      </c>
      <c r="AA28" s="468" t="s">
        <v>1080</v>
      </c>
      <c r="AB28" s="685">
        <v>1</v>
      </c>
    </row>
    <row r="29" spans="1:28" s="468" customFormat="1" ht="19.25" customHeight="1">
      <c r="A29" s="540">
        <v>10</v>
      </c>
      <c r="B29" s="584" t="s">
        <v>396</v>
      </c>
      <c r="C29" s="324" t="str">
        <f>IF(D29="","",VLOOKUP(B29,Data!$B$5:$L$502,2,FALSE))</f>
        <v>ZW44780</v>
      </c>
      <c r="D29" s="480">
        <v>2</v>
      </c>
      <c r="E29" s="312"/>
      <c r="F29" s="325">
        <f>IF(D29="","",VLOOKUP(B29,Data!$B$5:$L$502,11,FALSE))</f>
        <v>2167.13</v>
      </c>
      <c r="G29" s="326">
        <f t="shared" si="0"/>
        <v>4334.26</v>
      </c>
      <c r="H29" s="327" t="str">
        <f>IF(D29="","",VLOOKUP(B29,Data!$B$5:$D$502,3,FALSE))</f>
        <v>C/T</v>
      </c>
      <c r="I29" s="327" t="str">
        <f>IF(D29="","",VLOOKUP(B29,Data!$B$5:$M$502,12,FALSE))</f>
        <v>Indonesia</v>
      </c>
      <c r="J29" s="356" t="s">
        <v>1163</v>
      </c>
      <c r="K29" s="325">
        <f>IF(D29="","",VLOOKUP(B29,Data!$B$5:$E$502,4,FALSE)*D29)</f>
        <v>440</v>
      </c>
      <c r="L29" s="325">
        <f>IF(D29="","",VLOOKUP(B29,Data!$B$5:$F$502,5,FALSE)*D29)</f>
        <v>398</v>
      </c>
      <c r="M29" s="357"/>
      <c r="N29" s="358"/>
      <c r="O29" s="359"/>
      <c r="P29" s="360"/>
      <c r="Q29" s="359"/>
      <c r="R29" s="359"/>
      <c r="S29" s="360"/>
      <c r="T29" s="361"/>
      <c r="U29" s="360"/>
      <c r="V29" s="334">
        <f>IF(D29="","",VLOOKUP(B29,Data!$B$5:$J$502,9,FALSE)*D29)</f>
        <v>2.37</v>
      </c>
      <c r="X29" s="688"/>
      <c r="Y29" s="468">
        <v>212904</v>
      </c>
      <c r="Z29" s="468" t="s">
        <v>410</v>
      </c>
      <c r="AA29" s="468" t="s">
        <v>1080</v>
      </c>
      <c r="AB29" s="685">
        <v>1</v>
      </c>
    </row>
    <row r="30" spans="1:28" s="468" customFormat="1" ht="19.25" customHeight="1">
      <c r="A30" s="540">
        <v>11</v>
      </c>
      <c r="B30" s="584" t="s">
        <v>355</v>
      </c>
      <c r="C30" s="324" t="str">
        <f>IF(D30="","",VLOOKUP(B30,Data!$B$5:$L$502,2,FALSE))</f>
        <v>ZF42500</v>
      </c>
      <c r="D30" s="480">
        <v>2</v>
      </c>
      <c r="E30" s="312"/>
      <c r="F30" s="325">
        <f>IF(D30="","",VLOOKUP(B30,Data!$B$5:$L$502,11,FALSE))</f>
        <v>2302.7199999999998</v>
      </c>
      <c r="G30" s="326">
        <f t="shared" si="0"/>
        <v>4605.4399999999996</v>
      </c>
      <c r="H30" s="327" t="str">
        <f>IF(D30="","",VLOOKUP(B30,Data!$B$5:$D$502,3,FALSE))</f>
        <v>C/T</v>
      </c>
      <c r="I30" s="327" t="str">
        <f>IF(D30="","",VLOOKUP(B30,Data!$B$5:$M$502,12,FALSE))</f>
        <v>Indonesia</v>
      </c>
      <c r="J30" s="356" t="s">
        <v>1163</v>
      </c>
      <c r="K30" s="325">
        <f>IF(D30="","",VLOOKUP(B30,Data!$B$5:$E$502,4,FALSE)*D30)</f>
        <v>534</v>
      </c>
      <c r="L30" s="325">
        <f>IF(D30="","",VLOOKUP(B30,Data!$B$5:$F$502,5,FALSE)*D30)</f>
        <v>484</v>
      </c>
      <c r="M30" s="357"/>
      <c r="N30" s="358"/>
      <c r="O30" s="359"/>
      <c r="P30" s="360"/>
      <c r="Q30" s="359"/>
      <c r="R30" s="359"/>
      <c r="S30" s="360"/>
      <c r="T30" s="361"/>
      <c r="U30" s="360"/>
      <c r="V30" s="334">
        <f>IF(D30="","",VLOOKUP(B30,Data!$B$5:$J$502,9,FALSE)*D30)</f>
        <v>2.976</v>
      </c>
      <c r="X30" s="688"/>
      <c r="Y30" s="468">
        <v>212904</v>
      </c>
      <c r="Z30" s="468" t="s">
        <v>410</v>
      </c>
      <c r="AA30" s="468" t="s">
        <v>1080</v>
      </c>
      <c r="AB30" s="685">
        <v>1</v>
      </c>
    </row>
    <row r="31" spans="1:28" s="468" customFormat="1" ht="19.25" customHeight="1">
      <c r="A31" s="540">
        <v>12</v>
      </c>
      <c r="B31" s="584" t="s">
        <v>34</v>
      </c>
      <c r="C31" s="324" t="str">
        <f>IF(D31="","",VLOOKUP(B31,Data!$B$5:$L$502,2,FALSE))</f>
        <v>ZQ21310</v>
      </c>
      <c r="D31" s="480">
        <v>2</v>
      </c>
      <c r="E31" s="312"/>
      <c r="F31" s="325">
        <f>IF(D31="","",VLOOKUP(B31,Data!$B$5:$L$502,11,FALSE))</f>
        <v>2344.4699999999998</v>
      </c>
      <c r="G31" s="326">
        <f t="shared" si="0"/>
        <v>4688.9399999999996</v>
      </c>
      <c r="H31" s="327" t="str">
        <f>IF(D31="","",VLOOKUP(B31,Data!$B$5:$D$502,3,FALSE))</f>
        <v>C/T</v>
      </c>
      <c r="I31" s="327" t="str">
        <f>IF(D31="","",VLOOKUP(B31,Data!$B$5:$M$502,12,FALSE))</f>
        <v>Indonesia</v>
      </c>
      <c r="J31" s="356" t="s">
        <v>1163</v>
      </c>
      <c r="K31" s="325">
        <f>IF(D31="","",VLOOKUP(B31,Data!$B$5:$E$502,4,FALSE)*D31)</f>
        <v>534</v>
      </c>
      <c r="L31" s="325">
        <f>IF(D31="","",VLOOKUP(B31,Data!$B$5:$F$502,5,FALSE)*D31)</f>
        <v>484</v>
      </c>
      <c r="M31" s="357"/>
      <c r="N31" s="358"/>
      <c r="O31" s="359"/>
      <c r="P31" s="360"/>
      <c r="Q31" s="359"/>
      <c r="R31" s="359"/>
      <c r="S31" s="360"/>
      <c r="T31" s="361"/>
      <c r="U31" s="360"/>
      <c r="V31" s="334">
        <f>IF(D31="","",VLOOKUP(B31,Data!$B$5:$J$502,9,FALSE)*D31)</f>
        <v>2.976</v>
      </c>
      <c r="X31" s="688"/>
      <c r="Y31" s="468">
        <v>212904</v>
      </c>
      <c r="Z31" s="468" t="s">
        <v>410</v>
      </c>
      <c r="AA31" s="468" t="s">
        <v>1080</v>
      </c>
      <c r="AB31" s="685">
        <v>1</v>
      </c>
    </row>
    <row r="32" spans="1:28" s="468" customFormat="1" ht="19.25" customHeight="1">
      <c r="A32" s="540">
        <v>13</v>
      </c>
      <c r="B32" s="584" t="s">
        <v>894</v>
      </c>
      <c r="C32" s="324" t="str">
        <f>IF(D32="","",VLOOKUP(B32,Data!$B$5:$L$502,2,FALSE))</f>
        <v>VCM7910</v>
      </c>
      <c r="D32" s="480">
        <v>2</v>
      </c>
      <c r="E32" s="312"/>
      <c r="F32" s="325">
        <f>IF(D32="","",VLOOKUP(B32,Data!$B$5:$L$502,11,FALSE))</f>
        <v>2518.09</v>
      </c>
      <c r="G32" s="326">
        <f t="shared" si="0"/>
        <v>5036.18</v>
      </c>
      <c r="H32" s="327" t="str">
        <f>IF(D32="","",VLOOKUP(B32,Data!$B$5:$D$502,3,FALSE))</f>
        <v>C/T</v>
      </c>
      <c r="I32" s="327" t="str">
        <f>IF(D32="","",VLOOKUP(B32,Data!$B$5:$M$502,12,FALSE))</f>
        <v>Indonesia</v>
      </c>
      <c r="J32" s="356" t="s">
        <v>1163</v>
      </c>
      <c r="K32" s="325">
        <f>IF(D32="","",VLOOKUP(B32,Data!$B$5:$E$502,4,FALSE)*D32)</f>
        <v>520</v>
      </c>
      <c r="L32" s="325">
        <f>IF(D32="","",VLOOKUP(B32,Data!$B$5:$F$502,5,FALSE)*D32)</f>
        <v>470</v>
      </c>
      <c r="M32" s="357"/>
      <c r="N32" s="358"/>
      <c r="O32" s="359"/>
      <c r="P32" s="360"/>
      <c r="Q32" s="359"/>
      <c r="R32" s="359"/>
      <c r="S32" s="360"/>
      <c r="T32" s="361"/>
      <c r="U32" s="360"/>
      <c r="V32" s="334">
        <f>IF(D32="","",VLOOKUP(B32,Data!$B$5:$J$502,9,FALSE)*D32)</f>
        <v>2.8140000000000001</v>
      </c>
      <c r="X32" s="688"/>
      <c r="Y32" s="468">
        <v>212904</v>
      </c>
      <c r="Z32" s="468" t="s">
        <v>410</v>
      </c>
      <c r="AA32" s="468" t="s">
        <v>1080</v>
      </c>
      <c r="AB32" s="685">
        <v>1</v>
      </c>
    </row>
    <row r="33" spans="1:28" s="468" customFormat="1" ht="19.25" customHeight="1">
      <c r="A33" s="540">
        <v>14</v>
      </c>
      <c r="B33" s="584" t="s">
        <v>893</v>
      </c>
      <c r="C33" s="324" t="str">
        <f>IF(D33="","",VLOOKUP(B33,Data!$B$5:$L$502,2,FALSE))</f>
        <v>VCM7900</v>
      </c>
      <c r="D33" s="480">
        <v>5</v>
      </c>
      <c r="E33" s="312"/>
      <c r="F33" s="325">
        <f>IF(D33="","",VLOOKUP(B33,Data!$B$5:$L$502,11,FALSE))</f>
        <v>2696.84</v>
      </c>
      <c r="G33" s="326">
        <f>IF(D33&gt;0,D33*F33,"-")</f>
        <v>13484.2</v>
      </c>
      <c r="H33" s="327" t="str">
        <f>IF(D33="","",VLOOKUP(B33,Data!$B$5:$D$502,3,FALSE))</f>
        <v>C/T</v>
      </c>
      <c r="I33" s="327" t="str">
        <f>IF(D33="","",VLOOKUP(B33,Data!$B$5:$M$502,12,FALSE))</f>
        <v>Indonesia</v>
      </c>
      <c r="J33" s="356" t="s">
        <v>1163</v>
      </c>
      <c r="K33" s="325">
        <f>IF(D33="","",VLOOKUP(B33,Data!$B$5:$E$502,4,FALSE)*D33)</f>
        <v>1300</v>
      </c>
      <c r="L33" s="325">
        <f>IF(D33="","",VLOOKUP(B33,Data!$B$5:$F$502,5,FALSE)*D33)</f>
        <v>1175</v>
      </c>
      <c r="M33" s="357"/>
      <c r="N33" s="358"/>
      <c r="O33" s="359"/>
      <c r="P33" s="360"/>
      <c r="Q33" s="359"/>
      <c r="R33" s="359"/>
      <c r="S33" s="360"/>
      <c r="T33" s="361"/>
      <c r="U33" s="360"/>
      <c r="V33" s="334">
        <f>IF(D33="","",VLOOKUP(B33,Data!$B$5:$J$502,9,FALSE)*D33)</f>
        <v>7.0350000000000001</v>
      </c>
      <c r="X33" s="688"/>
      <c r="Y33" s="468">
        <v>212904</v>
      </c>
      <c r="Z33" s="468" t="s">
        <v>410</v>
      </c>
      <c r="AA33" s="468" t="s">
        <v>1080</v>
      </c>
      <c r="AB33" s="685">
        <v>1</v>
      </c>
    </row>
    <row r="34" spans="1:28" s="468" customFormat="1" ht="19.25" customHeight="1">
      <c r="A34" s="540"/>
      <c r="B34" s="672" t="s">
        <v>1179</v>
      </c>
      <c r="C34" s="324" t="str">
        <f>IF(D34="","",VLOOKUP(B34,Data!$B$5:$L$502,2,FALSE))</f>
        <v/>
      </c>
      <c r="D34" s="474"/>
      <c r="E34" s="312"/>
      <c r="F34" s="325" t="str">
        <f>IF(D34="","",VLOOKUP(B34,Data!$B$5:$L$502,11,FALSE))</f>
        <v/>
      </c>
      <c r="G34" s="326" t="str">
        <f>IF(D34&gt;0,D34*F34,"-")</f>
        <v>-</v>
      </c>
      <c r="H34" s="327" t="str">
        <f>IF(D34="","",VLOOKUP(B34,Data!$B$5:$D$502,3,FALSE))</f>
        <v/>
      </c>
      <c r="I34" s="327" t="str">
        <f>IF(D34="","",VLOOKUP(B34,Data!$B$5:$M$502,12,FALSE))</f>
        <v/>
      </c>
      <c r="J34" s="356"/>
      <c r="K34" s="325" t="str">
        <f>IF(D34="","",VLOOKUP(B34,Data!$B$5:$E$502,4,FALSE)*D34)</f>
        <v/>
      </c>
      <c r="L34" s="325" t="str">
        <f>IF(D34="","",VLOOKUP(B34,Data!$B$5:$F$502,5,FALSE)*D34)</f>
        <v/>
      </c>
      <c r="M34" s="357"/>
      <c r="N34" s="358"/>
      <c r="O34" s="359"/>
      <c r="P34" s="360"/>
      <c r="Q34" s="359"/>
      <c r="R34" s="359"/>
      <c r="S34" s="360"/>
      <c r="T34" s="361"/>
      <c r="U34" s="360"/>
      <c r="V34" s="334" t="str">
        <f>IF(D34="","",VLOOKUP(B34,Data!$B$5:$J$502,9,FALSE)*D34)</f>
        <v/>
      </c>
      <c r="X34" s="688"/>
      <c r="Y34" s="468">
        <v>212904</v>
      </c>
      <c r="Z34" s="468" t="s">
        <v>410</v>
      </c>
      <c r="AA34" s="468" t="s">
        <v>1080</v>
      </c>
      <c r="AB34" s="685">
        <v>1</v>
      </c>
    </row>
    <row r="35" spans="1:28" s="468" customFormat="1" ht="19.25" customHeight="1">
      <c r="A35" s="540">
        <v>15</v>
      </c>
      <c r="B35" s="584" t="s">
        <v>340</v>
      </c>
      <c r="C35" s="324" t="str">
        <f>IF(D35="","",VLOOKUP(B35,Data!$B$5:$L$502,2,FALSE))</f>
        <v>ZE62400</v>
      </c>
      <c r="D35" s="470">
        <v>21</v>
      </c>
      <c r="E35" s="312"/>
      <c r="F35" s="325">
        <f>IF(D35="","",VLOOKUP(B35,Data!$B$5:$L$502,11,FALSE))</f>
        <v>1704.47</v>
      </c>
      <c r="G35" s="326"/>
      <c r="H35" s="327" t="str">
        <f>IF(D35="","",VLOOKUP(B35,Data!$B$5:$D$502,3,FALSE))</f>
        <v>C/T</v>
      </c>
      <c r="I35" s="327" t="str">
        <f>IF(D35="","",VLOOKUP(B35,Data!$B$5:$M$502,12,FALSE))</f>
        <v>Indonesia</v>
      </c>
      <c r="J35" s="693" t="s">
        <v>1180</v>
      </c>
      <c r="K35" s="325">
        <f>IF(D35="","",VLOOKUP(B35,Data!$B$5:$E$502,4,FALSE)*D35)</f>
        <v>4221</v>
      </c>
      <c r="L35" s="325">
        <f>IF(D35="","",VLOOKUP(B35,Data!$B$5:$F$502,5,FALSE)*D35)</f>
        <v>3801</v>
      </c>
      <c r="M35" s="228"/>
      <c r="N35" s="295"/>
      <c r="O35" s="296"/>
      <c r="P35" s="229"/>
      <c r="Q35" s="296"/>
      <c r="R35" s="296"/>
      <c r="S35" s="229"/>
      <c r="T35" s="297"/>
      <c r="U35" s="229"/>
      <c r="V35" s="334">
        <f>IF(D35="","",VLOOKUP(B35,Data!$B$5:$J$502,9,FALSE)*D35)</f>
        <v>24.15</v>
      </c>
      <c r="X35" s="688"/>
      <c r="Y35" s="468">
        <v>212904</v>
      </c>
      <c r="Z35" s="468" t="s">
        <v>888</v>
      </c>
      <c r="AA35" s="468" t="s">
        <v>1077</v>
      </c>
      <c r="AB35" s="685">
        <v>8</v>
      </c>
    </row>
    <row r="36" spans="1:28" s="468" customFormat="1" ht="19.25" customHeight="1">
      <c r="A36" s="540"/>
      <c r="B36" s="584"/>
      <c r="C36" s="324" t="str">
        <f>IF(D36="","",VLOOKUP(B36,Data!$B$5:$L$502,2,FALSE))</f>
        <v/>
      </c>
      <c r="D36" s="485"/>
      <c r="E36" s="312"/>
      <c r="F36" s="325" t="str">
        <f>IF(D36="","",VLOOKUP(B36,Data!$B$5:$L$502,11,FALSE))</f>
        <v/>
      </c>
      <c r="G36" s="326" t="str">
        <f>IF(D36&gt;0,D36*F36,"-")</f>
        <v>-</v>
      </c>
      <c r="H36" s="327" t="str">
        <f>IF(D36="","",VLOOKUP(B36,Data!$B$5:$D$502,3,FALSE))</f>
        <v/>
      </c>
      <c r="I36" s="327" t="str">
        <f>IF(D36="","",VLOOKUP(B36,Data!$B$5:$M$502,12,FALSE))</f>
        <v/>
      </c>
      <c r="J36" s="356"/>
      <c r="K36" s="325" t="str">
        <f>IF(D36="","",VLOOKUP(B36,Data!$B$5:$E$502,4,FALSE)*D36)</f>
        <v/>
      </c>
      <c r="L36" s="325" t="str">
        <f>IF(D36="","",VLOOKUP(B36,Data!$B$5:$F$502,5,FALSE)*D36)</f>
        <v/>
      </c>
      <c r="M36" s="357"/>
      <c r="N36" s="358"/>
      <c r="O36" s="359"/>
      <c r="P36" s="360"/>
      <c r="Q36" s="359"/>
      <c r="R36" s="359"/>
      <c r="S36" s="360"/>
      <c r="T36" s="361"/>
      <c r="U36" s="360"/>
      <c r="V36" s="334" t="str">
        <f>IF(D36="","",VLOOKUP(B36,Data!$B$5:$J$502,9,FALSE)*D36)</f>
        <v/>
      </c>
      <c r="X36" s="688"/>
      <c r="Y36" s="468">
        <v>212904</v>
      </c>
      <c r="Z36" s="468" t="s">
        <v>410</v>
      </c>
      <c r="AA36" s="468" t="s">
        <v>1080</v>
      </c>
      <c r="AB36" s="685">
        <v>1</v>
      </c>
    </row>
    <row r="37" spans="1:28" s="468" customFormat="1" ht="19.25" customHeight="1">
      <c r="A37" s="540"/>
      <c r="B37" s="499"/>
      <c r="C37" s="324" t="str">
        <f>IF(D37="","",VLOOKUP(B37,Data!$B$5:$L$502,2,FALSE))</f>
        <v/>
      </c>
      <c r="D37" s="485"/>
      <c r="E37" s="312"/>
      <c r="F37" s="325" t="str">
        <f>IF(D37="","",VLOOKUP(B37,Data!$B$5:$L$502,11,FALSE))</f>
        <v/>
      </c>
      <c r="G37" s="326" t="str">
        <f>IF(D37&gt;0,D37*F37,"-")</f>
        <v>-</v>
      </c>
      <c r="H37" s="327" t="str">
        <f>IF(D37="","",VLOOKUP(B37,Data!$B$5:$D$502,3,FALSE))</f>
        <v/>
      </c>
      <c r="I37" s="327" t="str">
        <f>IF(D37="","",VLOOKUP(B37,Data!$B$5:$M$502,12,FALSE))</f>
        <v/>
      </c>
      <c r="J37" s="356"/>
      <c r="K37" s="325" t="str">
        <f>IF(D37="","",VLOOKUP(B37,Data!$B$5:$E$502,4,FALSE)*D37)</f>
        <v/>
      </c>
      <c r="L37" s="325" t="str">
        <f>IF(D37="","",VLOOKUP(B37,Data!$B$5:$F$502,5,FALSE)*D37)</f>
        <v/>
      </c>
      <c r="M37" s="357"/>
      <c r="N37" s="358"/>
      <c r="O37" s="359"/>
      <c r="P37" s="360"/>
      <c r="Q37" s="359"/>
      <c r="R37" s="359"/>
      <c r="S37" s="360"/>
      <c r="T37" s="361"/>
      <c r="U37" s="360"/>
      <c r="V37" s="334" t="str">
        <f>IF(D37="","",VLOOKUP(B37,Data!$B$5:$J$502,9,FALSE)*D37)</f>
        <v/>
      </c>
      <c r="X37" s="688"/>
    </row>
    <row r="38" spans="1:28" s="440" customFormat="1" ht="17.5" customHeight="1">
      <c r="A38" s="540"/>
      <c r="B38" s="784" t="s">
        <v>1178</v>
      </c>
      <c r="C38" s="785"/>
      <c r="D38" s="510">
        <f>SUM(D17:D37)</f>
        <v>62</v>
      </c>
      <c r="E38" s="463"/>
      <c r="F38" s="351"/>
      <c r="G38" s="351">
        <f>SUM(G17:G37)</f>
        <v>114211.65999999999</v>
      </c>
      <c r="H38" s="462"/>
      <c r="I38" s="462"/>
      <c r="J38" s="462"/>
      <c r="K38" s="351">
        <f>SUM(K17:K37)</f>
        <v>14435</v>
      </c>
      <c r="L38" s="351">
        <f>SUM(L17:L37)</f>
        <v>13001</v>
      </c>
      <c r="M38" s="351">
        <f>SUM(M18:M37)</f>
        <v>0</v>
      </c>
      <c r="N38" s="351" t="e">
        <f>SUM(#REF!)</f>
        <v>#REF!</v>
      </c>
      <c r="O38" s="351">
        <f>SUM(O18:O37)</f>
        <v>0</v>
      </c>
      <c r="P38" s="351"/>
      <c r="Q38" s="351"/>
      <c r="R38" s="351"/>
      <c r="S38" s="351"/>
      <c r="T38" s="351"/>
      <c r="U38" s="351">
        <f>SUM(U18:U37)</f>
        <v>0</v>
      </c>
      <c r="V38" s="354">
        <f>SUM(V17:V37)</f>
        <v>79.137</v>
      </c>
      <c r="X38" s="623"/>
    </row>
    <row r="39" spans="1:28" ht="16.5" customHeight="1">
      <c r="A39" s="540"/>
      <c r="B39" s="786"/>
      <c r="C39" s="787"/>
      <c r="D39" s="511"/>
      <c r="E39" s="412"/>
      <c r="F39" s="183" t="s">
        <v>821</v>
      </c>
      <c r="G39" s="180"/>
      <c r="H39" s="442"/>
      <c r="I39" s="442"/>
      <c r="J39" s="442"/>
      <c r="K39" s="184"/>
      <c r="L39" s="180"/>
      <c r="M39" s="414"/>
      <c r="N39" s="413"/>
      <c r="O39" s="413"/>
      <c r="P39" s="413"/>
      <c r="Q39" s="413"/>
      <c r="R39" s="413"/>
      <c r="S39" s="413"/>
      <c r="T39" s="414"/>
      <c r="U39" s="414"/>
      <c r="V39" s="182"/>
    </row>
    <row r="40" spans="1:28" ht="13">
      <c r="A40" s="393" t="s">
        <v>530</v>
      </c>
      <c r="B40" s="394"/>
      <c r="C40" s="444"/>
      <c r="D40" s="512" t="s">
        <v>538</v>
      </c>
      <c r="E40" s="407"/>
      <c r="F40" s="80" t="s">
        <v>83</v>
      </c>
      <c r="G40" s="84"/>
      <c r="H40" s="423" t="s">
        <v>84</v>
      </c>
      <c r="I40" s="446"/>
      <c r="J40" s="175" t="s">
        <v>85</v>
      </c>
      <c r="K40" s="175"/>
      <c r="L40" s="765" t="s">
        <v>86</v>
      </c>
      <c r="M40" s="766"/>
      <c r="N40" s="766"/>
      <c r="O40" s="766"/>
      <c r="P40" s="766"/>
      <c r="Q40" s="766"/>
      <c r="R40" s="766"/>
      <c r="S40" s="766"/>
      <c r="T40" s="766"/>
      <c r="U40" s="766"/>
      <c r="V40" s="767"/>
    </row>
    <row r="41" spans="1:28" ht="13">
      <c r="A41" s="400" t="s">
        <v>531</v>
      </c>
      <c r="C41" s="409"/>
      <c r="D41" s="501" t="s">
        <v>88</v>
      </c>
      <c r="F41" s="768"/>
      <c r="G41" s="769"/>
      <c r="H41" s="400" t="s">
        <v>89</v>
      </c>
      <c r="I41" s="447"/>
      <c r="J41" s="177" t="s">
        <v>90</v>
      </c>
      <c r="K41" s="177"/>
      <c r="L41" s="173"/>
      <c r="V41" s="178"/>
    </row>
    <row r="42" spans="1:28">
      <c r="A42" s="400" t="s">
        <v>532</v>
      </c>
      <c r="C42" s="401"/>
      <c r="F42" s="768"/>
      <c r="G42" s="769"/>
      <c r="H42" s="400"/>
      <c r="I42" s="447"/>
      <c r="J42" s="177" t="s">
        <v>94</v>
      </c>
      <c r="K42" s="177"/>
      <c r="L42" s="173"/>
      <c r="V42" s="178"/>
    </row>
    <row r="43" spans="1:28" ht="12" customHeight="1">
      <c r="A43" s="412"/>
      <c r="B43" s="413"/>
      <c r="C43" s="448"/>
      <c r="D43" s="501" t="s">
        <v>95</v>
      </c>
      <c r="F43" s="768"/>
      <c r="G43" s="769"/>
      <c r="H43" s="400" t="s">
        <v>96</v>
      </c>
      <c r="I43" s="447"/>
      <c r="J43" s="177"/>
      <c r="K43" s="177"/>
      <c r="L43" s="173"/>
      <c r="V43" s="178"/>
    </row>
    <row r="44" spans="1:28" ht="16.5">
      <c r="A44" s="393" t="s">
        <v>97</v>
      </c>
      <c r="B44" s="407"/>
      <c r="C44" s="395"/>
      <c r="D44" s="501" t="s">
        <v>98</v>
      </c>
      <c r="F44" s="88" t="s">
        <v>99</v>
      </c>
      <c r="G44" s="85"/>
      <c r="H44" s="400" t="s">
        <v>89</v>
      </c>
      <c r="I44" s="447"/>
      <c r="J44" s="177" t="s">
        <v>100</v>
      </c>
      <c r="K44" s="177"/>
      <c r="L44" s="173"/>
      <c r="V44" s="178"/>
      <c r="Y44" s="468">
        <v>213797</v>
      </c>
      <c r="Z44" s="468" t="s">
        <v>35</v>
      </c>
      <c r="AA44" s="468" t="s">
        <v>1084</v>
      </c>
      <c r="AB44" s="685">
        <v>2</v>
      </c>
    </row>
    <row r="45" spans="1:28" ht="14.25" customHeight="1">
      <c r="A45" s="400" t="s">
        <v>546</v>
      </c>
      <c r="C45" s="401"/>
      <c r="D45" s="501" t="s">
        <v>101</v>
      </c>
      <c r="F45" s="89"/>
      <c r="G45" s="187"/>
      <c r="H45" s="400" t="s">
        <v>102</v>
      </c>
      <c r="I45" s="447"/>
      <c r="J45" s="177" t="s">
        <v>533</v>
      </c>
      <c r="K45" s="177"/>
      <c r="L45" s="770" t="s">
        <v>104</v>
      </c>
      <c r="M45" s="771"/>
      <c r="N45" s="771"/>
      <c r="O45" s="771"/>
      <c r="P45" s="771"/>
      <c r="Q45" s="771"/>
      <c r="R45" s="771"/>
      <c r="S45" s="771"/>
      <c r="T45" s="771"/>
      <c r="U45" s="771"/>
      <c r="V45" s="772"/>
      <c r="Y45" s="468">
        <v>213797</v>
      </c>
      <c r="Z45" s="468" t="s">
        <v>395</v>
      </c>
      <c r="AA45" s="468" t="s">
        <v>1085</v>
      </c>
      <c r="AB45" s="685">
        <v>4</v>
      </c>
    </row>
    <row r="46" spans="1:28" ht="16.25" customHeight="1">
      <c r="A46" s="412"/>
      <c r="B46" s="413"/>
      <c r="C46" s="414"/>
      <c r="D46" s="513"/>
      <c r="E46" s="413"/>
      <c r="F46" s="778" t="s">
        <v>1176</v>
      </c>
      <c r="G46" s="779"/>
      <c r="H46" s="778" t="s">
        <v>1175</v>
      </c>
      <c r="I46" s="779"/>
      <c r="J46" s="181" t="s">
        <v>105</v>
      </c>
      <c r="K46" s="181"/>
      <c r="L46" s="762" t="s">
        <v>106</v>
      </c>
      <c r="M46" s="763"/>
      <c r="N46" s="763"/>
      <c r="O46" s="763"/>
      <c r="P46" s="763"/>
      <c r="Q46" s="763"/>
      <c r="R46" s="763"/>
      <c r="S46" s="763"/>
      <c r="T46" s="763"/>
      <c r="U46" s="763"/>
      <c r="V46" s="764"/>
      <c r="Y46" s="468">
        <v>213797</v>
      </c>
      <c r="Z46" s="468" t="s">
        <v>562</v>
      </c>
      <c r="AA46" s="468" t="s">
        <v>1079</v>
      </c>
      <c r="AB46" s="685">
        <v>1</v>
      </c>
    </row>
    <row r="47" spans="1:28" ht="18" customHeight="1">
      <c r="Y47" s="468">
        <v>213797</v>
      </c>
      <c r="Z47" s="468" t="s">
        <v>410</v>
      </c>
      <c r="AA47" s="468" t="s">
        <v>1080</v>
      </c>
      <c r="AB47" s="685">
        <v>2</v>
      </c>
    </row>
    <row r="48" spans="1:28" ht="18" customHeight="1">
      <c r="Y48" s="468">
        <v>213797</v>
      </c>
      <c r="Z48" s="468" t="s">
        <v>41</v>
      </c>
      <c r="AA48" s="468" t="s">
        <v>1139</v>
      </c>
      <c r="AB48" s="685">
        <v>2</v>
      </c>
    </row>
    <row r="49" spans="1:28" ht="18" customHeight="1">
      <c r="Y49" s="468"/>
      <c r="Z49" s="468"/>
      <c r="AA49" s="468"/>
      <c r="AB49" s="685"/>
    </row>
    <row r="50" spans="1:28" ht="35" customHeight="1">
      <c r="Y50" s="440"/>
      <c r="Z50" s="440"/>
      <c r="AA50" s="440"/>
      <c r="AB50" s="623">
        <v>33</v>
      </c>
    </row>
    <row r="51" spans="1:28" s="460" customFormat="1" ht="17.25" customHeight="1">
      <c r="A51" s="203" t="s">
        <v>942</v>
      </c>
      <c r="B51" s="169"/>
      <c r="C51" s="203" t="s">
        <v>597</v>
      </c>
      <c r="D51" s="500"/>
      <c r="E51" s="168"/>
      <c r="F51" s="203" t="s">
        <v>936</v>
      </c>
      <c r="G51" s="169"/>
      <c r="H51" s="203" t="s">
        <v>597</v>
      </c>
      <c r="K51" s="225"/>
      <c r="L51" s="225"/>
      <c r="V51" s="226"/>
      <c r="X51" s="624"/>
      <c r="AB51" s="624"/>
    </row>
    <row r="52" spans="1:28" s="460" customFormat="1" ht="17.25" customHeight="1">
      <c r="A52" s="203" t="s">
        <v>943</v>
      </c>
      <c r="B52" s="169"/>
      <c r="C52" s="203" t="s">
        <v>947</v>
      </c>
      <c r="D52" s="500"/>
      <c r="E52" s="168"/>
      <c r="F52" s="203" t="s">
        <v>937</v>
      </c>
      <c r="G52" s="169"/>
      <c r="H52" s="203" t="s">
        <v>947</v>
      </c>
      <c r="K52" s="225"/>
      <c r="L52" s="225"/>
      <c r="V52" s="226"/>
      <c r="X52" s="624"/>
      <c r="AB52" s="624"/>
    </row>
    <row r="53" spans="1:28" s="460" customFormat="1" ht="17.25" customHeight="1">
      <c r="A53" s="203" t="s">
        <v>944</v>
      </c>
      <c r="B53" s="169"/>
      <c r="C53" s="203" t="s">
        <v>947</v>
      </c>
      <c r="D53" s="500"/>
      <c r="E53" s="168"/>
      <c r="F53" s="203" t="s">
        <v>938</v>
      </c>
      <c r="G53" s="169"/>
      <c r="H53" s="203" t="s">
        <v>597</v>
      </c>
      <c r="K53" s="225"/>
      <c r="L53" s="225"/>
      <c r="V53" s="226"/>
      <c r="X53" s="624"/>
      <c r="AB53" s="624"/>
    </row>
    <row r="54" spans="1:28" s="460" customFormat="1" ht="17.25" customHeight="1">
      <c r="A54" s="203" t="s">
        <v>945</v>
      </c>
      <c r="B54" s="169"/>
      <c r="C54" s="203" t="s">
        <v>597</v>
      </c>
      <c r="D54" s="500"/>
      <c r="E54" s="168"/>
      <c r="F54" s="203" t="s">
        <v>939</v>
      </c>
      <c r="G54" s="169"/>
      <c r="H54" s="203" t="s">
        <v>597</v>
      </c>
      <c r="K54" s="225"/>
      <c r="L54" s="225"/>
      <c r="V54" s="226"/>
      <c r="X54" s="624"/>
      <c r="AB54" s="624"/>
    </row>
    <row r="55" spans="1:28" s="460" customFormat="1" ht="17.25" customHeight="1">
      <c r="A55" s="203" t="s">
        <v>946</v>
      </c>
      <c r="B55" s="169"/>
      <c r="C55" s="203" t="s">
        <v>597</v>
      </c>
      <c r="D55" s="500"/>
      <c r="E55" s="168"/>
      <c r="F55" s="203" t="s">
        <v>941</v>
      </c>
      <c r="G55" s="169"/>
      <c r="H55" s="203" t="s">
        <v>597</v>
      </c>
      <c r="K55" s="225"/>
      <c r="L55" s="225"/>
      <c r="V55" s="226"/>
      <c r="X55" s="624"/>
      <c r="AB55" s="624"/>
    </row>
    <row r="56" spans="1:28" ht="20">
      <c r="A56" s="168"/>
      <c r="B56" s="168"/>
      <c r="C56" s="168"/>
      <c r="D56" s="500"/>
      <c r="E56" s="168"/>
      <c r="F56" s="203" t="s">
        <v>940</v>
      </c>
      <c r="H56" s="203" t="s">
        <v>597</v>
      </c>
      <c r="Y56" s="460"/>
      <c r="Z56" s="460"/>
      <c r="AA56" s="460"/>
    </row>
    <row r="57" spans="1:28" ht="20">
      <c r="A57" s="459"/>
      <c r="B57" s="435"/>
      <c r="C57" s="167"/>
      <c r="D57" s="514"/>
      <c r="X57" s="386"/>
      <c r="Y57" s="460"/>
      <c r="Z57" s="460"/>
      <c r="AA57" s="460"/>
      <c r="AB57" s="685"/>
    </row>
    <row r="58" spans="1:28" ht="20">
      <c r="A58" s="450"/>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35"/>
      <c r="B64" s="435"/>
      <c r="C64" s="167"/>
      <c r="D64" s="514"/>
      <c r="X64" s="386"/>
      <c r="Y64" s="460"/>
      <c r="Z64" s="460"/>
      <c r="AA64" s="460"/>
      <c r="AB64" s="685"/>
    </row>
    <row r="65" spans="1:28" ht="20">
      <c r="A65" s="452"/>
      <c r="B65" s="435"/>
      <c r="C65" s="167"/>
      <c r="D65" s="514"/>
      <c r="X65" s="386"/>
      <c r="Y65" s="460"/>
      <c r="Z65" s="460"/>
      <c r="AA65" s="460"/>
      <c r="AB65" s="685"/>
    </row>
    <row r="66" spans="1:28" ht="20">
      <c r="A66" s="452"/>
      <c r="B66" s="435"/>
      <c r="C66" s="167"/>
      <c r="D66" s="514"/>
      <c r="X66" s="386"/>
      <c r="Y66" s="460"/>
      <c r="Z66" s="460"/>
      <c r="AA66" s="460"/>
      <c r="AB66" s="685"/>
    </row>
    <row r="67" spans="1:28" ht="20">
      <c r="A67" s="452"/>
      <c r="B67" s="435"/>
      <c r="C67" s="167"/>
      <c r="D67" s="514"/>
      <c r="X67" s="386"/>
      <c r="Y67" s="460"/>
      <c r="Z67" s="460"/>
      <c r="AA67" s="460"/>
      <c r="AB67" s="685"/>
    </row>
    <row r="68" spans="1:28" ht="20">
      <c r="A68" s="452"/>
      <c r="B68" s="435"/>
      <c r="C68" s="167"/>
      <c r="D68" s="514"/>
      <c r="X68" s="386"/>
      <c r="Y68" s="460"/>
      <c r="Z68" s="460"/>
      <c r="AA68" s="460"/>
      <c r="AB68" s="685"/>
    </row>
    <row r="69" spans="1:28" ht="20">
      <c r="A69" s="452"/>
      <c r="B69" s="435"/>
      <c r="C69" s="167"/>
      <c r="D69" s="514"/>
      <c r="X69" s="386"/>
      <c r="Y69" s="460"/>
      <c r="Z69" s="460"/>
      <c r="AA69" s="460"/>
      <c r="AB69" s="685"/>
    </row>
    <row r="70" spans="1:28" ht="20">
      <c r="A70" s="452"/>
      <c r="B70" s="435"/>
      <c r="C70" s="167"/>
      <c r="D70" s="514"/>
      <c r="X70" s="386"/>
      <c r="Y70" s="460"/>
      <c r="Z70" s="460"/>
      <c r="AA70" s="460"/>
      <c r="AB70" s="685"/>
    </row>
    <row r="71" spans="1:28" s="688" customFormat="1" ht="20">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460"/>
      <c r="Z71" s="460"/>
      <c r="AA71" s="460"/>
    </row>
    <row r="72" spans="1:28" s="688" customFormat="1" ht="20">
      <c r="A72" s="452"/>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460"/>
      <c r="Z72" s="460"/>
      <c r="AA72" s="460"/>
    </row>
    <row r="73" spans="1:28" s="688" customFormat="1" ht="20">
      <c r="A73" s="452"/>
      <c r="B73" s="435"/>
      <c r="C73" s="167"/>
      <c r="D73" s="514"/>
      <c r="E73" s="386"/>
      <c r="F73" s="169"/>
      <c r="G73" s="169"/>
      <c r="H73" s="386"/>
      <c r="I73" s="386"/>
      <c r="J73" s="386"/>
      <c r="K73" s="169"/>
      <c r="L73" s="169"/>
      <c r="M73" s="386"/>
      <c r="N73" s="386"/>
      <c r="O73" s="386"/>
      <c r="P73" s="386"/>
      <c r="Q73" s="386"/>
      <c r="R73" s="386"/>
      <c r="S73" s="386"/>
      <c r="T73" s="386"/>
      <c r="U73" s="386"/>
      <c r="V73" s="170"/>
      <c r="W73" s="386"/>
      <c r="X73" s="386"/>
      <c r="Y73" s="460"/>
      <c r="Z73" s="460"/>
      <c r="AA73" s="460"/>
    </row>
    <row r="74" spans="1:28" s="688" customFormat="1" ht="14">
      <c r="A74" s="452"/>
      <c r="B74" s="435"/>
      <c r="C74" s="167"/>
      <c r="D74" s="514"/>
      <c r="E74" s="386"/>
      <c r="F74" s="169"/>
      <c r="G74" s="169"/>
      <c r="H74" s="386"/>
      <c r="I74" s="386"/>
      <c r="J74" s="386"/>
      <c r="K74" s="169"/>
      <c r="L74" s="169"/>
      <c r="M74" s="386"/>
      <c r="N74" s="386"/>
      <c r="O74" s="386"/>
      <c r="P74" s="386"/>
      <c r="Q74" s="386"/>
      <c r="R74" s="386"/>
      <c r="S74" s="386"/>
      <c r="T74" s="386"/>
      <c r="U74" s="386"/>
      <c r="V74" s="170"/>
      <c r="W74" s="386"/>
      <c r="X74" s="386"/>
      <c r="Y74" s="386"/>
      <c r="Z74" s="386"/>
      <c r="AA74" s="386"/>
    </row>
    <row r="75" spans="1:28" s="688" customFormat="1" ht="14">
      <c r="A75" s="452"/>
      <c r="B75" s="435"/>
      <c r="C75" s="167"/>
      <c r="D75" s="514"/>
      <c r="E75" s="386"/>
      <c r="F75" s="169"/>
      <c r="G75" s="169"/>
      <c r="H75" s="386"/>
      <c r="I75" s="386"/>
      <c r="J75" s="386"/>
      <c r="K75" s="169"/>
      <c r="L75" s="169"/>
      <c r="M75" s="386"/>
      <c r="N75" s="386"/>
      <c r="O75" s="386"/>
      <c r="P75" s="386"/>
      <c r="Q75" s="386"/>
      <c r="R75" s="386"/>
      <c r="S75" s="386"/>
      <c r="T75" s="386"/>
      <c r="U75" s="386"/>
      <c r="V75" s="170"/>
      <c r="W75" s="386"/>
      <c r="X75" s="386"/>
      <c r="Y75" s="386"/>
      <c r="Z75" s="386"/>
      <c r="AA75" s="386"/>
    </row>
    <row r="76" spans="1:28" s="688" customFormat="1" ht="14">
      <c r="A76" s="452"/>
      <c r="B76" s="435"/>
      <c r="C76" s="167"/>
      <c r="D76" s="514"/>
      <c r="E76" s="386"/>
      <c r="F76" s="169"/>
      <c r="G76" s="169"/>
      <c r="H76" s="386"/>
      <c r="I76" s="386"/>
      <c r="J76" s="386"/>
      <c r="K76" s="169"/>
      <c r="L76" s="169"/>
      <c r="M76" s="386"/>
      <c r="N76" s="386"/>
      <c r="O76" s="386"/>
      <c r="P76" s="386"/>
      <c r="Q76" s="386"/>
      <c r="R76" s="386"/>
      <c r="S76" s="386"/>
      <c r="T76" s="386"/>
      <c r="U76" s="386"/>
      <c r="V76" s="170"/>
      <c r="W76" s="386"/>
      <c r="X76" s="386"/>
      <c r="Y76" s="386"/>
      <c r="Z76" s="386"/>
      <c r="AA76" s="386"/>
    </row>
    <row r="77" spans="1:28" s="688" customFormat="1" ht="14">
      <c r="A77" s="452"/>
      <c r="B77" s="435"/>
      <c r="C77" s="167"/>
      <c r="D77" s="514"/>
      <c r="E77" s="386"/>
      <c r="F77" s="169"/>
      <c r="G77" s="169"/>
      <c r="H77" s="386"/>
      <c r="I77" s="386"/>
      <c r="J77" s="386"/>
      <c r="K77" s="169"/>
      <c r="L77" s="169"/>
      <c r="M77" s="386"/>
      <c r="N77" s="386"/>
      <c r="O77" s="386"/>
      <c r="P77" s="386"/>
      <c r="Q77" s="386"/>
      <c r="R77" s="386"/>
      <c r="S77" s="386"/>
      <c r="T77" s="386"/>
      <c r="U77" s="386"/>
      <c r="V77" s="170"/>
      <c r="W77" s="386"/>
      <c r="X77" s="386"/>
      <c r="Y77" s="386"/>
      <c r="Z77" s="386"/>
      <c r="AA77" s="386"/>
    </row>
    <row r="78" spans="1:28" s="688" customFormat="1" ht="14">
      <c r="A78" s="435"/>
      <c r="B78" s="435"/>
      <c r="C78" s="167"/>
      <c r="D78" s="514"/>
      <c r="E78" s="386"/>
      <c r="F78" s="169"/>
      <c r="G78" s="169"/>
      <c r="H78" s="386"/>
      <c r="I78" s="386"/>
      <c r="J78" s="386"/>
      <c r="K78" s="169"/>
      <c r="L78" s="169"/>
      <c r="M78" s="386"/>
      <c r="N78" s="386"/>
      <c r="O78" s="386"/>
      <c r="P78" s="386"/>
      <c r="Q78" s="386"/>
      <c r="R78" s="386"/>
      <c r="S78" s="386"/>
      <c r="T78" s="386"/>
      <c r="U78" s="386"/>
      <c r="V78" s="170"/>
      <c r="W78" s="386"/>
      <c r="X78" s="386"/>
      <c r="Y78" s="386"/>
      <c r="Z78" s="386"/>
      <c r="AA78" s="386"/>
    </row>
    <row r="79" spans="1:28" s="688"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X79" s="632"/>
      <c r="Y79" s="386"/>
      <c r="Z79" s="386"/>
      <c r="AA79" s="386"/>
    </row>
    <row r="80" spans="1:28" s="688"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688"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688"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688"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688"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row r="85" spans="1:27" s="688" customFormat="1" ht="14">
      <c r="A85" s="386"/>
      <c r="B85" s="435"/>
      <c r="C85" s="167"/>
      <c r="D85" s="514"/>
      <c r="E85" s="386"/>
      <c r="F85" s="169"/>
      <c r="G85" s="169"/>
      <c r="H85" s="386"/>
      <c r="I85" s="386"/>
      <c r="J85" s="386"/>
      <c r="K85" s="169"/>
      <c r="L85" s="169"/>
      <c r="M85" s="386"/>
      <c r="N85" s="386"/>
      <c r="O85" s="386"/>
      <c r="P85" s="386"/>
      <c r="Q85" s="386"/>
      <c r="R85" s="386"/>
      <c r="S85" s="386"/>
      <c r="T85" s="386"/>
      <c r="U85" s="386"/>
      <c r="V85" s="170"/>
      <c r="W85" s="386"/>
      <c r="Y85" s="386"/>
      <c r="Z85" s="386"/>
      <c r="AA85" s="386"/>
    </row>
    <row r="86" spans="1:27" s="688" customFormat="1" ht="14">
      <c r="A86" s="386"/>
      <c r="B86" s="435"/>
      <c r="C86" s="167"/>
      <c r="D86" s="514"/>
      <c r="E86" s="386"/>
      <c r="F86" s="169"/>
      <c r="G86" s="169"/>
      <c r="H86" s="386"/>
      <c r="I86" s="386"/>
      <c r="J86" s="386"/>
      <c r="K86" s="169"/>
      <c r="L86" s="169"/>
      <c r="M86" s="386"/>
      <c r="N86" s="386"/>
      <c r="O86" s="386"/>
      <c r="P86" s="386"/>
      <c r="Q86" s="386"/>
      <c r="R86" s="386"/>
      <c r="S86" s="386"/>
      <c r="T86" s="386"/>
      <c r="U86" s="386"/>
      <c r="V86" s="170"/>
      <c r="W86" s="386"/>
      <c r="Y86" s="386"/>
      <c r="Z86" s="386"/>
      <c r="AA86" s="386"/>
    </row>
    <row r="87" spans="1:27" ht="14">
      <c r="B87" s="435"/>
      <c r="C87" s="167"/>
      <c r="D87" s="514"/>
    </row>
    <row r="88" spans="1:27" ht="14">
      <c r="B88" s="435"/>
      <c r="C88" s="167"/>
      <c r="D88" s="514"/>
    </row>
    <row r="89" spans="1:27" ht="14">
      <c r="B89" s="435"/>
      <c r="C89" s="167"/>
      <c r="D89" s="514"/>
    </row>
    <row r="90" spans="1:27" ht="14">
      <c r="B90" s="435"/>
      <c r="C90" s="167"/>
      <c r="D90" s="514"/>
    </row>
  </sheetData>
  <mergeCells count="9">
    <mergeCell ref="F46:G46"/>
    <mergeCell ref="H46:I46"/>
    <mergeCell ref="L46:V46"/>
    <mergeCell ref="B38:C39"/>
    <mergeCell ref="L40:V40"/>
    <mergeCell ref="F41:G41"/>
    <mergeCell ref="F42:G42"/>
    <mergeCell ref="F43:G43"/>
    <mergeCell ref="L45:V45"/>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8A33-5A68-4A66-9F79-80221BC57FEF}">
  <sheetPr>
    <pageSetUpPr fitToPage="1"/>
  </sheetPr>
  <dimension ref="A1:AB82"/>
  <sheetViews>
    <sheetView topLeftCell="A10" zoomScale="70" zoomScaleNormal="70" zoomScaleSheetLayoutView="115" workbookViewId="0">
      <selection activeCell="F27" sqref="F27:G27"/>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90" customWidth="1"/>
    <col min="25" max="25" width="8.90625" style="386" customWidth="1"/>
    <col min="26" max="26" width="11.6328125" style="386" bestFit="1" customWidth="1"/>
    <col min="27" max="27" width="42" style="386" bestFit="1" customWidth="1"/>
    <col min="28" max="28" width="7.90625" style="690"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89"/>
      <c r="I10" s="69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690"/>
      <c r="Y18" s="468">
        <v>212904</v>
      </c>
      <c r="Z18" s="468" t="s">
        <v>888</v>
      </c>
      <c r="AA18" s="468" t="s">
        <v>1077</v>
      </c>
      <c r="AB18" s="685">
        <v>8</v>
      </c>
    </row>
    <row r="19" spans="1:28" s="468" customFormat="1" ht="19.25" customHeight="1">
      <c r="A19" s="540">
        <v>1</v>
      </c>
      <c r="B19" s="584" t="s">
        <v>350</v>
      </c>
      <c r="C19" s="324" t="str">
        <f>IF(D19="","",VLOOKUP(B19,Data!$B$5:$L$502,2,FALSE))</f>
        <v>ZU05460</v>
      </c>
      <c r="D19" s="485">
        <v>6</v>
      </c>
      <c r="E19" s="525" t="s">
        <v>528</v>
      </c>
      <c r="F19" s="325">
        <f>IF(D19="","",VLOOKUP(B19,Data!$B$5:$L$502,11,FALSE))</f>
        <v>5913.05</v>
      </c>
      <c r="G19" s="326">
        <f>IF(D19&gt;0,D19*F19,"-")</f>
        <v>35478.300000000003</v>
      </c>
      <c r="H19" s="327" t="str">
        <f>IF(D19="","",VLOOKUP(B19,Data!$B$5:$D$502,3,FALSE))</f>
        <v>C/T</v>
      </c>
      <c r="I19" s="327" t="str">
        <f>IF(D19="","",VLOOKUP(B19,Data!$B$5:$M$502,12,FALSE))</f>
        <v>Indonesia</v>
      </c>
      <c r="J19" s="356" t="s">
        <v>1163</v>
      </c>
      <c r="K19" s="325">
        <f>IF(D19="","",VLOOKUP(B19,Data!$B$5:$E$502,4,FALSE)*D19)</f>
        <v>2028</v>
      </c>
      <c r="L19" s="325">
        <f>IF(D19="","",VLOOKUP(B19,Data!$B$5:$F$502,5,FALSE)*D19)</f>
        <v>1782</v>
      </c>
      <c r="M19" s="357"/>
      <c r="N19" s="358"/>
      <c r="O19" s="359"/>
      <c r="P19" s="360"/>
      <c r="Q19" s="359"/>
      <c r="R19" s="359"/>
      <c r="S19" s="360"/>
      <c r="T19" s="361"/>
      <c r="U19" s="360"/>
      <c r="V19" s="334">
        <f>IF(D19="","",VLOOKUP(B19,Data!$B$5:$J$502,9,FALSE)*D19)</f>
        <v>10.836</v>
      </c>
      <c r="X19" s="690"/>
      <c r="Y19" s="468">
        <v>212904</v>
      </c>
      <c r="Z19" s="468" t="s">
        <v>410</v>
      </c>
      <c r="AA19" s="468" t="s">
        <v>1080</v>
      </c>
      <c r="AB19" s="685">
        <v>1</v>
      </c>
    </row>
    <row r="20" spans="1:28" s="468" customFormat="1" ht="19.25" customHeight="1">
      <c r="A20" s="540">
        <v>2</v>
      </c>
      <c r="B20" s="584" t="s">
        <v>321</v>
      </c>
      <c r="C20" s="324" t="str">
        <f>IF(D20="","",VLOOKUP(B20,Data!$B$5:$L$502,2,FALSE))</f>
        <v>ZV78180</v>
      </c>
      <c r="D20" s="485">
        <v>1</v>
      </c>
      <c r="E20" s="312"/>
      <c r="F20" s="325">
        <f>IF(D20="","",VLOOKUP(B20,Data!$B$5:$L$502,11,FALSE))</f>
        <v>8031.74</v>
      </c>
      <c r="G20" s="326">
        <f t="shared" ref="G20:G27" si="0">IF(D20&gt;0,D20*F20,"-")</f>
        <v>8031.74</v>
      </c>
      <c r="H20" s="327" t="str">
        <f>IF(D20="","",VLOOKUP(B20,Data!$B$5:$D$502,3,FALSE))</f>
        <v>C/T</v>
      </c>
      <c r="I20" s="327" t="str">
        <f>IF(D20="","",VLOOKUP(B20,Data!$B$5:$M$502,12,FALSE))</f>
        <v>Indonesia</v>
      </c>
      <c r="J20" s="356" t="s">
        <v>1163</v>
      </c>
      <c r="K20" s="325">
        <f>IF(D20="","",VLOOKUP(B20,Data!$B$5:$E$502,4,FALSE)*D20)</f>
        <v>345</v>
      </c>
      <c r="L20" s="325">
        <f>IF(D20="","",VLOOKUP(B20,Data!$B$5:$F$502,5,FALSE)*D20)</f>
        <v>304</v>
      </c>
      <c r="M20" s="357"/>
      <c r="N20" s="358"/>
      <c r="O20" s="359"/>
      <c r="P20" s="360"/>
      <c r="Q20" s="359"/>
      <c r="R20" s="359"/>
      <c r="S20" s="360"/>
      <c r="T20" s="361"/>
      <c r="U20" s="360"/>
      <c r="V20" s="334">
        <f>IF(D20="","",VLOOKUP(B20,Data!$B$5:$J$502,9,FALSE)*D20)</f>
        <v>1.806</v>
      </c>
      <c r="X20" s="690"/>
      <c r="Y20" s="468">
        <v>212904</v>
      </c>
      <c r="Z20" s="468" t="s">
        <v>410</v>
      </c>
      <c r="AA20" s="468" t="s">
        <v>1080</v>
      </c>
      <c r="AB20" s="685">
        <v>1</v>
      </c>
    </row>
    <row r="21" spans="1:28" s="468" customFormat="1" ht="19.25" customHeight="1">
      <c r="A21" s="540">
        <v>3</v>
      </c>
      <c r="B21" s="584" t="s">
        <v>409</v>
      </c>
      <c r="C21" s="324" t="str">
        <f>IF(D21="","",VLOOKUP(B21,Data!$B$5:$L$502,2,FALSE))</f>
        <v>ZU62650</v>
      </c>
      <c r="D21" s="485">
        <v>7</v>
      </c>
      <c r="E21" s="525" t="s">
        <v>529</v>
      </c>
      <c r="F21" s="325">
        <f>IF(D21="","",VLOOKUP(B21,Data!$B$5:$L$502,11,FALSE))</f>
        <v>6876.72</v>
      </c>
      <c r="G21" s="326">
        <f t="shared" si="0"/>
        <v>48137.04</v>
      </c>
      <c r="H21" s="327" t="str">
        <f>IF(D21="","",VLOOKUP(B21,Data!$B$5:$D$502,3,FALSE))</f>
        <v>C/T</v>
      </c>
      <c r="I21" s="327" t="str">
        <f>IF(D21="","",VLOOKUP(B21,Data!$B$5:$M$502,12,FALSE))</f>
        <v>Indonesia</v>
      </c>
      <c r="J21" s="356" t="s">
        <v>1163</v>
      </c>
      <c r="K21" s="325">
        <f>IF(D21="","",VLOOKUP(B21,Data!$B$5:$E$502,4,FALSE)*D21)</f>
        <v>2366</v>
      </c>
      <c r="L21" s="325">
        <f>IF(D21="","",VLOOKUP(B21,Data!$B$5:$F$502,5,FALSE)*D21)</f>
        <v>2128</v>
      </c>
      <c r="M21" s="357"/>
      <c r="N21" s="358"/>
      <c r="O21" s="359"/>
      <c r="P21" s="360"/>
      <c r="Q21" s="359"/>
      <c r="R21" s="359"/>
      <c r="S21" s="360"/>
      <c r="T21" s="361"/>
      <c r="U21" s="360"/>
      <c r="V21" s="334">
        <f>IF(D21="","",VLOOKUP(B21,Data!$B$5:$J$502,9,FALSE)*D21)</f>
        <v>12.641999999999999</v>
      </c>
      <c r="X21" s="690"/>
      <c r="Y21" s="468">
        <v>212904</v>
      </c>
      <c r="Z21" s="468" t="s">
        <v>410</v>
      </c>
      <c r="AA21" s="468" t="s">
        <v>1080</v>
      </c>
      <c r="AB21" s="685">
        <v>1</v>
      </c>
    </row>
    <row r="22" spans="1:28" s="468" customFormat="1" ht="19.25" customHeight="1">
      <c r="A22" s="540">
        <v>4</v>
      </c>
      <c r="B22" s="584" t="s">
        <v>378</v>
      </c>
      <c r="C22" s="324" t="str">
        <f>IF(D22="","",VLOOKUP(B22,Data!$B$5:$L$502,2,FALSE))</f>
        <v>WQ78270</v>
      </c>
      <c r="D22" s="485">
        <v>1</v>
      </c>
      <c r="E22" s="312"/>
      <c r="F22" s="325">
        <f>IF(D22="","",VLOOKUP(B22,Data!$B$5:$L$502,11,FALSE))</f>
        <v>5429.44</v>
      </c>
      <c r="G22" s="326">
        <f t="shared" si="0"/>
        <v>5429.44</v>
      </c>
      <c r="H22" s="327" t="str">
        <f>IF(D22="","",VLOOKUP(B22,Data!$B$5:$D$502,3,FALSE))</f>
        <v>C/T</v>
      </c>
      <c r="I22" s="327" t="str">
        <f>IF(D22="","",VLOOKUP(B22,Data!$B$5:$M$502,12,FALSE))</f>
        <v>Indonesia</v>
      </c>
      <c r="J22" s="356" t="s">
        <v>1163</v>
      </c>
      <c r="K22" s="325">
        <f>IF(D22="","",VLOOKUP(B22,Data!$B$5:$E$502,4,FALSE)*D22)</f>
        <v>305</v>
      </c>
      <c r="L22" s="325">
        <f>IF(D22="","",VLOOKUP(B22,Data!$B$5:$F$502,5,FALSE)*D22)</f>
        <v>269</v>
      </c>
      <c r="M22" s="357"/>
      <c r="N22" s="358"/>
      <c r="O22" s="359"/>
      <c r="P22" s="360"/>
      <c r="Q22" s="359"/>
      <c r="R22" s="359"/>
      <c r="S22" s="360"/>
      <c r="T22" s="361"/>
      <c r="U22" s="360"/>
      <c r="V22" s="334">
        <f>IF(D22="","",VLOOKUP(B22,Data!$B$5:$J$502,9,FALSE)*D22)</f>
        <v>1.534</v>
      </c>
      <c r="X22" s="690"/>
      <c r="Y22" s="468">
        <v>212904</v>
      </c>
      <c r="Z22" s="468" t="s">
        <v>410</v>
      </c>
      <c r="AA22" s="468" t="s">
        <v>1080</v>
      </c>
      <c r="AB22" s="685">
        <v>1</v>
      </c>
    </row>
    <row r="23" spans="1:28" s="468" customFormat="1" ht="19.25" customHeight="1">
      <c r="A23" s="540">
        <v>5</v>
      </c>
      <c r="B23" s="584" t="s">
        <v>361</v>
      </c>
      <c r="C23" s="324" t="str">
        <f>IF(D23="","",VLOOKUP(B23,Data!$B$5:$L$502,2,FALSE))</f>
        <v>WQ78290</v>
      </c>
      <c r="D23" s="485">
        <v>7</v>
      </c>
      <c r="E23" s="312" t="s">
        <v>971</v>
      </c>
      <c r="F23" s="325">
        <f>IF(D23="","",VLOOKUP(B23,Data!$B$5:$L$502,11,FALSE))</f>
        <v>4283.7299999999996</v>
      </c>
      <c r="G23" s="326">
        <f t="shared" si="0"/>
        <v>29986.109999999997</v>
      </c>
      <c r="H23" s="327" t="str">
        <f>IF(D23="","",VLOOKUP(B23,Data!$B$5:$D$502,3,FALSE))</f>
        <v>C/T</v>
      </c>
      <c r="I23" s="327" t="str">
        <f>IF(D23="","",VLOOKUP(B23,Data!$B$5:$M$502,12,FALSE))</f>
        <v>Indonesia</v>
      </c>
      <c r="J23" s="356" t="s">
        <v>1163</v>
      </c>
      <c r="K23" s="325">
        <f>IF(D23="","",VLOOKUP(B23,Data!$B$5:$E$502,4,FALSE)*D23)</f>
        <v>2135</v>
      </c>
      <c r="L23" s="325">
        <f>IF(D23="","",VLOOKUP(B23,Data!$B$5:$F$502,5,FALSE)*D23)</f>
        <v>1883</v>
      </c>
      <c r="M23" s="357"/>
      <c r="N23" s="358"/>
      <c r="O23" s="359"/>
      <c r="P23" s="360"/>
      <c r="Q23" s="359"/>
      <c r="R23" s="359"/>
      <c r="S23" s="360"/>
      <c r="T23" s="361"/>
      <c r="U23" s="360"/>
      <c r="V23" s="334">
        <f>IF(D23="","",VLOOKUP(B23,Data!$B$5:$J$502,9,FALSE)*D23)</f>
        <v>10.738</v>
      </c>
      <c r="X23" s="690"/>
      <c r="Y23" s="468">
        <v>212904</v>
      </c>
      <c r="Z23" s="468" t="s">
        <v>410</v>
      </c>
      <c r="AA23" s="468" t="s">
        <v>1080</v>
      </c>
      <c r="AB23" s="685">
        <v>1</v>
      </c>
    </row>
    <row r="24" spans="1:28" s="468" customFormat="1" ht="19.25" customHeight="1">
      <c r="A24" s="540"/>
      <c r="B24" s="584"/>
      <c r="C24" s="324" t="str">
        <f>IF(D24="","",VLOOKUP(B24,Data!$B$5:$L$502,2,FALSE))</f>
        <v/>
      </c>
      <c r="D24" s="485"/>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690"/>
      <c r="Y24" s="468">
        <v>212904</v>
      </c>
      <c r="Z24" s="468" t="s">
        <v>410</v>
      </c>
      <c r="AA24" s="468" t="s">
        <v>1080</v>
      </c>
      <c r="AB24" s="685">
        <v>1</v>
      </c>
    </row>
    <row r="25" spans="1:28" s="468" customFormat="1" ht="19.25" customHeight="1">
      <c r="A25" s="540"/>
      <c r="B25" s="584"/>
      <c r="C25" s="324" t="str">
        <f>IF(D25="","",VLOOKUP(B25,Data!$B$5:$L$502,2,FALSE))</f>
        <v/>
      </c>
      <c r="D25" s="485"/>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690"/>
      <c r="Y25" s="468">
        <v>212904</v>
      </c>
      <c r="Z25" s="468" t="s">
        <v>410</v>
      </c>
      <c r="AA25" s="468" t="s">
        <v>1080</v>
      </c>
      <c r="AB25" s="685">
        <v>1</v>
      </c>
    </row>
    <row r="26" spans="1:28" s="468" customFormat="1" ht="19.25" customHeight="1">
      <c r="A26" s="540"/>
      <c r="B26" s="584"/>
      <c r="C26" s="324" t="str">
        <f>IF(D26="","",VLOOKUP(B26,Data!$B$5:$L$502,2,FALSE))</f>
        <v/>
      </c>
      <c r="D26" s="485"/>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690"/>
      <c r="Y26" s="468">
        <v>212904</v>
      </c>
      <c r="Z26" s="468" t="s">
        <v>410</v>
      </c>
      <c r="AA26" s="468" t="s">
        <v>1080</v>
      </c>
      <c r="AB26" s="685">
        <v>1</v>
      </c>
    </row>
    <row r="27" spans="1:28" s="468" customFormat="1" ht="19.25" customHeight="1">
      <c r="A27" s="540"/>
      <c r="B27" s="584"/>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90"/>
      <c r="Y27" s="468">
        <v>212904</v>
      </c>
      <c r="Z27" s="468" t="s">
        <v>410</v>
      </c>
      <c r="AA27" s="468" t="s">
        <v>1080</v>
      </c>
      <c r="AB27" s="685">
        <v>1</v>
      </c>
    </row>
    <row r="28" spans="1:28" s="468" customFormat="1" ht="19.25" customHeight="1">
      <c r="A28" s="540"/>
      <c r="B28" s="584"/>
      <c r="C28" s="324" t="str">
        <f>IF(D28="","",VLOOKUP(B28,Data!$B$5:$L$502,2,FALSE))</f>
        <v/>
      </c>
      <c r="D28" s="485"/>
      <c r="E28" s="312"/>
      <c r="F28" s="325" t="str">
        <f>IF(D28="","",VLOOKUP(B28,Data!$B$5:$L$502,11,FALSE))</f>
        <v/>
      </c>
      <c r="G28" s="326" t="str">
        <f>IF(D28&gt;0,D28*F28,"-")</f>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90"/>
      <c r="Y28" s="468">
        <v>212904</v>
      </c>
      <c r="Z28" s="468" t="s">
        <v>410</v>
      </c>
      <c r="AA28" s="468" t="s">
        <v>1080</v>
      </c>
      <c r="AB28" s="685">
        <v>1</v>
      </c>
    </row>
    <row r="29" spans="1:28" s="468" customFormat="1" ht="19.25" customHeight="1">
      <c r="A29" s="540"/>
      <c r="B29" s="499"/>
      <c r="C29" s="324" t="str">
        <f>IF(D29="","",VLOOKUP(B29,Data!$B$5:$L$502,2,FALSE))</f>
        <v/>
      </c>
      <c r="D29" s="485"/>
      <c r="E29" s="312"/>
      <c r="F29" s="325" t="str">
        <f>IF(D29="","",VLOOKUP(B29,Data!$B$5:$L$502,11,FALSE))</f>
        <v/>
      </c>
      <c r="G29" s="326" t="str">
        <f>IF(D29&gt;0,D29*F29,"-")</f>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690"/>
    </row>
    <row r="30" spans="1:28" s="440" customFormat="1" ht="17.5" customHeight="1">
      <c r="A30" s="540"/>
      <c r="B30" s="784" t="s">
        <v>1183</v>
      </c>
      <c r="C30" s="785"/>
      <c r="D30" s="510">
        <f>SUM(D17:D29)</f>
        <v>22</v>
      </c>
      <c r="E30" s="463"/>
      <c r="F30" s="351"/>
      <c r="G30" s="351">
        <f>SUM(G17:G29)</f>
        <v>127062.63</v>
      </c>
      <c r="H30" s="462"/>
      <c r="I30" s="462"/>
      <c r="J30" s="462"/>
      <c r="K30" s="351">
        <f>SUM(K17:K29)</f>
        <v>7179</v>
      </c>
      <c r="L30" s="351">
        <f>SUM(L17:L29)</f>
        <v>6366</v>
      </c>
      <c r="M30" s="351">
        <f>SUM(M18:M29)</f>
        <v>0</v>
      </c>
      <c r="N30" s="351" t="e">
        <f>SUM(#REF!)</f>
        <v>#REF!</v>
      </c>
      <c r="O30" s="351">
        <f>SUM(O18:O29)</f>
        <v>0</v>
      </c>
      <c r="P30" s="351"/>
      <c r="Q30" s="351"/>
      <c r="R30" s="351"/>
      <c r="S30" s="351"/>
      <c r="T30" s="351"/>
      <c r="U30" s="351">
        <f>SUM(U18:U29)</f>
        <v>0</v>
      </c>
      <c r="V30" s="354">
        <f>SUM(V17:V29)</f>
        <v>37.555999999999997</v>
      </c>
      <c r="X30" s="623"/>
    </row>
    <row r="31" spans="1:28" ht="16.5" customHeight="1">
      <c r="A31" s="540"/>
      <c r="B31" s="786"/>
      <c r="C31" s="787"/>
      <c r="D31" s="511"/>
      <c r="E31" s="412"/>
      <c r="F31" s="183" t="s">
        <v>821</v>
      </c>
      <c r="G31" s="180"/>
      <c r="H31" s="442"/>
      <c r="I31" s="442"/>
      <c r="J31" s="442"/>
      <c r="K31" s="184"/>
      <c r="L31" s="180"/>
      <c r="M31" s="414"/>
      <c r="N31" s="413"/>
      <c r="O31" s="413"/>
      <c r="P31" s="413"/>
      <c r="Q31" s="413"/>
      <c r="R31" s="413"/>
      <c r="S31" s="413"/>
      <c r="T31" s="414"/>
      <c r="U31" s="414"/>
      <c r="V31" s="182"/>
    </row>
    <row r="32" spans="1:28" ht="13">
      <c r="A32" s="393" t="s">
        <v>530</v>
      </c>
      <c r="B32" s="394"/>
      <c r="C32" s="444"/>
      <c r="D32" s="512" t="s">
        <v>538</v>
      </c>
      <c r="E32" s="407"/>
      <c r="F32" s="80" t="s">
        <v>83</v>
      </c>
      <c r="G32" s="84"/>
      <c r="H32" s="423" t="s">
        <v>84</v>
      </c>
      <c r="I32" s="446"/>
      <c r="J32" s="175" t="s">
        <v>85</v>
      </c>
      <c r="K32" s="175"/>
      <c r="L32" s="765" t="s">
        <v>86</v>
      </c>
      <c r="M32" s="766"/>
      <c r="N32" s="766"/>
      <c r="O32" s="766"/>
      <c r="P32" s="766"/>
      <c r="Q32" s="766"/>
      <c r="R32" s="766"/>
      <c r="S32" s="766"/>
      <c r="T32" s="766"/>
      <c r="U32" s="766"/>
      <c r="V32" s="767"/>
    </row>
    <row r="33" spans="1:28" ht="13">
      <c r="A33" s="400" t="s">
        <v>531</v>
      </c>
      <c r="C33" s="409"/>
      <c r="D33" s="501" t="s">
        <v>88</v>
      </c>
      <c r="F33" s="768"/>
      <c r="G33" s="769"/>
      <c r="H33" s="400" t="s">
        <v>89</v>
      </c>
      <c r="I33" s="447"/>
      <c r="J33" s="177" t="s">
        <v>90</v>
      </c>
      <c r="K33" s="177"/>
      <c r="L33" s="173"/>
      <c r="V33" s="178"/>
    </row>
    <row r="34" spans="1:28">
      <c r="A34" s="400" t="s">
        <v>532</v>
      </c>
      <c r="C34" s="401"/>
      <c r="F34" s="768"/>
      <c r="G34" s="769"/>
      <c r="H34" s="400"/>
      <c r="I34" s="447"/>
      <c r="J34" s="177" t="s">
        <v>94</v>
      </c>
      <c r="K34" s="177"/>
      <c r="L34" s="173"/>
      <c r="V34" s="178"/>
    </row>
    <row r="35" spans="1:28" ht="12" customHeight="1">
      <c r="A35" s="412"/>
      <c r="B35" s="413"/>
      <c r="C35" s="448"/>
      <c r="D35" s="501" t="s">
        <v>95</v>
      </c>
      <c r="F35" s="768"/>
      <c r="G35" s="769"/>
      <c r="H35" s="400" t="s">
        <v>96</v>
      </c>
      <c r="I35" s="447"/>
      <c r="J35" s="177"/>
      <c r="K35" s="177"/>
      <c r="L35" s="173"/>
      <c r="V35" s="178"/>
    </row>
    <row r="36" spans="1:28" ht="16.5">
      <c r="A36" s="393" t="s">
        <v>97</v>
      </c>
      <c r="B36" s="407"/>
      <c r="C36" s="395"/>
      <c r="D36" s="501" t="s">
        <v>98</v>
      </c>
      <c r="F36" s="88" t="s">
        <v>99</v>
      </c>
      <c r="G36" s="85"/>
      <c r="H36" s="400" t="s">
        <v>89</v>
      </c>
      <c r="I36" s="447"/>
      <c r="J36" s="177" t="s">
        <v>100</v>
      </c>
      <c r="K36" s="177"/>
      <c r="L36" s="173"/>
      <c r="V36" s="178"/>
      <c r="Y36" s="468">
        <v>213797</v>
      </c>
      <c r="Z36" s="468" t="s">
        <v>35</v>
      </c>
      <c r="AA36" s="468" t="s">
        <v>1084</v>
      </c>
      <c r="AB36" s="685">
        <v>2</v>
      </c>
    </row>
    <row r="37" spans="1:28" ht="14.25" customHeight="1">
      <c r="A37" s="400" t="s">
        <v>546</v>
      </c>
      <c r="C37" s="401"/>
      <c r="D37" s="501" t="s">
        <v>101</v>
      </c>
      <c r="F37" s="89"/>
      <c r="G37" s="187"/>
      <c r="H37" s="400" t="s">
        <v>102</v>
      </c>
      <c r="I37" s="447"/>
      <c r="J37" s="177" t="s">
        <v>533</v>
      </c>
      <c r="K37" s="177"/>
      <c r="L37" s="770" t="s">
        <v>104</v>
      </c>
      <c r="M37" s="771"/>
      <c r="N37" s="771"/>
      <c r="O37" s="771"/>
      <c r="P37" s="771"/>
      <c r="Q37" s="771"/>
      <c r="R37" s="771"/>
      <c r="S37" s="771"/>
      <c r="T37" s="771"/>
      <c r="U37" s="771"/>
      <c r="V37" s="772"/>
      <c r="Y37" s="468">
        <v>213797</v>
      </c>
      <c r="Z37" s="468" t="s">
        <v>395</v>
      </c>
      <c r="AA37" s="468" t="s">
        <v>1085</v>
      </c>
      <c r="AB37" s="685">
        <v>4</v>
      </c>
    </row>
    <row r="38" spans="1:28" ht="16.25" customHeight="1">
      <c r="A38" s="412"/>
      <c r="B38" s="413"/>
      <c r="C38" s="414"/>
      <c r="D38" s="513"/>
      <c r="E38" s="413"/>
      <c r="F38" s="778" t="s">
        <v>1176</v>
      </c>
      <c r="G38" s="779"/>
      <c r="H38" s="778" t="s">
        <v>1175</v>
      </c>
      <c r="I38" s="779"/>
      <c r="J38" s="181" t="s">
        <v>105</v>
      </c>
      <c r="K38" s="181"/>
      <c r="L38" s="762" t="s">
        <v>106</v>
      </c>
      <c r="M38" s="763"/>
      <c r="N38" s="763"/>
      <c r="O38" s="763"/>
      <c r="P38" s="763"/>
      <c r="Q38" s="763"/>
      <c r="R38" s="763"/>
      <c r="S38" s="763"/>
      <c r="T38" s="763"/>
      <c r="U38" s="763"/>
      <c r="V38" s="764"/>
      <c r="Y38" s="468">
        <v>213797</v>
      </c>
      <c r="Z38" s="468" t="s">
        <v>562</v>
      </c>
      <c r="AA38" s="468" t="s">
        <v>1079</v>
      </c>
      <c r="AB38" s="685">
        <v>1</v>
      </c>
    </row>
    <row r="39" spans="1:28" ht="18" customHeight="1">
      <c r="Y39" s="468">
        <v>213797</v>
      </c>
      <c r="Z39" s="468" t="s">
        <v>410</v>
      </c>
      <c r="AA39" s="468" t="s">
        <v>1080</v>
      </c>
      <c r="AB39" s="685">
        <v>2</v>
      </c>
    </row>
    <row r="40" spans="1:28" ht="18" customHeight="1">
      <c r="Y40" s="468">
        <v>213797</v>
      </c>
      <c r="Z40" s="468" t="s">
        <v>41</v>
      </c>
      <c r="AA40" s="468" t="s">
        <v>1139</v>
      </c>
      <c r="AB40" s="685">
        <v>2</v>
      </c>
    </row>
    <row r="41" spans="1:28" ht="18" customHeight="1">
      <c r="Y41" s="468"/>
      <c r="Z41" s="468"/>
      <c r="AA41" s="468"/>
      <c r="AB41" s="685"/>
    </row>
    <row r="42" spans="1:28" ht="35" customHeight="1">
      <c r="Y42" s="440"/>
      <c r="Z42" s="440"/>
      <c r="AA42" s="440"/>
      <c r="AB42" s="623">
        <v>33</v>
      </c>
    </row>
    <row r="43" spans="1:28" s="460" customFormat="1" ht="17.25" customHeight="1">
      <c r="A43" s="203" t="s">
        <v>942</v>
      </c>
      <c r="B43" s="169"/>
      <c r="C43" s="203" t="s">
        <v>597</v>
      </c>
      <c r="D43" s="500"/>
      <c r="E43" s="168"/>
      <c r="F43" s="203" t="s">
        <v>936</v>
      </c>
      <c r="G43" s="169"/>
      <c r="H43" s="203" t="s">
        <v>597</v>
      </c>
      <c r="K43" s="225"/>
      <c r="L43" s="225"/>
      <c r="V43" s="226"/>
      <c r="X43" s="624"/>
      <c r="AB43" s="624"/>
    </row>
    <row r="44" spans="1:28" s="460" customFormat="1" ht="17.25" customHeight="1">
      <c r="A44" s="203" t="s">
        <v>943</v>
      </c>
      <c r="B44" s="169"/>
      <c r="C44" s="203" t="s">
        <v>947</v>
      </c>
      <c r="D44" s="500"/>
      <c r="E44" s="168"/>
      <c r="F44" s="203" t="s">
        <v>937</v>
      </c>
      <c r="G44" s="169"/>
      <c r="H44" s="203" t="s">
        <v>947</v>
      </c>
      <c r="K44" s="225"/>
      <c r="L44" s="225"/>
      <c r="V44" s="226"/>
      <c r="X44" s="624"/>
      <c r="AB44" s="624"/>
    </row>
    <row r="45" spans="1:28" s="460" customFormat="1" ht="17.25" customHeight="1">
      <c r="A45" s="203" t="s">
        <v>944</v>
      </c>
      <c r="B45" s="169"/>
      <c r="C45" s="203" t="s">
        <v>947</v>
      </c>
      <c r="D45" s="500"/>
      <c r="E45" s="168"/>
      <c r="F45" s="203" t="s">
        <v>938</v>
      </c>
      <c r="G45" s="169"/>
      <c r="H45" s="203" t="s">
        <v>597</v>
      </c>
      <c r="K45" s="225"/>
      <c r="L45" s="225"/>
      <c r="V45" s="226"/>
      <c r="X45" s="624"/>
      <c r="AB45" s="624"/>
    </row>
    <row r="46" spans="1:28" s="460" customFormat="1" ht="17.25" customHeight="1">
      <c r="A46" s="203" t="s">
        <v>945</v>
      </c>
      <c r="B46" s="169"/>
      <c r="C46" s="203" t="s">
        <v>597</v>
      </c>
      <c r="D46" s="500"/>
      <c r="E46" s="168"/>
      <c r="F46" s="203" t="s">
        <v>939</v>
      </c>
      <c r="G46" s="169"/>
      <c r="H46" s="203" t="s">
        <v>597</v>
      </c>
      <c r="K46" s="225"/>
      <c r="L46" s="225"/>
      <c r="V46" s="226"/>
      <c r="X46" s="624"/>
      <c r="AB46" s="624"/>
    </row>
    <row r="47" spans="1:28" s="460" customFormat="1" ht="17.25" customHeight="1">
      <c r="A47" s="203" t="s">
        <v>946</v>
      </c>
      <c r="B47" s="169"/>
      <c r="C47" s="203" t="s">
        <v>597</v>
      </c>
      <c r="D47" s="500"/>
      <c r="E47" s="168"/>
      <c r="F47" s="203" t="s">
        <v>941</v>
      </c>
      <c r="G47" s="169"/>
      <c r="H47" s="203" t="s">
        <v>597</v>
      </c>
      <c r="K47" s="225"/>
      <c r="L47" s="225"/>
      <c r="V47" s="226"/>
      <c r="X47" s="624"/>
      <c r="AB47" s="624"/>
    </row>
    <row r="48" spans="1:28" ht="20">
      <c r="A48" s="168"/>
      <c r="B48" s="168"/>
      <c r="C48" s="168"/>
      <c r="D48" s="500"/>
      <c r="E48" s="168"/>
      <c r="F48" s="203" t="s">
        <v>940</v>
      </c>
      <c r="H48" s="203" t="s">
        <v>597</v>
      </c>
      <c r="Y48" s="460"/>
      <c r="Z48" s="460"/>
      <c r="AA48" s="460"/>
    </row>
    <row r="49" spans="1:28" ht="20">
      <c r="A49" s="459"/>
      <c r="B49" s="435"/>
      <c r="C49" s="167"/>
      <c r="D49" s="514"/>
      <c r="X49" s="386"/>
      <c r="Y49" s="460"/>
      <c r="Z49" s="460"/>
      <c r="AA49" s="460"/>
      <c r="AB49" s="685"/>
    </row>
    <row r="50" spans="1:28" ht="20">
      <c r="A50" s="450"/>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35"/>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s="690"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690"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690"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690"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690"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690"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690"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690" customFormat="1" ht="14">
      <c r="A70" s="435"/>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690"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X71" s="632"/>
      <c r="Y71" s="386"/>
      <c r="Z71" s="386"/>
      <c r="AA71" s="386"/>
    </row>
    <row r="72" spans="1:27" s="690"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690"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690"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690"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690"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690"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690"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690"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690"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690"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690"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sheetData>
  <mergeCells count="9">
    <mergeCell ref="F38:G38"/>
    <mergeCell ref="H38:I38"/>
    <mergeCell ref="L38:V38"/>
    <mergeCell ref="B30:C31"/>
    <mergeCell ref="L32:V32"/>
    <mergeCell ref="F33:G33"/>
    <mergeCell ref="F34:G34"/>
    <mergeCell ref="F35:G35"/>
    <mergeCell ref="L37:V37"/>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5507A-3180-40AA-B827-87CDA0906AE3}">
  <sheetPr>
    <pageSetUpPr fitToPage="1"/>
  </sheetPr>
  <dimension ref="A1:AB82"/>
  <sheetViews>
    <sheetView topLeftCell="A14" zoomScale="70" zoomScaleNormal="70" zoomScaleSheetLayoutView="115" workbookViewId="0">
      <selection activeCell="S29" sqref="S29"/>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90" customWidth="1"/>
    <col min="25" max="25" width="8.90625" style="386" customWidth="1"/>
    <col min="26" max="26" width="11.6328125" style="386" bestFit="1" customWidth="1"/>
    <col min="27" max="27" width="42" style="386" bestFit="1" customWidth="1"/>
    <col min="28" max="28" width="7.90625" style="690"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89"/>
      <c r="I10" s="69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1146</v>
      </c>
      <c r="C18" s="324" t="str">
        <f>IF(D18="","",VLOOKUP(B18,Data!$B$5:$L$502,2,FALSE))</f>
        <v/>
      </c>
      <c r="D18" s="485"/>
      <c r="E18" s="312"/>
      <c r="F18" s="325" t="str">
        <f>IF(D18="","",VLOOKUP(B18,Data!$B$5:$L$502,11,FALSE))</f>
        <v/>
      </c>
      <c r="G18" s="326" t="str">
        <f t="shared" ref="G18:G24"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690"/>
    </row>
    <row r="19" spans="1:28" s="468" customFormat="1" ht="19.25" customHeight="1">
      <c r="A19" s="540"/>
      <c r="B19" s="584" t="s">
        <v>892</v>
      </c>
      <c r="C19" s="324" t="str">
        <f>IF(D19="","",VLOOKUP(B19,Data!$B$5:$L$502,2,FALSE))</f>
        <v>VCM7890</v>
      </c>
      <c r="D19" s="485">
        <v>6</v>
      </c>
      <c r="E19" s="525" t="s">
        <v>528</v>
      </c>
      <c r="F19" s="325">
        <f>IF(D19="","",VLOOKUP(B19,Data!$B$5:$L$502,11,FALSE))</f>
        <v>2253.08</v>
      </c>
      <c r="G19" s="326">
        <f t="shared" si="0"/>
        <v>13518.48</v>
      </c>
      <c r="H19" s="327" t="str">
        <f>IF(D19="","",VLOOKUP(B19,Data!$B$5:$D$502,3,FALSE))</f>
        <v>C/T</v>
      </c>
      <c r="I19" s="327" t="str">
        <f>IF(D19="","",VLOOKUP(B19,Data!$B$5:$M$502,12,FALSE))</f>
        <v>Indonesia</v>
      </c>
      <c r="J19" s="356" t="s">
        <v>1163</v>
      </c>
      <c r="K19" s="325">
        <f>IF(D19="","",VLOOKUP(B19,Data!$B$5:$E$502,4,FALSE)*D19)</f>
        <v>1560</v>
      </c>
      <c r="L19" s="325">
        <f>IF(D19="","",VLOOKUP(B19,Data!$B$5:$F$502,5,FALSE)*D19)</f>
        <v>1410</v>
      </c>
      <c r="M19" s="357"/>
      <c r="N19" s="358"/>
      <c r="O19" s="359"/>
      <c r="P19" s="360"/>
      <c r="Q19" s="359"/>
      <c r="R19" s="359"/>
      <c r="S19" s="360"/>
      <c r="T19" s="361"/>
      <c r="U19" s="360"/>
      <c r="V19" s="334">
        <f>IF(D19="","",VLOOKUP(B19,Data!$B$5:$J$502,9,FALSE)*D19)</f>
        <v>8.4420000000000002</v>
      </c>
      <c r="X19" s="690"/>
    </row>
    <row r="20" spans="1:28" s="468" customFormat="1" ht="19.25" customHeight="1">
      <c r="A20" s="540"/>
      <c r="B20" s="672" t="s">
        <v>1171</v>
      </c>
      <c r="C20" s="324" t="str">
        <f>IF(D20="","",VLOOKUP(B20,Data!$B$5:$L$502,2,FALSE))</f>
        <v/>
      </c>
      <c r="D20" s="485"/>
      <c r="E20" s="312"/>
      <c r="F20" s="325" t="str">
        <f>IF(D20="","",VLOOKUP(B20,Data!$B$5:$L$502,11,FALSE))</f>
        <v/>
      </c>
      <c r="G20" s="326" t="str">
        <f t="shared" si="0"/>
        <v>-</v>
      </c>
      <c r="H20" s="327" t="str">
        <f>IF(D20="","",VLOOKUP(B20,Data!$B$5:$D$502,3,FALSE))</f>
        <v/>
      </c>
      <c r="I20" s="327" t="str">
        <f>IF(D20="","",VLOOKUP(B20,Data!$B$5:$M$502,12,FALSE))</f>
        <v/>
      </c>
      <c r="J20" s="356"/>
      <c r="K20" s="325" t="str">
        <f>IF(D20="","",VLOOKUP(B20,Data!$B$5:$E$502,4,FALSE)*D20)</f>
        <v/>
      </c>
      <c r="L20" s="325" t="str">
        <f>IF(D20="","",VLOOKUP(B20,Data!$B$5:$F$502,5,FALSE)*D20)</f>
        <v/>
      </c>
      <c r="M20" s="357"/>
      <c r="N20" s="358"/>
      <c r="O20" s="359"/>
      <c r="P20" s="360"/>
      <c r="Q20" s="359"/>
      <c r="R20" s="359"/>
      <c r="S20" s="360"/>
      <c r="T20" s="361"/>
      <c r="U20" s="360"/>
      <c r="V20" s="334" t="str">
        <f>IF(D20="","",VLOOKUP(B20,Data!$B$5:$J$502,9,FALSE)*D20)</f>
        <v/>
      </c>
      <c r="X20" s="690"/>
    </row>
    <row r="21" spans="1:28" s="468" customFormat="1" ht="19.25" customHeight="1">
      <c r="A21" s="540"/>
      <c r="B21" s="584" t="s">
        <v>721</v>
      </c>
      <c r="C21" s="324" t="str">
        <f>IF(D21="","",VLOOKUP(B21,Data!$B$5:$L$502,2,FALSE))</f>
        <v>VAC9550</v>
      </c>
      <c r="D21" s="485">
        <v>1</v>
      </c>
      <c r="E21" s="525" t="s">
        <v>529</v>
      </c>
      <c r="F21" s="325">
        <f>IF(D21="","",VLOOKUP(B21,Data!$B$5:$L$502,11,FALSE))</f>
        <v>2673.77</v>
      </c>
      <c r="G21" s="326">
        <f t="shared" si="0"/>
        <v>2673.77</v>
      </c>
      <c r="H21" s="327" t="str">
        <f>IF(D21="","",VLOOKUP(B21,Data!$B$5:$D$502,3,FALSE))</f>
        <v>C/T</v>
      </c>
      <c r="I21" s="327" t="str">
        <f>IF(D21="","",VLOOKUP(B21,Data!$B$5:$M$502,12,FALSE))</f>
        <v>Indonesia</v>
      </c>
      <c r="J21" s="356" t="s">
        <v>1172</v>
      </c>
      <c r="K21" s="325">
        <f>IF(D21="","",VLOOKUP(B21,Data!$B$5:$E$502,4,FALSE)*D21)</f>
        <v>272</v>
      </c>
      <c r="L21" s="325">
        <f>IF(D21="","",VLOOKUP(B21,Data!$B$5:$F$502,5,FALSE)*D21)</f>
        <v>247</v>
      </c>
      <c r="M21" s="357"/>
      <c r="N21" s="358"/>
      <c r="O21" s="359"/>
      <c r="P21" s="360"/>
      <c r="Q21" s="359"/>
      <c r="R21" s="359"/>
      <c r="S21" s="360"/>
      <c r="T21" s="361"/>
      <c r="U21" s="360"/>
      <c r="V21" s="334">
        <f>IF(D21="","",VLOOKUP(B21,Data!$B$5:$J$502,9,FALSE)*D21)</f>
        <v>1.488</v>
      </c>
      <c r="X21" s="690"/>
    </row>
    <row r="22" spans="1:28" s="468" customFormat="1" ht="19.25" customHeight="1">
      <c r="A22" s="540"/>
      <c r="B22" s="584" t="s">
        <v>721</v>
      </c>
      <c r="C22" s="324" t="str">
        <f>IF(D22="","",VLOOKUP(B22,Data!$B$5:$L$502,2,FALSE))</f>
        <v>VAC9550</v>
      </c>
      <c r="D22" s="485">
        <v>2</v>
      </c>
      <c r="E22" s="525"/>
      <c r="F22" s="325">
        <f>IF(D22="","",VLOOKUP(B22,Data!$B$5:$L$502,11,FALSE))</f>
        <v>2673.77</v>
      </c>
      <c r="G22" s="326">
        <f t="shared" si="0"/>
        <v>5347.54</v>
      </c>
      <c r="H22" s="327" t="str">
        <f>IF(D22="","",VLOOKUP(B22,Data!$B$5:$D$502,3,FALSE))</f>
        <v>C/T</v>
      </c>
      <c r="I22" s="327" t="str">
        <f>IF(D22="","",VLOOKUP(B22,Data!$B$5:$M$502,12,FALSE))</f>
        <v>Indonesia</v>
      </c>
      <c r="J22" s="356" t="s">
        <v>1172</v>
      </c>
      <c r="K22" s="325">
        <f>IF(D22="","",VLOOKUP(B22,Data!$B$5:$E$502,4,FALSE)*D22)</f>
        <v>544</v>
      </c>
      <c r="L22" s="325">
        <f>IF(D22="","",VLOOKUP(B22,Data!$B$5:$F$502,5,FALSE)*D22)</f>
        <v>494</v>
      </c>
      <c r="M22" s="357"/>
      <c r="N22" s="358"/>
      <c r="O22" s="359"/>
      <c r="P22" s="360"/>
      <c r="Q22" s="359"/>
      <c r="R22" s="359"/>
      <c r="S22" s="360"/>
      <c r="T22" s="361"/>
      <c r="U22" s="360"/>
      <c r="V22" s="334">
        <f>IF(D22="","",VLOOKUP(B22,Data!$B$5:$J$502,9,FALSE)*D22)</f>
        <v>2.976</v>
      </c>
      <c r="X22" s="690"/>
    </row>
    <row r="23" spans="1:28" s="468" customFormat="1" ht="19.25" customHeight="1">
      <c r="A23" s="540"/>
      <c r="B23" s="672" t="s">
        <v>1162</v>
      </c>
      <c r="C23" s="324" t="str">
        <f>IF(D23="","",VLOOKUP(B23,Data!$B$5:$L$502,2,FALSE))</f>
        <v/>
      </c>
      <c r="D23" s="485"/>
      <c r="E23" s="312" t="s">
        <v>971</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690"/>
    </row>
    <row r="24" spans="1:28" s="468" customFormat="1" ht="19.25" customHeight="1">
      <c r="A24" s="540"/>
      <c r="B24" s="584" t="s">
        <v>893</v>
      </c>
      <c r="C24" s="324" t="str">
        <f>IF(D24="","",VLOOKUP(B24,Data!$B$5:$L$502,2,FALSE))</f>
        <v>VCM7900</v>
      </c>
      <c r="D24" s="485">
        <v>1</v>
      </c>
      <c r="E24" s="312"/>
      <c r="F24" s="325">
        <f>IF(D24="","",VLOOKUP(B24,Data!$B$5:$L$502,11,FALSE))</f>
        <v>2696.84</v>
      </c>
      <c r="G24" s="326">
        <f t="shared" si="0"/>
        <v>2696.84</v>
      </c>
      <c r="H24" s="327" t="str">
        <f>IF(D24="","",VLOOKUP(B24,Data!$B$5:$D$502,3,FALSE))</f>
        <v>C/T</v>
      </c>
      <c r="I24" s="327" t="str">
        <f>IF(D24="","",VLOOKUP(B24,Data!$B$5:$M$502,12,FALSE))</f>
        <v>Indonesia</v>
      </c>
      <c r="J24" s="356" t="s">
        <v>1163</v>
      </c>
      <c r="K24" s="325">
        <f>IF(D24="","",VLOOKUP(B24,Data!$B$5:$E$502,4,FALSE)*D24)</f>
        <v>260</v>
      </c>
      <c r="L24" s="325">
        <f>IF(D24="","",VLOOKUP(B24,Data!$B$5:$F$502,5,FALSE)*D24)</f>
        <v>235</v>
      </c>
      <c r="M24" s="357"/>
      <c r="N24" s="358"/>
      <c r="O24" s="359"/>
      <c r="P24" s="360"/>
      <c r="Q24" s="359"/>
      <c r="R24" s="359"/>
      <c r="S24" s="360"/>
      <c r="T24" s="361"/>
      <c r="U24" s="360"/>
      <c r="V24" s="334">
        <f>IF(D24="","",VLOOKUP(B24,Data!$B$5:$J$502,9,FALSE)*D24)</f>
        <v>1.407</v>
      </c>
      <c r="X24" s="690"/>
      <c r="Y24" s="468">
        <v>212904</v>
      </c>
      <c r="Z24" s="468" t="s">
        <v>410</v>
      </c>
      <c r="AA24" s="468" t="s">
        <v>1080</v>
      </c>
      <c r="AB24" s="685">
        <v>1</v>
      </c>
    </row>
    <row r="25" spans="1:28" s="468" customFormat="1" ht="19.25" customHeight="1">
      <c r="A25" s="540"/>
      <c r="B25" s="672" t="s">
        <v>1179</v>
      </c>
      <c r="C25" s="324" t="str">
        <f>IF(D25="","",VLOOKUP(B25,Data!$B$5:$L$502,2,FALSE))</f>
        <v/>
      </c>
      <c r="D25" s="381"/>
      <c r="E25" s="312"/>
      <c r="F25" s="325" t="str">
        <f>IF(D25="","",VLOOKUP(B25,Data!$B$5:$L$502,11,FALSE))</f>
        <v/>
      </c>
      <c r="G25" s="326"/>
      <c r="H25" s="327" t="str">
        <f>IF(D25="","",VLOOKUP(B25,Data!$B$5:$D$502,3,FALSE))</f>
        <v/>
      </c>
      <c r="I25" s="327" t="str">
        <f>IF(D25="","",VLOOKUP(B25,Data!$B$5:$M$502,12,FALSE))</f>
        <v/>
      </c>
      <c r="J25" s="227"/>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690"/>
      <c r="Y25" s="468">
        <v>212904</v>
      </c>
      <c r="Z25" s="468" t="s">
        <v>888</v>
      </c>
      <c r="AA25" s="468" t="s">
        <v>1077</v>
      </c>
      <c r="AB25" s="685">
        <v>8</v>
      </c>
    </row>
    <row r="26" spans="1:28" s="468" customFormat="1" ht="19.25" customHeight="1">
      <c r="A26" s="540"/>
      <c r="B26" s="584" t="s">
        <v>340</v>
      </c>
      <c r="C26" s="324" t="str">
        <f>IF(D26="","",VLOOKUP(B26,Data!$B$5:$L$502,2,FALSE))</f>
        <v>ZE62400</v>
      </c>
      <c r="D26" s="485">
        <v>15</v>
      </c>
      <c r="E26" s="312"/>
      <c r="F26" s="325">
        <f>IF(D26="","",VLOOKUP(B26,Data!$B$5:$L$502,11,FALSE))</f>
        <v>1704.47</v>
      </c>
      <c r="G26" s="326">
        <f>IF(D26&gt;0,D26*F26,"-")</f>
        <v>25567.05</v>
      </c>
      <c r="H26" s="327" t="str">
        <f>IF(D26="","",VLOOKUP(B26,Data!$B$5:$D$502,3,FALSE))</f>
        <v>C/T</v>
      </c>
      <c r="I26" s="327" t="str">
        <f>IF(D26="","",VLOOKUP(B26,Data!$B$5:$M$502,12,FALSE))</f>
        <v>Indonesia</v>
      </c>
      <c r="J26" s="356" t="s">
        <v>1180</v>
      </c>
      <c r="K26" s="325">
        <f>IF(D26="","",VLOOKUP(B26,Data!$B$5:$E$502,4,FALSE)*D26)</f>
        <v>3015</v>
      </c>
      <c r="L26" s="325">
        <f>IF(D26="","",VLOOKUP(B26,Data!$B$5:$F$502,5,FALSE)*D26)</f>
        <v>2715</v>
      </c>
      <c r="M26" s="357"/>
      <c r="N26" s="358"/>
      <c r="O26" s="359"/>
      <c r="P26" s="360"/>
      <c r="Q26" s="359"/>
      <c r="R26" s="359"/>
      <c r="S26" s="360"/>
      <c r="T26" s="361"/>
      <c r="U26" s="360"/>
      <c r="V26" s="334">
        <f>IF(D26="","",VLOOKUP(B26,Data!$B$5:$J$502,9,FALSE)*D26)</f>
        <v>17.25</v>
      </c>
      <c r="X26" s="690"/>
      <c r="Y26" s="468">
        <v>212904</v>
      </c>
      <c r="Z26" s="468" t="s">
        <v>410</v>
      </c>
      <c r="AA26" s="468" t="s">
        <v>1080</v>
      </c>
      <c r="AB26" s="685">
        <v>1</v>
      </c>
    </row>
    <row r="27" spans="1:28" s="468" customFormat="1" ht="19.25" customHeight="1">
      <c r="A27" s="540"/>
      <c r="B27" s="584"/>
      <c r="C27" s="324" t="str">
        <f>IF(D27="","",VLOOKUP(B27,Data!$B$5:$L$502,2,FALSE))</f>
        <v/>
      </c>
      <c r="D27" s="485"/>
      <c r="E27" s="312"/>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690"/>
      <c r="Y27" s="468">
        <v>212904</v>
      </c>
      <c r="Z27" s="468" t="s">
        <v>410</v>
      </c>
      <c r="AA27" s="468" t="s">
        <v>1080</v>
      </c>
      <c r="AB27" s="685">
        <v>1</v>
      </c>
    </row>
    <row r="28" spans="1:28" s="468" customFormat="1" ht="19.25" customHeight="1">
      <c r="A28" s="540"/>
      <c r="B28" s="584"/>
      <c r="C28" s="324" t="str">
        <f>IF(D28="","",VLOOKUP(B28,Data!$B$5:$L$502,2,FALSE))</f>
        <v/>
      </c>
      <c r="D28" s="485"/>
      <c r="E28" s="312"/>
      <c r="F28" s="325" t="str">
        <f>IF(D28="","",VLOOKUP(B28,Data!$B$5:$L$502,11,FALSE))</f>
        <v/>
      </c>
      <c r="G28" s="326" t="str">
        <f>IF(D28&gt;0,D28*F28,"-")</f>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690"/>
      <c r="Y28" s="468">
        <v>212904</v>
      </c>
      <c r="Z28" s="468" t="s">
        <v>410</v>
      </c>
      <c r="AA28" s="468" t="s">
        <v>1080</v>
      </c>
      <c r="AB28" s="685">
        <v>1</v>
      </c>
    </row>
    <row r="29" spans="1:28" s="468" customFormat="1" ht="19.25" customHeight="1">
      <c r="A29" s="540"/>
      <c r="B29" s="499"/>
      <c r="C29" s="324" t="str">
        <f>IF(D29="","",VLOOKUP(B29,Data!$B$5:$L$502,2,FALSE))</f>
        <v/>
      </c>
      <c r="D29" s="485"/>
      <c r="E29" s="312"/>
      <c r="F29" s="325" t="str">
        <f>IF(D29="","",VLOOKUP(B29,Data!$B$5:$L$502,11,FALSE))</f>
        <v/>
      </c>
      <c r="G29" s="326" t="str">
        <f>IF(D29&gt;0,D29*F29,"-")</f>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690"/>
    </row>
    <row r="30" spans="1:28" s="440" customFormat="1" ht="17.5" customHeight="1">
      <c r="A30" s="540"/>
      <c r="B30" s="784" t="s">
        <v>1184</v>
      </c>
      <c r="C30" s="785"/>
      <c r="D30" s="510">
        <f>SUM(D17:D29)</f>
        <v>25</v>
      </c>
      <c r="E30" s="463"/>
      <c r="F30" s="351"/>
      <c r="G30" s="351">
        <f>SUM(G17:G29)</f>
        <v>49803.68</v>
      </c>
      <c r="H30" s="462"/>
      <c r="I30" s="462"/>
      <c r="J30" s="462"/>
      <c r="K30" s="351">
        <f>SUM(K17:K29)</f>
        <v>5651</v>
      </c>
      <c r="L30" s="351">
        <f>SUM(L17:L29)</f>
        <v>5101</v>
      </c>
      <c r="M30" s="351">
        <f>SUM(M18:M29)</f>
        <v>0</v>
      </c>
      <c r="N30" s="351" t="e">
        <f>SUM(#REF!)</f>
        <v>#REF!</v>
      </c>
      <c r="O30" s="351">
        <f>SUM(O18:O29)</f>
        <v>0</v>
      </c>
      <c r="P30" s="351">
        <f>SUM(P18:P29)</f>
        <v>0</v>
      </c>
      <c r="Q30" s="351" t="e">
        <f>SUM(#REF!)</f>
        <v>#REF!</v>
      </c>
      <c r="R30" s="351">
        <f>SUM(R18:R29)</f>
        <v>0</v>
      </c>
      <c r="S30" s="351">
        <f>SUM(S18:S29)</f>
        <v>0</v>
      </c>
      <c r="T30" s="351"/>
      <c r="U30" s="351">
        <f>SUM(U18:U29)</f>
        <v>0</v>
      </c>
      <c r="V30" s="354">
        <f>SUM(V17:V29)</f>
        <v>31.562999999999999</v>
      </c>
      <c r="X30" s="623"/>
    </row>
    <row r="31" spans="1:28" ht="16.5" customHeight="1">
      <c r="A31" s="540"/>
      <c r="B31" s="786"/>
      <c r="C31" s="787"/>
      <c r="D31" s="511"/>
      <c r="E31" s="412"/>
      <c r="F31" s="183" t="s">
        <v>821</v>
      </c>
      <c r="G31" s="180"/>
      <c r="H31" s="442"/>
      <c r="I31" s="442"/>
      <c r="J31" s="442"/>
      <c r="K31" s="184"/>
      <c r="L31" s="180"/>
      <c r="M31" s="414"/>
      <c r="N31" s="413"/>
      <c r="O31" s="413"/>
      <c r="P31" s="413"/>
      <c r="Q31" s="413"/>
      <c r="R31" s="413"/>
      <c r="S31" s="413"/>
      <c r="T31" s="414"/>
      <c r="U31" s="414"/>
      <c r="V31" s="182"/>
    </row>
    <row r="32" spans="1:28" ht="13">
      <c r="A32" s="393" t="s">
        <v>530</v>
      </c>
      <c r="B32" s="394"/>
      <c r="C32" s="444"/>
      <c r="D32" s="512" t="s">
        <v>538</v>
      </c>
      <c r="E32" s="407"/>
      <c r="F32" s="80" t="s">
        <v>83</v>
      </c>
      <c r="G32" s="84"/>
      <c r="H32" s="423" t="s">
        <v>84</v>
      </c>
      <c r="I32" s="446"/>
      <c r="J32" s="175" t="s">
        <v>85</v>
      </c>
      <c r="K32" s="175"/>
      <c r="L32" s="765" t="s">
        <v>86</v>
      </c>
      <c r="M32" s="766"/>
      <c r="N32" s="766"/>
      <c r="O32" s="766"/>
      <c r="P32" s="766"/>
      <c r="Q32" s="766"/>
      <c r="R32" s="766"/>
      <c r="S32" s="766"/>
      <c r="T32" s="766"/>
      <c r="U32" s="766"/>
      <c r="V32" s="767"/>
    </row>
    <row r="33" spans="1:28" ht="13">
      <c r="A33" s="400" t="s">
        <v>531</v>
      </c>
      <c r="C33" s="409"/>
      <c r="D33" s="501" t="s">
        <v>88</v>
      </c>
      <c r="F33" s="768"/>
      <c r="G33" s="769"/>
      <c r="H33" s="400" t="s">
        <v>89</v>
      </c>
      <c r="I33" s="447"/>
      <c r="J33" s="177" t="s">
        <v>90</v>
      </c>
      <c r="K33" s="177"/>
      <c r="L33" s="173"/>
      <c r="V33" s="178"/>
    </row>
    <row r="34" spans="1:28">
      <c r="A34" s="400" t="s">
        <v>532</v>
      </c>
      <c r="C34" s="401"/>
      <c r="F34" s="768"/>
      <c r="G34" s="769"/>
      <c r="H34" s="400"/>
      <c r="I34" s="447"/>
      <c r="J34" s="177" t="s">
        <v>94</v>
      </c>
      <c r="K34" s="177"/>
      <c r="L34" s="173"/>
      <c r="V34" s="178"/>
    </row>
    <row r="35" spans="1:28" ht="12" customHeight="1">
      <c r="A35" s="412"/>
      <c r="B35" s="413"/>
      <c r="C35" s="448"/>
      <c r="D35" s="501" t="s">
        <v>95</v>
      </c>
      <c r="F35" s="768"/>
      <c r="G35" s="769"/>
      <c r="H35" s="400" t="s">
        <v>96</v>
      </c>
      <c r="I35" s="447"/>
      <c r="J35" s="177"/>
      <c r="K35" s="177"/>
      <c r="L35" s="173"/>
      <c r="V35" s="178"/>
    </row>
    <row r="36" spans="1:28" ht="16.5">
      <c r="A36" s="393" t="s">
        <v>97</v>
      </c>
      <c r="B36" s="407"/>
      <c r="C36" s="395"/>
      <c r="D36" s="501" t="s">
        <v>98</v>
      </c>
      <c r="F36" s="88" t="s">
        <v>99</v>
      </c>
      <c r="G36" s="85"/>
      <c r="H36" s="400" t="s">
        <v>89</v>
      </c>
      <c r="I36" s="447"/>
      <c r="J36" s="177" t="s">
        <v>100</v>
      </c>
      <c r="K36" s="177"/>
      <c r="L36" s="173"/>
      <c r="V36" s="178"/>
      <c r="Y36" s="468">
        <v>213797</v>
      </c>
      <c r="Z36" s="468" t="s">
        <v>35</v>
      </c>
      <c r="AA36" s="468" t="s">
        <v>1084</v>
      </c>
      <c r="AB36" s="685">
        <v>2</v>
      </c>
    </row>
    <row r="37" spans="1:28" ht="14.25" customHeight="1">
      <c r="A37" s="400" t="s">
        <v>546</v>
      </c>
      <c r="C37" s="401"/>
      <c r="D37" s="501" t="s">
        <v>101</v>
      </c>
      <c r="F37" s="89"/>
      <c r="G37" s="187"/>
      <c r="H37" s="400" t="s">
        <v>102</v>
      </c>
      <c r="I37" s="447"/>
      <c r="J37" s="177" t="s">
        <v>533</v>
      </c>
      <c r="K37" s="177"/>
      <c r="L37" s="770" t="s">
        <v>104</v>
      </c>
      <c r="M37" s="771"/>
      <c r="N37" s="771"/>
      <c r="O37" s="771"/>
      <c r="P37" s="771"/>
      <c r="Q37" s="771"/>
      <c r="R37" s="771"/>
      <c r="S37" s="771"/>
      <c r="T37" s="771"/>
      <c r="U37" s="771"/>
      <c r="V37" s="772"/>
      <c r="Y37" s="468">
        <v>213797</v>
      </c>
      <c r="Z37" s="468" t="s">
        <v>395</v>
      </c>
      <c r="AA37" s="468" t="s">
        <v>1085</v>
      </c>
      <c r="AB37" s="685">
        <v>4</v>
      </c>
    </row>
    <row r="38" spans="1:28" ht="16.25" customHeight="1">
      <c r="A38" s="412"/>
      <c r="B38" s="413"/>
      <c r="C38" s="414"/>
      <c r="D38" s="513"/>
      <c r="E38" s="413"/>
      <c r="F38" s="778" t="s">
        <v>1185</v>
      </c>
      <c r="G38" s="779"/>
      <c r="H38" s="778" t="s">
        <v>1174</v>
      </c>
      <c r="I38" s="779"/>
      <c r="J38" s="181" t="s">
        <v>105</v>
      </c>
      <c r="K38" s="181"/>
      <c r="L38" s="762" t="s">
        <v>106</v>
      </c>
      <c r="M38" s="763"/>
      <c r="N38" s="763"/>
      <c r="O38" s="763"/>
      <c r="P38" s="763"/>
      <c r="Q38" s="763"/>
      <c r="R38" s="763"/>
      <c r="S38" s="763"/>
      <c r="T38" s="763"/>
      <c r="U38" s="763"/>
      <c r="V38" s="764"/>
      <c r="Y38" s="468">
        <v>213797</v>
      </c>
      <c r="Z38" s="468" t="s">
        <v>562</v>
      </c>
      <c r="AA38" s="468" t="s">
        <v>1079</v>
      </c>
      <c r="AB38" s="685">
        <v>1</v>
      </c>
    </row>
    <row r="39" spans="1:28" ht="18" customHeight="1">
      <c r="Y39" s="468">
        <v>213797</v>
      </c>
      <c r="Z39" s="468" t="s">
        <v>410</v>
      </c>
      <c r="AA39" s="468" t="s">
        <v>1080</v>
      </c>
      <c r="AB39" s="685">
        <v>2</v>
      </c>
    </row>
    <row r="40" spans="1:28" ht="18" customHeight="1">
      <c r="Y40" s="468">
        <v>213797</v>
      </c>
      <c r="Z40" s="468" t="s">
        <v>41</v>
      </c>
      <c r="AA40" s="468" t="s">
        <v>1139</v>
      </c>
      <c r="AB40" s="685">
        <v>2</v>
      </c>
    </row>
    <row r="41" spans="1:28" ht="18" customHeight="1">
      <c r="Y41" s="468"/>
      <c r="Z41" s="468"/>
      <c r="AA41" s="468"/>
      <c r="AB41" s="685"/>
    </row>
    <row r="42" spans="1:28" ht="35" customHeight="1">
      <c r="Y42" s="440"/>
      <c r="Z42" s="440"/>
      <c r="AA42" s="440"/>
      <c r="AB42" s="623">
        <v>33</v>
      </c>
    </row>
    <row r="43" spans="1:28" s="460" customFormat="1" ht="17.25" customHeight="1">
      <c r="A43" s="203" t="s">
        <v>942</v>
      </c>
      <c r="B43" s="169"/>
      <c r="C43" s="203" t="s">
        <v>597</v>
      </c>
      <c r="D43" s="500"/>
      <c r="E43" s="168"/>
      <c r="F43" s="203" t="s">
        <v>936</v>
      </c>
      <c r="G43" s="169"/>
      <c r="H43" s="203" t="s">
        <v>597</v>
      </c>
      <c r="K43" s="225"/>
      <c r="L43" s="225"/>
      <c r="V43" s="226"/>
      <c r="X43" s="624"/>
      <c r="AB43" s="624"/>
    </row>
    <row r="44" spans="1:28" s="460" customFormat="1" ht="17.25" customHeight="1">
      <c r="A44" s="203" t="s">
        <v>943</v>
      </c>
      <c r="B44" s="169"/>
      <c r="C44" s="203" t="s">
        <v>947</v>
      </c>
      <c r="D44" s="500"/>
      <c r="E44" s="168"/>
      <c r="F44" s="203" t="s">
        <v>937</v>
      </c>
      <c r="G44" s="169"/>
      <c r="H44" s="203" t="s">
        <v>947</v>
      </c>
      <c r="K44" s="225"/>
      <c r="L44" s="225"/>
      <c r="V44" s="226"/>
      <c r="X44" s="624"/>
      <c r="AB44" s="624"/>
    </row>
    <row r="45" spans="1:28" s="460" customFormat="1" ht="17.25" customHeight="1">
      <c r="A45" s="203" t="s">
        <v>944</v>
      </c>
      <c r="B45" s="169"/>
      <c r="C45" s="203" t="s">
        <v>947</v>
      </c>
      <c r="D45" s="500"/>
      <c r="E45" s="168"/>
      <c r="F45" s="203" t="s">
        <v>938</v>
      </c>
      <c r="G45" s="169"/>
      <c r="H45" s="203" t="s">
        <v>597</v>
      </c>
      <c r="K45" s="225"/>
      <c r="L45" s="225"/>
      <c r="V45" s="226"/>
      <c r="X45" s="624"/>
      <c r="AB45" s="624"/>
    </row>
    <row r="46" spans="1:28" s="460" customFormat="1" ht="17.25" customHeight="1">
      <c r="A46" s="203" t="s">
        <v>945</v>
      </c>
      <c r="B46" s="169"/>
      <c r="C46" s="203" t="s">
        <v>597</v>
      </c>
      <c r="D46" s="500"/>
      <c r="E46" s="168"/>
      <c r="F46" s="203" t="s">
        <v>939</v>
      </c>
      <c r="G46" s="169"/>
      <c r="H46" s="203" t="s">
        <v>597</v>
      </c>
      <c r="K46" s="225"/>
      <c r="L46" s="225"/>
      <c r="V46" s="226"/>
      <c r="X46" s="624"/>
      <c r="AB46" s="624"/>
    </row>
    <row r="47" spans="1:28" s="460" customFormat="1" ht="17.25" customHeight="1">
      <c r="A47" s="203" t="s">
        <v>946</v>
      </c>
      <c r="B47" s="169"/>
      <c r="C47" s="203" t="s">
        <v>597</v>
      </c>
      <c r="D47" s="500"/>
      <c r="E47" s="168"/>
      <c r="F47" s="203" t="s">
        <v>941</v>
      </c>
      <c r="G47" s="169"/>
      <c r="H47" s="203" t="s">
        <v>597</v>
      </c>
      <c r="K47" s="225"/>
      <c r="L47" s="225"/>
      <c r="V47" s="226"/>
      <c r="X47" s="624"/>
      <c r="AB47" s="624"/>
    </row>
    <row r="48" spans="1:28" ht="20">
      <c r="A48" s="168"/>
      <c r="B48" s="168"/>
      <c r="C48" s="168"/>
      <c r="D48" s="500"/>
      <c r="E48" s="168"/>
      <c r="F48" s="203" t="s">
        <v>940</v>
      </c>
      <c r="H48" s="203" t="s">
        <v>597</v>
      </c>
      <c r="Y48" s="460"/>
      <c r="Z48" s="460"/>
      <c r="AA48" s="460"/>
    </row>
    <row r="49" spans="1:28" ht="20">
      <c r="A49" s="459"/>
      <c r="B49" s="435"/>
      <c r="C49" s="167"/>
      <c r="D49" s="514"/>
      <c r="X49" s="386"/>
      <c r="Y49" s="460"/>
      <c r="Z49" s="460"/>
      <c r="AA49" s="460"/>
      <c r="AB49" s="685"/>
    </row>
    <row r="50" spans="1:28" ht="20">
      <c r="A50" s="450"/>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35"/>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s="690"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690"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690"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690"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690"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690"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690"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690" customFormat="1" ht="14">
      <c r="A70" s="435"/>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690"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X71" s="632"/>
      <c r="Y71" s="386"/>
      <c r="Z71" s="386"/>
      <c r="AA71" s="386"/>
    </row>
    <row r="72" spans="1:27" s="690"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690"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690"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690"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690"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690"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690"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690"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690"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690"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ht="14">
      <c r="B82" s="435"/>
      <c r="C82" s="167"/>
      <c r="D82" s="514"/>
    </row>
  </sheetData>
  <mergeCells count="9">
    <mergeCell ref="F38:G38"/>
    <mergeCell ref="H38:I38"/>
    <mergeCell ref="L38:V38"/>
    <mergeCell ref="B30:C31"/>
    <mergeCell ref="L32:V32"/>
    <mergeCell ref="F33:G33"/>
    <mergeCell ref="F34:G34"/>
    <mergeCell ref="F35:G35"/>
    <mergeCell ref="L37:V37"/>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F0BE7-A48E-4A90-AC2A-8E6A04619F08}">
  <sheetPr>
    <pageSetUpPr fitToPage="1"/>
  </sheetPr>
  <dimension ref="A1:AB88"/>
  <sheetViews>
    <sheetView topLeftCell="A17" zoomScale="70" zoomScaleNormal="70" zoomScaleSheetLayoutView="115" workbookViewId="0">
      <selection activeCell="B22" sqref="B22"/>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92" customWidth="1"/>
    <col min="25" max="25" width="8.90625" style="386" customWidth="1"/>
    <col min="26" max="26" width="11.6328125" style="386" bestFit="1" customWidth="1"/>
    <col min="27" max="27" width="42" style="386" bestFit="1" customWidth="1"/>
    <col min="28" max="28" width="7.90625" style="692"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91"/>
      <c r="I10" s="69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70"/>
      <c r="E18" s="312"/>
      <c r="F18" s="325" t="str">
        <f>IF(D18="","",VLOOKUP(B18,Data!$B$5:$L$502,11,FALSE))</f>
        <v/>
      </c>
      <c r="G18" s="326" t="str">
        <f>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692"/>
    </row>
    <row r="19" spans="1:28" s="468" customFormat="1" ht="19.25" customHeight="1">
      <c r="A19" s="540">
        <v>1</v>
      </c>
      <c r="B19" s="584" t="s">
        <v>361</v>
      </c>
      <c r="C19" s="324" t="str">
        <f>IF(D19="","",VLOOKUP(B19,Data!$B$5:$L$502,2,FALSE))</f>
        <v>WQ78290</v>
      </c>
      <c r="D19" s="470">
        <v>28</v>
      </c>
      <c r="E19" s="525" t="s">
        <v>528</v>
      </c>
      <c r="F19" s="325">
        <f>IF(D19="","",VLOOKUP(B19,Data!$B$5:$L$502,11,FALSE))</f>
        <v>4283.7299999999996</v>
      </c>
      <c r="G19" s="326">
        <f t="shared" ref="G19:G27" si="0">IF(D19&gt;0,D19*F19,"-")</f>
        <v>119944.43999999999</v>
      </c>
      <c r="H19" s="327" t="str">
        <f>IF(D19="","",VLOOKUP(B19,Data!$B$5:$D$502,3,FALSE))</f>
        <v>C/T</v>
      </c>
      <c r="I19" s="327" t="str">
        <f>IF(D19="","",VLOOKUP(B19,Data!$B$5:$M$502,12,FALSE))</f>
        <v>Indonesia</v>
      </c>
      <c r="J19" s="356" t="s">
        <v>1163</v>
      </c>
      <c r="K19" s="325">
        <f>IF(D19="","",VLOOKUP(B19,Data!$B$5:$E$502,4,FALSE)*D19)</f>
        <v>8540</v>
      </c>
      <c r="L19" s="325">
        <f>IF(D19="","",VLOOKUP(B19,Data!$B$5:$F$502,5,FALSE)*D19)</f>
        <v>7532</v>
      </c>
      <c r="M19" s="357"/>
      <c r="N19" s="358"/>
      <c r="O19" s="359"/>
      <c r="P19" s="360"/>
      <c r="Q19" s="359"/>
      <c r="R19" s="359"/>
      <c r="S19" s="360"/>
      <c r="T19" s="361"/>
      <c r="U19" s="360"/>
      <c r="V19" s="334">
        <f>IF(D19="","",VLOOKUP(B19,Data!$B$5:$J$502,9,FALSE)*D19)</f>
        <v>42.951999999999998</v>
      </c>
      <c r="X19" s="695"/>
      <c r="Y19" s="468">
        <v>212904</v>
      </c>
      <c r="Z19" s="468" t="s">
        <v>410</v>
      </c>
      <c r="AA19" s="468" t="s">
        <v>1080</v>
      </c>
      <c r="AB19" s="685">
        <v>1</v>
      </c>
    </row>
    <row r="20" spans="1:28" s="468" customFormat="1" ht="19.25" customHeight="1">
      <c r="A20" s="540">
        <v>2</v>
      </c>
      <c r="B20" s="584" t="s">
        <v>40</v>
      </c>
      <c r="C20" s="324" t="str">
        <f>IF(D20="","",VLOOKUP(B20,Data!$B$5:$L$502,2,FALSE))</f>
        <v>ZJ54410</v>
      </c>
      <c r="D20" s="470">
        <v>1</v>
      </c>
      <c r="E20" s="525"/>
      <c r="F20" s="325">
        <f>IF(D20="","",VLOOKUP(B20,Data!$B$5:$L$502,11,FALSE))</f>
        <v>4657.7700000000004</v>
      </c>
      <c r="G20" s="326">
        <f t="shared" si="0"/>
        <v>4657.7700000000004</v>
      </c>
      <c r="H20" s="327" t="str">
        <f>IF(D20="","",VLOOKUP(B20,Data!$B$5:$D$502,3,FALSE))</f>
        <v>C/T</v>
      </c>
      <c r="I20" s="327" t="str">
        <f>IF(D20="","",VLOOKUP(B20,Data!$B$5:$M$502,12,FALSE))</f>
        <v>Indonesia</v>
      </c>
      <c r="J20" s="356" t="s">
        <v>1163</v>
      </c>
      <c r="K20" s="325">
        <f>IF(D20="","",VLOOKUP(B20,Data!$B$5:$E$502,4,FALSE)*D20)</f>
        <v>305</v>
      </c>
      <c r="L20" s="325">
        <f>IF(D20="","",VLOOKUP(B20,Data!$B$5:$F$502,5,FALSE)*D20)</f>
        <v>269</v>
      </c>
      <c r="M20" s="357"/>
      <c r="N20" s="358"/>
      <c r="O20" s="359"/>
      <c r="P20" s="360"/>
      <c r="Q20" s="359"/>
      <c r="R20" s="359"/>
      <c r="S20" s="360"/>
      <c r="T20" s="361"/>
      <c r="U20" s="360"/>
      <c r="V20" s="334">
        <f>IF(D20="","",VLOOKUP(B20,Data!$B$5:$J$502,9,FALSE)*D20)</f>
        <v>1.534</v>
      </c>
      <c r="X20" s="695"/>
      <c r="Y20" s="468">
        <v>212904</v>
      </c>
      <c r="Z20" s="468" t="s">
        <v>410</v>
      </c>
      <c r="AA20" s="468" t="s">
        <v>1080</v>
      </c>
      <c r="AB20" s="685">
        <v>1</v>
      </c>
    </row>
    <row r="21" spans="1:28" s="468" customFormat="1" ht="19.25" customHeight="1">
      <c r="A21" s="540">
        <v>3</v>
      </c>
      <c r="B21" s="584" t="s">
        <v>382</v>
      </c>
      <c r="C21" s="324" t="str">
        <f>IF(D21="","",VLOOKUP(B21,Data!$B$5:$L$502,2,FALSE))</f>
        <v>WQ78310</v>
      </c>
      <c r="D21" s="470">
        <v>1</v>
      </c>
      <c r="E21" s="525" t="s">
        <v>529</v>
      </c>
      <c r="F21" s="325">
        <f>IF(D21="","",VLOOKUP(B21,Data!$B$5:$L$502,11,FALSE))</f>
        <v>6409.6</v>
      </c>
      <c r="G21" s="326">
        <f t="shared" si="0"/>
        <v>6409.6</v>
      </c>
      <c r="H21" s="327" t="str">
        <f>IF(D21="","",VLOOKUP(B21,Data!$B$5:$D$502,3,FALSE))</f>
        <v>C/T</v>
      </c>
      <c r="I21" s="327" t="str">
        <f>IF(D21="","",VLOOKUP(B21,Data!$B$5:$M$502,12,FALSE))</f>
        <v>Indonesia</v>
      </c>
      <c r="J21" s="356" t="s">
        <v>1163</v>
      </c>
      <c r="K21" s="325">
        <f>IF(D21="","",VLOOKUP(B21,Data!$B$5:$E$502,4,FALSE)*D21)</f>
        <v>317</v>
      </c>
      <c r="L21" s="325">
        <f>IF(D21="","",VLOOKUP(B21,Data!$B$5:$F$502,5,FALSE)*D21)</f>
        <v>279</v>
      </c>
      <c r="M21" s="357"/>
      <c r="N21" s="358"/>
      <c r="O21" s="359"/>
      <c r="P21" s="360"/>
      <c r="Q21" s="359"/>
      <c r="R21" s="359"/>
      <c r="S21" s="360"/>
      <c r="T21" s="361"/>
      <c r="U21" s="360"/>
      <c r="V21" s="334">
        <f>IF(D21="","",VLOOKUP(B21,Data!$B$5:$J$502,9,FALSE)*D21)</f>
        <v>1.806</v>
      </c>
      <c r="X21" s="695"/>
      <c r="Y21" s="468">
        <v>212904</v>
      </c>
      <c r="Z21" s="468" t="s">
        <v>410</v>
      </c>
      <c r="AA21" s="468" t="s">
        <v>1080</v>
      </c>
      <c r="AB21" s="685">
        <v>1</v>
      </c>
    </row>
    <row r="22" spans="1:28" s="468" customFormat="1" ht="19.25" customHeight="1">
      <c r="A22" s="540">
        <v>4</v>
      </c>
      <c r="B22" s="584" t="s">
        <v>353</v>
      </c>
      <c r="C22" s="324" t="str">
        <f>IF(D22="","",VLOOKUP(B22,Data!$B$5:$L$502,2,FALSE))</f>
        <v>ZF71250</v>
      </c>
      <c r="D22" s="470">
        <v>16</v>
      </c>
      <c r="E22" s="525"/>
      <c r="F22" s="325">
        <f>IF(D22="","",VLOOKUP(B22,Data!$B$5:$L$502,11,FALSE))</f>
        <v>1991.71</v>
      </c>
      <c r="G22" s="326">
        <f t="shared" si="0"/>
        <v>31867.360000000001</v>
      </c>
      <c r="H22" s="327" t="str">
        <f>IF(D22="","",VLOOKUP(B22,Data!$B$5:$D$502,3,FALSE))</f>
        <v>C/T</v>
      </c>
      <c r="I22" s="327" t="str">
        <f>IF(D22="","",VLOOKUP(B22,Data!$B$5:$M$502,12,FALSE))</f>
        <v>Indonesia</v>
      </c>
      <c r="J22" s="356" t="s">
        <v>1163</v>
      </c>
      <c r="K22" s="325">
        <f>IF(D22="","",VLOOKUP(B22,Data!$B$5:$E$502,4,FALSE)*D22)</f>
        <v>3520</v>
      </c>
      <c r="L22" s="325">
        <f>IF(D22="","",VLOOKUP(B22,Data!$B$5:$F$502,5,FALSE)*D22)</f>
        <v>3184</v>
      </c>
      <c r="M22" s="357"/>
      <c r="N22" s="358"/>
      <c r="O22" s="359"/>
      <c r="P22" s="360"/>
      <c r="Q22" s="359"/>
      <c r="R22" s="359"/>
      <c r="S22" s="360"/>
      <c r="T22" s="361"/>
      <c r="U22" s="360"/>
      <c r="V22" s="334">
        <f>IF(D22="","",VLOOKUP(B22,Data!$B$5:$J$502,9,FALSE)*D22)</f>
        <v>18.96</v>
      </c>
      <c r="X22" s="695"/>
      <c r="Y22" s="468">
        <v>212904</v>
      </c>
      <c r="Z22" s="468" t="s">
        <v>410</v>
      </c>
      <c r="AA22" s="468" t="s">
        <v>1080</v>
      </c>
      <c r="AB22" s="685">
        <v>1</v>
      </c>
    </row>
    <row r="23" spans="1:28" s="468" customFormat="1" ht="19.25" customHeight="1">
      <c r="A23" s="540">
        <v>5</v>
      </c>
      <c r="B23" s="584" t="s">
        <v>355</v>
      </c>
      <c r="C23" s="324" t="str">
        <f>IF(D23="","",VLOOKUP(B23,Data!$B$5:$L$502,2,FALSE))</f>
        <v>ZF42500</v>
      </c>
      <c r="D23" s="470">
        <v>6</v>
      </c>
      <c r="E23" s="312" t="s">
        <v>982</v>
      </c>
      <c r="F23" s="325">
        <f>IF(D23="","",VLOOKUP(B23,Data!$B$5:$L$502,11,FALSE))</f>
        <v>2302.7199999999998</v>
      </c>
      <c r="G23" s="326">
        <f t="shared" si="0"/>
        <v>13816.32</v>
      </c>
      <c r="H23" s="327" t="str">
        <f>IF(D23="","",VLOOKUP(B23,Data!$B$5:$D$502,3,FALSE))</f>
        <v>C/T</v>
      </c>
      <c r="I23" s="327" t="str">
        <f>IF(D23="","",VLOOKUP(B23,Data!$B$5:$M$502,12,FALSE))</f>
        <v>Indonesia</v>
      </c>
      <c r="J23" s="356" t="s">
        <v>1163</v>
      </c>
      <c r="K23" s="325">
        <f>IF(D23="","",VLOOKUP(B23,Data!$B$5:$E$502,4,FALSE)*D23)</f>
        <v>1602</v>
      </c>
      <c r="L23" s="325">
        <f>IF(D23="","",VLOOKUP(B23,Data!$B$5:$F$502,5,FALSE)*D23)</f>
        <v>1452</v>
      </c>
      <c r="M23" s="357"/>
      <c r="N23" s="358"/>
      <c r="O23" s="359"/>
      <c r="P23" s="360"/>
      <c r="Q23" s="359"/>
      <c r="R23" s="359"/>
      <c r="S23" s="360"/>
      <c r="T23" s="361"/>
      <c r="U23" s="360"/>
      <c r="V23" s="334">
        <f>IF(D23="","",VLOOKUP(B23,Data!$B$5:$J$502,9,FALSE)*D23)</f>
        <v>8.9280000000000008</v>
      </c>
      <c r="X23" s="695"/>
      <c r="Y23" s="468">
        <v>212904</v>
      </c>
      <c r="Z23" s="468" t="s">
        <v>410</v>
      </c>
      <c r="AA23" s="468" t="s">
        <v>1080</v>
      </c>
      <c r="AB23" s="685">
        <v>1</v>
      </c>
    </row>
    <row r="24" spans="1:28" s="468" customFormat="1" ht="19.25" customHeight="1">
      <c r="A24" s="540">
        <v>6</v>
      </c>
      <c r="B24" s="584" t="s">
        <v>27</v>
      </c>
      <c r="C24" s="324" t="str">
        <f>IF(D24="","",VLOOKUP(B24,Data!$B$5:$L$502,2,FALSE))</f>
        <v>ZJ73750</v>
      </c>
      <c r="D24" s="470">
        <v>1</v>
      </c>
      <c r="E24" s="312"/>
      <c r="F24" s="325">
        <f>IF(D24="","",VLOOKUP(B24,Data!$B$5:$L$502,11,FALSE))</f>
        <v>2662.91</v>
      </c>
      <c r="G24" s="326">
        <f t="shared" si="0"/>
        <v>2662.91</v>
      </c>
      <c r="H24" s="327" t="str">
        <f>IF(D24="","",VLOOKUP(B24,Data!$B$5:$D$502,3,FALSE))</f>
        <v>C/T</v>
      </c>
      <c r="I24" s="327" t="str">
        <f>IF(D24="","",VLOOKUP(B24,Data!$B$5:$M$502,12,FALSE))</f>
        <v>Indonesia</v>
      </c>
      <c r="J24" s="356" t="s">
        <v>1163</v>
      </c>
      <c r="K24" s="325">
        <f>IF(D24="","",VLOOKUP(B24,Data!$B$5:$E$502,4,FALSE)*D24)</f>
        <v>267</v>
      </c>
      <c r="L24" s="325">
        <f>IF(D24="","",VLOOKUP(B24,Data!$B$5:$F$502,5,FALSE)*D24)</f>
        <v>242</v>
      </c>
      <c r="M24" s="357"/>
      <c r="N24" s="358"/>
      <c r="O24" s="359"/>
      <c r="P24" s="360"/>
      <c r="Q24" s="359"/>
      <c r="R24" s="359"/>
      <c r="S24" s="360"/>
      <c r="T24" s="361"/>
      <c r="U24" s="360"/>
      <c r="V24" s="334">
        <f>IF(D24="","",VLOOKUP(B24,Data!$B$5:$J$502,9,FALSE)*D24)</f>
        <v>1.488</v>
      </c>
      <c r="X24" s="695"/>
      <c r="Y24" s="468">
        <v>212904</v>
      </c>
      <c r="Z24" s="468" t="s">
        <v>410</v>
      </c>
      <c r="AA24" s="468" t="s">
        <v>1080</v>
      </c>
      <c r="AB24" s="685">
        <v>1</v>
      </c>
    </row>
    <row r="25" spans="1:28" s="468" customFormat="1" ht="19.25" customHeight="1">
      <c r="A25" s="540">
        <v>7</v>
      </c>
      <c r="B25" s="584" t="s">
        <v>894</v>
      </c>
      <c r="C25" s="324" t="str">
        <f>IF(D25="","",VLOOKUP(B25,Data!$B$5:$L$502,2,FALSE))</f>
        <v>VCM7910</v>
      </c>
      <c r="D25" s="470">
        <v>1</v>
      </c>
      <c r="E25" s="312"/>
      <c r="F25" s="325">
        <f>IF(D25="","",VLOOKUP(B25,Data!$B$5:$L$502,11,FALSE))</f>
        <v>2518.09</v>
      </c>
      <c r="G25" s="326">
        <f t="shared" si="0"/>
        <v>2518.09</v>
      </c>
      <c r="H25" s="327" t="str">
        <f>IF(D25="","",VLOOKUP(B25,Data!$B$5:$D$502,3,FALSE))</f>
        <v>C/T</v>
      </c>
      <c r="I25" s="327" t="str">
        <f>IF(D25="","",VLOOKUP(B25,Data!$B$5:$M$502,12,FALSE))</f>
        <v>Indonesia</v>
      </c>
      <c r="J25" s="356" t="s">
        <v>1163</v>
      </c>
      <c r="K25" s="325">
        <f>IF(D25="","",VLOOKUP(B25,Data!$B$5:$E$502,4,FALSE)*D25)</f>
        <v>260</v>
      </c>
      <c r="L25" s="325">
        <f>IF(D25="","",VLOOKUP(B25,Data!$B$5:$F$502,5,FALSE)*D25)</f>
        <v>235</v>
      </c>
      <c r="M25" s="357"/>
      <c r="N25" s="358"/>
      <c r="O25" s="359"/>
      <c r="P25" s="360"/>
      <c r="Q25" s="359"/>
      <c r="R25" s="359"/>
      <c r="S25" s="360"/>
      <c r="T25" s="361"/>
      <c r="U25" s="360"/>
      <c r="V25" s="334">
        <f>IF(D25="","",VLOOKUP(B25,Data!$B$5:$J$502,9,FALSE)*D25)</f>
        <v>1.407</v>
      </c>
      <c r="X25" s="695"/>
      <c r="Y25" s="468">
        <v>212904</v>
      </c>
      <c r="Z25" s="468" t="s">
        <v>410</v>
      </c>
      <c r="AA25" s="468" t="s">
        <v>1080</v>
      </c>
      <c r="AB25" s="685">
        <v>1</v>
      </c>
    </row>
    <row r="26" spans="1:28" s="468" customFormat="1" ht="19.25" customHeight="1">
      <c r="A26" s="540">
        <v>8</v>
      </c>
      <c r="B26" s="584" t="s">
        <v>892</v>
      </c>
      <c r="C26" s="324" t="str">
        <f>IF(D26="","",VLOOKUP(B26,Data!$B$5:$L$502,2,FALSE))</f>
        <v>VCM7890</v>
      </c>
      <c r="D26" s="470">
        <v>3</v>
      </c>
      <c r="E26" s="312"/>
      <c r="F26" s="325">
        <f>IF(D26="","",VLOOKUP(B26,Data!$B$5:$L$502,11,FALSE))</f>
        <v>2253.08</v>
      </c>
      <c r="G26" s="326">
        <f t="shared" si="0"/>
        <v>6759.24</v>
      </c>
      <c r="H26" s="327" t="str">
        <f>IF(D26="","",VLOOKUP(B26,Data!$B$5:$D$502,3,FALSE))</f>
        <v>C/T</v>
      </c>
      <c r="I26" s="327" t="str">
        <f>IF(D26="","",VLOOKUP(B26,Data!$B$5:$M$502,12,FALSE))</f>
        <v>Indonesia</v>
      </c>
      <c r="J26" s="356" t="s">
        <v>1163</v>
      </c>
      <c r="K26" s="325">
        <f>IF(D26="","",VLOOKUP(B26,Data!$B$5:$E$502,4,FALSE)*D26)</f>
        <v>780</v>
      </c>
      <c r="L26" s="325">
        <f>IF(D26="","",VLOOKUP(B26,Data!$B$5:$F$502,5,FALSE)*D26)</f>
        <v>705</v>
      </c>
      <c r="M26" s="357"/>
      <c r="N26" s="358"/>
      <c r="O26" s="359"/>
      <c r="P26" s="360"/>
      <c r="Q26" s="359"/>
      <c r="R26" s="359"/>
      <c r="S26" s="360"/>
      <c r="T26" s="361"/>
      <c r="U26" s="360"/>
      <c r="V26" s="334">
        <f>IF(D26="","",VLOOKUP(B26,Data!$B$5:$J$502,9,FALSE)*D26)</f>
        <v>4.2210000000000001</v>
      </c>
      <c r="X26" s="695"/>
      <c r="Y26" s="468">
        <v>212904</v>
      </c>
      <c r="Z26" s="468" t="s">
        <v>410</v>
      </c>
      <c r="AA26" s="468" t="s">
        <v>1080</v>
      </c>
      <c r="AB26" s="685">
        <v>1</v>
      </c>
    </row>
    <row r="27" spans="1:28" s="468" customFormat="1" ht="19.25" customHeight="1">
      <c r="A27" s="540">
        <v>9</v>
      </c>
      <c r="B27" s="584" t="s">
        <v>893</v>
      </c>
      <c r="C27" s="324" t="str">
        <f>IF(D27="","",VLOOKUP(B27,Data!$B$5:$L$502,2,FALSE))</f>
        <v>VCM7900</v>
      </c>
      <c r="D27" s="470">
        <v>1</v>
      </c>
      <c r="E27" s="312"/>
      <c r="F27" s="325">
        <f>IF(D27="","",VLOOKUP(B27,Data!$B$5:$L$502,11,FALSE))</f>
        <v>2696.84</v>
      </c>
      <c r="G27" s="326">
        <f t="shared" si="0"/>
        <v>2696.84</v>
      </c>
      <c r="H27" s="327" t="str">
        <f>IF(D27="","",VLOOKUP(B27,Data!$B$5:$D$502,3,FALSE))</f>
        <v>C/T</v>
      </c>
      <c r="I27" s="327" t="str">
        <f>IF(D27="","",VLOOKUP(B27,Data!$B$5:$M$502,12,FALSE))</f>
        <v>Indonesia</v>
      </c>
      <c r="J27" s="356" t="s">
        <v>1163</v>
      </c>
      <c r="K27" s="325">
        <f>IF(D27="","",VLOOKUP(B27,Data!$B$5:$E$502,4,FALSE)*D27)</f>
        <v>260</v>
      </c>
      <c r="L27" s="325">
        <f>IF(D27="","",VLOOKUP(B27,Data!$B$5:$F$502,5,FALSE)*D27)</f>
        <v>235</v>
      </c>
      <c r="M27" s="357"/>
      <c r="N27" s="358"/>
      <c r="O27" s="359"/>
      <c r="P27" s="360"/>
      <c r="Q27" s="359"/>
      <c r="R27" s="359"/>
      <c r="S27" s="360"/>
      <c r="T27" s="361"/>
      <c r="U27" s="360"/>
      <c r="V27" s="334">
        <f>IF(D27="","",VLOOKUP(B27,Data!$B$5:$J$502,9,FALSE)*D27)</f>
        <v>1.407</v>
      </c>
      <c r="X27" s="695"/>
      <c r="Y27" s="468">
        <v>212904</v>
      </c>
      <c r="Z27" s="468" t="s">
        <v>410</v>
      </c>
      <c r="AA27" s="468" t="s">
        <v>1080</v>
      </c>
      <c r="AB27" s="685">
        <v>1</v>
      </c>
    </row>
    <row r="28" spans="1:28" s="468" customFormat="1" ht="19.25" customHeight="1">
      <c r="A28" s="540"/>
      <c r="B28" s="672" t="s">
        <v>1179</v>
      </c>
      <c r="C28" s="324" t="str">
        <f>IF(D28="","",VLOOKUP(B28,Data!$B$5:$L$502,2,FALSE))</f>
        <v/>
      </c>
      <c r="D28" s="474"/>
      <c r="E28" s="312"/>
      <c r="F28" s="325" t="str">
        <f>IF(D28="","",VLOOKUP(B28,Data!$B$5:$L$502,11,FALSE))</f>
        <v/>
      </c>
      <c r="G28" s="326"/>
      <c r="H28" s="327" t="str">
        <f>IF(D28="","",VLOOKUP(B28,Data!$B$5:$D$502,3,FALSE))</f>
        <v/>
      </c>
      <c r="I28" s="327" t="str">
        <f>IF(D28="","",VLOOKUP(B28,Data!$B$5:$M$502,12,FALSE))</f>
        <v/>
      </c>
      <c r="J28" s="227"/>
      <c r="K28" s="325" t="str">
        <f>IF(D28="","",VLOOKUP(B28,Data!$B$5:$E$502,4,FALSE)*D28)</f>
        <v/>
      </c>
      <c r="L28" s="325" t="str">
        <f>IF(D28="","",VLOOKUP(B28,Data!$B$5:$F$502,5,FALSE)*D28)</f>
        <v/>
      </c>
      <c r="M28" s="228"/>
      <c r="N28" s="295"/>
      <c r="O28" s="296"/>
      <c r="P28" s="229"/>
      <c r="Q28" s="296"/>
      <c r="R28" s="296"/>
      <c r="S28" s="229"/>
      <c r="T28" s="297"/>
      <c r="U28" s="229"/>
      <c r="V28" s="334" t="str">
        <f>IF(D28="","",VLOOKUP(B28,Data!$B$5:$J$502,9,FALSE)*D28)</f>
        <v/>
      </c>
      <c r="X28" s="692"/>
      <c r="Y28" s="468">
        <v>212904</v>
      </c>
      <c r="Z28" s="468" t="s">
        <v>888</v>
      </c>
      <c r="AA28" s="468" t="s">
        <v>1077</v>
      </c>
      <c r="AB28" s="685">
        <v>8</v>
      </c>
    </row>
    <row r="29" spans="1:28" s="468" customFormat="1" ht="19.25" customHeight="1">
      <c r="A29" s="540">
        <v>10</v>
      </c>
      <c r="B29" s="584" t="s">
        <v>350</v>
      </c>
      <c r="C29" s="324" t="str">
        <f>IF(D29="","",VLOOKUP(B29,Data!$B$5:$L$502,2,FALSE))</f>
        <v>ZU05460</v>
      </c>
      <c r="D29" s="470">
        <v>2</v>
      </c>
      <c r="E29" s="312"/>
      <c r="F29" s="325">
        <f>IF(D29="","",VLOOKUP(B29,Data!$B$5:$L$502,11,FALSE))</f>
        <v>5913.05</v>
      </c>
      <c r="G29" s="326">
        <f t="shared" ref="G29:G35" si="1">IF(D29&gt;0,D29*F29,"-")</f>
        <v>11826.1</v>
      </c>
      <c r="H29" s="327" t="str">
        <f>IF(D29="","",VLOOKUP(B29,Data!$B$5:$D$502,3,FALSE))</f>
        <v>C/T</v>
      </c>
      <c r="I29" s="327" t="str">
        <f>IF(D29="","",VLOOKUP(B29,Data!$B$5:$M$502,12,FALSE))</f>
        <v>Indonesia</v>
      </c>
      <c r="J29" s="356" t="s">
        <v>1180</v>
      </c>
      <c r="K29" s="325">
        <f>IF(D29="","",VLOOKUP(B29,Data!$B$5:$E$502,4,FALSE)*D29)</f>
        <v>676</v>
      </c>
      <c r="L29" s="325">
        <f>IF(D29="","",VLOOKUP(B29,Data!$B$5:$F$502,5,FALSE)*D29)</f>
        <v>594</v>
      </c>
      <c r="M29" s="357"/>
      <c r="N29" s="358"/>
      <c r="O29" s="359"/>
      <c r="P29" s="360"/>
      <c r="Q29" s="359"/>
      <c r="R29" s="359"/>
      <c r="S29" s="360"/>
      <c r="T29" s="361"/>
      <c r="U29" s="360"/>
      <c r="V29" s="334">
        <f>IF(D29="","",VLOOKUP(B29,Data!$B$5:$J$502,9,FALSE)*D29)</f>
        <v>3.6120000000000001</v>
      </c>
      <c r="X29" s="695"/>
      <c r="Y29" s="468">
        <v>212904</v>
      </c>
      <c r="Z29" s="468" t="s">
        <v>410</v>
      </c>
      <c r="AA29" s="468" t="s">
        <v>1080</v>
      </c>
      <c r="AB29" s="685">
        <v>1</v>
      </c>
    </row>
    <row r="30" spans="1:28" s="468" customFormat="1" ht="19.25" customHeight="1">
      <c r="A30" s="540">
        <v>11</v>
      </c>
      <c r="B30" s="584" t="s">
        <v>409</v>
      </c>
      <c r="C30" s="324" t="str">
        <f>IF(D30="","",VLOOKUP(B30,Data!$B$5:$L$502,2,FALSE))</f>
        <v>ZU62650</v>
      </c>
      <c r="D30" s="470">
        <v>2</v>
      </c>
      <c r="E30" s="312"/>
      <c r="F30" s="325">
        <f>IF(D30="","",VLOOKUP(B30,Data!$B$5:$L$502,11,FALSE))</f>
        <v>6876.72</v>
      </c>
      <c r="G30" s="326">
        <f t="shared" si="1"/>
        <v>13753.44</v>
      </c>
      <c r="H30" s="327" t="str">
        <f>IF(D30="","",VLOOKUP(B30,Data!$B$5:$D$502,3,FALSE))</f>
        <v>C/T</v>
      </c>
      <c r="I30" s="327" t="str">
        <f>IF(D30="","",VLOOKUP(B30,Data!$B$5:$M$502,12,FALSE))</f>
        <v>Indonesia</v>
      </c>
      <c r="J30" s="356" t="s">
        <v>1180</v>
      </c>
      <c r="K30" s="325">
        <f>IF(D30="","",VLOOKUP(B30,Data!$B$5:$E$502,4,FALSE)*D30)</f>
        <v>676</v>
      </c>
      <c r="L30" s="325">
        <f>IF(D30="","",VLOOKUP(B30,Data!$B$5:$F$502,5,FALSE)*D30)</f>
        <v>608</v>
      </c>
      <c r="M30" s="357"/>
      <c r="N30" s="358"/>
      <c r="O30" s="359"/>
      <c r="P30" s="360"/>
      <c r="Q30" s="359"/>
      <c r="R30" s="359"/>
      <c r="S30" s="360"/>
      <c r="T30" s="361"/>
      <c r="U30" s="360"/>
      <c r="V30" s="334">
        <f>IF(D30="","",VLOOKUP(B30,Data!$B$5:$J$502,9,FALSE)*D30)</f>
        <v>3.6120000000000001</v>
      </c>
      <c r="X30" s="695"/>
      <c r="Y30" s="468">
        <v>212904</v>
      </c>
      <c r="Z30" s="468" t="s">
        <v>410</v>
      </c>
      <c r="AA30" s="468" t="s">
        <v>1080</v>
      </c>
      <c r="AB30" s="685">
        <v>1</v>
      </c>
    </row>
    <row r="31" spans="1:28" s="468" customFormat="1" ht="19.25" customHeight="1">
      <c r="A31" s="540"/>
      <c r="B31" s="672" t="s">
        <v>1186</v>
      </c>
      <c r="C31" s="324" t="str">
        <f>IF(D31="","",VLOOKUP(B31,Data!$B$5:$L$502,2,FALSE))</f>
        <v/>
      </c>
      <c r="D31" s="485"/>
      <c r="E31" s="312"/>
      <c r="F31" s="325" t="str">
        <f>IF(D31="","",VLOOKUP(B31,Data!$B$5:$L$502,11,FALSE))</f>
        <v/>
      </c>
      <c r="G31" s="326" t="str">
        <f t="shared" si="1"/>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692"/>
    </row>
    <row r="32" spans="1:28" s="468" customFormat="1" ht="19.25" customHeight="1">
      <c r="A32" s="540">
        <v>12</v>
      </c>
      <c r="B32" s="584" t="s">
        <v>409</v>
      </c>
      <c r="C32" s="324" t="str">
        <f>IF(D32="","",VLOOKUP(B32,Data!$B$5:$L$502,2,FALSE))</f>
        <v>ZU62650</v>
      </c>
      <c r="D32" s="470">
        <v>1</v>
      </c>
      <c r="E32" s="312"/>
      <c r="F32" s="325">
        <f>IF(D32="","",VLOOKUP(B32,Data!$B$5:$L$502,11,FALSE))</f>
        <v>6876.72</v>
      </c>
      <c r="G32" s="326">
        <f t="shared" si="1"/>
        <v>6876.72</v>
      </c>
      <c r="H32" s="327" t="str">
        <f>IF(D32="","",VLOOKUP(B32,Data!$B$5:$D$502,3,FALSE))</f>
        <v>C/T</v>
      </c>
      <c r="I32" s="327" t="str">
        <f>IF(D32="","",VLOOKUP(B32,Data!$B$5:$M$502,12,FALSE))</f>
        <v>Indonesia</v>
      </c>
      <c r="J32" s="356" t="s">
        <v>1187</v>
      </c>
      <c r="K32" s="325">
        <f>IF(D32="","",VLOOKUP(B32,Data!$B$5:$E$502,4,FALSE)*D32)</f>
        <v>338</v>
      </c>
      <c r="L32" s="325">
        <f>IF(D32="","",VLOOKUP(B32,Data!$B$5:$F$502,5,FALSE)*D32)</f>
        <v>304</v>
      </c>
      <c r="M32" s="357"/>
      <c r="N32" s="358"/>
      <c r="O32" s="359"/>
      <c r="P32" s="360"/>
      <c r="Q32" s="359"/>
      <c r="R32" s="359"/>
      <c r="S32" s="360"/>
      <c r="T32" s="361"/>
      <c r="U32" s="360"/>
      <c r="V32" s="334">
        <f>IF(D32="","",VLOOKUP(B32,Data!$B$5:$J$502,9,FALSE)*D32)</f>
        <v>1.806</v>
      </c>
      <c r="X32" s="692"/>
    </row>
    <row r="33" spans="1:28" s="468" customFormat="1" ht="19.25" customHeight="1">
      <c r="A33" s="540"/>
      <c r="B33" s="584"/>
      <c r="C33" s="324" t="str">
        <f>IF(D33="","",VLOOKUP(B33,Data!$B$5:$L$502,2,FALSE))</f>
        <v/>
      </c>
      <c r="D33" s="485"/>
      <c r="E33" s="312"/>
      <c r="F33" s="325" t="str">
        <f>IF(D33="","",VLOOKUP(B33,Data!$B$5:$L$502,11,FALSE))</f>
        <v/>
      </c>
      <c r="G33" s="326" t="str">
        <f t="shared" si="1"/>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692"/>
      <c r="Y33" s="468">
        <v>212904</v>
      </c>
      <c r="Z33" s="468" t="s">
        <v>410</v>
      </c>
      <c r="AA33" s="468" t="s">
        <v>1080</v>
      </c>
      <c r="AB33" s="685">
        <v>1</v>
      </c>
    </row>
    <row r="34" spans="1:28" s="468" customFormat="1" ht="19.25" customHeight="1">
      <c r="A34" s="540"/>
      <c r="B34" s="584"/>
      <c r="C34" s="324" t="str">
        <f>IF(D34="","",VLOOKUP(B34,Data!$B$5:$L$502,2,FALSE))</f>
        <v/>
      </c>
      <c r="D34" s="485"/>
      <c r="E34" s="312"/>
      <c r="F34" s="325" t="str">
        <f>IF(D34="","",VLOOKUP(B34,Data!$B$5:$L$502,11,FALSE))</f>
        <v/>
      </c>
      <c r="G34" s="326" t="str">
        <f t="shared" si="1"/>
        <v>-</v>
      </c>
      <c r="H34" s="327" t="str">
        <f>IF(D34="","",VLOOKUP(B34,Data!$B$5:$D$502,3,FALSE))</f>
        <v/>
      </c>
      <c r="I34" s="327" t="str">
        <f>IF(D34="","",VLOOKUP(B34,Data!$B$5:$M$502,12,FALSE))</f>
        <v/>
      </c>
      <c r="J34" s="356"/>
      <c r="K34" s="325" t="str">
        <f>IF(D34="","",VLOOKUP(B34,Data!$B$5:$E$502,4,FALSE)*D34)</f>
        <v/>
      </c>
      <c r="L34" s="325" t="str">
        <f>IF(D34="","",VLOOKUP(B34,Data!$B$5:$F$502,5,FALSE)*D34)</f>
        <v/>
      </c>
      <c r="M34" s="357"/>
      <c r="N34" s="358"/>
      <c r="O34" s="359"/>
      <c r="P34" s="360"/>
      <c r="Q34" s="359"/>
      <c r="R34" s="359"/>
      <c r="S34" s="360"/>
      <c r="T34" s="361"/>
      <c r="U34" s="360"/>
      <c r="V34" s="334" t="str">
        <f>IF(D34="","",VLOOKUP(B34,Data!$B$5:$J$502,9,FALSE)*D34)</f>
        <v/>
      </c>
      <c r="X34" s="692"/>
      <c r="Y34" s="468">
        <v>212904</v>
      </c>
      <c r="Z34" s="468" t="s">
        <v>410</v>
      </c>
      <c r="AA34" s="468" t="s">
        <v>1080</v>
      </c>
      <c r="AB34" s="685">
        <v>1</v>
      </c>
    </row>
    <row r="35" spans="1:28" s="468" customFormat="1" ht="19.25" customHeight="1">
      <c r="A35" s="540"/>
      <c r="B35" s="499"/>
      <c r="C35" s="324" t="str">
        <f>IF(D35="","",VLOOKUP(B35,Data!$B$5:$L$502,2,FALSE))</f>
        <v/>
      </c>
      <c r="D35" s="485"/>
      <c r="E35" s="312"/>
      <c r="F35" s="325" t="str">
        <f>IF(D35="","",VLOOKUP(B35,Data!$B$5:$L$502,11,FALSE))</f>
        <v/>
      </c>
      <c r="G35" s="326" t="str">
        <f t="shared" si="1"/>
        <v>-</v>
      </c>
      <c r="H35" s="327" t="str">
        <f>IF(D35="","",VLOOKUP(B35,Data!$B$5:$D$502,3,FALSE))</f>
        <v/>
      </c>
      <c r="I35" s="327" t="str">
        <f>IF(D35="","",VLOOKUP(B35,Data!$B$5:$M$502,12,FALSE))</f>
        <v/>
      </c>
      <c r="J35" s="356"/>
      <c r="K35" s="325" t="str">
        <f>IF(D35="","",VLOOKUP(B35,Data!$B$5:$E$502,4,FALSE)*D35)</f>
        <v/>
      </c>
      <c r="L35" s="325" t="str">
        <f>IF(D35="","",VLOOKUP(B35,Data!$B$5:$F$502,5,FALSE)*D35)</f>
        <v/>
      </c>
      <c r="M35" s="357"/>
      <c r="N35" s="358"/>
      <c r="O35" s="359"/>
      <c r="P35" s="360"/>
      <c r="Q35" s="359"/>
      <c r="R35" s="359"/>
      <c r="S35" s="360"/>
      <c r="T35" s="361"/>
      <c r="U35" s="360"/>
      <c r="V35" s="334" t="str">
        <f>IF(D35="","",VLOOKUP(B35,Data!$B$5:$J$502,9,FALSE)*D35)</f>
        <v/>
      </c>
      <c r="X35" s="692"/>
    </row>
    <row r="36" spans="1:28" s="440" customFormat="1" ht="17.5" customHeight="1">
      <c r="A36" s="540"/>
      <c r="B36" s="784"/>
      <c r="C36" s="785"/>
      <c r="D36" s="510">
        <f>SUM(D17:D35)</f>
        <v>63</v>
      </c>
      <c r="E36" s="463"/>
      <c r="F36" s="351"/>
      <c r="G36" s="351">
        <f>SUM(G17:G35)</f>
        <v>223788.83</v>
      </c>
      <c r="H36" s="462"/>
      <c r="I36" s="462"/>
      <c r="J36" s="462"/>
      <c r="K36" s="351">
        <f>SUM(K17:K35)</f>
        <v>17541</v>
      </c>
      <c r="L36" s="351">
        <f>SUM(L17:L35)</f>
        <v>15639</v>
      </c>
      <c r="M36" s="351">
        <f>SUM(M18:M35)</f>
        <v>0</v>
      </c>
      <c r="N36" s="351" t="e">
        <f>SUM(#REF!)</f>
        <v>#REF!</v>
      </c>
      <c r="O36" s="351">
        <f>SUM(O18:O35)</f>
        <v>0</v>
      </c>
      <c r="P36" s="351">
        <f>SUM(P18:P35)</f>
        <v>0</v>
      </c>
      <c r="Q36" s="351" t="e">
        <f>SUM(#REF!)</f>
        <v>#REF!</v>
      </c>
      <c r="R36" s="351">
        <f>SUM(R18:R35)</f>
        <v>0</v>
      </c>
      <c r="S36" s="351">
        <f>SUM(S18:S35)</f>
        <v>0</v>
      </c>
      <c r="T36" s="351"/>
      <c r="U36" s="351">
        <f>SUM(U18:U35)</f>
        <v>0</v>
      </c>
      <c r="V36" s="354">
        <f>SUM(V17:V35)</f>
        <v>91.732999999999976</v>
      </c>
      <c r="X36" s="623"/>
    </row>
    <row r="37" spans="1:28" ht="16.5" customHeight="1">
      <c r="A37" s="540"/>
      <c r="B37" s="786"/>
      <c r="C37" s="787"/>
      <c r="D37" s="511"/>
      <c r="E37" s="412"/>
      <c r="F37" s="183" t="s">
        <v>821</v>
      </c>
      <c r="G37" s="180"/>
      <c r="H37" s="442"/>
      <c r="I37" s="442"/>
      <c r="J37" s="442"/>
      <c r="K37" s="184"/>
      <c r="L37" s="180"/>
      <c r="M37" s="414"/>
      <c r="N37" s="413"/>
      <c r="O37" s="413"/>
      <c r="P37" s="413"/>
      <c r="Q37" s="413"/>
      <c r="R37" s="413"/>
      <c r="S37" s="413"/>
      <c r="T37" s="414"/>
      <c r="U37" s="414"/>
      <c r="V37" s="182"/>
    </row>
    <row r="38" spans="1:28" ht="13">
      <c r="A38" s="393" t="s">
        <v>530</v>
      </c>
      <c r="B38" s="394"/>
      <c r="C38" s="444"/>
      <c r="D38" s="512" t="s">
        <v>538</v>
      </c>
      <c r="E38" s="407"/>
      <c r="F38" s="80" t="s">
        <v>83</v>
      </c>
      <c r="G38" s="84"/>
      <c r="H38" s="423" t="s">
        <v>84</v>
      </c>
      <c r="I38" s="446"/>
      <c r="J38" s="175" t="s">
        <v>85</v>
      </c>
      <c r="K38" s="175"/>
      <c r="L38" s="765" t="s">
        <v>86</v>
      </c>
      <c r="M38" s="766"/>
      <c r="N38" s="766"/>
      <c r="O38" s="766"/>
      <c r="P38" s="766"/>
      <c r="Q38" s="766"/>
      <c r="R38" s="766"/>
      <c r="S38" s="766"/>
      <c r="T38" s="766"/>
      <c r="U38" s="766"/>
      <c r="V38" s="767"/>
    </row>
    <row r="39" spans="1:28" ht="13">
      <c r="A39" s="400" t="s">
        <v>531</v>
      </c>
      <c r="C39" s="409"/>
      <c r="D39" s="501" t="s">
        <v>88</v>
      </c>
      <c r="F39" s="768"/>
      <c r="G39" s="769"/>
      <c r="H39" s="400" t="s">
        <v>89</v>
      </c>
      <c r="I39" s="447"/>
      <c r="J39" s="177" t="s">
        <v>90</v>
      </c>
      <c r="K39" s="177"/>
      <c r="L39" s="173"/>
      <c r="V39" s="178"/>
    </row>
    <row r="40" spans="1:28">
      <c r="A40" s="400" t="s">
        <v>532</v>
      </c>
      <c r="C40" s="401"/>
      <c r="F40" s="768"/>
      <c r="G40" s="769"/>
      <c r="H40" s="400"/>
      <c r="I40" s="447"/>
      <c r="J40" s="177" t="s">
        <v>94</v>
      </c>
      <c r="K40" s="177"/>
      <c r="L40" s="173"/>
      <c r="V40" s="178"/>
    </row>
    <row r="41" spans="1:28" ht="12" customHeight="1">
      <c r="A41" s="412"/>
      <c r="B41" s="413"/>
      <c r="C41" s="448"/>
      <c r="D41" s="501" t="s">
        <v>95</v>
      </c>
      <c r="F41" s="768"/>
      <c r="G41" s="769"/>
      <c r="H41" s="400" t="s">
        <v>96</v>
      </c>
      <c r="I41" s="447"/>
      <c r="J41" s="177"/>
      <c r="K41" s="177"/>
      <c r="L41" s="173"/>
      <c r="V41" s="178"/>
    </row>
    <row r="42" spans="1:28" ht="16.5">
      <c r="A42" s="393" t="s">
        <v>97</v>
      </c>
      <c r="B42" s="407"/>
      <c r="C42" s="395"/>
      <c r="D42" s="501" t="s">
        <v>98</v>
      </c>
      <c r="F42" s="88" t="s">
        <v>99</v>
      </c>
      <c r="G42" s="85"/>
      <c r="H42" s="400" t="s">
        <v>89</v>
      </c>
      <c r="I42" s="447"/>
      <c r="J42" s="177" t="s">
        <v>100</v>
      </c>
      <c r="K42" s="177"/>
      <c r="L42" s="173"/>
      <c r="V42" s="178"/>
      <c r="Y42" s="468">
        <v>213797</v>
      </c>
      <c r="Z42" s="468" t="s">
        <v>35</v>
      </c>
      <c r="AA42" s="468" t="s">
        <v>1084</v>
      </c>
      <c r="AB42" s="685">
        <v>2</v>
      </c>
    </row>
    <row r="43" spans="1:28" ht="14.25" customHeight="1">
      <c r="A43" s="400" t="s">
        <v>546</v>
      </c>
      <c r="C43" s="401"/>
      <c r="D43" s="501" t="s">
        <v>101</v>
      </c>
      <c r="F43" s="89"/>
      <c r="G43" s="187"/>
      <c r="H43" s="400" t="s">
        <v>102</v>
      </c>
      <c r="I43" s="447"/>
      <c r="J43" s="177" t="s">
        <v>533</v>
      </c>
      <c r="K43" s="177"/>
      <c r="L43" s="770" t="s">
        <v>104</v>
      </c>
      <c r="M43" s="771"/>
      <c r="N43" s="771"/>
      <c r="O43" s="771"/>
      <c r="P43" s="771"/>
      <c r="Q43" s="771"/>
      <c r="R43" s="771"/>
      <c r="S43" s="771"/>
      <c r="T43" s="771"/>
      <c r="U43" s="771"/>
      <c r="V43" s="772"/>
      <c r="Y43" s="468">
        <v>213797</v>
      </c>
      <c r="Z43" s="468" t="s">
        <v>395</v>
      </c>
      <c r="AA43" s="468" t="s">
        <v>1085</v>
      </c>
      <c r="AB43" s="685">
        <v>4</v>
      </c>
    </row>
    <row r="44" spans="1:28" ht="16.25" customHeight="1">
      <c r="A44" s="412"/>
      <c r="B44" s="413"/>
      <c r="C44" s="414"/>
      <c r="D44" s="513"/>
      <c r="E44" s="413"/>
      <c r="F44" s="778" t="s">
        <v>1188</v>
      </c>
      <c r="G44" s="779"/>
      <c r="H44" s="778" t="s">
        <v>1185</v>
      </c>
      <c r="I44" s="779"/>
      <c r="J44" s="181" t="s">
        <v>105</v>
      </c>
      <c r="K44" s="181"/>
      <c r="L44" s="762" t="s">
        <v>106</v>
      </c>
      <c r="M44" s="763"/>
      <c r="N44" s="763"/>
      <c r="O44" s="763"/>
      <c r="P44" s="763"/>
      <c r="Q44" s="763"/>
      <c r="R44" s="763"/>
      <c r="S44" s="763"/>
      <c r="T44" s="763"/>
      <c r="U44" s="763"/>
      <c r="V44" s="764"/>
      <c r="Y44" s="468">
        <v>213797</v>
      </c>
      <c r="Z44" s="468" t="s">
        <v>562</v>
      </c>
      <c r="AA44" s="468" t="s">
        <v>1079</v>
      </c>
      <c r="AB44" s="685">
        <v>1</v>
      </c>
    </row>
    <row r="45" spans="1:28" ht="18" customHeight="1">
      <c r="Y45" s="468">
        <v>213797</v>
      </c>
      <c r="Z45" s="468" t="s">
        <v>410</v>
      </c>
      <c r="AA45" s="468" t="s">
        <v>1080</v>
      </c>
      <c r="AB45" s="685">
        <v>2</v>
      </c>
    </row>
    <row r="46" spans="1:28" ht="18" customHeight="1">
      <c r="Y46" s="468">
        <v>213797</v>
      </c>
      <c r="Z46" s="468" t="s">
        <v>41</v>
      </c>
      <c r="AA46" s="468" t="s">
        <v>1139</v>
      </c>
      <c r="AB46" s="685">
        <v>2</v>
      </c>
    </row>
    <row r="47" spans="1:28" ht="18" customHeight="1">
      <c r="Y47" s="468"/>
      <c r="Z47" s="468"/>
      <c r="AA47" s="468"/>
      <c r="AB47" s="685"/>
    </row>
    <row r="48" spans="1:28" ht="35" customHeight="1">
      <c r="Y48" s="440"/>
      <c r="Z48" s="440"/>
      <c r="AA48" s="440"/>
      <c r="AB48" s="623">
        <v>33</v>
      </c>
    </row>
    <row r="49" spans="1:28" s="460" customFormat="1" ht="17.25" customHeight="1">
      <c r="A49" s="203" t="s">
        <v>942</v>
      </c>
      <c r="B49" s="169"/>
      <c r="C49" s="203" t="s">
        <v>597</v>
      </c>
      <c r="D49" s="500"/>
      <c r="E49" s="168"/>
      <c r="F49" s="203" t="s">
        <v>936</v>
      </c>
      <c r="G49" s="169"/>
      <c r="H49" s="203" t="s">
        <v>597</v>
      </c>
      <c r="K49" s="225"/>
      <c r="L49" s="225"/>
      <c r="V49" s="226"/>
      <c r="X49" s="624"/>
      <c r="AB49" s="624"/>
    </row>
    <row r="50" spans="1:28" s="460" customFormat="1" ht="17.25" customHeight="1">
      <c r="A50" s="203" t="s">
        <v>943</v>
      </c>
      <c r="B50" s="169"/>
      <c r="C50" s="203" t="s">
        <v>947</v>
      </c>
      <c r="D50" s="500"/>
      <c r="E50" s="168"/>
      <c r="F50" s="203" t="s">
        <v>937</v>
      </c>
      <c r="G50" s="169"/>
      <c r="H50" s="203" t="s">
        <v>947</v>
      </c>
      <c r="K50" s="225"/>
      <c r="L50" s="225"/>
      <c r="V50" s="226"/>
      <c r="X50" s="624"/>
      <c r="AB50" s="624"/>
    </row>
    <row r="51" spans="1:28" s="460" customFormat="1" ht="17.25" customHeight="1">
      <c r="A51" s="203" t="s">
        <v>944</v>
      </c>
      <c r="B51" s="169"/>
      <c r="C51" s="203" t="s">
        <v>947</v>
      </c>
      <c r="D51" s="500"/>
      <c r="E51" s="168"/>
      <c r="F51" s="203" t="s">
        <v>938</v>
      </c>
      <c r="G51" s="169"/>
      <c r="H51" s="203" t="s">
        <v>597</v>
      </c>
      <c r="K51" s="225"/>
      <c r="L51" s="225"/>
      <c r="V51" s="226"/>
      <c r="X51" s="624"/>
      <c r="AB51" s="624"/>
    </row>
    <row r="52" spans="1:28" s="460" customFormat="1" ht="17.25" customHeight="1">
      <c r="A52" s="203" t="s">
        <v>945</v>
      </c>
      <c r="B52" s="169"/>
      <c r="C52" s="203" t="s">
        <v>597</v>
      </c>
      <c r="D52" s="500"/>
      <c r="E52" s="168"/>
      <c r="F52" s="203" t="s">
        <v>939</v>
      </c>
      <c r="G52" s="169"/>
      <c r="H52" s="203" t="s">
        <v>597</v>
      </c>
      <c r="K52" s="225"/>
      <c r="L52" s="225"/>
      <c r="V52" s="226"/>
      <c r="X52" s="624"/>
      <c r="AB52" s="624"/>
    </row>
    <row r="53" spans="1:28" s="460" customFormat="1" ht="17.25" customHeight="1">
      <c r="A53" s="203" t="s">
        <v>946</v>
      </c>
      <c r="B53" s="169"/>
      <c r="C53" s="203" t="s">
        <v>597</v>
      </c>
      <c r="D53" s="500"/>
      <c r="E53" s="168"/>
      <c r="F53" s="203" t="s">
        <v>941</v>
      </c>
      <c r="G53" s="169"/>
      <c r="H53" s="203" t="s">
        <v>597</v>
      </c>
      <c r="K53" s="225"/>
      <c r="L53" s="225"/>
      <c r="V53" s="226"/>
      <c r="X53" s="624"/>
      <c r="AB53" s="624"/>
    </row>
    <row r="54" spans="1:28" ht="20">
      <c r="A54" s="168"/>
      <c r="B54" s="168"/>
      <c r="C54" s="168"/>
      <c r="D54" s="500"/>
      <c r="E54" s="168"/>
      <c r="F54" s="203" t="s">
        <v>940</v>
      </c>
      <c r="H54" s="203" t="s">
        <v>597</v>
      </c>
      <c r="Y54" s="460"/>
      <c r="Z54" s="460"/>
      <c r="AA54" s="460"/>
    </row>
    <row r="55" spans="1:28" ht="20">
      <c r="A55" s="459"/>
      <c r="B55" s="435"/>
      <c r="C55" s="167"/>
      <c r="D55" s="514"/>
      <c r="X55" s="386"/>
      <c r="Y55" s="460"/>
      <c r="Z55" s="460"/>
      <c r="AA55" s="460"/>
      <c r="AB55" s="685"/>
    </row>
    <row r="56" spans="1:28" ht="20">
      <c r="A56" s="450"/>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35"/>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ht="20">
      <c r="A66" s="452"/>
      <c r="B66" s="435"/>
      <c r="C66" s="167"/>
      <c r="D66" s="514"/>
      <c r="X66" s="386"/>
      <c r="Y66" s="460"/>
      <c r="Z66" s="460"/>
      <c r="AA66" s="460"/>
      <c r="AB66" s="685"/>
    </row>
    <row r="67" spans="1:28" ht="20">
      <c r="A67" s="452"/>
      <c r="B67" s="435"/>
      <c r="C67" s="167"/>
      <c r="D67" s="514"/>
      <c r="X67" s="386"/>
      <c r="Y67" s="460"/>
      <c r="Z67" s="460"/>
      <c r="AA67" s="460"/>
      <c r="AB67" s="685"/>
    </row>
    <row r="68" spans="1:28" ht="20">
      <c r="A68" s="452"/>
      <c r="B68" s="435"/>
      <c r="C68" s="167"/>
      <c r="D68" s="514"/>
      <c r="X68" s="386"/>
      <c r="Y68" s="460"/>
      <c r="Z68" s="460"/>
      <c r="AA68" s="460"/>
      <c r="AB68" s="685"/>
    </row>
    <row r="69" spans="1:28" s="692" customFormat="1" ht="20">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460"/>
      <c r="Z69" s="460"/>
      <c r="AA69" s="460"/>
    </row>
    <row r="70" spans="1:28" s="692" customFormat="1" ht="20">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460"/>
      <c r="Z70" s="460"/>
      <c r="AA70" s="460"/>
    </row>
    <row r="71" spans="1:28" s="692" customFormat="1" ht="20">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460"/>
      <c r="Z71" s="460"/>
      <c r="AA71" s="460"/>
    </row>
    <row r="72" spans="1:28" s="692" customFormat="1" ht="14">
      <c r="A72" s="452"/>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386"/>
      <c r="Z72" s="386"/>
      <c r="AA72" s="386"/>
    </row>
    <row r="73" spans="1:28" s="692" customFormat="1" ht="14">
      <c r="A73" s="452"/>
      <c r="B73" s="435"/>
      <c r="C73" s="167"/>
      <c r="D73" s="514"/>
      <c r="E73" s="386"/>
      <c r="F73" s="169"/>
      <c r="G73" s="169"/>
      <c r="H73" s="386"/>
      <c r="I73" s="386"/>
      <c r="J73" s="386"/>
      <c r="K73" s="169"/>
      <c r="L73" s="169"/>
      <c r="M73" s="386"/>
      <c r="N73" s="386"/>
      <c r="O73" s="386"/>
      <c r="P73" s="386"/>
      <c r="Q73" s="386"/>
      <c r="R73" s="386"/>
      <c r="S73" s="386"/>
      <c r="T73" s="386"/>
      <c r="U73" s="386"/>
      <c r="V73" s="170"/>
      <c r="W73" s="386"/>
      <c r="X73" s="386"/>
      <c r="Y73" s="386"/>
      <c r="Z73" s="386"/>
      <c r="AA73" s="386"/>
    </row>
    <row r="74" spans="1:28" s="692" customFormat="1" ht="14">
      <c r="A74" s="452"/>
      <c r="B74" s="435"/>
      <c r="C74" s="167"/>
      <c r="D74" s="514"/>
      <c r="E74" s="386"/>
      <c r="F74" s="169"/>
      <c r="G74" s="169"/>
      <c r="H74" s="386"/>
      <c r="I74" s="386"/>
      <c r="J74" s="386"/>
      <c r="K74" s="169"/>
      <c r="L74" s="169"/>
      <c r="M74" s="386"/>
      <c r="N74" s="386"/>
      <c r="O74" s="386"/>
      <c r="P74" s="386"/>
      <c r="Q74" s="386"/>
      <c r="R74" s="386"/>
      <c r="S74" s="386"/>
      <c r="T74" s="386"/>
      <c r="U74" s="386"/>
      <c r="V74" s="170"/>
      <c r="W74" s="386"/>
      <c r="X74" s="386"/>
      <c r="Y74" s="386"/>
      <c r="Z74" s="386"/>
      <c r="AA74" s="386"/>
    </row>
    <row r="75" spans="1:28" s="692" customFormat="1" ht="14">
      <c r="A75" s="452"/>
      <c r="B75" s="435"/>
      <c r="C75" s="167"/>
      <c r="D75" s="514"/>
      <c r="E75" s="386"/>
      <c r="F75" s="169"/>
      <c r="G75" s="169"/>
      <c r="H75" s="386"/>
      <c r="I75" s="386"/>
      <c r="J75" s="386"/>
      <c r="K75" s="169"/>
      <c r="L75" s="169"/>
      <c r="M75" s="386"/>
      <c r="N75" s="386"/>
      <c r="O75" s="386"/>
      <c r="P75" s="386"/>
      <c r="Q75" s="386"/>
      <c r="R75" s="386"/>
      <c r="S75" s="386"/>
      <c r="T75" s="386"/>
      <c r="U75" s="386"/>
      <c r="V75" s="170"/>
      <c r="W75" s="386"/>
      <c r="X75" s="386"/>
      <c r="Y75" s="386"/>
      <c r="Z75" s="386"/>
      <c r="AA75" s="386"/>
    </row>
    <row r="76" spans="1:28" s="692" customFormat="1" ht="14">
      <c r="A76" s="435"/>
      <c r="B76" s="435"/>
      <c r="C76" s="167"/>
      <c r="D76" s="514"/>
      <c r="E76" s="386"/>
      <c r="F76" s="169"/>
      <c r="G76" s="169"/>
      <c r="H76" s="386"/>
      <c r="I76" s="386"/>
      <c r="J76" s="386"/>
      <c r="K76" s="169"/>
      <c r="L76" s="169"/>
      <c r="M76" s="386"/>
      <c r="N76" s="386"/>
      <c r="O76" s="386"/>
      <c r="P76" s="386"/>
      <c r="Q76" s="386"/>
      <c r="R76" s="386"/>
      <c r="S76" s="386"/>
      <c r="T76" s="386"/>
      <c r="U76" s="386"/>
      <c r="V76" s="170"/>
      <c r="W76" s="386"/>
      <c r="X76" s="386"/>
      <c r="Y76" s="386"/>
      <c r="Z76" s="386"/>
      <c r="AA76" s="386"/>
    </row>
    <row r="77" spans="1:28" s="692"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X77" s="632"/>
      <c r="Y77" s="386"/>
      <c r="Z77" s="386"/>
      <c r="AA77" s="386"/>
    </row>
    <row r="78" spans="1:28" s="692"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8" s="692"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8" s="692"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692"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692"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692"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692"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row r="85" spans="1:27" s="692" customFormat="1" ht="14">
      <c r="A85" s="386"/>
      <c r="B85" s="435"/>
      <c r="C85" s="167"/>
      <c r="D85" s="514"/>
      <c r="E85" s="386"/>
      <c r="F85" s="169"/>
      <c r="G85" s="169"/>
      <c r="H85" s="386"/>
      <c r="I85" s="386"/>
      <c r="J85" s="386"/>
      <c r="K85" s="169"/>
      <c r="L85" s="169"/>
      <c r="M85" s="386"/>
      <c r="N85" s="386"/>
      <c r="O85" s="386"/>
      <c r="P85" s="386"/>
      <c r="Q85" s="386"/>
      <c r="R85" s="386"/>
      <c r="S85" s="386"/>
      <c r="T85" s="386"/>
      <c r="U85" s="386"/>
      <c r="V85" s="170"/>
      <c r="W85" s="386"/>
      <c r="Y85" s="386"/>
      <c r="Z85" s="386"/>
      <c r="AA85" s="386"/>
    </row>
    <row r="86" spans="1:27" s="692" customFormat="1" ht="14">
      <c r="A86" s="386"/>
      <c r="B86" s="435"/>
      <c r="C86" s="167"/>
      <c r="D86" s="514"/>
      <c r="E86" s="386"/>
      <c r="F86" s="169"/>
      <c r="G86" s="169"/>
      <c r="H86" s="386"/>
      <c r="I86" s="386"/>
      <c r="J86" s="386"/>
      <c r="K86" s="169"/>
      <c r="L86" s="169"/>
      <c r="M86" s="386"/>
      <c r="N86" s="386"/>
      <c r="O86" s="386"/>
      <c r="P86" s="386"/>
      <c r="Q86" s="386"/>
      <c r="R86" s="386"/>
      <c r="S86" s="386"/>
      <c r="T86" s="386"/>
      <c r="U86" s="386"/>
      <c r="V86" s="170"/>
      <c r="W86" s="386"/>
      <c r="Y86" s="386"/>
      <c r="Z86" s="386"/>
      <c r="AA86" s="386"/>
    </row>
    <row r="87" spans="1:27" s="692" customFormat="1" ht="14">
      <c r="A87" s="386"/>
      <c r="B87" s="435"/>
      <c r="C87" s="167"/>
      <c r="D87" s="514"/>
      <c r="E87" s="386"/>
      <c r="F87" s="169"/>
      <c r="G87" s="169"/>
      <c r="H87" s="386"/>
      <c r="I87" s="386"/>
      <c r="J87" s="386"/>
      <c r="K87" s="169"/>
      <c r="L87" s="169"/>
      <c r="M87" s="386"/>
      <c r="N87" s="386"/>
      <c r="O87" s="386"/>
      <c r="P87" s="386"/>
      <c r="Q87" s="386"/>
      <c r="R87" s="386"/>
      <c r="S87" s="386"/>
      <c r="T87" s="386"/>
      <c r="U87" s="386"/>
      <c r="V87" s="170"/>
      <c r="W87" s="386"/>
      <c r="Y87" s="386"/>
      <c r="Z87" s="386"/>
      <c r="AA87" s="386"/>
    </row>
    <row r="88" spans="1:27" ht="14">
      <c r="B88" s="435"/>
      <c r="C88" s="167"/>
      <c r="D88" s="514"/>
    </row>
  </sheetData>
  <mergeCells count="9">
    <mergeCell ref="F44:G44"/>
    <mergeCell ref="H44:I44"/>
    <mergeCell ref="L44:V44"/>
    <mergeCell ref="B36:C37"/>
    <mergeCell ref="L38:V38"/>
    <mergeCell ref="F39:G39"/>
    <mergeCell ref="F40:G40"/>
    <mergeCell ref="F41:G41"/>
    <mergeCell ref="L43:V43"/>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C00AF-E0C3-43CE-B1C6-D54A274F91D2}">
  <sheetPr>
    <pageSetUpPr fitToPage="1"/>
  </sheetPr>
  <dimension ref="A1:AB87"/>
  <sheetViews>
    <sheetView topLeftCell="A8" zoomScale="70" zoomScaleNormal="70" zoomScaleSheetLayoutView="115" workbookViewId="0">
      <selection activeCell="A18" sqref="A18:XFD19"/>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97" customWidth="1"/>
    <col min="25" max="25" width="8.90625" style="386" customWidth="1"/>
    <col min="26" max="26" width="11.6328125" style="386" bestFit="1" customWidth="1"/>
    <col min="27" max="27" width="42" style="386" bestFit="1" customWidth="1"/>
    <col min="28" max="28" width="7.90625" style="697"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96"/>
      <c r="I10" s="697"/>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70"/>
      <c r="E18" s="312"/>
      <c r="F18" s="325" t="str">
        <f>IF(D18="","",VLOOKUP(B18,Data!$B$5:$L$502,11,FALSE))</f>
        <v/>
      </c>
      <c r="G18" s="326" t="str">
        <f t="shared" ref="G18:G24"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697"/>
    </row>
    <row r="19" spans="1:28" s="468" customFormat="1" ht="19.25" customHeight="1">
      <c r="A19" s="540">
        <v>1</v>
      </c>
      <c r="B19" s="584" t="s">
        <v>40</v>
      </c>
      <c r="C19" s="324" t="str">
        <f>IF(D19="","",VLOOKUP(B19,Data!$B$5:$L$502,2,FALSE))</f>
        <v>ZJ54410</v>
      </c>
      <c r="D19" s="485">
        <v>1</v>
      </c>
      <c r="E19" s="525" t="s">
        <v>528</v>
      </c>
      <c r="F19" s="325">
        <f>IF(D19="","",VLOOKUP(B19,Data!$B$5:$L$502,11,FALSE))</f>
        <v>4657.7700000000004</v>
      </c>
      <c r="G19" s="326">
        <f t="shared" si="0"/>
        <v>4657.7700000000004</v>
      </c>
      <c r="H19" s="327" t="str">
        <f>IF(D19="","",VLOOKUP(B19,Data!$B$5:$D$502,3,FALSE))</f>
        <v>C/T</v>
      </c>
      <c r="I19" s="327" t="str">
        <f>IF(D19="","",VLOOKUP(B19,Data!$B$5:$M$502,12,FALSE))</f>
        <v>Indonesia</v>
      </c>
      <c r="J19" s="356" t="s">
        <v>1163</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697"/>
      <c r="Y19" s="468">
        <v>212904</v>
      </c>
      <c r="Z19" s="468" t="s">
        <v>410</v>
      </c>
      <c r="AA19" s="468" t="s">
        <v>1080</v>
      </c>
      <c r="AB19" s="685">
        <v>1</v>
      </c>
    </row>
    <row r="20" spans="1:28" s="468" customFormat="1" ht="19.25" customHeight="1">
      <c r="A20" s="540">
        <v>2</v>
      </c>
      <c r="B20" s="584" t="s">
        <v>361</v>
      </c>
      <c r="C20" s="324" t="str">
        <f>IF(D20="","",VLOOKUP(B20,Data!$B$5:$L$502,2,FALSE))</f>
        <v>WQ78290</v>
      </c>
      <c r="D20" s="485">
        <v>13</v>
      </c>
      <c r="E20" s="312"/>
      <c r="F20" s="325">
        <f>IF(D20="","",VLOOKUP(B20,Data!$B$5:$L$502,11,FALSE))</f>
        <v>4283.7299999999996</v>
      </c>
      <c r="G20" s="326">
        <f t="shared" si="0"/>
        <v>55688.489999999991</v>
      </c>
      <c r="H20" s="327" t="str">
        <f>IF(D20="","",VLOOKUP(B20,Data!$B$5:$D$502,3,FALSE))</f>
        <v>C/T</v>
      </c>
      <c r="I20" s="327" t="str">
        <f>IF(D20="","",VLOOKUP(B20,Data!$B$5:$M$502,12,FALSE))</f>
        <v>Indonesia</v>
      </c>
      <c r="J20" s="356" t="s">
        <v>1163</v>
      </c>
      <c r="K20" s="325">
        <f>IF(D20="","",VLOOKUP(B20,Data!$B$5:$E$502,4,FALSE)*D20)</f>
        <v>3965</v>
      </c>
      <c r="L20" s="325">
        <f>IF(D20="","",VLOOKUP(B20,Data!$B$5:$F$502,5,FALSE)*D20)</f>
        <v>3497</v>
      </c>
      <c r="M20" s="357"/>
      <c r="N20" s="358"/>
      <c r="O20" s="359"/>
      <c r="P20" s="360"/>
      <c r="Q20" s="359"/>
      <c r="R20" s="359"/>
      <c r="S20" s="360"/>
      <c r="T20" s="361"/>
      <c r="U20" s="360"/>
      <c r="V20" s="334">
        <f>IF(D20="","",VLOOKUP(B20,Data!$B$5:$J$502,9,FALSE)*D20)</f>
        <v>19.942</v>
      </c>
      <c r="X20" s="697"/>
      <c r="Y20" s="468">
        <v>212904</v>
      </c>
      <c r="Z20" s="468" t="s">
        <v>410</v>
      </c>
      <c r="AA20" s="468" t="s">
        <v>1080</v>
      </c>
      <c r="AB20" s="685">
        <v>1</v>
      </c>
    </row>
    <row r="21" spans="1:28" s="468" customFormat="1" ht="19.25" customHeight="1">
      <c r="A21" s="540">
        <v>3</v>
      </c>
      <c r="B21" s="584" t="s">
        <v>353</v>
      </c>
      <c r="C21" s="324" t="str">
        <f>IF(D21="","",VLOOKUP(B21,Data!$B$5:$L$502,2,FALSE))</f>
        <v>ZF71250</v>
      </c>
      <c r="D21" s="485">
        <v>11</v>
      </c>
      <c r="E21" s="525" t="s">
        <v>529</v>
      </c>
      <c r="F21" s="325">
        <f>IF(D21="","",VLOOKUP(B21,Data!$B$5:$L$502,11,FALSE))</f>
        <v>1991.71</v>
      </c>
      <c r="G21" s="326">
        <f t="shared" si="0"/>
        <v>21908.81</v>
      </c>
      <c r="H21" s="327" t="str">
        <f>IF(D21="","",VLOOKUP(B21,Data!$B$5:$D$502,3,FALSE))</f>
        <v>C/T</v>
      </c>
      <c r="I21" s="327" t="str">
        <f>IF(D21="","",VLOOKUP(B21,Data!$B$5:$M$502,12,FALSE))</f>
        <v>Indonesia</v>
      </c>
      <c r="J21" s="356" t="s">
        <v>1163</v>
      </c>
      <c r="K21" s="325">
        <f>IF(D21="","",VLOOKUP(B21,Data!$B$5:$E$502,4,FALSE)*D21)</f>
        <v>2420</v>
      </c>
      <c r="L21" s="325">
        <f>IF(D21="","",VLOOKUP(B21,Data!$B$5:$F$502,5,FALSE)*D21)</f>
        <v>2189</v>
      </c>
      <c r="M21" s="357"/>
      <c r="N21" s="358"/>
      <c r="O21" s="359"/>
      <c r="P21" s="360"/>
      <c r="Q21" s="359"/>
      <c r="R21" s="359"/>
      <c r="S21" s="360"/>
      <c r="T21" s="361"/>
      <c r="U21" s="360"/>
      <c r="V21" s="334">
        <f>IF(D21="","",VLOOKUP(B21,Data!$B$5:$J$502,9,FALSE)*D21)</f>
        <v>13.035</v>
      </c>
      <c r="X21" s="697"/>
      <c r="Y21" s="468">
        <v>212904</v>
      </c>
      <c r="Z21" s="468" t="s">
        <v>410</v>
      </c>
      <c r="AA21" s="468" t="s">
        <v>1080</v>
      </c>
      <c r="AB21" s="685">
        <v>1</v>
      </c>
    </row>
    <row r="22" spans="1:28" s="468" customFormat="1" ht="19.25" customHeight="1">
      <c r="A22" s="540">
        <v>4</v>
      </c>
      <c r="B22" s="584" t="s">
        <v>355</v>
      </c>
      <c r="C22" s="324" t="str">
        <f>IF(D22="","",VLOOKUP(B22,Data!$B$5:$L$502,2,FALSE))</f>
        <v>ZF42500</v>
      </c>
      <c r="D22" s="485">
        <v>13</v>
      </c>
      <c r="E22" s="525"/>
      <c r="F22" s="325">
        <f>IF(D22="","",VLOOKUP(B22,Data!$B$5:$L$502,11,FALSE))</f>
        <v>2302.7199999999998</v>
      </c>
      <c r="G22" s="326">
        <f t="shared" si="0"/>
        <v>29935.359999999997</v>
      </c>
      <c r="H22" s="327" t="str">
        <f>IF(D22="","",VLOOKUP(B22,Data!$B$5:$D$502,3,FALSE))</f>
        <v>C/T</v>
      </c>
      <c r="I22" s="327" t="str">
        <f>IF(D22="","",VLOOKUP(B22,Data!$B$5:$M$502,12,FALSE))</f>
        <v>Indonesia</v>
      </c>
      <c r="J22" s="356" t="s">
        <v>1163</v>
      </c>
      <c r="K22" s="325">
        <f>IF(D22="","",VLOOKUP(B22,Data!$B$5:$E$502,4,FALSE)*D22)</f>
        <v>3471</v>
      </c>
      <c r="L22" s="325">
        <f>IF(D22="","",VLOOKUP(B22,Data!$B$5:$F$502,5,FALSE)*D22)</f>
        <v>3146</v>
      </c>
      <c r="M22" s="357"/>
      <c r="N22" s="358"/>
      <c r="O22" s="359"/>
      <c r="P22" s="360"/>
      <c r="Q22" s="359"/>
      <c r="R22" s="359"/>
      <c r="S22" s="360"/>
      <c r="T22" s="361"/>
      <c r="U22" s="360"/>
      <c r="V22" s="334">
        <f>IF(D22="","",VLOOKUP(B22,Data!$B$5:$J$502,9,FALSE)*D22)</f>
        <v>19.344000000000001</v>
      </c>
      <c r="X22" s="697"/>
      <c r="Y22" s="468">
        <v>212904</v>
      </c>
      <c r="Z22" s="468" t="s">
        <v>410</v>
      </c>
      <c r="AA22" s="468" t="s">
        <v>1080</v>
      </c>
      <c r="AB22" s="685">
        <v>1</v>
      </c>
    </row>
    <row r="23" spans="1:28" s="468" customFormat="1" ht="19.25" customHeight="1">
      <c r="A23" s="540">
        <v>5</v>
      </c>
      <c r="B23" s="584" t="s">
        <v>28</v>
      </c>
      <c r="C23" s="324" t="str">
        <f>IF(D23="","",VLOOKUP(B23,Data!$B$5:$L$502,2,FALSE))</f>
        <v>ZJ73760</v>
      </c>
      <c r="D23" s="485">
        <v>1</v>
      </c>
      <c r="E23" s="312" t="s">
        <v>982</v>
      </c>
      <c r="F23" s="325">
        <f>IF(D23="","",VLOOKUP(B23,Data!$B$5:$L$502,11,FALSE))</f>
        <v>2671.97</v>
      </c>
      <c r="G23" s="326">
        <f t="shared" si="0"/>
        <v>2671.97</v>
      </c>
      <c r="H23" s="327" t="str">
        <f>IF(D23="","",VLOOKUP(B23,Data!$B$5:$D$502,3,FALSE))</f>
        <v>C/T</v>
      </c>
      <c r="I23" s="327" t="str">
        <f>IF(D23="","",VLOOKUP(B23,Data!$B$5:$M$502,12,FALSE))</f>
        <v>Indonesia</v>
      </c>
      <c r="J23" s="356" t="s">
        <v>1163</v>
      </c>
      <c r="K23" s="325">
        <f>IF(D23="","",VLOOKUP(B23,Data!$B$5:$E$502,4,FALSE)*D23)</f>
        <v>267</v>
      </c>
      <c r="L23" s="325">
        <f>IF(D23="","",VLOOKUP(B23,Data!$B$5:$F$502,5,FALSE)*D23)</f>
        <v>242</v>
      </c>
      <c r="M23" s="357"/>
      <c r="N23" s="358"/>
      <c r="O23" s="359"/>
      <c r="P23" s="360"/>
      <c r="Q23" s="359"/>
      <c r="R23" s="359"/>
      <c r="S23" s="360"/>
      <c r="T23" s="361"/>
      <c r="U23" s="360"/>
      <c r="V23" s="334">
        <f>IF(D23="","",VLOOKUP(B23,Data!$B$5:$J$502,9,FALSE)*D23)</f>
        <v>1.488</v>
      </c>
      <c r="X23" s="697"/>
      <c r="Y23" s="468">
        <v>212904</v>
      </c>
      <c r="Z23" s="468" t="s">
        <v>410</v>
      </c>
      <c r="AA23" s="468" t="s">
        <v>1080</v>
      </c>
      <c r="AB23" s="685">
        <v>1</v>
      </c>
    </row>
    <row r="24" spans="1:28" s="468" customFormat="1" ht="19.25" customHeight="1">
      <c r="A24" s="540">
        <v>6</v>
      </c>
      <c r="B24" s="584" t="s">
        <v>892</v>
      </c>
      <c r="C24" s="324" t="str">
        <f>IF(D24="","",VLOOKUP(B24,Data!$B$5:$L$502,2,FALSE))</f>
        <v>VCM7890</v>
      </c>
      <c r="D24" s="485">
        <v>1</v>
      </c>
      <c r="E24" s="312"/>
      <c r="F24" s="325">
        <f>IF(D24="","",VLOOKUP(B24,Data!$B$5:$L$502,11,FALSE))</f>
        <v>2253.08</v>
      </c>
      <c r="G24" s="326">
        <f t="shared" si="0"/>
        <v>2253.08</v>
      </c>
      <c r="H24" s="327" t="str">
        <f>IF(D24="","",VLOOKUP(B24,Data!$B$5:$D$502,3,FALSE))</f>
        <v>C/T</v>
      </c>
      <c r="I24" s="327" t="str">
        <f>IF(D24="","",VLOOKUP(B24,Data!$B$5:$M$502,12,FALSE))</f>
        <v>Indonesia</v>
      </c>
      <c r="J24" s="356" t="s">
        <v>1163</v>
      </c>
      <c r="K24" s="325">
        <f>IF(D24="","",VLOOKUP(B24,Data!$B$5:$E$502,4,FALSE)*D24)</f>
        <v>260</v>
      </c>
      <c r="L24" s="325">
        <f>IF(D24="","",VLOOKUP(B24,Data!$B$5:$F$502,5,FALSE)*D24)</f>
        <v>235</v>
      </c>
      <c r="M24" s="357"/>
      <c r="N24" s="358"/>
      <c r="O24" s="359"/>
      <c r="P24" s="360"/>
      <c r="Q24" s="359"/>
      <c r="R24" s="359"/>
      <c r="S24" s="360"/>
      <c r="T24" s="361"/>
      <c r="U24" s="360"/>
      <c r="V24" s="334">
        <f>IF(D24="","",VLOOKUP(B24,Data!$B$5:$J$502,9,FALSE)*D24)</f>
        <v>1.407</v>
      </c>
      <c r="X24" s="697"/>
      <c r="Y24" s="468">
        <v>212904</v>
      </c>
      <c r="Z24" s="468" t="s">
        <v>410</v>
      </c>
      <c r="AA24" s="468" t="s">
        <v>1080</v>
      </c>
      <c r="AB24" s="685">
        <v>1</v>
      </c>
    </row>
    <row r="25" spans="1:28" s="468" customFormat="1" ht="19.25" customHeight="1">
      <c r="A25" s="540"/>
      <c r="B25" s="672" t="s">
        <v>1179</v>
      </c>
      <c r="C25" s="324" t="str">
        <f>IF(D25="","",VLOOKUP(B25,Data!$B$5:$L$502,2,FALSE))</f>
        <v/>
      </c>
      <c r="D25" s="381"/>
      <c r="E25" s="312"/>
      <c r="F25" s="325" t="str">
        <f>IF(D25="","",VLOOKUP(B25,Data!$B$5:$L$502,11,FALSE))</f>
        <v/>
      </c>
      <c r="G25" s="326"/>
      <c r="H25" s="327" t="str">
        <f>IF(D25="","",VLOOKUP(B25,Data!$B$5:$D$502,3,FALSE))</f>
        <v/>
      </c>
      <c r="I25" s="327" t="str">
        <f>IF(D25="","",VLOOKUP(B25,Data!$B$5:$M$502,12,FALSE))</f>
        <v/>
      </c>
      <c r="J25" s="227"/>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697"/>
      <c r="Y25" s="468">
        <v>212904</v>
      </c>
      <c r="Z25" s="468" t="s">
        <v>888</v>
      </c>
      <c r="AA25" s="468" t="s">
        <v>1077</v>
      </c>
      <c r="AB25" s="685">
        <v>8</v>
      </c>
    </row>
    <row r="26" spans="1:28" s="468" customFormat="1" ht="19.25" customHeight="1">
      <c r="A26" s="540">
        <v>7</v>
      </c>
      <c r="B26" s="584" t="s">
        <v>350</v>
      </c>
      <c r="C26" s="324" t="str">
        <f>IF(D26="","",VLOOKUP(B26,Data!$B$5:$L$502,2,FALSE))</f>
        <v>ZU05460</v>
      </c>
      <c r="D26" s="485">
        <v>2</v>
      </c>
      <c r="E26" s="312"/>
      <c r="F26" s="325">
        <f>IF(D26="","",VLOOKUP(B26,Data!$B$5:$L$502,11,FALSE))</f>
        <v>5913.05</v>
      </c>
      <c r="G26" s="326">
        <f t="shared" ref="G26:G34" si="1">IF(D26&gt;0,D26*F26,"-")</f>
        <v>11826.1</v>
      </c>
      <c r="H26" s="327" t="str">
        <f>IF(D26="","",VLOOKUP(B26,Data!$B$5:$D$502,3,FALSE))</f>
        <v>C/T</v>
      </c>
      <c r="I26" s="327" t="str">
        <f>IF(D26="","",VLOOKUP(B26,Data!$B$5:$M$502,12,FALSE))</f>
        <v>Indonesia</v>
      </c>
      <c r="J26" s="356" t="s">
        <v>1180</v>
      </c>
      <c r="K26" s="325">
        <f>IF(D26="","",VLOOKUP(B26,Data!$B$5:$E$502,4,FALSE)*D26)</f>
        <v>676</v>
      </c>
      <c r="L26" s="325">
        <f>IF(D26="","",VLOOKUP(B26,Data!$B$5:$F$502,5,FALSE)*D26)</f>
        <v>594</v>
      </c>
      <c r="M26" s="357"/>
      <c r="N26" s="358"/>
      <c r="O26" s="359"/>
      <c r="P26" s="360"/>
      <c r="Q26" s="359"/>
      <c r="R26" s="359"/>
      <c r="S26" s="360"/>
      <c r="T26" s="361"/>
      <c r="U26" s="360"/>
      <c r="V26" s="334">
        <f>IF(D26="","",VLOOKUP(B26,Data!$B$5:$J$502,9,FALSE)*D26)</f>
        <v>3.6120000000000001</v>
      </c>
      <c r="X26" s="697"/>
      <c r="Y26" s="468">
        <v>212904</v>
      </c>
      <c r="Z26" s="468" t="s">
        <v>410</v>
      </c>
      <c r="AA26" s="468" t="s">
        <v>1080</v>
      </c>
      <c r="AB26" s="685">
        <v>1</v>
      </c>
    </row>
    <row r="27" spans="1:28" s="468" customFormat="1" ht="19.25" customHeight="1">
      <c r="A27" s="540">
        <v>8</v>
      </c>
      <c r="B27" s="584" t="s">
        <v>321</v>
      </c>
      <c r="C27" s="324" t="str">
        <f>IF(D27="","",VLOOKUP(B27,Data!$B$5:$L$502,2,FALSE))</f>
        <v>ZV78180</v>
      </c>
      <c r="D27" s="485">
        <v>1</v>
      </c>
      <c r="E27" s="312"/>
      <c r="F27" s="325">
        <f>IF(D27="","",VLOOKUP(B27,Data!$B$5:$L$502,11,FALSE))</f>
        <v>8031.74</v>
      </c>
      <c r="G27" s="326">
        <f t="shared" si="1"/>
        <v>8031.74</v>
      </c>
      <c r="H27" s="327" t="str">
        <f>IF(D27="","",VLOOKUP(B27,Data!$B$5:$D$502,3,FALSE))</f>
        <v>C/T</v>
      </c>
      <c r="I27" s="327" t="str">
        <f>IF(D27="","",VLOOKUP(B27,Data!$B$5:$M$502,12,FALSE))</f>
        <v>Indonesia</v>
      </c>
      <c r="J27" s="356" t="s">
        <v>1180</v>
      </c>
      <c r="K27" s="325">
        <f>IF(D27="","",VLOOKUP(B27,Data!$B$5:$E$502,4,FALSE)*D27)</f>
        <v>345</v>
      </c>
      <c r="L27" s="325">
        <f>IF(D27="","",VLOOKUP(B27,Data!$B$5:$F$502,5,FALSE)*D27)</f>
        <v>304</v>
      </c>
      <c r="M27" s="357"/>
      <c r="N27" s="358"/>
      <c r="O27" s="359"/>
      <c r="P27" s="360"/>
      <c r="Q27" s="359"/>
      <c r="R27" s="359"/>
      <c r="S27" s="360"/>
      <c r="T27" s="361"/>
      <c r="U27" s="360"/>
      <c r="V27" s="334">
        <f>IF(D27="","",VLOOKUP(B27,Data!$B$5:$J$502,9,FALSE)*D27)</f>
        <v>1.806</v>
      </c>
      <c r="X27" s="697"/>
      <c r="Y27" s="468">
        <v>212904</v>
      </c>
      <c r="Z27" s="468" t="s">
        <v>410</v>
      </c>
      <c r="AA27" s="468" t="s">
        <v>1080</v>
      </c>
      <c r="AB27" s="685">
        <v>1</v>
      </c>
    </row>
    <row r="28" spans="1:28" s="468" customFormat="1" ht="19.25" customHeight="1">
      <c r="A28" s="540">
        <v>9</v>
      </c>
      <c r="B28" s="584" t="s">
        <v>409</v>
      </c>
      <c r="C28" s="324" t="str">
        <f>IF(D28="","",VLOOKUP(B28,Data!$B$5:$L$502,2,FALSE))</f>
        <v>ZU62650</v>
      </c>
      <c r="D28" s="485">
        <v>4</v>
      </c>
      <c r="E28" s="312"/>
      <c r="F28" s="325">
        <f>IF(D28="","",VLOOKUP(B28,Data!$B$5:$L$502,11,FALSE))</f>
        <v>6876.72</v>
      </c>
      <c r="G28" s="326">
        <f t="shared" si="1"/>
        <v>27506.880000000001</v>
      </c>
      <c r="H28" s="327" t="str">
        <f>IF(D28="","",VLOOKUP(B28,Data!$B$5:$D$502,3,FALSE))</f>
        <v>C/T</v>
      </c>
      <c r="I28" s="327" t="str">
        <f>IF(D28="","",VLOOKUP(B28,Data!$B$5:$M$502,12,FALSE))</f>
        <v>Indonesia</v>
      </c>
      <c r="J28" s="356" t="s">
        <v>1180</v>
      </c>
      <c r="K28" s="325">
        <f>IF(D28="","",VLOOKUP(B28,Data!$B$5:$E$502,4,FALSE)*D28)</f>
        <v>1352</v>
      </c>
      <c r="L28" s="325">
        <f>IF(D28="","",VLOOKUP(B28,Data!$B$5:$F$502,5,FALSE)*D28)</f>
        <v>1216</v>
      </c>
      <c r="M28" s="357"/>
      <c r="N28" s="358"/>
      <c r="O28" s="359"/>
      <c r="P28" s="360"/>
      <c r="Q28" s="359"/>
      <c r="R28" s="359"/>
      <c r="S28" s="360"/>
      <c r="T28" s="361"/>
      <c r="U28" s="360"/>
      <c r="V28" s="334">
        <f>IF(D28="","",VLOOKUP(B28,Data!$B$5:$J$502,9,FALSE)*D28)</f>
        <v>7.2240000000000002</v>
      </c>
      <c r="X28" s="697"/>
      <c r="Y28" s="468">
        <v>212904</v>
      </c>
      <c r="Z28" s="468" t="s">
        <v>410</v>
      </c>
      <c r="AA28" s="468" t="s">
        <v>1080</v>
      </c>
      <c r="AB28" s="685">
        <v>1</v>
      </c>
    </row>
    <row r="29" spans="1:28" s="468" customFormat="1" ht="19.25" customHeight="1">
      <c r="A29" s="540">
        <v>10</v>
      </c>
      <c r="B29" s="584" t="s">
        <v>340</v>
      </c>
      <c r="C29" s="324" t="str">
        <f>IF(D29="","",VLOOKUP(B29,Data!$B$5:$L$502,2,FALSE))</f>
        <v>ZE62400</v>
      </c>
      <c r="D29" s="485">
        <v>9</v>
      </c>
      <c r="E29" s="312"/>
      <c r="F29" s="325">
        <f>IF(D29="","",VLOOKUP(B29,Data!$B$5:$L$502,11,FALSE))</f>
        <v>1704.47</v>
      </c>
      <c r="G29" s="326">
        <f t="shared" si="1"/>
        <v>15340.23</v>
      </c>
      <c r="H29" s="327" t="str">
        <f>IF(D29="","",VLOOKUP(B29,Data!$B$5:$D$502,3,FALSE))</f>
        <v>C/T</v>
      </c>
      <c r="I29" s="327" t="str">
        <f>IF(D29="","",VLOOKUP(B29,Data!$B$5:$M$502,12,FALSE))</f>
        <v>Indonesia</v>
      </c>
      <c r="J29" s="356" t="s">
        <v>1180</v>
      </c>
      <c r="K29" s="325">
        <f>IF(D29="","",VLOOKUP(B29,Data!$B$5:$E$502,4,FALSE)*D29)</f>
        <v>1809</v>
      </c>
      <c r="L29" s="325">
        <f>IF(D29="","",VLOOKUP(B29,Data!$B$5:$F$502,5,FALSE)*D29)</f>
        <v>1629</v>
      </c>
      <c r="M29" s="357"/>
      <c r="N29" s="358"/>
      <c r="O29" s="359"/>
      <c r="P29" s="360"/>
      <c r="Q29" s="359"/>
      <c r="R29" s="359"/>
      <c r="S29" s="360"/>
      <c r="T29" s="361"/>
      <c r="U29" s="360"/>
      <c r="V29" s="334">
        <f>IF(D29="","",VLOOKUP(B29,Data!$B$5:$J$502,9,FALSE)*D29)</f>
        <v>10.35</v>
      </c>
      <c r="X29" s="697"/>
      <c r="Y29" s="468">
        <v>212904</v>
      </c>
      <c r="Z29" s="468" t="s">
        <v>410</v>
      </c>
      <c r="AA29" s="468" t="s">
        <v>1080</v>
      </c>
      <c r="AB29" s="685">
        <v>1</v>
      </c>
    </row>
    <row r="30" spans="1:28" s="468" customFormat="1" ht="19.25" customHeight="1">
      <c r="A30" s="540">
        <v>11</v>
      </c>
      <c r="B30" s="584" t="s">
        <v>353</v>
      </c>
      <c r="C30" s="324" t="str">
        <f>IF(D30="","",VLOOKUP(B30,Data!$B$5:$L$502,2,FALSE))</f>
        <v>ZF71250</v>
      </c>
      <c r="D30" s="485">
        <v>3</v>
      </c>
      <c r="E30" s="312"/>
      <c r="F30" s="325">
        <f>IF(D30="","",VLOOKUP(B30,Data!$B$5:$L$502,11,FALSE))</f>
        <v>1991.71</v>
      </c>
      <c r="G30" s="326">
        <f t="shared" si="1"/>
        <v>5975.13</v>
      </c>
      <c r="H30" s="327" t="str">
        <f>IF(D30="","",VLOOKUP(B30,Data!$B$5:$D$502,3,FALSE))</f>
        <v>C/T</v>
      </c>
      <c r="I30" s="327" t="str">
        <f>IF(D30="","",VLOOKUP(B30,Data!$B$5:$M$502,12,FALSE))</f>
        <v>Indonesia</v>
      </c>
      <c r="J30" s="356" t="s">
        <v>1180</v>
      </c>
      <c r="K30" s="325">
        <f>IF(D30="","",VLOOKUP(B30,Data!$B$5:$E$502,4,FALSE)*D30)</f>
        <v>660</v>
      </c>
      <c r="L30" s="325">
        <f>IF(D30="","",VLOOKUP(B30,Data!$B$5:$F$502,5,FALSE)*D30)</f>
        <v>597</v>
      </c>
      <c r="M30" s="357"/>
      <c r="N30" s="358"/>
      <c r="O30" s="359"/>
      <c r="P30" s="360"/>
      <c r="Q30" s="359"/>
      <c r="R30" s="359"/>
      <c r="S30" s="360"/>
      <c r="T30" s="361"/>
      <c r="U30" s="360"/>
      <c r="V30" s="334">
        <f>IF(D30="","",VLOOKUP(B30,Data!$B$5:$J$502,9,FALSE)*D30)</f>
        <v>3.5550000000000002</v>
      </c>
      <c r="X30" s="697"/>
      <c r="Y30" s="468">
        <v>212904</v>
      </c>
      <c r="Z30" s="468" t="s">
        <v>410</v>
      </c>
      <c r="AA30" s="468" t="s">
        <v>1080</v>
      </c>
      <c r="AB30" s="685">
        <v>1</v>
      </c>
    </row>
    <row r="31" spans="1:28" s="468" customFormat="1" ht="19.25" customHeight="1">
      <c r="A31" s="540"/>
      <c r="B31" s="672"/>
      <c r="C31" s="324" t="str">
        <f>IF(D31="","",VLOOKUP(B31,Data!$B$5:$L$502,2,FALSE))</f>
        <v/>
      </c>
      <c r="D31" s="485"/>
      <c r="E31" s="312"/>
      <c r="F31" s="325" t="str">
        <f>IF(D31="","",VLOOKUP(B31,Data!$B$5:$L$502,11,FALSE))</f>
        <v/>
      </c>
      <c r="G31" s="326" t="str">
        <f t="shared" si="1"/>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697"/>
    </row>
    <row r="32" spans="1:28" s="468" customFormat="1" ht="19.25" customHeight="1">
      <c r="A32" s="540"/>
      <c r="B32" s="584"/>
      <c r="C32" s="324" t="str">
        <f>IF(D32="","",VLOOKUP(B32,Data!$B$5:$L$502,2,FALSE))</f>
        <v/>
      </c>
      <c r="D32" s="485"/>
      <c r="E32" s="312"/>
      <c r="F32" s="325" t="str">
        <f>IF(D32="","",VLOOKUP(B32,Data!$B$5:$L$502,11,FALSE))</f>
        <v/>
      </c>
      <c r="G32" s="326" t="str">
        <f t="shared" si="1"/>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697"/>
      <c r="Y32" s="468">
        <v>212904</v>
      </c>
      <c r="Z32" s="468" t="s">
        <v>410</v>
      </c>
      <c r="AA32" s="468" t="s">
        <v>1080</v>
      </c>
      <c r="AB32" s="685">
        <v>1</v>
      </c>
    </row>
    <row r="33" spans="1:28" s="468" customFormat="1" ht="19.25" customHeight="1">
      <c r="A33" s="540"/>
      <c r="B33" s="584"/>
      <c r="C33" s="324" t="str">
        <f>IF(D33="","",VLOOKUP(B33,Data!$B$5:$L$502,2,FALSE))</f>
        <v/>
      </c>
      <c r="D33" s="485"/>
      <c r="E33" s="312"/>
      <c r="F33" s="325" t="str">
        <f>IF(D33="","",VLOOKUP(B33,Data!$B$5:$L$502,11,FALSE))</f>
        <v/>
      </c>
      <c r="G33" s="326" t="str">
        <f t="shared" si="1"/>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697"/>
      <c r="Y33" s="468">
        <v>212904</v>
      </c>
      <c r="Z33" s="468" t="s">
        <v>410</v>
      </c>
      <c r="AA33" s="468" t="s">
        <v>1080</v>
      </c>
      <c r="AB33" s="685">
        <v>1</v>
      </c>
    </row>
    <row r="34" spans="1:28" s="468" customFormat="1" ht="19.25" customHeight="1">
      <c r="A34" s="540"/>
      <c r="B34" s="499"/>
      <c r="C34" s="324" t="str">
        <f>IF(D34="","",VLOOKUP(B34,Data!$B$5:$L$502,2,FALSE))</f>
        <v/>
      </c>
      <c r="D34" s="485"/>
      <c r="E34" s="312"/>
      <c r="F34" s="325" t="str">
        <f>IF(D34="","",VLOOKUP(B34,Data!$B$5:$L$502,11,FALSE))</f>
        <v/>
      </c>
      <c r="G34" s="326" t="str">
        <f t="shared" si="1"/>
        <v>-</v>
      </c>
      <c r="H34" s="327" t="str">
        <f>IF(D34="","",VLOOKUP(B34,Data!$B$5:$D$502,3,FALSE))</f>
        <v/>
      </c>
      <c r="I34" s="327" t="str">
        <f>IF(D34="","",VLOOKUP(B34,Data!$B$5:$M$502,12,FALSE))</f>
        <v/>
      </c>
      <c r="J34" s="356"/>
      <c r="K34" s="325" t="str">
        <f>IF(D34="","",VLOOKUP(B34,Data!$B$5:$E$502,4,FALSE)*D34)</f>
        <v/>
      </c>
      <c r="L34" s="325" t="str">
        <f>IF(D34="","",VLOOKUP(B34,Data!$B$5:$F$502,5,FALSE)*D34)</f>
        <v/>
      </c>
      <c r="M34" s="357"/>
      <c r="N34" s="358"/>
      <c r="O34" s="359"/>
      <c r="P34" s="360"/>
      <c r="Q34" s="359"/>
      <c r="R34" s="359"/>
      <c r="S34" s="360"/>
      <c r="T34" s="361"/>
      <c r="U34" s="360"/>
      <c r="V34" s="334" t="str">
        <f>IF(D34="","",VLOOKUP(B34,Data!$B$5:$J$502,9,FALSE)*D34)</f>
        <v/>
      </c>
      <c r="X34" s="697"/>
    </row>
    <row r="35" spans="1:28" s="440" customFormat="1" ht="17.5" customHeight="1">
      <c r="A35" s="540"/>
      <c r="B35" s="784"/>
      <c r="C35" s="785"/>
      <c r="D35" s="510">
        <f>SUM(D17:D34)</f>
        <v>59</v>
      </c>
      <c r="E35" s="463"/>
      <c r="F35" s="351"/>
      <c r="G35" s="351">
        <f>SUM(G17:G34)</f>
        <v>185795.56000000003</v>
      </c>
      <c r="H35" s="462"/>
      <c r="I35" s="462"/>
      <c r="J35" s="462"/>
      <c r="K35" s="351">
        <f>SUM(K17:K34)</f>
        <v>15530</v>
      </c>
      <c r="L35" s="351">
        <f>SUM(L17:L34)</f>
        <v>13918</v>
      </c>
      <c r="M35" s="351">
        <f>SUM(M18:M34)</f>
        <v>0</v>
      </c>
      <c r="N35" s="351" t="e">
        <f>SUM(#REF!)</f>
        <v>#REF!</v>
      </c>
      <c r="O35" s="351">
        <f>SUM(O18:O34)</f>
        <v>0</v>
      </c>
      <c r="P35" s="351">
        <f>SUM(P18:P34)</f>
        <v>0</v>
      </c>
      <c r="Q35" s="351" t="e">
        <f>SUM(#REF!)</f>
        <v>#REF!</v>
      </c>
      <c r="R35" s="351">
        <f>SUM(R18:R34)</f>
        <v>0</v>
      </c>
      <c r="S35" s="351">
        <f>SUM(S18:S34)</f>
        <v>0</v>
      </c>
      <c r="T35" s="351"/>
      <c r="U35" s="351">
        <f>SUM(U18:U34)</f>
        <v>0</v>
      </c>
      <c r="V35" s="354">
        <f>SUM(V17:V34)</f>
        <v>83.296999999999997</v>
      </c>
      <c r="X35" s="623"/>
    </row>
    <row r="36" spans="1:28" ht="16.5" customHeight="1">
      <c r="A36" s="540"/>
      <c r="B36" s="786"/>
      <c r="C36" s="787"/>
      <c r="D36" s="511"/>
      <c r="E36" s="412"/>
      <c r="F36" s="183" t="s">
        <v>821</v>
      </c>
      <c r="G36" s="180"/>
      <c r="H36" s="442"/>
      <c r="I36" s="442"/>
      <c r="J36" s="442"/>
      <c r="K36" s="184"/>
      <c r="L36" s="180"/>
      <c r="M36" s="414"/>
      <c r="N36" s="413"/>
      <c r="O36" s="413"/>
      <c r="P36" s="413"/>
      <c r="Q36" s="413"/>
      <c r="R36" s="413"/>
      <c r="S36" s="413"/>
      <c r="T36" s="414"/>
      <c r="U36" s="414"/>
      <c r="V36" s="182"/>
    </row>
    <row r="37" spans="1:28" ht="13">
      <c r="A37" s="393" t="s">
        <v>530</v>
      </c>
      <c r="B37" s="394"/>
      <c r="C37" s="444"/>
      <c r="D37" s="512" t="s">
        <v>538</v>
      </c>
      <c r="E37" s="407"/>
      <c r="F37" s="80" t="s">
        <v>83</v>
      </c>
      <c r="G37" s="84"/>
      <c r="H37" s="423" t="s">
        <v>84</v>
      </c>
      <c r="I37" s="446"/>
      <c r="J37" s="175" t="s">
        <v>85</v>
      </c>
      <c r="K37" s="175"/>
      <c r="L37" s="765" t="s">
        <v>86</v>
      </c>
      <c r="M37" s="766"/>
      <c r="N37" s="766"/>
      <c r="O37" s="766"/>
      <c r="P37" s="766"/>
      <c r="Q37" s="766"/>
      <c r="R37" s="766"/>
      <c r="S37" s="766"/>
      <c r="T37" s="766"/>
      <c r="U37" s="766"/>
      <c r="V37" s="767"/>
    </row>
    <row r="38" spans="1:28" ht="13">
      <c r="A38" s="400" t="s">
        <v>531</v>
      </c>
      <c r="C38" s="409"/>
      <c r="D38" s="501" t="s">
        <v>88</v>
      </c>
      <c r="F38" s="768"/>
      <c r="G38" s="769"/>
      <c r="H38" s="400" t="s">
        <v>89</v>
      </c>
      <c r="I38" s="447"/>
      <c r="J38" s="177" t="s">
        <v>90</v>
      </c>
      <c r="K38" s="177"/>
      <c r="L38" s="173"/>
      <c r="V38" s="178"/>
    </row>
    <row r="39" spans="1:28">
      <c r="A39" s="400" t="s">
        <v>532</v>
      </c>
      <c r="C39" s="401"/>
      <c r="F39" s="768"/>
      <c r="G39" s="769"/>
      <c r="H39" s="400"/>
      <c r="I39" s="447"/>
      <c r="J39" s="177" t="s">
        <v>94</v>
      </c>
      <c r="K39" s="177"/>
      <c r="L39" s="173"/>
      <c r="V39" s="178"/>
    </row>
    <row r="40" spans="1:28" ht="12" customHeight="1">
      <c r="A40" s="412"/>
      <c r="B40" s="413"/>
      <c r="C40" s="448"/>
      <c r="D40" s="501" t="s">
        <v>95</v>
      </c>
      <c r="F40" s="768"/>
      <c r="G40" s="769"/>
      <c r="H40" s="400" t="s">
        <v>96</v>
      </c>
      <c r="I40" s="447"/>
      <c r="J40" s="177"/>
      <c r="K40" s="177"/>
      <c r="L40" s="173"/>
      <c r="V40" s="178"/>
    </row>
    <row r="41" spans="1:28" ht="16.5">
      <c r="A41" s="393" t="s">
        <v>97</v>
      </c>
      <c r="B41" s="407"/>
      <c r="C41" s="395"/>
      <c r="D41" s="501" t="s">
        <v>98</v>
      </c>
      <c r="F41" s="88" t="s">
        <v>99</v>
      </c>
      <c r="G41" s="85"/>
      <c r="H41" s="400" t="s">
        <v>89</v>
      </c>
      <c r="I41" s="447"/>
      <c r="J41" s="177" t="s">
        <v>100</v>
      </c>
      <c r="K41" s="177"/>
      <c r="L41" s="173"/>
      <c r="V41" s="178"/>
      <c r="Y41" s="468">
        <v>213797</v>
      </c>
      <c r="Z41" s="468" t="s">
        <v>35</v>
      </c>
      <c r="AA41" s="468" t="s">
        <v>1084</v>
      </c>
      <c r="AB41" s="685">
        <v>2</v>
      </c>
    </row>
    <row r="42" spans="1:28" ht="14.25" customHeight="1">
      <c r="A42" s="400" t="s">
        <v>546</v>
      </c>
      <c r="C42" s="401"/>
      <c r="D42" s="501" t="s">
        <v>101</v>
      </c>
      <c r="F42" s="89"/>
      <c r="G42" s="187"/>
      <c r="H42" s="400" t="s">
        <v>102</v>
      </c>
      <c r="I42" s="447"/>
      <c r="J42" s="177" t="s">
        <v>533</v>
      </c>
      <c r="K42" s="177"/>
      <c r="L42" s="770" t="s">
        <v>104</v>
      </c>
      <c r="M42" s="771"/>
      <c r="N42" s="771"/>
      <c r="O42" s="771"/>
      <c r="P42" s="771"/>
      <c r="Q42" s="771"/>
      <c r="R42" s="771"/>
      <c r="S42" s="771"/>
      <c r="T42" s="771"/>
      <c r="U42" s="771"/>
      <c r="V42" s="772"/>
      <c r="Y42" s="468">
        <v>213797</v>
      </c>
      <c r="Z42" s="468" t="s">
        <v>395</v>
      </c>
      <c r="AA42" s="468" t="s">
        <v>1085</v>
      </c>
      <c r="AB42" s="685">
        <v>4</v>
      </c>
    </row>
    <row r="43" spans="1:28" ht="16.25" customHeight="1">
      <c r="A43" s="412"/>
      <c r="B43" s="413"/>
      <c r="C43" s="414"/>
      <c r="D43" s="513"/>
      <c r="E43" s="413"/>
      <c r="F43" s="778" t="s">
        <v>1190</v>
      </c>
      <c r="G43" s="779"/>
      <c r="H43" s="778" t="s">
        <v>1189</v>
      </c>
      <c r="I43" s="779"/>
      <c r="J43" s="181" t="s">
        <v>105</v>
      </c>
      <c r="K43" s="181"/>
      <c r="L43" s="762" t="s">
        <v>106</v>
      </c>
      <c r="M43" s="763"/>
      <c r="N43" s="763"/>
      <c r="O43" s="763"/>
      <c r="P43" s="763"/>
      <c r="Q43" s="763"/>
      <c r="R43" s="763"/>
      <c r="S43" s="763"/>
      <c r="T43" s="763"/>
      <c r="U43" s="763"/>
      <c r="V43" s="764"/>
      <c r="Y43" s="468">
        <v>213797</v>
      </c>
      <c r="Z43" s="468" t="s">
        <v>562</v>
      </c>
      <c r="AA43" s="468" t="s">
        <v>1079</v>
      </c>
      <c r="AB43" s="685">
        <v>1</v>
      </c>
    </row>
    <row r="44" spans="1:28" ht="18" customHeight="1">
      <c r="Y44" s="468">
        <v>213797</v>
      </c>
      <c r="Z44" s="468" t="s">
        <v>410</v>
      </c>
      <c r="AA44" s="468" t="s">
        <v>1080</v>
      </c>
      <c r="AB44" s="685">
        <v>2</v>
      </c>
    </row>
    <row r="45" spans="1:28" ht="18" customHeight="1">
      <c r="Y45" s="468">
        <v>213797</v>
      </c>
      <c r="Z45" s="468" t="s">
        <v>41</v>
      </c>
      <c r="AA45" s="468" t="s">
        <v>1139</v>
      </c>
      <c r="AB45" s="685">
        <v>2</v>
      </c>
    </row>
    <row r="46" spans="1:28" ht="18" customHeight="1">
      <c r="Y46" s="468"/>
      <c r="Z46" s="468"/>
      <c r="AA46" s="468"/>
      <c r="AB46" s="685"/>
    </row>
    <row r="47" spans="1:28" ht="35" customHeight="1">
      <c r="Y47" s="440"/>
      <c r="Z47" s="440"/>
      <c r="AA47" s="440"/>
      <c r="AB47" s="623">
        <v>33</v>
      </c>
    </row>
    <row r="48" spans="1:28" s="460" customFormat="1" ht="17.25" customHeight="1">
      <c r="A48" s="203" t="s">
        <v>942</v>
      </c>
      <c r="B48" s="169"/>
      <c r="C48" s="203" t="s">
        <v>597</v>
      </c>
      <c r="D48" s="500"/>
      <c r="E48" s="168"/>
      <c r="F48" s="203" t="s">
        <v>936</v>
      </c>
      <c r="G48" s="169"/>
      <c r="H48" s="203" t="s">
        <v>597</v>
      </c>
      <c r="K48" s="225"/>
      <c r="L48" s="225"/>
      <c r="V48" s="226"/>
      <c r="X48" s="624"/>
      <c r="AB48" s="624"/>
    </row>
    <row r="49" spans="1:28" s="460" customFormat="1" ht="17.25" customHeight="1">
      <c r="A49" s="203" t="s">
        <v>943</v>
      </c>
      <c r="B49" s="169"/>
      <c r="C49" s="203" t="s">
        <v>947</v>
      </c>
      <c r="D49" s="500"/>
      <c r="E49" s="168"/>
      <c r="F49" s="203" t="s">
        <v>937</v>
      </c>
      <c r="G49" s="169"/>
      <c r="H49" s="203" t="s">
        <v>947</v>
      </c>
      <c r="K49" s="225"/>
      <c r="L49" s="225"/>
      <c r="V49" s="226"/>
      <c r="X49" s="624"/>
      <c r="AB49" s="624"/>
    </row>
    <row r="50" spans="1:28" s="460" customFormat="1" ht="17.25" customHeight="1">
      <c r="A50" s="203" t="s">
        <v>944</v>
      </c>
      <c r="B50" s="169"/>
      <c r="C50" s="203" t="s">
        <v>947</v>
      </c>
      <c r="D50" s="500"/>
      <c r="E50" s="168"/>
      <c r="F50" s="203" t="s">
        <v>938</v>
      </c>
      <c r="G50" s="169"/>
      <c r="H50" s="203" t="s">
        <v>597</v>
      </c>
      <c r="K50" s="225"/>
      <c r="L50" s="225"/>
      <c r="V50" s="226"/>
      <c r="X50" s="624"/>
      <c r="AB50" s="624"/>
    </row>
    <row r="51" spans="1:28" s="460" customFormat="1" ht="17.25" customHeight="1">
      <c r="A51" s="203" t="s">
        <v>945</v>
      </c>
      <c r="B51" s="169"/>
      <c r="C51" s="203" t="s">
        <v>597</v>
      </c>
      <c r="D51" s="500"/>
      <c r="E51" s="168"/>
      <c r="F51" s="203" t="s">
        <v>939</v>
      </c>
      <c r="G51" s="169"/>
      <c r="H51" s="203" t="s">
        <v>597</v>
      </c>
      <c r="K51" s="225"/>
      <c r="L51" s="225"/>
      <c r="V51" s="226"/>
      <c r="X51" s="624"/>
      <c r="AB51" s="624"/>
    </row>
    <row r="52" spans="1:28" s="460" customFormat="1" ht="17.25" customHeight="1">
      <c r="A52" s="203" t="s">
        <v>946</v>
      </c>
      <c r="B52" s="169"/>
      <c r="C52" s="203" t="s">
        <v>597</v>
      </c>
      <c r="D52" s="500"/>
      <c r="E52" s="168"/>
      <c r="F52" s="203" t="s">
        <v>941</v>
      </c>
      <c r="G52" s="169"/>
      <c r="H52" s="203" t="s">
        <v>597</v>
      </c>
      <c r="K52" s="225"/>
      <c r="L52" s="225"/>
      <c r="V52" s="226"/>
      <c r="X52" s="624"/>
      <c r="AB52" s="624"/>
    </row>
    <row r="53" spans="1:28" ht="20">
      <c r="A53" s="168"/>
      <c r="B53" s="168"/>
      <c r="C53" s="168"/>
      <c r="D53" s="500"/>
      <c r="E53" s="168"/>
      <c r="F53" s="203" t="s">
        <v>940</v>
      </c>
      <c r="H53" s="203" t="s">
        <v>597</v>
      </c>
      <c r="Y53" s="460"/>
      <c r="Z53" s="460"/>
      <c r="AA53" s="460"/>
    </row>
    <row r="54" spans="1:28" ht="20">
      <c r="A54" s="459"/>
      <c r="B54" s="435"/>
      <c r="C54" s="167"/>
      <c r="D54" s="514"/>
      <c r="X54" s="386"/>
      <c r="Y54" s="460"/>
      <c r="Z54" s="460"/>
      <c r="AA54" s="460"/>
      <c r="AB54" s="685"/>
    </row>
    <row r="55" spans="1:28" ht="20">
      <c r="A55" s="450"/>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35"/>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ht="20">
      <c r="A66" s="452"/>
      <c r="B66" s="435"/>
      <c r="C66" s="167"/>
      <c r="D66" s="514"/>
      <c r="X66" s="386"/>
      <c r="Y66" s="460"/>
      <c r="Z66" s="460"/>
      <c r="AA66" s="460"/>
      <c r="AB66" s="685"/>
    </row>
    <row r="67" spans="1:28" ht="20">
      <c r="A67" s="452"/>
      <c r="B67" s="435"/>
      <c r="C67" s="167"/>
      <c r="D67" s="514"/>
      <c r="X67" s="386"/>
      <c r="Y67" s="460"/>
      <c r="Z67" s="460"/>
      <c r="AA67" s="460"/>
      <c r="AB67" s="685"/>
    </row>
    <row r="68" spans="1:28" s="697" customFormat="1" ht="20">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460"/>
      <c r="Z68" s="460"/>
      <c r="AA68" s="460"/>
    </row>
    <row r="69" spans="1:28" s="697" customFormat="1" ht="20">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460"/>
      <c r="Z69" s="460"/>
      <c r="AA69" s="460"/>
    </row>
    <row r="70" spans="1:28" s="697" customFormat="1" ht="20">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460"/>
      <c r="Z70" s="460"/>
      <c r="AA70" s="460"/>
    </row>
    <row r="71" spans="1:28" s="697" customFormat="1" ht="14">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8" s="697" customFormat="1" ht="14">
      <c r="A72" s="452"/>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386"/>
      <c r="Z72" s="386"/>
      <c r="AA72" s="386"/>
    </row>
    <row r="73" spans="1:28" s="697" customFormat="1" ht="14">
      <c r="A73" s="452"/>
      <c r="B73" s="435"/>
      <c r="C73" s="167"/>
      <c r="D73" s="514"/>
      <c r="E73" s="386"/>
      <c r="F73" s="169"/>
      <c r="G73" s="169"/>
      <c r="H73" s="386"/>
      <c r="I73" s="386"/>
      <c r="J73" s="386"/>
      <c r="K73" s="169"/>
      <c r="L73" s="169"/>
      <c r="M73" s="386"/>
      <c r="N73" s="386"/>
      <c r="O73" s="386"/>
      <c r="P73" s="386"/>
      <c r="Q73" s="386"/>
      <c r="R73" s="386"/>
      <c r="S73" s="386"/>
      <c r="T73" s="386"/>
      <c r="U73" s="386"/>
      <c r="V73" s="170"/>
      <c r="W73" s="386"/>
      <c r="X73" s="386"/>
      <c r="Y73" s="386"/>
      <c r="Z73" s="386"/>
      <c r="AA73" s="386"/>
    </row>
    <row r="74" spans="1:28" s="697" customFormat="1" ht="14">
      <c r="A74" s="452"/>
      <c r="B74" s="435"/>
      <c r="C74" s="167"/>
      <c r="D74" s="514"/>
      <c r="E74" s="386"/>
      <c r="F74" s="169"/>
      <c r="G74" s="169"/>
      <c r="H74" s="386"/>
      <c r="I74" s="386"/>
      <c r="J74" s="386"/>
      <c r="K74" s="169"/>
      <c r="L74" s="169"/>
      <c r="M74" s="386"/>
      <c r="N74" s="386"/>
      <c r="O74" s="386"/>
      <c r="P74" s="386"/>
      <c r="Q74" s="386"/>
      <c r="R74" s="386"/>
      <c r="S74" s="386"/>
      <c r="T74" s="386"/>
      <c r="U74" s="386"/>
      <c r="V74" s="170"/>
      <c r="W74" s="386"/>
      <c r="X74" s="386"/>
      <c r="Y74" s="386"/>
      <c r="Z74" s="386"/>
      <c r="AA74" s="386"/>
    </row>
    <row r="75" spans="1:28" s="697" customFormat="1" ht="14">
      <c r="A75" s="435"/>
      <c r="B75" s="435"/>
      <c r="C75" s="167"/>
      <c r="D75" s="514"/>
      <c r="E75" s="386"/>
      <c r="F75" s="169"/>
      <c r="G75" s="169"/>
      <c r="H75" s="386"/>
      <c r="I75" s="386"/>
      <c r="J75" s="386"/>
      <c r="K75" s="169"/>
      <c r="L75" s="169"/>
      <c r="M75" s="386"/>
      <c r="N75" s="386"/>
      <c r="O75" s="386"/>
      <c r="P75" s="386"/>
      <c r="Q75" s="386"/>
      <c r="R75" s="386"/>
      <c r="S75" s="386"/>
      <c r="T75" s="386"/>
      <c r="U75" s="386"/>
      <c r="V75" s="170"/>
      <c r="W75" s="386"/>
      <c r="X75" s="386"/>
      <c r="Y75" s="386"/>
      <c r="Z75" s="386"/>
      <c r="AA75" s="386"/>
    </row>
    <row r="76" spans="1:28" s="697"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X76" s="632"/>
      <c r="Y76" s="386"/>
      <c r="Z76" s="386"/>
      <c r="AA76" s="386"/>
    </row>
    <row r="77" spans="1:28" s="697"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8" s="697"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8" s="697"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8" s="697"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697"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697"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697"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697"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row r="85" spans="1:27" s="697" customFormat="1" ht="14">
      <c r="A85" s="386"/>
      <c r="B85" s="435"/>
      <c r="C85" s="167"/>
      <c r="D85" s="514"/>
      <c r="E85" s="386"/>
      <c r="F85" s="169"/>
      <c r="G85" s="169"/>
      <c r="H85" s="386"/>
      <c r="I85" s="386"/>
      <c r="J85" s="386"/>
      <c r="K85" s="169"/>
      <c r="L85" s="169"/>
      <c r="M85" s="386"/>
      <c r="N85" s="386"/>
      <c r="O85" s="386"/>
      <c r="P85" s="386"/>
      <c r="Q85" s="386"/>
      <c r="R85" s="386"/>
      <c r="S85" s="386"/>
      <c r="T85" s="386"/>
      <c r="U85" s="386"/>
      <c r="V85" s="170"/>
      <c r="W85" s="386"/>
      <c r="Y85" s="386"/>
      <c r="Z85" s="386"/>
      <c r="AA85" s="386"/>
    </row>
    <row r="86" spans="1:27" s="697" customFormat="1" ht="14">
      <c r="A86" s="386"/>
      <c r="B86" s="435"/>
      <c r="C86" s="167"/>
      <c r="D86" s="514"/>
      <c r="E86" s="386"/>
      <c r="F86" s="169"/>
      <c r="G86" s="169"/>
      <c r="H86" s="386"/>
      <c r="I86" s="386"/>
      <c r="J86" s="386"/>
      <c r="K86" s="169"/>
      <c r="L86" s="169"/>
      <c r="M86" s="386"/>
      <c r="N86" s="386"/>
      <c r="O86" s="386"/>
      <c r="P86" s="386"/>
      <c r="Q86" s="386"/>
      <c r="R86" s="386"/>
      <c r="S86" s="386"/>
      <c r="T86" s="386"/>
      <c r="U86" s="386"/>
      <c r="V86" s="170"/>
      <c r="W86" s="386"/>
      <c r="Y86" s="386"/>
      <c r="Z86" s="386"/>
      <c r="AA86" s="386"/>
    </row>
    <row r="87" spans="1:27" s="697" customFormat="1" ht="14">
      <c r="A87" s="386"/>
      <c r="B87" s="435"/>
      <c r="C87" s="167"/>
      <c r="D87" s="514"/>
      <c r="E87" s="386"/>
      <c r="F87" s="169"/>
      <c r="G87" s="169"/>
      <c r="H87" s="386"/>
      <c r="I87" s="386"/>
      <c r="J87" s="386"/>
      <c r="K87" s="169"/>
      <c r="L87" s="169"/>
      <c r="M87" s="386"/>
      <c r="N87" s="386"/>
      <c r="O87" s="386"/>
      <c r="P87" s="386"/>
      <c r="Q87" s="386"/>
      <c r="R87" s="386"/>
      <c r="S87" s="386"/>
      <c r="T87" s="386"/>
      <c r="U87" s="386"/>
      <c r="V87" s="170"/>
      <c r="W87" s="386"/>
      <c r="Y87" s="386"/>
      <c r="Z87" s="386"/>
      <c r="AA87" s="386"/>
    </row>
  </sheetData>
  <mergeCells count="9">
    <mergeCell ref="F43:G43"/>
    <mergeCell ref="H43:I43"/>
    <mergeCell ref="L43:V43"/>
    <mergeCell ref="B35:C36"/>
    <mergeCell ref="L37:V37"/>
    <mergeCell ref="F38:G38"/>
    <mergeCell ref="F39:G39"/>
    <mergeCell ref="F40:G40"/>
    <mergeCell ref="L42:V42"/>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BF162-E509-4F5A-88FC-642D07947C99}">
  <sheetPr>
    <pageSetUpPr fitToPage="1"/>
  </sheetPr>
  <dimension ref="A1:AB86"/>
  <sheetViews>
    <sheetView topLeftCell="A4" zoomScale="70" zoomScaleNormal="70" zoomScaleSheetLayoutView="115" workbookViewId="0">
      <selection activeCell="B18" sqref="B18"/>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699" customWidth="1"/>
    <col min="25" max="25" width="8.90625" style="386" customWidth="1"/>
    <col min="26" max="26" width="11.6328125" style="386" bestFit="1" customWidth="1"/>
    <col min="27" max="27" width="42" style="386" bestFit="1" customWidth="1"/>
    <col min="28" max="28" width="7.90625" style="699"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698"/>
      <c r="I10" s="69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70"/>
      <c r="E18" s="312"/>
      <c r="F18" s="325" t="str">
        <f>IF(D18="","",VLOOKUP(B18,Data!$B$5:$L$502,11,FALSE))</f>
        <v/>
      </c>
      <c r="G18" s="326" t="str">
        <f>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699"/>
    </row>
    <row r="19" spans="1:28" s="468" customFormat="1" ht="19.25" customHeight="1">
      <c r="A19" s="540">
        <v>1</v>
      </c>
      <c r="B19" s="584" t="s">
        <v>355</v>
      </c>
      <c r="C19" s="324" t="str">
        <f>IF(D19="","",VLOOKUP(B19,Data!$B$5:$L$502,2,FALSE))</f>
        <v>ZF42500</v>
      </c>
      <c r="D19" s="485">
        <v>2</v>
      </c>
      <c r="E19" s="525" t="s">
        <v>528</v>
      </c>
      <c r="F19" s="325">
        <f>IF(D19="","",VLOOKUP(B19,Data!$B$5:$L$502,11,FALSE))</f>
        <v>2302.7199999999998</v>
      </c>
      <c r="G19" s="326">
        <f>IF(D19&gt;0,D19*F19,"-")</f>
        <v>4605.4399999999996</v>
      </c>
      <c r="H19" s="327" t="str">
        <f>IF(D19="","",VLOOKUP(B19,Data!$B$5:$D$502,3,FALSE))</f>
        <v>C/T</v>
      </c>
      <c r="I19" s="327" t="str">
        <f>IF(D19="","",VLOOKUP(B19,Data!$B$5:$M$502,12,FALSE))</f>
        <v>Indonesia</v>
      </c>
      <c r="J19" s="356" t="s">
        <v>1163</v>
      </c>
      <c r="K19" s="325">
        <f>IF(D19="","",VLOOKUP(B19,Data!$B$5:$E$502,4,FALSE)*D19)</f>
        <v>534</v>
      </c>
      <c r="L19" s="325">
        <f>IF(D19="","",VLOOKUP(B19,Data!$B$5:$F$502,5,FALSE)*D19)</f>
        <v>484</v>
      </c>
      <c r="M19" s="357"/>
      <c r="N19" s="358"/>
      <c r="O19" s="359"/>
      <c r="P19" s="360"/>
      <c r="Q19" s="359"/>
      <c r="R19" s="359"/>
      <c r="S19" s="360"/>
      <c r="T19" s="361"/>
      <c r="U19" s="360"/>
      <c r="V19" s="334">
        <f>IF(D19="","",VLOOKUP(B19,Data!$B$5:$J$502,9,FALSE)*D19)</f>
        <v>2.976</v>
      </c>
      <c r="X19" s="699"/>
      <c r="Y19" s="468">
        <v>212904</v>
      </c>
      <c r="Z19" s="468" t="s">
        <v>410</v>
      </c>
      <c r="AA19" s="468" t="s">
        <v>1080</v>
      </c>
      <c r="AB19" s="685">
        <v>1</v>
      </c>
    </row>
    <row r="20" spans="1:28" s="468" customFormat="1" ht="19.25" customHeight="1">
      <c r="A20" s="540">
        <v>2</v>
      </c>
      <c r="B20" s="584" t="s">
        <v>34</v>
      </c>
      <c r="C20" s="324" t="str">
        <f>IF(D20="","",VLOOKUP(B20,Data!$B$5:$L$502,2,FALSE))</f>
        <v>ZQ21310</v>
      </c>
      <c r="D20" s="485">
        <v>1</v>
      </c>
      <c r="E20" s="525"/>
      <c r="F20" s="325">
        <f>IF(D20="","",VLOOKUP(B20,Data!$B$5:$L$502,11,FALSE))</f>
        <v>2344.4699999999998</v>
      </c>
      <c r="G20" s="326">
        <f>IF(D20&gt;0,D20*F20,"-")</f>
        <v>2344.4699999999998</v>
      </c>
      <c r="H20" s="327" t="str">
        <f>IF(D20="","",VLOOKUP(B20,Data!$B$5:$D$502,3,FALSE))</f>
        <v>C/T</v>
      </c>
      <c r="I20" s="327" t="str">
        <f>IF(D20="","",VLOOKUP(B20,Data!$B$5:$M$502,12,FALSE))</f>
        <v>Indonesia</v>
      </c>
      <c r="J20" s="356" t="s">
        <v>1163</v>
      </c>
      <c r="K20" s="325">
        <f>IF(D20="","",VLOOKUP(B20,Data!$B$5:$E$502,4,FALSE)*D20)</f>
        <v>267</v>
      </c>
      <c r="L20" s="325">
        <f>IF(D20="","",VLOOKUP(B20,Data!$B$5:$F$502,5,FALSE)*D20)</f>
        <v>242</v>
      </c>
      <c r="M20" s="357"/>
      <c r="N20" s="358"/>
      <c r="O20" s="359"/>
      <c r="P20" s="360"/>
      <c r="Q20" s="359"/>
      <c r="R20" s="359"/>
      <c r="S20" s="360"/>
      <c r="T20" s="361"/>
      <c r="U20" s="360"/>
      <c r="V20" s="334">
        <f>IF(D20="","",VLOOKUP(B20,Data!$B$5:$J$502,9,FALSE)*D20)</f>
        <v>1.488</v>
      </c>
      <c r="X20" s="699"/>
      <c r="Y20" s="468">
        <v>212904</v>
      </c>
      <c r="Z20" s="468" t="s">
        <v>410</v>
      </c>
      <c r="AA20" s="468" t="s">
        <v>1080</v>
      </c>
      <c r="AB20" s="685">
        <v>1</v>
      </c>
    </row>
    <row r="21" spans="1:28" s="468" customFormat="1" ht="19.25" customHeight="1">
      <c r="A21" s="540">
        <v>3</v>
      </c>
      <c r="B21" s="584" t="s">
        <v>398</v>
      </c>
      <c r="C21" s="324" t="str">
        <f>IF(D21="","",VLOOKUP(B21,Data!$B$5:$L$502,2,FALSE))</f>
        <v>ZW44790</v>
      </c>
      <c r="D21" s="485">
        <v>2</v>
      </c>
      <c r="E21" s="525" t="s">
        <v>529</v>
      </c>
      <c r="F21" s="325">
        <f>IF(D21="","",VLOOKUP(B21,Data!$B$5:$L$502,11,FALSE))</f>
        <v>2531</v>
      </c>
      <c r="G21" s="326">
        <f>IF(D21&gt;0,D21*F21,"-")</f>
        <v>5062</v>
      </c>
      <c r="H21" s="327" t="str">
        <f>IF(D21="","",VLOOKUP(B21,Data!$B$5:$D$502,3,FALSE))</f>
        <v>C/T</v>
      </c>
      <c r="I21" s="327" t="str">
        <f>IF(D21="","",VLOOKUP(B21,Data!$B$5:$M$502,12,FALSE))</f>
        <v>Indonesia</v>
      </c>
      <c r="J21" s="356" t="s">
        <v>1163</v>
      </c>
      <c r="K21" s="325">
        <f>IF(D21="","",VLOOKUP(B21,Data!$B$5:$E$502,4,FALSE)*D21)</f>
        <v>534</v>
      </c>
      <c r="L21" s="325">
        <f>IF(D21="","",VLOOKUP(B21,Data!$B$5:$F$502,5,FALSE)*D21)</f>
        <v>484</v>
      </c>
      <c r="M21" s="357"/>
      <c r="N21" s="358"/>
      <c r="O21" s="359"/>
      <c r="P21" s="360"/>
      <c r="Q21" s="359"/>
      <c r="R21" s="359"/>
      <c r="S21" s="360"/>
      <c r="T21" s="361"/>
      <c r="U21" s="360"/>
      <c r="V21" s="334">
        <f>IF(D21="","",VLOOKUP(B21,Data!$B$5:$J$502,9,FALSE)*D21)</f>
        <v>2.976</v>
      </c>
      <c r="X21" s="699"/>
      <c r="Y21" s="468">
        <v>212904</v>
      </c>
      <c r="Z21" s="468" t="s">
        <v>410</v>
      </c>
      <c r="AA21" s="468" t="s">
        <v>1080</v>
      </c>
      <c r="AB21" s="685">
        <v>1</v>
      </c>
    </row>
    <row r="22" spans="1:28" s="468" customFormat="1" ht="19.25" customHeight="1">
      <c r="A22" s="540"/>
      <c r="B22" s="672" t="s">
        <v>1179</v>
      </c>
      <c r="C22" s="324" t="str">
        <f>IF(D22="","",VLOOKUP(B22,Data!$B$5:$L$502,2,FALSE))</f>
        <v/>
      </c>
      <c r="D22" s="381"/>
      <c r="E22" s="312"/>
      <c r="F22" s="325" t="str">
        <f>IF(D22="","",VLOOKUP(B22,Data!$B$5:$L$502,11,FALSE))</f>
        <v/>
      </c>
      <c r="G22" s="326"/>
      <c r="H22" s="327" t="str">
        <f>IF(D22="","",VLOOKUP(B22,Data!$B$5:$D$502,3,FALSE))</f>
        <v/>
      </c>
      <c r="I22" s="327" t="str">
        <f>IF(D22="","",VLOOKUP(B22,Data!$B$5:$M$502,12,FALSE))</f>
        <v/>
      </c>
      <c r="J22" s="227"/>
      <c r="K22" s="325" t="str">
        <f>IF(D22="","",VLOOKUP(B22,Data!$B$5:$E$502,4,FALSE)*D22)</f>
        <v/>
      </c>
      <c r="L22" s="325" t="str">
        <f>IF(D22="","",VLOOKUP(B22,Data!$B$5:$F$502,5,FALSE)*D22)</f>
        <v/>
      </c>
      <c r="M22" s="228"/>
      <c r="N22" s="295"/>
      <c r="O22" s="296"/>
      <c r="P22" s="229"/>
      <c r="Q22" s="296"/>
      <c r="R22" s="296"/>
      <c r="S22" s="229"/>
      <c r="T22" s="297"/>
      <c r="U22" s="229"/>
      <c r="V22" s="334" t="str">
        <f>IF(D22="","",VLOOKUP(B22,Data!$B$5:$J$502,9,FALSE)*D22)</f>
        <v/>
      </c>
      <c r="X22" s="699"/>
      <c r="Y22" s="468">
        <v>212904</v>
      </c>
      <c r="Z22" s="468" t="s">
        <v>888</v>
      </c>
      <c r="AA22" s="468" t="s">
        <v>1077</v>
      </c>
      <c r="AB22" s="685">
        <v>8</v>
      </c>
    </row>
    <row r="23" spans="1:28" s="468" customFormat="1" ht="19.25" customHeight="1">
      <c r="A23" s="540">
        <v>4</v>
      </c>
      <c r="B23" s="584" t="s">
        <v>350</v>
      </c>
      <c r="C23" s="324" t="str">
        <f>IF(D23="","",VLOOKUP(B23,Data!$B$5:$L$502,2,FALSE))</f>
        <v>ZU05460</v>
      </c>
      <c r="D23" s="485">
        <v>2</v>
      </c>
      <c r="E23" s="312" t="s">
        <v>971</v>
      </c>
      <c r="F23" s="325">
        <f>IF(D23="","",VLOOKUP(B23,Data!$B$5:$L$502,11,FALSE))</f>
        <v>5913.05</v>
      </c>
      <c r="G23" s="326">
        <f t="shared" ref="G23:G33" si="0">IF(D23&gt;0,D23*F23,"-")</f>
        <v>11826.1</v>
      </c>
      <c r="H23" s="327" t="str">
        <f>IF(D23="","",VLOOKUP(B23,Data!$B$5:$D$502,3,FALSE))</f>
        <v>C/T</v>
      </c>
      <c r="I23" s="327" t="str">
        <f>IF(D23="","",VLOOKUP(B23,Data!$B$5:$M$502,12,FALSE))</f>
        <v>Indonesia</v>
      </c>
      <c r="J23" s="356" t="s">
        <v>1180</v>
      </c>
      <c r="K23" s="325">
        <f>IF(D23="","",VLOOKUP(B23,Data!$B$5:$E$502,4,FALSE)*D23)</f>
        <v>676</v>
      </c>
      <c r="L23" s="325">
        <f>IF(D23="","",VLOOKUP(B23,Data!$B$5:$F$502,5,FALSE)*D23)</f>
        <v>594</v>
      </c>
      <c r="M23" s="357"/>
      <c r="N23" s="358"/>
      <c r="O23" s="359"/>
      <c r="P23" s="360"/>
      <c r="Q23" s="359"/>
      <c r="R23" s="359"/>
      <c r="S23" s="360"/>
      <c r="T23" s="361"/>
      <c r="U23" s="360"/>
      <c r="V23" s="334">
        <f>IF(D23="","",VLOOKUP(B23,Data!$B$5:$J$502,9,FALSE)*D23)</f>
        <v>3.6120000000000001</v>
      </c>
      <c r="X23" s="699"/>
      <c r="Y23" s="468">
        <v>212904</v>
      </c>
      <c r="Z23" s="468" t="s">
        <v>410</v>
      </c>
      <c r="AA23" s="468" t="s">
        <v>1080</v>
      </c>
      <c r="AB23" s="685">
        <v>1</v>
      </c>
    </row>
    <row r="24" spans="1:28" s="468" customFormat="1" ht="19.25" customHeight="1">
      <c r="A24" s="540">
        <v>5</v>
      </c>
      <c r="B24" s="584" t="s">
        <v>409</v>
      </c>
      <c r="C24" s="324" t="str">
        <f>IF(D24="","",VLOOKUP(B24,Data!$B$5:$L$502,2,FALSE))</f>
        <v>ZU62650</v>
      </c>
      <c r="D24" s="485">
        <v>1</v>
      </c>
      <c r="E24" s="312"/>
      <c r="F24" s="325">
        <f>IF(D24="","",VLOOKUP(B24,Data!$B$5:$L$502,11,FALSE))</f>
        <v>6876.72</v>
      </c>
      <c r="G24" s="326">
        <f t="shared" si="0"/>
        <v>6876.72</v>
      </c>
      <c r="H24" s="327" t="str">
        <f>IF(D24="","",VLOOKUP(B24,Data!$B$5:$D$502,3,FALSE))</f>
        <v>C/T</v>
      </c>
      <c r="I24" s="327" t="str">
        <f>IF(D24="","",VLOOKUP(B24,Data!$B$5:$M$502,12,FALSE))</f>
        <v>Indonesia</v>
      </c>
      <c r="J24" s="356" t="s">
        <v>1180</v>
      </c>
      <c r="K24" s="325">
        <f>IF(D24="","",VLOOKUP(B24,Data!$B$5:$E$502,4,FALSE)*D24)</f>
        <v>338</v>
      </c>
      <c r="L24" s="325">
        <f>IF(D24="","",VLOOKUP(B24,Data!$B$5:$F$502,5,FALSE)*D24)</f>
        <v>304</v>
      </c>
      <c r="M24" s="357"/>
      <c r="N24" s="358"/>
      <c r="O24" s="359"/>
      <c r="P24" s="360"/>
      <c r="Q24" s="359"/>
      <c r="R24" s="359"/>
      <c r="S24" s="360"/>
      <c r="T24" s="361"/>
      <c r="U24" s="360"/>
      <c r="V24" s="334">
        <f>IF(D24="","",VLOOKUP(B24,Data!$B$5:$J$502,9,FALSE)*D24)</f>
        <v>1.806</v>
      </c>
      <c r="X24" s="699"/>
      <c r="Y24" s="468">
        <v>212904</v>
      </c>
      <c r="Z24" s="468" t="s">
        <v>410</v>
      </c>
      <c r="AA24" s="468" t="s">
        <v>1080</v>
      </c>
      <c r="AB24" s="685">
        <v>1</v>
      </c>
    </row>
    <row r="25" spans="1:28" s="468" customFormat="1" ht="19.25" customHeight="1">
      <c r="A25" s="540">
        <v>6</v>
      </c>
      <c r="B25" s="584" t="s">
        <v>313</v>
      </c>
      <c r="C25" s="324" t="str">
        <f>IF(D25="","",VLOOKUP(B25,Data!$B$5:$L$502,2,FALSE))</f>
        <v>ZV78220</v>
      </c>
      <c r="D25" s="485">
        <v>1</v>
      </c>
      <c r="E25" s="312"/>
      <c r="F25" s="325">
        <f>IF(D25="","",VLOOKUP(B25,Data!$B$5:$L$502,11,FALSE))</f>
        <v>7364.57</v>
      </c>
      <c r="G25" s="326">
        <f t="shared" si="0"/>
        <v>7364.57</v>
      </c>
      <c r="H25" s="327" t="str">
        <f>IF(D25="","",VLOOKUP(B25,Data!$B$5:$D$502,3,FALSE))</f>
        <v>C/T</v>
      </c>
      <c r="I25" s="327" t="str">
        <f>IF(D25="","",VLOOKUP(B25,Data!$B$5:$M$502,12,FALSE))</f>
        <v>Indonesia</v>
      </c>
      <c r="J25" s="356" t="s">
        <v>1180</v>
      </c>
      <c r="K25" s="325">
        <f>IF(D25="","",VLOOKUP(B25,Data!$B$5:$E$502,4,FALSE)*D25)</f>
        <v>345</v>
      </c>
      <c r="L25" s="325">
        <f>IF(D25="","",VLOOKUP(B25,Data!$B$5:$F$502,5,FALSE)*D25)</f>
        <v>304</v>
      </c>
      <c r="M25" s="357"/>
      <c r="N25" s="358"/>
      <c r="O25" s="359"/>
      <c r="P25" s="360"/>
      <c r="Q25" s="359"/>
      <c r="R25" s="359"/>
      <c r="S25" s="360"/>
      <c r="T25" s="361"/>
      <c r="U25" s="360"/>
      <c r="V25" s="334">
        <f>IF(D25="","",VLOOKUP(B25,Data!$B$5:$J$502,9,FALSE)*D25)</f>
        <v>1.806</v>
      </c>
      <c r="X25" s="699"/>
      <c r="Y25" s="468">
        <v>212904</v>
      </c>
      <c r="Z25" s="468" t="s">
        <v>410</v>
      </c>
      <c r="AA25" s="468" t="s">
        <v>1080</v>
      </c>
      <c r="AB25" s="685">
        <v>1</v>
      </c>
    </row>
    <row r="26" spans="1:28" s="468" customFormat="1" ht="19.25" customHeight="1">
      <c r="A26" s="540">
        <v>7</v>
      </c>
      <c r="B26" s="584" t="s">
        <v>340</v>
      </c>
      <c r="C26" s="324" t="str">
        <f>IF(D26="","",VLOOKUP(B26,Data!$B$5:$L$502,2,FALSE))</f>
        <v>ZE62400</v>
      </c>
      <c r="D26" s="485">
        <v>3</v>
      </c>
      <c r="E26" s="312"/>
      <c r="F26" s="325">
        <f>IF(D26="","",VLOOKUP(B26,Data!$B$5:$L$502,11,FALSE))</f>
        <v>1704.47</v>
      </c>
      <c r="G26" s="326">
        <f t="shared" si="0"/>
        <v>5113.41</v>
      </c>
      <c r="H26" s="327" t="str">
        <f>IF(D26="","",VLOOKUP(B26,Data!$B$5:$D$502,3,FALSE))</f>
        <v>C/T</v>
      </c>
      <c r="I26" s="327" t="str">
        <f>IF(D26="","",VLOOKUP(B26,Data!$B$5:$M$502,12,FALSE))</f>
        <v>Indonesia</v>
      </c>
      <c r="J26" s="356" t="s">
        <v>1180</v>
      </c>
      <c r="K26" s="325">
        <f>IF(D26="","",VLOOKUP(B26,Data!$B$5:$E$502,4,FALSE)*D26)</f>
        <v>603</v>
      </c>
      <c r="L26" s="325">
        <f>IF(D26="","",VLOOKUP(B26,Data!$B$5:$F$502,5,FALSE)*D26)</f>
        <v>543</v>
      </c>
      <c r="M26" s="357"/>
      <c r="N26" s="358"/>
      <c r="O26" s="359"/>
      <c r="P26" s="360"/>
      <c r="Q26" s="359"/>
      <c r="R26" s="359"/>
      <c r="S26" s="360"/>
      <c r="T26" s="361"/>
      <c r="U26" s="360"/>
      <c r="V26" s="334">
        <f>IF(D26="","",VLOOKUP(B26,Data!$B$5:$J$502,9,FALSE)*D26)</f>
        <v>3.4499999999999997</v>
      </c>
      <c r="X26" s="699"/>
      <c r="Y26" s="468">
        <v>212904</v>
      </c>
      <c r="Z26" s="468" t="s">
        <v>410</v>
      </c>
      <c r="AA26" s="468" t="s">
        <v>1080</v>
      </c>
      <c r="AB26" s="685">
        <v>1</v>
      </c>
    </row>
    <row r="27" spans="1:28" s="468" customFormat="1" ht="19.25" customHeight="1">
      <c r="A27" s="540">
        <v>8</v>
      </c>
      <c r="B27" s="584" t="s">
        <v>32</v>
      </c>
      <c r="C27" s="324" t="str">
        <f>IF(D27="","",VLOOKUP(B27,Data!$B$5:$L$502,2,FALSE))</f>
        <v>ZQ21280</v>
      </c>
      <c r="D27" s="485">
        <v>2</v>
      </c>
      <c r="E27" s="312"/>
      <c r="F27" s="325">
        <f>IF(D27="","",VLOOKUP(B27,Data!$B$5:$L$502,11,FALSE))</f>
        <v>1748.05</v>
      </c>
      <c r="G27" s="326">
        <f t="shared" si="0"/>
        <v>3496.1</v>
      </c>
      <c r="H27" s="327" t="str">
        <f>IF(D27="","",VLOOKUP(B27,Data!$B$5:$D$502,3,FALSE))</f>
        <v>C/T</v>
      </c>
      <c r="I27" s="327" t="str">
        <f>IF(D27="","",VLOOKUP(B27,Data!$B$5:$M$502,12,FALSE))</f>
        <v>Indonesia</v>
      </c>
      <c r="J27" s="356" t="s">
        <v>1180</v>
      </c>
      <c r="K27" s="325">
        <f>IF(D27="","",VLOOKUP(B27,Data!$B$5:$E$502,4,FALSE)*D27)</f>
        <v>402</v>
      </c>
      <c r="L27" s="325">
        <f>IF(D27="","",VLOOKUP(B27,Data!$B$5:$F$502,5,FALSE)*D27)</f>
        <v>362</v>
      </c>
      <c r="M27" s="357"/>
      <c r="N27" s="358"/>
      <c r="O27" s="359"/>
      <c r="P27" s="360"/>
      <c r="Q27" s="359"/>
      <c r="R27" s="359"/>
      <c r="S27" s="360"/>
      <c r="T27" s="361"/>
      <c r="U27" s="360"/>
      <c r="V27" s="334">
        <f>IF(D27="","",VLOOKUP(B27,Data!$B$5:$J$502,9,FALSE)*D27)</f>
        <v>2.2999999999999998</v>
      </c>
      <c r="X27" s="699"/>
      <c r="Y27" s="468">
        <v>212904</v>
      </c>
      <c r="Z27" s="468" t="s">
        <v>410</v>
      </c>
      <c r="AA27" s="468" t="s">
        <v>1080</v>
      </c>
      <c r="AB27" s="685">
        <v>1</v>
      </c>
    </row>
    <row r="28" spans="1:28" s="468" customFormat="1" ht="19.25" customHeight="1">
      <c r="A28" s="540">
        <v>9</v>
      </c>
      <c r="B28" s="584" t="s">
        <v>394</v>
      </c>
      <c r="C28" s="324" t="str">
        <f>IF(D28="","",VLOOKUP(B28,Data!$B$5:$L$502,2,FALSE))</f>
        <v>ZW44770</v>
      </c>
      <c r="D28" s="485">
        <v>6</v>
      </c>
      <c r="E28" s="312"/>
      <c r="F28" s="325">
        <f>IF(D28="","",VLOOKUP(B28,Data!$B$5:$L$502,11,FALSE))</f>
        <v>1857.02</v>
      </c>
      <c r="G28" s="326">
        <f t="shared" si="0"/>
        <v>11142.119999999999</v>
      </c>
      <c r="H28" s="327" t="str">
        <f>IF(D28="","",VLOOKUP(B28,Data!$B$5:$D$502,3,FALSE))</f>
        <v>C/T</v>
      </c>
      <c r="I28" s="327" t="str">
        <f>IF(D28="","",VLOOKUP(B28,Data!$B$5:$M$502,12,FALSE))</f>
        <v>Indonesia</v>
      </c>
      <c r="J28" s="356" t="s">
        <v>1180</v>
      </c>
      <c r="K28" s="325">
        <f>IF(D28="","",VLOOKUP(B28,Data!$B$5:$E$502,4,FALSE)*D28)</f>
        <v>1206</v>
      </c>
      <c r="L28" s="325">
        <f>IF(D28="","",VLOOKUP(B28,Data!$B$5:$F$502,5,FALSE)*D28)</f>
        <v>1086</v>
      </c>
      <c r="M28" s="357"/>
      <c r="N28" s="358"/>
      <c r="O28" s="359"/>
      <c r="P28" s="360"/>
      <c r="Q28" s="359"/>
      <c r="R28" s="359"/>
      <c r="S28" s="360"/>
      <c r="T28" s="361"/>
      <c r="U28" s="360"/>
      <c r="V28" s="334">
        <f>IF(D28="","",VLOOKUP(B28,Data!$B$5:$J$502,9,FALSE)*D28)</f>
        <v>6.8999999999999995</v>
      </c>
      <c r="X28" s="699"/>
      <c r="Y28" s="468">
        <v>212904</v>
      </c>
      <c r="Z28" s="468" t="s">
        <v>410</v>
      </c>
      <c r="AA28" s="468" t="s">
        <v>1080</v>
      </c>
      <c r="AB28" s="685">
        <v>1</v>
      </c>
    </row>
    <row r="29" spans="1:28" s="468" customFormat="1" ht="19.25" customHeight="1">
      <c r="A29" s="540">
        <v>10</v>
      </c>
      <c r="B29" s="584" t="s">
        <v>353</v>
      </c>
      <c r="C29" s="324" t="str">
        <f>IF(D29="","",VLOOKUP(B29,Data!$B$5:$L$502,2,FALSE))</f>
        <v>ZF71250</v>
      </c>
      <c r="D29" s="485">
        <v>2</v>
      </c>
      <c r="E29" s="312"/>
      <c r="F29" s="325">
        <f>IF(D29="","",VLOOKUP(B29,Data!$B$5:$L$502,11,FALSE))</f>
        <v>1991.71</v>
      </c>
      <c r="G29" s="326">
        <f t="shared" si="0"/>
        <v>3983.42</v>
      </c>
      <c r="H29" s="327" t="str">
        <f>IF(D29="","",VLOOKUP(B29,Data!$B$5:$D$502,3,FALSE))</f>
        <v>C/T</v>
      </c>
      <c r="I29" s="327" t="str">
        <f>IF(D29="","",VLOOKUP(B29,Data!$B$5:$M$502,12,FALSE))</f>
        <v>Indonesia</v>
      </c>
      <c r="J29" s="356" t="s">
        <v>1180</v>
      </c>
      <c r="K29" s="325">
        <f>IF(D29="","",VLOOKUP(B29,Data!$B$5:$E$502,4,FALSE)*D29)</f>
        <v>440</v>
      </c>
      <c r="L29" s="325">
        <f>IF(D29="","",VLOOKUP(B29,Data!$B$5:$F$502,5,FALSE)*D29)</f>
        <v>398</v>
      </c>
      <c r="M29" s="357"/>
      <c r="N29" s="358"/>
      <c r="O29" s="359"/>
      <c r="P29" s="360"/>
      <c r="Q29" s="359"/>
      <c r="R29" s="359"/>
      <c r="S29" s="360"/>
      <c r="T29" s="361"/>
      <c r="U29" s="360"/>
      <c r="V29" s="334">
        <f>IF(D29="","",VLOOKUP(B29,Data!$B$5:$J$502,9,FALSE)*D29)</f>
        <v>2.37</v>
      </c>
      <c r="X29" s="699"/>
      <c r="Y29" s="468">
        <v>212904</v>
      </c>
      <c r="Z29" s="468" t="s">
        <v>410</v>
      </c>
      <c r="AA29" s="468" t="s">
        <v>1080</v>
      </c>
      <c r="AB29" s="685">
        <v>1</v>
      </c>
    </row>
    <row r="30" spans="1:28" s="468" customFormat="1" ht="19.25" customHeight="1">
      <c r="A30" s="540">
        <v>11</v>
      </c>
      <c r="B30" s="584" t="s">
        <v>33</v>
      </c>
      <c r="C30" s="324" t="str">
        <f>IF(D30="","",VLOOKUP(B30,Data!$B$5:$L$502,2,FALSE))</f>
        <v>ZQ21300</v>
      </c>
      <c r="D30" s="485">
        <v>1</v>
      </c>
      <c r="E30" s="312"/>
      <c r="F30" s="325">
        <f>IF(D30="","",VLOOKUP(B30,Data!$B$5:$L$502,11,FALSE))</f>
        <v>2033.63</v>
      </c>
      <c r="G30" s="326">
        <f t="shared" si="0"/>
        <v>2033.63</v>
      </c>
      <c r="H30" s="327" t="str">
        <f>IF(D30="","",VLOOKUP(B30,Data!$B$5:$D$502,3,FALSE))</f>
        <v>C/T</v>
      </c>
      <c r="I30" s="327" t="str">
        <f>IF(D30="","",VLOOKUP(B30,Data!$B$5:$M$502,12,FALSE))</f>
        <v>Indonesia</v>
      </c>
      <c r="J30" s="356" t="s">
        <v>1180</v>
      </c>
      <c r="K30" s="325">
        <f>IF(D30="","",VLOOKUP(B30,Data!$B$5:$E$502,4,FALSE)*D30)</f>
        <v>220</v>
      </c>
      <c r="L30" s="325">
        <f>IF(D30="","",VLOOKUP(B30,Data!$B$5:$F$502,5,FALSE)*D30)</f>
        <v>199</v>
      </c>
      <c r="M30" s="357"/>
      <c r="N30" s="358"/>
      <c r="O30" s="359"/>
      <c r="P30" s="360"/>
      <c r="Q30" s="359"/>
      <c r="R30" s="359"/>
      <c r="S30" s="360"/>
      <c r="T30" s="361"/>
      <c r="U30" s="360"/>
      <c r="V30" s="334">
        <f>IF(D30="","",VLOOKUP(B30,Data!$B$5:$J$502,9,FALSE)*D30)</f>
        <v>1.1850000000000001</v>
      </c>
      <c r="X30" s="699"/>
      <c r="Y30" s="468">
        <v>212904</v>
      </c>
      <c r="Z30" s="468" t="s">
        <v>410</v>
      </c>
      <c r="AA30" s="468" t="s">
        <v>1080</v>
      </c>
      <c r="AB30" s="685">
        <v>1</v>
      </c>
    </row>
    <row r="31" spans="1:28" s="468" customFormat="1" ht="19.25" customHeight="1">
      <c r="A31" s="540"/>
      <c r="B31" s="584"/>
      <c r="C31" s="324" t="str">
        <f>IF(D31="","",VLOOKUP(B31,Data!$B$5:$L$502,2,FALSE))</f>
        <v/>
      </c>
      <c r="D31" s="485"/>
      <c r="E31" s="312"/>
      <c r="F31" s="325" t="str">
        <f>IF(D31="","",VLOOKUP(B31,Data!$B$5:$L$502,11,FALSE))</f>
        <v/>
      </c>
      <c r="G31" s="326" t="str">
        <f t="shared" si="0"/>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699"/>
      <c r="Y31" s="468">
        <v>212904</v>
      </c>
      <c r="Z31" s="468" t="s">
        <v>410</v>
      </c>
      <c r="AA31" s="468" t="s">
        <v>1080</v>
      </c>
      <c r="AB31" s="685">
        <v>1</v>
      </c>
    </row>
    <row r="32" spans="1:28" s="468" customFormat="1" ht="19.25" customHeight="1">
      <c r="A32" s="540"/>
      <c r="B32" s="584"/>
      <c r="C32" s="324" t="str">
        <f>IF(D32="","",VLOOKUP(B32,Data!$B$5:$L$502,2,FALSE))</f>
        <v/>
      </c>
      <c r="D32" s="485"/>
      <c r="E32" s="312"/>
      <c r="F32" s="325" t="str">
        <f>IF(D32="","",VLOOKUP(B32,Data!$B$5:$L$502,11,FALSE))</f>
        <v/>
      </c>
      <c r="G32" s="326" t="str">
        <f t="shared" si="0"/>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699"/>
      <c r="Y32" s="468">
        <v>212904</v>
      </c>
      <c r="Z32" s="468" t="s">
        <v>410</v>
      </c>
      <c r="AA32" s="468" t="s">
        <v>1080</v>
      </c>
      <c r="AB32" s="685">
        <v>1</v>
      </c>
    </row>
    <row r="33" spans="1:28" s="468" customFormat="1" ht="19.25" customHeight="1">
      <c r="A33" s="540"/>
      <c r="B33" s="499"/>
      <c r="C33" s="324" t="str">
        <f>IF(D33="","",VLOOKUP(B33,Data!$B$5:$L$502,2,FALSE))</f>
        <v/>
      </c>
      <c r="D33" s="485"/>
      <c r="E33" s="312"/>
      <c r="F33" s="325" t="str">
        <f>IF(D33="","",VLOOKUP(B33,Data!$B$5:$L$502,11,FALSE))</f>
        <v/>
      </c>
      <c r="G33" s="326" t="str">
        <f t="shared" si="0"/>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699"/>
    </row>
    <row r="34" spans="1:28" s="440" customFormat="1" ht="17.5" customHeight="1">
      <c r="A34" s="540"/>
      <c r="B34" s="784"/>
      <c r="C34" s="785"/>
      <c r="D34" s="510">
        <f>SUM(D17:D33)</f>
        <v>23</v>
      </c>
      <c r="E34" s="463"/>
      <c r="F34" s="351"/>
      <c r="G34" s="351">
        <f>SUM(G17:G33)</f>
        <v>63847.98</v>
      </c>
      <c r="H34" s="462"/>
      <c r="I34" s="462"/>
      <c r="J34" s="462"/>
      <c r="K34" s="351">
        <f>SUM(K17:K33)</f>
        <v>5565</v>
      </c>
      <c r="L34" s="351">
        <f>SUM(L17:L33)</f>
        <v>5000</v>
      </c>
      <c r="M34" s="351">
        <f>SUM(M18:M33)</f>
        <v>0</v>
      </c>
      <c r="N34" s="351" t="e">
        <f>SUM(#REF!)</f>
        <v>#REF!</v>
      </c>
      <c r="O34" s="351">
        <f>SUM(O18:O33)</f>
        <v>0</v>
      </c>
      <c r="P34" s="351">
        <f>SUM(P18:P33)</f>
        <v>0</v>
      </c>
      <c r="Q34" s="351" t="e">
        <f>SUM(#REF!)</f>
        <v>#REF!</v>
      </c>
      <c r="R34" s="351">
        <f>SUM(R18:R33)</f>
        <v>0</v>
      </c>
      <c r="S34" s="351">
        <f>SUM(S18:S33)</f>
        <v>0</v>
      </c>
      <c r="T34" s="351"/>
      <c r="U34" s="351">
        <f>SUM(U18:U33)</f>
        <v>0</v>
      </c>
      <c r="V34" s="354">
        <f>SUM(V17:V33)</f>
        <v>30.869</v>
      </c>
      <c r="X34" s="623"/>
    </row>
    <row r="35" spans="1:28" ht="16.5" customHeight="1">
      <c r="A35" s="540"/>
      <c r="B35" s="786"/>
      <c r="C35" s="787"/>
      <c r="D35" s="511"/>
      <c r="E35" s="412"/>
      <c r="F35" s="183" t="s">
        <v>821</v>
      </c>
      <c r="G35" s="180"/>
      <c r="H35" s="442"/>
      <c r="I35" s="442"/>
      <c r="J35" s="442"/>
      <c r="K35" s="184"/>
      <c r="L35" s="180"/>
      <c r="M35" s="414"/>
      <c r="N35" s="413"/>
      <c r="O35" s="413"/>
      <c r="P35" s="413"/>
      <c r="Q35" s="413"/>
      <c r="R35" s="413"/>
      <c r="S35" s="413"/>
      <c r="T35" s="414"/>
      <c r="U35" s="414"/>
      <c r="V35" s="182"/>
    </row>
    <row r="36" spans="1:28" ht="13">
      <c r="A36" s="393" t="s">
        <v>530</v>
      </c>
      <c r="B36" s="394"/>
      <c r="C36" s="444"/>
      <c r="D36" s="512" t="s">
        <v>538</v>
      </c>
      <c r="E36" s="407"/>
      <c r="F36" s="80" t="s">
        <v>83</v>
      </c>
      <c r="G36" s="84"/>
      <c r="H36" s="423" t="s">
        <v>84</v>
      </c>
      <c r="I36" s="446"/>
      <c r="J36" s="175" t="s">
        <v>85</v>
      </c>
      <c r="K36" s="175"/>
      <c r="L36" s="765" t="s">
        <v>86</v>
      </c>
      <c r="M36" s="766"/>
      <c r="N36" s="766"/>
      <c r="O36" s="766"/>
      <c r="P36" s="766"/>
      <c r="Q36" s="766"/>
      <c r="R36" s="766"/>
      <c r="S36" s="766"/>
      <c r="T36" s="766"/>
      <c r="U36" s="766"/>
      <c r="V36" s="767"/>
    </row>
    <row r="37" spans="1:28" ht="13">
      <c r="A37" s="400" t="s">
        <v>531</v>
      </c>
      <c r="C37" s="409"/>
      <c r="D37" s="501" t="s">
        <v>88</v>
      </c>
      <c r="F37" s="768"/>
      <c r="G37" s="769"/>
      <c r="H37" s="400" t="s">
        <v>89</v>
      </c>
      <c r="I37" s="447"/>
      <c r="J37" s="177" t="s">
        <v>90</v>
      </c>
      <c r="K37" s="177"/>
      <c r="L37" s="173"/>
      <c r="V37" s="178"/>
    </row>
    <row r="38" spans="1:28">
      <c r="A38" s="400" t="s">
        <v>532</v>
      </c>
      <c r="C38" s="401"/>
      <c r="F38" s="768"/>
      <c r="G38" s="769"/>
      <c r="H38" s="400"/>
      <c r="I38" s="447"/>
      <c r="J38" s="177" t="s">
        <v>94</v>
      </c>
      <c r="K38" s="177"/>
      <c r="L38" s="173"/>
      <c r="V38" s="178"/>
    </row>
    <row r="39" spans="1:28" ht="12" customHeight="1">
      <c r="A39" s="412"/>
      <c r="B39" s="413"/>
      <c r="C39" s="448"/>
      <c r="D39" s="501" t="s">
        <v>95</v>
      </c>
      <c r="F39" s="768"/>
      <c r="G39" s="769"/>
      <c r="H39" s="400" t="s">
        <v>96</v>
      </c>
      <c r="I39" s="447"/>
      <c r="J39" s="177"/>
      <c r="K39" s="177"/>
      <c r="L39" s="173"/>
      <c r="V39" s="178"/>
    </row>
    <row r="40" spans="1:28" ht="16.5">
      <c r="A40" s="393" t="s">
        <v>97</v>
      </c>
      <c r="B40" s="407"/>
      <c r="C40" s="395"/>
      <c r="D40" s="501" t="s">
        <v>98</v>
      </c>
      <c r="F40" s="88" t="s">
        <v>99</v>
      </c>
      <c r="G40" s="85"/>
      <c r="H40" s="400" t="s">
        <v>89</v>
      </c>
      <c r="I40" s="447"/>
      <c r="J40" s="177" t="s">
        <v>100</v>
      </c>
      <c r="K40" s="177"/>
      <c r="L40" s="173"/>
      <c r="V40" s="178"/>
      <c r="Y40" s="468">
        <v>213797</v>
      </c>
      <c r="Z40" s="468" t="s">
        <v>35</v>
      </c>
      <c r="AA40" s="468" t="s">
        <v>1084</v>
      </c>
      <c r="AB40" s="685">
        <v>2</v>
      </c>
    </row>
    <row r="41" spans="1:28" ht="14.25" customHeight="1">
      <c r="A41" s="400" t="s">
        <v>546</v>
      </c>
      <c r="C41" s="401"/>
      <c r="D41" s="501" t="s">
        <v>101</v>
      </c>
      <c r="F41" s="89"/>
      <c r="G41" s="187"/>
      <c r="H41" s="400" t="s">
        <v>102</v>
      </c>
      <c r="I41" s="447"/>
      <c r="J41" s="177" t="s">
        <v>533</v>
      </c>
      <c r="K41" s="177"/>
      <c r="L41" s="770" t="s">
        <v>104</v>
      </c>
      <c r="M41" s="771"/>
      <c r="N41" s="771"/>
      <c r="O41" s="771"/>
      <c r="P41" s="771"/>
      <c r="Q41" s="771"/>
      <c r="R41" s="771"/>
      <c r="S41" s="771"/>
      <c r="T41" s="771"/>
      <c r="U41" s="771"/>
      <c r="V41" s="772"/>
      <c r="Y41" s="468">
        <v>213797</v>
      </c>
      <c r="Z41" s="468" t="s">
        <v>395</v>
      </c>
      <c r="AA41" s="468" t="s">
        <v>1085</v>
      </c>
      <c r="AB41" s="685">
        <v>4</v>
      </c>
    </row>
    <row r="42" spans="1:28" ht="16.25" customHeight="1">
      <c r="A42" s="412"/>
      <c r="B42" s="413"/>
      <c r="C42" s="414"/>
      <c r="D42" s="513"/>
      <c r="E42" s="413"/>
      <c r="F42" s="778" t="s">
        <v>1191</v>
      </c>
      <c r="G42" s="779"/>
      <c r="H42" s="778" t="s">
        <v>1188</v>
      </c>
      <c r="I42" s="779"/>
      <c r="J42" s="181" t="s">
        <v>105</v>
      </c>
      <c r="K42" s="181"/>
      <c r="L42" s="762" t="s">
        <v>106</v>
      </c>
      <c r="M42" s="763"/>
      <c r="N42" s="763"/>
      <c r="O42" s="763"/>
      <c r="P42" s="763"/>
      <c r="Q42" s="763"/>
      <c r="R42" s="763"/>
      <c r="S42" s="763"/>
      <c r="T42" s="763"/>
      <c r="U42" s="763"/>
      <c r="V42" s="764"/>
      <c r="Y42" s="468">
        <v>213797</v>
      </c>
      <c r="Z42" s="468" t="s">
        <v>562</v>
      </c>
      <c r="AA42" s="468" t="s">
        <v>1079</v>
      </c>
      <c r="AB42" s="685">
        <v>1</v>
      </c>
    </row>
    <row r="43" spans="1:28" ht="18" customHeight="1">
      <c r="Y43" s="468">
        <v>213797</v>
      </c>
      <c r="Z43" s="468" t="s">
        <v>410</v>
      </c>
      <c r="AA43" s="468" t="s">
        <v>1080</v>
      </c>
      <c r="AB43" s="685">
        <v>2</v>
      </c>
    </row>
    <row r="44" spans="1:28" ht="18" customHeight="1">
      <c r="Y44" s="468">
        <v>213797</v>
      </c>
      <c r="Z44" s="468" t="s">
        <v>41</v>
      </c>
      <c r="AA44" s="468" t="s">
        <v>1139</v>
      </c>
      <c r="AB44" s="685">
        <v>2</v>
      </c>
    </row>
    <row r="45" spans="1:28" ht="18" customHeight="1">
      <c r="Y45" s="468"/>
      <c r="Z45" s="468"/>
      <c r="AA45" s="468"/>
      <c r="AB45" s="685"/>
    </row>
    <row r="46" spans="1:28" ht="35" customHeight="1">
      <c r="Y46" s="440"/>
      <c r="Z46" s="440"/>
      <c r="AA46" s="440"/>
      <c r="AB46" s="623">
        <v>33</v>
      </c>
    </row>
    <row r="47" spans="1:28" s="460" customFormat="1" ht="17.25" customHeight="1">
      <c r="A47" s="203" t="s">
        <v>942</v>
      </c>
      <c r="B47" s="169"/>
      <c r="C47" s="203" t="s">
        <v>597</v>
      </c>
      <c r="D47" s="500"/>
      <c r="E47" s="168"/>
      <c r="F47" s="203" t="s">
        <v>936</v>
      </c>
      <c r="G47" s="169"/>
      <c r="H47" s="203" t="s">
        <v>597</v>
      </c>
      <c r="K47" s="225"/>
      <c r="L47" s="225"/>
      <c r="V47" s="226"/>
      <c r="X47" s="624"/>
      <c r="AB47" s="624"/>
    </row>
    <row r="48" spans="1:28" s="460" customFormat="1" ht="17.25" customHeight="1">
      <c r="A48" s="203" t="s">
        <v>943</v>
      </c>
      <c r="B48" s="169"/>
      <c r="C48" s="203" t="s">
        <v>947</v>
      </c>
      <c r="D48" s="500"/>
      <c r="E48" s="168"/>
      <c r="F48" s="203" t="s">
        <v>937</v>
      </c>
      <c r="G48" s="169"/>
      <c r="H48" s="203" t="s">
        <v>947</v>
      </c>
      <c r="K48" s="225"/>
      <c r="L48" s="225"/>
      <c r="V48" s="226"/>
      <c r="X48" s="624"/>
      <c r="AB48" s="624"/>
    </row>
    <row r="49" spans="1:28" s="460" customFormat="1" ht="17.25" customHeight="1">
      <c r="A49" s="203" t="s">
        <v>944</v>
      </c>
      <c r="B49" s="169"/>
      <c r="C49" s="203" t="s">
        <v>947</v>
      </c>
      <c r="D49" s="500"/>
      <c r="E49" s="168"/>
      <c r="F49" s="203" t="s">
        <v>938</v>
      </c>
      <c r="G49" s="169"/>
      <c r="H49" s="203" t="s">
        <v>597</v>
      </c>
      <c r="K49" s="225"/>
      <c r="L49" s="225"/>
      <c r="V49" s="226"/>
      <c r="X49" s="624"/>
      <c r="AB49" s="624"/>
    </row>
    <row r="50" spans="1:28" s="460" customFormat="1" ht="17.25" customHeight="1">
      <c r="A50" s="203" t="s">
        <v>945</v>
      </c>
      <c r="B50" s="169"/>
      <c r="C50" s="203" t="s">
        <v>597</v>
      </c>
      <c r="D50" s="500"/>
      <c r="E50" s="168"/>
      <c r="F50" s="203" t="s">
        <v>939</v>
      </c>
      <c r="G50" s="169"/>
      <c r="H50" s="203" t="s">
        <v>597</v>
      </c>
      <c r="K50" s="225"/>
      <c r="L50" s="225"/>
      <c r="V50" s="226"/>
      <c r="X50" s="624"/>
      <c r="AB50" s="624"/>
    </row>
    <row r="51" spans="1:28" s="460" customFormat="1" ht="17.25" customHeight="1">
      <c r="A51" s="203" t="s">
        <v>946</v>
      </c>
      <c r="B51" s="169"/>
      <c r="C51" s="203" t="s">
        <v>597</v>
      </c>
      <c r="D51" s="500"/>
      <c r="E51" s="168"/>
      <c r="F51" s="203" t="s">
        <v>941</v>
      </c>
      <c r="G51" s="169"/>
      <c r="H51" s="203" t="s">
        <v>597</v>
      </c>
      <c r="K51" s="225"/>
      <c r="L51" s="225"/>
      <c r="V51" s="226"/>
      <c r="X51" s="624"/>
      <c r="AB51" s="624"/>
    </row>
    <row r="52" spans="1:28" ht="20">
      <c r="A52" s="168"/>
      <c r="B52" s="168"/>
      <c r="C52" s="168"/>
      <c r="D52" s="500"/>
      <c r="E52" s="168"/>
      <c r="F52" s="203" t="s">
        <v>940</v>
      </c>
      <c r="H52" s="203" t="s">
        <v>597</v>
      </c>
      <c r="Y52" s="460"/>
      <c r="Z52" s="460"/>
      <c r="AA52" s="460"/>
    </row>
    <row r="53" spans="1:28" ht="20">
      <c r="A53" s="459"/>
      <c r="B53" s="435"/>
      <c r="C53" s="167"/>
      <c r="D53" s="514"/>
      <c r="X53" s="386"/>
      <c r="Y53" s="460"/>
      <c r="Z53" s="460"/>
      <c r="AA53" s="460"/>
      <c r="AB53" s="685"/>
    </row>
    <row r="54" spans="1:28" ht="20">
      <c r="A54" s="450"/>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35"/>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ht="20">
      <c r="A66" s="452"/>
      <c r="B66" s="435"/>
      <c r="C66" s="167"/>
      <c r="D66" s="514"/>
      <c r="X66" s="386"/>
      <c r="Y66" s="460"/>
      <c r="Z66" s="460"/>
      <c r="AA66" s="460"/>
      <c r="AB66" s="685"/>
    </row>
    <row r="67" spans="1:28" s="699" customFormat="1" ht="20">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460"/>
      <c r="Z67" s="460"/>
      <c r="AA67" s="460"/>
    </row>
    <row r="68" spans="1:28" s="699" customFormat="1" ht="20">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460"/>
      <c r="Z68" s="460"/>
      <c r="AA68" s="460"/>
    </row>
    <row r="69" spans="1:28" s="699" customFormat="1" ht="20">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460"/>
      <c r="Z69" s="460"/>
      <c r="AA69" s="460"/>
    </row>
    <row r="70" spans="1:28" s="699"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8" s="699" customFormat="1" ht="14">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8" s="699" customFormat="1" ht="14">
      <c r="A72" s="452"/>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386"/>
      <c r="Z72" s="386"/>
      <c r="AA72" s="386"/>
    </row>
    <row r="73" spans="1:28" s="699" customFormat="1" ht="14">
      <c r="A73" s="452"/>
      <c r="B73" s="435"/>
      <c r="C73" s="167"/>
      <c r="D73" s="514"/>
      <c r="E73" s="386"/>
      <c r="F73" s="169"/>
      <c r="G73" s="169"/>
      <c r="H73" s="386"/>
      <c r="I73" s="386"/>
      <c r="J73" s="386"/>
      <c r="K73" s="169"/>
      <c r="L73" s="169"/>
      <c r="M73" s="386"/>
      <c r="N73" s="386"/>
      <c r="O73" s="386"/>
      <c r="P73" s="386"/>
      <c r="Q73" s="386"/>
      <c r="R73" s="386"/>
      <c r="S73" s="386"/>
      <c r="T73" s="386"/>
      <c r="U73" s="386"/>
      <c r="V73" s="170"/>
      <c r="W73" s="386"/>
      <c r="X73" s="386"/>
      <c r="Y73" s="386"/>
      <c r="Z73" s="386"/>
      <c r="AA73" s="386"/>
    </row>
    <row r="74" spans="1:28" s="699" customFormat="1" ht="14">
      <c r="A74" s="435"/>
      <c r="B74" s="435"/>
      <c r="C74" s="167"/>
      <c r="D74" s="514"/>
      <c r="E74" s="386"/>
      <c r="F74" s="169"/>
      <c r="G74" s="169"/>
      <c r="H74" s="386"/>
      <c r="I74" s="386"/>
      <c r="J74" s="386"/>
      <c r="K74" s="169"/>
      <c r="L74" s="169"/>
      <c r="M74" s="386"/>
      <c r="N74" s="386"/>
      <c r="O74" s="386"/>
      <c r="P74" s="386"/>
      <c r="Q74" s="386"/>
      <c r="R74" s="386"/>
      <c r="S74" s="386"/>
      <c r="T74" s="386"/>
      <c r="U74" s="386"/>
      <c r="V74" s="170"/>
      <c r="W74" s="386"/>
      <c r="X74" s="386"/>
      <c r="Y74" s="386"/>
      <c r="Z74" s="386"/>
      <c r="AA74" s="386"/>
    </row>
    <row r="75" spans="1:28" s="699"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X75" s="632"/>
      <c r="Y75" s="386"/>
      <c r="Z75" s="386"/>
      <c r="AA75" s="386"/>
    </row>
    <row r="76" spans="1:28" s="699"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8" s="699"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8" s="699"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8" s="699"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8" s="699"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699"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699"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699"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699"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row r="85" spans="1:27" s="699" customFormat="1" ht="14">
      <c r="A85" s="386"/>
      <c r="B85" s="435"/>
      <c r="C85" s="167"/>
      <c r="D85" s="514"/>
      <c r="E85" s="386"/>
      <c r="F85" s="169"/>
      <c r="G85" s="169"/>
      <c r="H85" s="386"/>
      <c r="I85" s="386"/>
      <c r="J85" s="386"/>
      <c r="K85" s="169"/>
      <c r="L85" s="169"/>
      <c r="M85" s="386"/>
      <c r="N85" s="386"/>
      <c r="O85" s="386"/>
      <c r="P85" s="386"/>
      <c r="Q85" s="386"/>
      <c r="R85" s="386"/>
      <c r="S85" s="386"/>
      <c r="T85" s="386"/>
      <c r="U85" s="386"/>
      <c r="V85" s="170"/>
      <c r="W85" s="386"/>
      <c r="Y85" s="386"/>
      <c r="Z85" s="386"/>
      <c r="AA85" s="386"/>
    </row>
    <row r="86" spans="1:27" s="699" customFormat="1" ht="14">
      <c r="A86" s="386"/>
      <c r="B86" s="435"/>
      <c r="C86" s="167"/>
      <c r="D86" s="514"/>
      <c r="E86" s="386"/>
      <c r="F86" s="169"/>
      <c r="G86" s="169"/>
      <c r="H86" s="386"/>
      <c r="I86" s="386"/>
      <c r="J86" s="386"/>
      <c r="K86" s="169"/>
      <c r="L86" s="169"/>
      <c r="M86" s="386"/>
      <c r="N86" s="386"/>
      <c r="O86" s="386"/>
      <c r="P86" s="386"/>
      <c r="Q86" s="386"/>
      <c r="R86" s="386"/>
      <c r="S86" s="386"/>
      <c r="T86" s="386"/>
      <c r="U86" s="386"/>
      <c r="V86" s="170"/>
      <c r="W86" s="386"/>
      <c r="Y86" s="386"/>
      <c r="Z86" s="386"/>
      <c r="AA86" s="386"/>
    </row>
  </sheetData>
  <mergeCells count="9">
    <mergeCell ref="F42:G42"/>
    <mergeCell ref="H42:I42"/>
    <mergeCell ref="L42:V42"/>
    <mergeCell ref="B34:C35"/>
    <mergeCell ref="L36:V36"/>
    <mergeCell ref="F37:G37"/>
    <mergeCell ref="F38:G38"/>
    <mergeCell ref="F39:G39"/>
    <mergeCell ref="L41:V41"/>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DB965-9565-49A5-A658-11954273B62C}">
  <sheetPr>
    <pageSetUpPr fitToPage="1"/>
  </sheetPr>
  <dimension ref="A1:AB84"/>
  <sheetViews>
    <sheetView topLeftCell="A15" zoomScale="70" zoomScaleNormal="70" zoomScaleSheetLayoutView="115" workbookViewId="0">
      <selection activeCell="J19" sqref="J19"/>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01" customWidth="1"/>
    <col min="25" max="25" width="8.90625" style="386" customWidth="1"/>
    <col min="26" max="26" width="11.6328125" style="386" bestFit="1" customWidth="1"/>
    <col min="27" max="27" width="42" style="386" bestFit="1" customWidth="1"/>
    <col min="28" max="28" width="7.90625" style="701"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00"/>
      <c r="I10" s="701"/>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70"/>
      <c r="E18" s="312"/>
      <c r="F18" s="325" t="str">
        <f>IF(D18="","",VLOOKUP(B18,Data!$B$5:$L$502,11,FALSE))</f>
        <v/>
      </c>
      <c r="G18" s="326" t="str">
        <f>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01"/>
    </row>
    <row r="19" spans="1:28" s="468" customFormat="1" ht="19.25" customHeight="1">
      <c r="A19" s="540">
        <v>1</v>
      </c>
      <c r="B19" s="584" t="s">
        <v>355</v>
      </c>
      <c r="C19" s="324" t="str">
        <f>IF(D19="","",VLOOKUP(B19,Data!$B$5:$L$502,2,FALSE))</f>
        <v>ZF42500</v>
      </c>
      <c r="D19" s="485">
        <v>6</v>
      </c>
      <c r="E19" s="525" t="s">
        <v>528</v>
      </c>
      <c r="F19" s="325">
        <f>IF(D19="","",VLOOKUP(B19,Data!$B$5:$L$502,11,FALSE))</f>
        <v>2302.7199999999998</v>
      </c>
      <c r="G19" s="326">
        <f>IF(D19&gt;0,D19*F19,"-")</f>
        <v>13816.32</v>
      </c>
      <c r="H19" s="327" t="str">
        <f>IF(D19="","",VLOOKUP(B19,Data!$B$5:$D$502,3,FALSE))</f>
        <v>C/T</v>
      </c>
      <c r="I19" s="327" t="str">
        <f>IF(D19="","",VLOOKUP(B19,Data!$B$5:$M$502,12,FALSE))</f>
        <v>Indonesia</v>
      </c>
      <c r="J19" s="356" t="s">
        <v>1163</v>
      </c>
      <c r="K19" s="325">
        <f>IF(D19="","",VLOOKUP(B19,Data!$B$5:$E$502,4,FALSE)*D19)</f>
        <v>1602</v>
      </c>
      <c r="L19" s="325">
        <f>IF(D19="","",VLOOKUP(B19,Data!$B$5:$F$502,5,FALSE)*D19)</f>
        <v>1452</v>
      </c>
      <c r="M19" s="357"/>
      <c r="N19" s="358"/>
      <c r="O19" s="359"/>
      <c r="P19" s="360"/>
      <c r="Q19" s="359"/>
      <c r="R19" s="359"/>
      <c r="S19" s="360"/>
      <c r="T19" s="361"/>
      <c r="U19" s="360"/>
      <c r="V19" s="334">
        <f>IF(D19="","",VLOOKUP(B19,Data!$B$5:$J$502,9,FALSE)*D19)</f>
        <v>8.9280000000000008</v>
      </c>
      <c r="X19" s="701"/>
      <c r="Y19" s="468">
        <v>212904</v>
      </c>
      <c r="Z19" s="468" t="s">
        <v>410</v>
      </c>
      <c r="AA19" s="468" t="s">
        <v>1080</v>
      </c>
      <c r="AB19" s="685">
        <v>1</v>
      </c>
    </row>
    <row r="20" spans="1:28" s="468" customFormat="1" ht="19.25" customHeight="1">
      <c r="A20" s="540">
        <v>2</v>
      </c>
      <c r="B20" s="584" t="s">
        <v>27</v>
      </c>
      <c r="C20" s="324" t="str">
        <f>IF(D20="","",VLOOKUP(B20,Data!$B$5:$L$502,2,FALSE))</f>
        <v>ZJ73750</v>
      </c>
      <c r="D20" s="485">
        <v>4</v>
      </c>
      <c r="E20" s="525"/>
      <c r="F20" s="325">
        <f>IF(D20="","",VLOOKUP(B20,Data!$B$5:$L$502,11,FALSE))</f>
        <v>2662.91</v>
      </c>
      <c r="G20" s="326">
        <f>IF(D20&gt;0,D20*F20,"-")</f>
        <v>10651.64</v>
      </c>
      <c r="H20" s="327" t="str">
        <f>IF(D20="","",VLOOKUP(B20,Data!$B$5:$D$502,3,FALSE))</f>
        <v>C/T</v>
      </c>
      <c r="I20" s="327" t="str">
        <f>IF(D20="","",VLOOKUP(B20,Data!$B$5:$M$502,12,FALSE))</f>
        <v>Indonesia</v>
      </c>
      <c r="J20" s="356" t="s">
        <v>1163</v>
      </c>
      <c r="K20" s="325">
        <f>IF(D20="","",VLOOKUP(B20,Data!$B$5:$E$502,4,FALSE)*D20)</f>
        <v>1068</v>
      </c>
      <c r="L20" s="325">
        <f>IF(D20="","",VLOOKUP(B20,Data!$B$5:$F$502,5,FALSE)*D20)</f>
        <v>968</v>
      </c>
      <c r="M20" s="357"/>
      <c r="N20" s="358"/>
      <c r="O20" s="359"/>
      <c r="P20" s="360"/>
      <c r="Q20" s="359"/>
      <c r="R20" s="359"/>
      <c r="S20" s="360"/>
      <c r="T20" s="361"/>
      <c r="U20" s="360"/>
      <c r="V20" s="334">
        <f>IF(D20="","",VLOOKUP(B20,Data!$B$5:$J$502,9,FALSE)*D20)</f>
        <v>5.952</v>
      </c>
      <c r="X20" s="701"/>
      <c r="Y20" s="468">
        <v>212904</v>
      </c>
      <c r="Z20" s="468" t="s">
        <v>410</v>
      </c>
      <c r="AA20" s="468" t="s">
        <v>1080</v>
      </c>
      <c r="AB20" s="685">
        <v>1</v>
      </c>
    </row>
    <row r="21" spans="1:28" s="468" customFormat="1" ht="19.25" customHeight="1">
      <c r="A21" s="540">
        <v>3</v>
      </c>
      <c r="B21" s="584" t="s">
        <v>28</v>
      </c>
      <c r="C21" s="324" t="str">
        <f>IF(D21="","",VLOOKUP(B21,Data!$B$5:$L$502,2,FALSE))</f>
        <v>ZJ73760</v>
      </c>
      <c r="D21" s="485">
        <v>3</v>
      </c>
      <c r="E21" s="525" t="s">
        <v>529</v>
      </c>
      <c r="F21" s="325">
        <f>IF(D21="","",VLOOKUP(B21,Data!$B$5:$L$502,11,FALSE))</f>
        <v>2671.97</v>
      </c>
      <c r="G21" s="326">
        <f>IF(D21&gt;0,D21*F21,"-")</f>
        <v>8015.91</v>
      </c>
      <c r="H21" s="327" t="str">
        <f>IF(D21="","",VLOOKUP(B21,Data!$B$5:$D$502,3,FALSE))</f>
        <v>C/T</v>
      </c>
      <c r="I21" s="327" t="str">
        <f>IF(D21="","",VLOOKUP(B21,Data!$B$5:$M$502,12,FALSE))</f>
        <v>Indonesia</v>
      </c>
      <c r="J21" s="356" t="s">
        <v>1163</v>
      </c>
      <c r="K21" s="325">
        <f>IF(D21="","",VLOOKUP(B21,Data!$B$5:$E$502,4,FALSE)*D21)</f>
        <v>801</v>
      </c>
      <c r="L21" s="325">
        <f>IF(D21="","",VLOOKUP(B21,Data!$B$5:$F$502,5,FALSE)*D21)</f>
        <v>726</v>
      </c>
      <c r="M21" s="357"/>
      <c r="N21" s="358"/>
      <c r="O21" s="359"/>
      <c r="P21" s="360"/>
      <c r="Q21" s="359"/>
      <c r="R21" s="359"/>
      <c r="S21" s="360"/>
      <c r="T21" s="361"/>
      <c r="U21" s="360"/>
      <c r="V21" s="334">
        <f>IF(D21="","",VLOOKUP(B21,Data!$B$5:$J$502,9,FALSE)*D21)</f>
        <v>4.4640000000000004</v>
      </c>
      <c r="X21" s="701"/>
      <c r="Y21" s="468">
        <v>212904</v>
      </c>
      <c r="Z21" s="468" t="s">
        <v>410</v>
      </c>
      <c r="AA21" s="468" t="s">
        <v>1080</v>
      </c>
      <c r="AB21" s="685">
        <v>1</v>
      </c>
    </row>
    <row r="22" spans="1:28" s="468" customFormat="1" ht="19.25" customHeight="1">
      <c r="A22" s="540">
        <v>4</v>
      </c>
      <c r="B22" s="584" t="s">
        <v>398</v>
      </c>
      <c r="C22" s="324" t="str">
        <f>IF(D22="","",VLOOKUP(B22,Data!$B$5:$L$502,2,FALSE))</f>
        <v>ZW44790</v>
      </c>
      <c r="D22" s="485">
        <v>4</v>
      </c>
      <c r="E22" s="312"/>
      <c r="F22" s="325">
        <f>IF(D22="","",VLOOKUP(B22,Data!$B$5:$L$502,11,FALSE))</f>
        <v>2531</v>
      </c>
      <c r="G22" s="326">
        <f>IF(D22&gt;0,D22*F22,"-")</f>
        <v>10124</v>
      </c>
      <c r="H22" s="327" t="str">
        <f>IF(D22="","",VLOOKUP(B22,Data!$B$5:$D$502,3,FALSE))</f>
        <v>C/T</v>
      </c>
      <c r="I22" s="327" t="str">
        <f>IF(D22="","",VLOOKUP(B22,Data!$B$5:$M$502,12,FALSE))</f>
        <v>Indonesia</v>
      </c>
      <c r="J22" s="356" t="s">
        <v>1163</v>
      </c>
      <c r="K22" s="325">
        <f>IF(D22="","",VLOOKUP(B22,Data!$B$5:$E$502,4,FALSE)*D22)</f>
        <v>1068</v>
      </c>
      <c r="L22" s="325">
        <f>IF(D22="","",VLOOKUP(B22,Data!$B$5:$F$502,5,FALSE)*D22)</f>
        <v>968</v>
      </c>
      <c r="M22" s="357"/>
      <c r="N22" s="358"/>
      <c r="O22" s="359"/>
      <c r="P22" s="360"/>
      <c r="Q22" s="359"/>
      <c r="R22" s="359"/>
      <c r="S22" s="360"/>
      <c r="T22" s="361"/>
      <c r="U22" s="360"/>
      <c r="V22" s="334">
        <f>IF(D22="","",VLOOKUP(B22,Data!$B$5:$J$502,9,FALSE)*D22)</f>
        <v>5.952</v>
      </c>
      <c r="X22" s="701"/>
      <c r="Y22" s="468">
        <v>212904</v>
      </c>
      <c r="Z22" s="468" t="s">
        <v>410</v>
      </c>
      <c r="AA22" s="468" t="s">
        <v>1080</v>
      </c>
      <c r="AB22" s="685">
        <v>1</v>
      </c>
    </row>
    <row r="23" spans="1:28" s="468" customFormat="1" ht="19.25" customHeight="1">
      <c r="A23" s="540"/>
      <c r="B23" s="672" t="s">
        <v>1179</v>
      </c>
      <c r="C23" s="324" t="str">
        <f>IF(D23="","",VLOOKUP(B23,Data!$B$5:$L$502,2,FALSE))</f>
        <v/>
      </c>
      <c r="D23" s="381"/>
      <c r="E23" s="312" t="s">
        <v>982</v>
      </c>
      <c r="F23" s="325" t="str">
        <f>IF(D23="","",VLOOKUP(B23,Data!$B$5:$L$502,11,FALSE))</f>
        <v/>
      </c>
      <c r="G23" s="326"/>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701"/>
      <c r="Y23" s="468">
        <v>212904</v>
      </c>
      <c r="Z23" s="468" t="s">
        <v>888</v>
      </c>
      <c r="AA23" s="468" t="s">
        <v>1077</v>
      </c>
      <c r="AB23" s="685">
        <v>8</v>
      </c>
    </row>
    <row r="24" spans="1:28" s="468" customFormat="1" ht="19.25" customHeight="1">
      <c r="A24" s="540">
        <v>5</v>
      </c>
      <c r="B24" s="584" t="s">
        <v>409</v>
      </c>
      <c r="C24" s="324" t="str">
        <f>IF(D24="","",VLOOKUP(B24,Data!$B$5:$L$502,2,FALSE))</f>
        <v>ZU62650</v>
      </c>
      <c r="D24" s="485">
        <v>7</v>
      </c>
      <c r="E24" s="525"/>
      <c r="F24" s="325">
        <f>IF(D24="","",VLOOKUP(B24,Data!$B$5:$L$502,11,FALSE))</f>
        <v>6876.72</v>
      </c>
      <c r="G24" s="326">
        <f t="shared" ref="G24:G31" si="0">IF(D24&gt;0,D24*F24,"-")</f>
        <v>48137.04</v>
      </c>
      <c r="H24" s="327" t="str">
        <f>IF(D24="","",VLOOKUP(B24,Data!$B$5:$D$502,3,FALSE))</f>
        <v>C/T</v>
      </c>
      <c r="I24" s="327" t="str">
        <f>IF(D24="","",VLOOKUP(B24,Data!$B$5:$M$502,12,FALSE))</f>
        <v>Indonesia</v>
      </c>
      <c r="J24" s="356" t="s">
        <v>1180</v>
      </c>
      <c r="K24" s="325">
        <f>IF(D24="","",VLOOKUP(B24,Data!$B$5:$E$502,4,FALSE)*D24)</f>
        <v>2366</v>
      </c>
      <c r="L24" s="325">
        <f>IF(D24="","",VLOOKUP(B24,Data!$B$5:$F$502,5,FALSE)*D24)</f>
        <v>2128</v>
      </c>
      <c r="M24" s="357"/>
      <c r="N24" s="358"/>
      <c r="O24" s="359"/>
      <c r="P24" s="360"/>
      <c r="Q24" s="359"/>
      <c r="R24" s="359"/>
      <c r="S24" s="360"/>
      <c r="T24" s="361"/>
      <c r="U24" s="360"/>
      <c r="V24" s="334">
        <f>IF(D24="","",VLOOKUP(B24,Data!$B$5:$J$502,9,FALSE)*D24)</f>
        <v>12.641999999999999</v>
      </c>
      <c r="X24" s="701"/>
      <c r="Y24" s="468">
        <v>212904</v>
      </c>
      <c r="Z24" s="468" t="s">
        <v>410</v>
      </c>
      <c r="AA24" s="468" t="s">
        <v>1080</v>
      </c>
      <c r="AB24" s="685">
        <v>1</v>
      </c>
    </row>
    <row r="25" spans="1:28" s="468" customFormat="1" ht="19.25" customHeight="1">
      <c r="A25" s="540">
        <v>6</v>
      </c>
      <c r="B25" s="584" t="s">
        <v>330</v>
      </c>
      <c r="C25" s="324" t="str">
        <f>IF(D25="","",VLOOKUP(B25,Data!$B$5:$L$502,2,FALSE))</f>
        <v>ZV78120</v>
      </c>
      <c r="D25" s="485">
        <v>1</v>
      </c>
      <c r="E25" s="312"/>
      <c r="F25" s="325">
        <f>IF(D25="","",VLOOKUP(B25,Data!$B$5:$L$502,11,FALSE))</f>
        <v>8032.52</v>
      </c>
      <c r="G25" s="326">
        <f t="shared" si="0"/>
        <v>8032.52</v>
      </c>
      <c r="H25" s="327" t="str">
        <f>IF(D25="","",VLOOKUP(B25,Data!$B$5:$D$502,3,FALSE))</f>
        <v>C/T</v>
      </c>
      <c r="I25" s="327" t="str">
        <f>IF(D25="","",VLOOKUP(B25,Data!$B$5:$M$502,12,FALSE))</f>
        <v>Indonesia</v>
      </c>
      <c r="J25" s="356" t="s">
        <v>1180</v>
      </c>
      <c r="K25" s="325">
        <f>IF(D25="","",VLOOKUP(B25,Data!$B$5:$E$502,4,FALSE)*D25)</f>
        <v>345</v>
      </c>
      <c r="L25" s="325">
        <f>IF(D25="","",VLOOKUP(B25,Data!$B$5:$F$502,5,FALSE)*D25)</f>
        <v>304</v>
      </c>
      <c r="M25" s="357"/>
      <c r="N25" s="358"/>
      <c r="O25" s="359"/>
      <c r="P25" s="360"/>
      <c r="Q25" s="359"/>
      <c r="R25" s="359"/>
      <c r="S25" s="360"/>
      <c r="T25" s="361"/>
      <c r="U25" s="360"/>
      <c r="V25" s="334">
        <f>IF(D25="","",VLOOKUP(B25,Data!$B$5:$J$502,9,FALSE)*D25)</f>
        <v>1.806</v>
      </c>
      <c r="X25" s="701"/>
      <c r="Y25" s="468">
        <v>212904</v>
      </c>
      <c r="Z25" s="468" t="s">
        <v>410</v>
      </c>
      <c r="AA25" s="468" t="s">
        <v>1080</v>
      </c>
      <c r="AB25" s="685">
        <v>1</v>
      </c>
    </row>
    <row r="26" spans="1:28" s="468" customFormat="1" ht="19.25" customHeight="1">
      <c r="A26" s="540">
        <v>7</v>
      </c>
      <c r="B26" s="584" t="s">
        <v>361</v>
      </c>
      <c r="C26" s="324" t="str">
        <f>IF(D26="","",VLOOKUP(B26,Data!$B$5:$L$502,2,FALSE))</f>
        <v>WQ78290</v>
      </c>
      <c r="D26" s="485">
        <v>20</v>
      </c>
      <c r="E26" s="312"/>
      <c r="F26" s="325">
        <f>IF(D26="","",VLOOKUP(B26,Data!$B$5:$L$502,11,FALSE))</f>
        <v>4283.7299999999996</v>
      </c>
      <c r="G26" s="326">
        <f t="shared" si="0"/>
        <v>85674.599999999991</v>
      </c>
      <c r="H26" s="327" t="str">
        <f>IF(D26="","",VLOOKUP(B26,Data!$B$5:$D$502,3,FALSE))</f>
        <v>C/T</v>
      </c>
      <c r="I26" s="327" t="str">
        <f>IF(D26="","",VLOOKUP(B26,Data!$B$5:$M$502,12,FALSE))</f>
        <v>Indonesia</v>
      </c>
      <c r="J26" s="356" t="s">
        <v>1180</v>
      </c>
      <c r="K26" s="325">
        <f>IF(D26="","",VLOOKUP(B26,Data!$B$5:$E$502,4,FALSE)*D26)</f>
        <v>6100</v>
      </c>
      <c r="L26" s="325">
        <f>IF(D26="","",VLOOKUP(B26,Data!$B$5:$F$502,5,FALSE)*D26)</f>
        <v>5380</v>
      </c>
      <c r="M26" s="357"/>
      <c r="N26" s="358"/>
      <c r="O26" s="359"/>
      <c r="P26" s="360"/>
      <c r="Q26" s="359"/>
      <c r="R26" s="359"/>
      <c r="S26" s="360"/>
      <c r="T26" s="361"/>
      <c r="U26" s="360"/>
      <c r="V26" s="334">
        <f>IF(D26="","",VLOOKUP(B26,Data!$B$5:$J$502,9,FALSE)*D26)</f>
        <v>30.68</v>
      </c>
      <c r="X26" s="701"/>
      <c r="Y26" s="468">
        <v>212904</v>
      </c>
      <c r="Z26" s="468" t="s">
        <v>410</v>
      </c>
      <c r="AA26" s="468" t="s">
        <v>1080</v>
      </c>
      <c r="AB26" s="685">
        <v>1</v>
      </c>
    </row>
    <row r="27" spans="1:28" s="468" customFormat="1" ht="19.25" customHeight="1">
      <c r="A27" s="540"/>
      <c r="B27" s="584"/>
      <c r="C27" s="324" t="str">
        <f>IF(D27="","",VLOOKUP(B27,Data!$B$5:$L$502,2,FALSE))</f>
        <v/>
      </c>
      <c r="D27" s="485"/>
      <c r="E27" s="312"/>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701"/>
      <c r="Y27" s="468">
        <v>212904</v>
      </c>
      <c r="Z27" s="468" t="s">
        <v>410</v>
      </c>
      <c r="AA27" s="468" t="s">
        <v>1080</v>
      </c>
      <c r="AB27" s="685">
        <v>1</v>
      </c>
    </row>
    <row r="28" spans="1:28" s="468" customFormat="1" ht="19.25" customHeight="1">
      <c r="A28" s="540"/>
      <c r="B28" s="584"/>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01"/>
      <c r="Y28" s="468">
        <v>212904</v>
      </c>
      <c r="Z28" s="468" t="s">
        <v>410</v>
      </c>
      <c r="AA28" s="468" t="s">
        <v>1080</v>
      </c>
      <c r="AB28" s="685">
        <v>1</v>
      </c>
    </row>
    <row r="29" spans="1:28" s="468" customFormat="1" ht="19.25" customHeight="1">
      <c r="A29" s="540"/>
      <c r="B29" s="584"/>
      <c r="C29" s="324" t="str">
        <f>IF(D29="","",VLOOKUP(B29,Data!$B$5:$L$502,2,FALSE))</f>
        <v/>
      </c>
      <c r="D29" s="485"/>
      <c r="E29" s="312"/>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701"/>
      <c r="Y29" s="468">
        <v>212904</v>
      </c>
      <c r="Z29" s="468" t="s">
        <v>410</v>
      </c>
      <c r="AA29" s="468" t="s">
        <v>1080</v>
      </c>
      <c r="AB29" s="685">
        <v>1</v>
      </c>
    </row>
    <row r="30" spans="1:28" s="468" customFormat="1" ht="19.25" customHeight="1">
      <c r="A30" s="540"/>
      <c r="B30" s="584"/>
      <c r="C30" s="324" t="str">
        <f>IF(D30="","",VLOOKUP(B30,Data!$B$5:$L$502,2,FALSE))</f>
        <v/>
      </c>
      <c r="D30" s="485"/>
      <c r="E30" s="312"/>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701"/>
      <c r="Y30" s="468">
        <v>212904</v>
      </c>
      <c r="Z30" s="468" t="s">
        <v>410</v>
      </c>
      <c r="AA30" s="468" t="s">
        <v>1080</v>
      </c>
      <c r="AB30" s="685">
        <v>1</v>
      </c>
    </row>
    <row r="31" spans="1:28" s="468" customFormat="1" ht="19.25" customHeight="1">
      <c r="A31" s="540"/>
      <c r="B31" s="499"/>
      <c r="C31" s="324" t="str">
        <f>IF(D31="","",VLOOKUP(B31,Data!$B$5:$L$502,2,FALSE))</f>
        <v/>
      </c>
      <c r="D31" s="485"/>
      <c r="E31" s="312"/>
      <c r="F31" s="325" t="str">
        <f>IF(D31="","",VLOOKUP(B31,Data!$B$5:$L$502,11,FALSE))</f>
        <v/>
      </c>
      <c r="G31" s="326" t="str">
        <f t="shared" si="0"/>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701"/>
    </row>
    <row r="32" spans="1:28" s="440" customFormat="1" ht="17.5" customHeight="1">
      <c r="A32" s="540"/>
      <c r="B32" s="784" t="s">
        <v>1194</v>
      </c>
      <c r="C32" s="785"/>
      <c r="D32" s="510">
        <f>SUM(D17:D31)</f>
        <v>45</v>
      </c>
      <c r="E32" s="463"/>
      <c r="F32" s="351"/>
      <c r="G32" s="351">
        <f>SUM(G17:G31)</f>
        <v>184452.03</v>
      </c>
      <c r="H32" s="462"/>
      <c r="I32" s="462"/>
      <c r="J32" s="462"/>
      <c r="K32" s="351">
        <f>SUM(K17:K31)</f>
        <v>13350</v>
      </c>
      <c r="L32" s="351">
        <f>SUM(L17:L31)</f>
        <v>11926</v>
      </c>
      <c r="M32" s="351">
        <f>SUM(M18:M31)</f>
        <v>0</v>
      </c>
      <c r="N32" s="351" t="e">
        <f>SUM(#REF!)</f>
        <v>#REF!</v>
      </c>
      <c r="O32" s="351">
        <f>SUM(O18:O31)</f>
        <v>0</v>
      </c>
      <c r="P32" s="351">
        <f>SUM(P18:P31)</f>
        <v>0</v>
      </c>
      <c r="Q32" s="351" t="e">
        <f>SUM(#REF!)</f>
        <v>#REF!</v>
      </c>
      <c r="R32" s="351">
        <f>SUM(R18:R31)</f>
        <v>0</v>
      </c>
      <c r="S32" s="351">
        <f>SUM(S18:S31)</f>
        <v>0</v>
      </c>
      <c r="T32" s="351"/>
      <c r="U32" s="351">
        <f>SUM(U18:U31)</f>
        <v>0</v>
      </c>
      <c r="V32" s="354">
        <f>SUM(V17:V31)</f>
        <v>70.424000000000007</v>
      </c>
      <c r="X32" s="623"/>
    </row>
    <row r="33" spans="1:28" ht="16.5" customHeight="1">
      <c r="A33" s="540"/>
      <c r="B33" s="786"/>
      <c r="C33" s="787"/>
      <c r="D33" s="511"/>
      <c r="E33" s="412"/>
      <c r="F33" s="183" t="s">
        <v>821</v>
      </c>
      <c r="G33" s="180"/>
      <c r="H33" s="442"/>
      <c r="I33" s="442"/>
      <c r="J33" s="442"/>
      <c r="K33" s="184"/>
      <c r="L33" s="180"/>
      <c r="M33" s="414"/>
      <c r="N33" s="413"/>
      <c r="O33" s="413"/>
      <c r="P33" s="413"/>
      <c r="Q33" s="413"/>
      <c r="R33" s="413"/>
      <c r="S33" s="413"/>
      <c r="T33" s="414"/>
      <c r="U33" s="414"/>
      <c r="V33" s="182"/>
    </row>
    <row r="34" spans="1:28" ht="13">
      <c r="A34" s="393" t="s">
        <v>530</v>
      </c>
      <c r="B34" s="394"/>
      <c r="C34" s="444"/>
      <c r="D34" s="512" t="s">
        <v>538</v>
      </c>
      <c r="E34" s="407"/>
      <c r="F34" s="80" t="s">
        <v>83</v>
      </c>
      <c r="G34" s="84"/>
      <c r="H34" s="423" t="s">
        <v>84</v>
      </c>
      <c r="I34" s="446"/>
      <c r="J34" s="175" t="s">
        <v>85</v>
      </c>
      <c r="K34" s="175"/>
      <c r="L34" s="765" t="s">
        <v>86</v>
      </c>
      <c r="M34" s="766"/>
      <c r="N34" s="766"/>
      <c r="O34" s="766"/>
      <c r="P34" s="766"/>
      <c r="Q34" s="766"/>
      <c r="R34" s="766"/>
      <c r="S34" s="766"/>
      <c r="T34" s="766"/>
      <c r="U34" s="766"/>
      <c r="V34" s="767"/>
    </row>
    <row r="35" spans="1:28" ht="13">
      <c r="A35" s="400" t="s">
        <v>531</v>
      </c>
      <c r="C35" s="409"/>
      <c r="D35" s="501" t="s">
        <v>88</v>
      </c>
      <c r="F35" s="768"/>
      <c r="G35" s="769"/>
      <c r="H35" s="400" t="s">
        <v>89</v>
      </c>
      <c r="I35" s="447"/>
      <c r="J35" s="177" t="s">
        <v>90</v>
      </c>
      <c r="K35" s="177"/>
      <c r="L35" s="173"/>
      <c r="V35" s="178"/>
    </row>
    <row r="36" spans="1:28">
      <c r="A36" s="400" t="s">
        <v>532</v>
      </c>
      <c r="C36" s="401"/>
      <c r="F36" s="768"/>
      <c r="G36" s="769"/>
      <c r="H36" s="400"/>
      <c r="I36" s="447"/>
      <c r="J36" s="177" t="s">
        <v>94</v>
      </c>
      <c r="K36" s="177"/>
      <c r="L36" s="173"/>
      <c r="V36" s="178"/>
    </row>
    <row r="37" spans="1:28" ht="12" customHeight="1">
      <c r="A37" s="412"/>
      <c r="B37" s="413"/>
      <c r="C37" s="448"/>
      <c r="D37" s="501" t="s">
        <v>95</v>
      </c>
      <c r="F37" s="768"/>
      <c r="G37" s="769"/>
      <c r="H37" s="400" t="s">
        <v>96</v>
      </c>
      <c r="I37" s="447"/>
      <c r="J37" s="177"/>
      <c r="K37" s="177"/>
      <c r="L37" s="173"/>
      <c r="V37" s="178"/>
    </row>
    <row r="38" spans="1:28" ht="16.5">
      <c r="A38" s="393" t="s">
        <v>97</v>
      </c>
      <c r="B38" s="407"/>
      <c r="C38" s="395"/>
      <c r="D38" s="501" t="s">
        <v>98</v>
      </c>
      <c r="F38" s="88" t="s">
        <v>99</v>
      </c>
      <c r="G38" s="85"/>
      <c r="H38" s="400" t="s">
        <v>89</v>
      </c>
      <c r="I38" s="447"/>
      <c r="J38" s="177" t="s">
        <v>100</v>
      </c>
      <c r="K38" s="177"/>
      <c r="L38" s="173"/>
      <c r="V38" s="178"/>
      <c r="Y38" s="468">
        <v>213797</v>
      </c>
      <c r="Z38" s="468" t="s">
        <v>35</v>
      </c>
      <c r="AA38" s="468" t="s">
        <v>1084</v>
      </c>
      <c r="AB38" s="685">
        <v>2</v>
      </c>
    </row>
    <row r="39" spans="1:28" ht="14.25" customHeight="1">
      <c r="A39" s="400" t="s">
        <v>546</v>
      </c>
      <c r="C39" s="401"/>
      <c r="D39" s="501" t="s">
        <v>101</v>
      </c>
      <c r="F39" s="89"/>
      <c r="G39" s="187"/>
      <c r="H39" s="400" t="s">
        <v>102</v>
      </c>
      <c r="I39" s="447"/>
      <c r="J39" s="177" t="s">
        <v>533</v>
      </c>
      <c r="K39" s="177"/>
      <c r="L39" s="770" t="s">
        <v>104</v>
      </c>
      <c r="M39" s="771"/>
      <c r="N39" s="771"/>
      <c r="O39" s="771"/>
      <c r="P39" s="771"/>
      <c r="Q39" s="771"/>
      <c r="R39" s="771"/>
      <c r="S39" s="771"/>
      <c r="T39" s="771"/>
      <c r="U39" s="771"/>
      <c r="V39" s="772"/>
      <c r="Y39" s="468">
        <v>213797</v>
      </c>
      <c r="Z39" s="468" t="s">
        <v>395</v>
      </c>
      <c r="AA39" s="468" t="s">
        <v>1085</v>
      </c>
      <c r="AB39" s="685">
        <v>4</v>
      </c>
    </row>
    <row r="40" spans="1:28" ht="16.25" customHeight="1">
      <c r="A40" s="412"/>
      <c r="B40" s="413"/>
      <c r="C40" s="414"/>
      <c r="D40" s="513"/>
      <c r="E40" s="413"/>
      <c r="F40" s="778" t="s">
        <v>1193</v>
      </c>
      <c r="G40" s="779"/>
      <c r="H40" s="778" t="s">
        <v>1192</v>
      </c>
      <c r="I40" s="779"/>
      <c r="J40" s="181" t="s">
        <v>105</v>
      </c>
      <c r="K40" s="181"/>
      <c r="L40" s="762" t="s">
        <v>106</v>
      </c>
      <c r="M40" s="763"/>
      <c r="N40" s="763"/>
      <c r="O40" s="763"/>
      <c r="P40" s="763"/>
      <c r="Q40" s="763"/>
      <c r="R40" s="763"/>
      <c r="S40" s="763"/>
      <c r="T40" s="763"/>
      <c r="U40" s="763"/>
      <c r="V40" s="764"/>
      <c r="Y40" s="468">
        <v>213797</v>
      </c>
      <c r="Z40" s="468" t="s">
        <v>562</v>
      </c>
      <c r="AA40" s="468" t="s">
        <v>1079</v>
      </c>
      <c r="AB40" s="685">
        <v>1</v>
      </c>
    </row>
    <row r="41" spans="1:28" ht="18" customHeight="1">
      <c r="Y41" s="468">
        <v>213797</v>
      </c>
      <c r="Z41" s="468" t="s">
        <v>410</v>
      </c>
      <c r="AA41" s="468" t="s">
        <v>1080</v>
      </c>
      <c r="AB41" s="685">
        <v>2</v>
      </c>
    </row>
    <row r="42" spans="1:28" ht="18" customHeight="1">
      <c r="Y42" s="468">
        <v>213797</v>
      </c>
      <c r="Z42" s="468" t="s">
        <v>41</v>
      </c>
      <c r="AA42" s="468" t="s">
        <v>1139</v>
      </c>
      <c r="AB42" s="685">
        <v>2</v>
      </c>
    </row>
    <row r="43" spans="1:28" ht="18" customHeight="1">
      <c r="Y43" s="468"/>
      <c r="Z43" s="468"/>
      <c r="AA43" s="468"/>
      <c r="AB43" s="685"/>
    </row>
    <row r="44" spans="1:28" ht="35" customHeight="1">
      <c r="Y44" s="440"/>
      <c r="Z44" s="440"/>
      <c r="AA44" s="440"/>
      <c r="AB44" s="623">
        <v>33</v>
      </c>
    </row>
    <row r="45" spans="1:28" s="460" customFormat="1" ht="17.25" customHeight="1">
      <c r="A45" s="203" t="s">
        <v>942</v>
      </c>
      <c r="B45" s="169"/>
      <c r="C45" s="203" t="s">
        <v>597</v>
      </c>
      <c r="D45" s="500"/>
      <c r="E45" s="168"/>
      <c r="F45" s="203" t="s">
        <v>936</v>
      </c>
      <c r="G45" s="169"/>
      <c r="H45" s="203" t="s">
        <v>597</v>
      </c>
      <c r="K45" s="225"/>
      <c r="L45" s="225"/>
      <c r="V45" s="226"/>
      <c r="X45" s="624"/>
      <c r="AB45" s="624"/>
    </row>
    <row r="46" spans="1:28" s="460" customFormat="1" ht="17.25" customHeight="1">
      <c r="A46" s="203" t="s">
        <v>943</v>
      </c>
      <c r="B46" s="169"/>
      <c r="C46" s="203" t="s">
        <v>947</v>
      </c>
      <c r="D46" s="500"/>
      <c r="E46" s="168"/>
      <c r="F46" s="203" t="s">
        <v>937</v>
      </c>
      <c r="G46" s="169"/>
      <c r="H46" s="203" t="s">
        <v>947</v>
      </c>
      <c r="K46" s="225"/>
      <c r="L46" s="225"/>
      <c r="V46" s="226"/>
      <c r="X46" s="624"/>
      <c r="AB46" s="624"/>
    </row>
    <row r="47" spans="1:28" s="460" customFormat="1" ht="17.25" customHeight="1">
      <c r="A47" s="203" t="s">
        <v>944</v>
      </c>
      <c r="B47" s="169"/>
      <c r="C47" s="203" t="s">
        <v>947</v>
      </c>
      <c r="D47" s="500"/>
      <c r="E47" s="168"/>
      <c r="F47" s="203" t="s">
        <v>938</v>
      </c>
      <c r="G47" s="169"/>
      <c r="H47" s="203" t="s">
        <v>597</v>
      </c>
      <c r="K47" s="225"/>
      <c r="L47" s="225"/>
      <c r="V47" s="226"/>
      <c r="X47" s="624"/>
      <c r="AB47" s="624"/>
    </row>
    <row r="48" spans="1:28" s="460" customFormat="1" ht="17.25" customHeight="1">
      <c r="A48" s="203" t="s">
        <v>945</v>
      </c>
      <c r="B48" s="169"/>
      <c r="C48" s="203" t="s">
        <v>597</v>
      </c>
      <c r="D48" s="500"/>
      <c r="E48" s="168"/>
      <c r="F48" s="203" t="s">
        <v>939</v>
      </c>
      <c r="G48" s="169"/>
      <c r="H48" s="203" t="s">
        <v>597</v>
      </c>
      <c r="K48" s="225"/>
      <c r="L48" s="225"/>
      <c r="V48" s="226"/>
      <c r="X48" s="624"/>
      <c r="AB48" s="624"/>
    </row>
    <row r="49" spans="1:28" s="460" customFormat="1" ht="17.25" customHeight="1">
      <c r="A49" s="203" t="s">
        <v>946</v>
      </c>
      <c r="B49" s="169"/>
      <c r="C49" s="203" t="s">
        <v>597</v>
      </c>
      <c r="D49" s="500"/>
      <c r="E49" s="168"/>
      <c r="F49" s="203" t="s">
        <v>941</v>
      </c>
      <c r="G49" s="169"/>
      <c r="H49" s="203" t="s">
        <v>597</v>
      </c>
      <c r="K49" s="225"/>
      <c r="L49" s="225"/>
      <c r="V49" s="226"/>
      <c r="X49" s="624"/>
      <c r="AB49" s="624"/>
    </row>
    <row r="50" spans="1:28" ht="20">
      <c r="A50" s="168"/>
      <c r="B50" s="168"/>
      <c r="C50" s="168"/>
      <c r="D50" s="500"/>
      <c r="E50" s="168"/>
      <c r="F50" s="203" t="s">
        <v>940</v>
      </c>
      <c r="H50" s="203" t="s">
        <v>597</v>
      </c>
      <c r="Y50" s="460"/>
      <c r="Z50" s="460"/>
      <c r="AA50" s="460"/>
    </row>
    <row r="51" spans="1:28" ht="20">
      <c r="A51" s="459"/>
      <c r="B51" s="435"/>
      <c r="C51" s="167"/>
      <c r="D51" s="514"/>
      <c r="X51" s="386"/>
      <c r="Y51" s="460"/>
      <c r="Z51" s="460"/>
      <c r="AA51" s="460"/>
      <c r="AB51" s="685"/>
    </row>
    <row r="52" spans="1:28" ht="20">
      <c r="A52" s="450"/>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35"/>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7" s="701"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01"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7" s="701" customFormat="1" ht="20">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460"/>
      <c r="Z67" s="460"/>
      <c r="AA67" s="460"/>
    </row>
    <row r="68" spans="1:27" s="701"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01"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01"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01" customFormat="1" ht="14">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7" s="701" customFormat="1" ht="14">
      <c r="A72" s="435"/>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386"/>
      <c r="Z72" s="386"/>
      <c r="AA72" s="386"/>
    </row>
    <row r="73" spans="1:27" s="701"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X73" s="632"/>
      <c r="Y73" s="386"/>
      <c r="Z73" s="386"/>
      <c r="AA73" s="386"/>
    </row>
    <row r="74" spans="1:27" s="701"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01"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01"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01"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01"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01"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01"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01"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01"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01"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701"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sheetData>
  <mergeCells count="9">
    <mergeCell ref="F40:G40"/>
    <mergeCell ref="H40:I40"/>
    <mergeCell ref="L40:V40"/>
    <mergeCell ref="B32:C33"/>
    <mergeCell ref="L34:V34"/>
    <mergeCell ref="F35:G35"/>
    <mergeCell ref="F36:G36"/>
    <mergeCell ref="F37:G37"/>
    <mergeCell ref="L39:V39"/>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A6F18-624E-4596-AD18-7917897B0740}">
  <sheetPr>
    <pageSetUpPr fitToPage="1"/>
  </sheetPr>
  <dimension ref="A1:AB83"/>
  <sheetViews>
    <sheetView topLeftCell="A13" zoomScale="70" zoomScaleNormal="70" zoomScaleSheetLayoutView="115" workbookViewId="0">
      <selection activeCell="D19" sqref="D19:D25"/>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01" customWidth="1"/>
    <col min="25" max="25" width="8.90625" style="386" customWidth="1"/>
    <col min="26" max="26" width="11.6328125" style="386" bestFit="1" customWidth="1"/>
    <col min="27" max="27" width="42" style="386" bestFit="1" customWidth="1"/>
    <col min="28" max="28" width="7.90625" style="701"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00"/>
      <c r="I10" s="701"/>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1179</v>
      </c>
      <c r="C18" s="324" t="str">
        <f>IF(D18="","",VLOOKUP(B18,Data!$B$5:$L$502,2,FALSE))</f>
        <v/>
      </c>
      <c r="D18" s="381"/>
      <c r="E18" s="525"/>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01"/>
      <c r="Y18" s="468">
        <v>212904</v>
      </c>
      <c r="Z18" s="468" t="s">
        <v>888</v>
      </c>
      <c r="AA18" s="468" t="s">
        <v>1077</v>
      </c>
      <c r="AB18" s="685">
        <v>8</v>
      </c>
    </row>
    <row r="19" spans="1:28" s="468" customFormat="1" ht="19.25" customHeight="1">
      <c r="A19" s="540">
        <v>1</v>
      </c>
      <c r="B19" s="584" t="s">
        <v>361</v>
      </c>
      <c r="C19" s="324" t="str">
        <f>IF(D19="","",VLOOKUP(B19,Data!$B$5:$L$502,2,FALSE))</f>
        <v>WQ78290</v>
      </c>
      <c r="D19" s="485">
        <v>20</v>
      </c>
      <c r="E19" s="525" t="s">
        <v>528</v>
      </c>
      <c r="F19" s="325">
        <f>IF(D19="","",VLOOKUP(B19,Data!$B$5:$L$502,11,FALSE))</f>
        <v>4283.7299999999996</v>
      </c>
      <c r="G19" s="326">
        <f t="shared" ref="G19:G30" si="0">IF(D19&gt;0,D19*F19,"-")</f>
        <v>85674.599999999991</v>
      </c>
      <c r="H19" s="327" t="str">
        <f>IF(D19="","",VLOOKUP(B19,Data!$B$5:$D$502,3,FALSE))</f>
        <v>C/T</v>
      </c>
      <c r="I19" s="327" t="str">
        <f>IF(D19="","",VLOOKUP(B19,Data!$B$5:$M$502,12,FALSE))</f>
        <v>Indonesia</v>
      </c>
      <c r="J19" s="356" t="s">
        <v>1180</v>
      </c>
      <c r="K19" s="325">
        <f>IF(D19="","",VLOOKUP(B19,Data!$B$5:$E$502,4,FALSE)*D19)</f>
        <v>6100</v>
      </c>
      <c r="L19" s="325">
        <f>IF(D19="","",VLOOKUP(B19,Data!$B$5:$F$502,5,FALSE)*D19)</f>
        <v>5380</v>
      </c>
      <c r="M19" s="357"/>
      <c r="N19" s="358"/>
      <c r="O19" s="359"/>
      <c r="P19" s="360"/>
      <c r="Q19" s="359"/>
      <c r="R19" s="359"/>
      <c r="S19" s="360"/>
      <c r="T19" s="361"/>
      <c r="U19" s="360"/>
      <c r="V19" s="334">
        <f>IF(D19="","",VLOOKUP(B19,Data!$B$5:$J$502,9,FALSE)*D19)</f>
        <v>30.68</v>
      </c>
      <c r="X19" s="701"/>
      <c r="Y19" s="468">
        <v>212904</v>
      </c>
      <c r="Z19" s="468" t="s">
        <v>410</v>
      </c>
      <c r="AA19" s="468" t="s">
        <v>1080</v>
      </c>
      <c r="AB19" s="685">
        <v>1</v>
      </c>
    </row>
    <row r="20" spans="1:28" s="468" customFormat="1" ht="19.25" customHeight="1">
      <c r="A20" s="540">
        <v>2</v>
      </c>
      <c r="B20" s="584" t="s">
        <v>350</v>
      </c>
      <c r="C20" s="324" t="str">
        <f>IF(D20="","",VLOOKUP(B20,Data!$B$5:$L$502,2,FALSE))</f>
        <v>ZU05460</v>
      </c>
      <c r="D20" s="485">
        <v>3</v>
      </c>
      <c r="E20" s="525"/>
      <c r="F20" s="325">
        <f>IF(D20="","",VLOOKUP(B20,Data!$B$5:$L$502,11,FALSE))</f>
        <v>5913.05</v>
      </c>
      <c r="G20" s="326">
        <f t="shared" si="0"/>
        <v>17739.150000000001</v>
      </c>
      <c r="H20" s="327" t="str">
        <f>IF(D20="","",VLOOKUP(B20,Data!$B$5:$D$502,3,FALSE))</f>
        <v>C/T</v>
      </c>
      <c r="I20" s="327" t="str">
        <f>IF(D20="","",VLOOKUP(B20,Data!$B$5:$M$502,12,FALSE))</f>
        <v>Indonesia</v>
      </c>
      <c r="J20" s="356" t="s">
        <v>1180</v>
      </c>
      <c r="K20" s="325">
        <f>IF(D20="","",VLOOKUP(B20,Data!$B$5:$E$502,4,FALSE)*D20)</f>
        <v>1014</v>
      </c>
      <c r="L20" s="325">
        <f>IF(D20="","",VLOOKUP(B20,Data!$B$5:$F$502,5,FALSE)*D20)</f>
        <v>891</v>
      </c>
      <c r="M20" s="357"/>
      <c r="N20" s="358"/>
      <c r="O20" s="359"/>
      <c r="P20" s="360"/>
      <c r="Q20" s="359"/>
      <c r="R20" s="359"/>
      <c r="S20" s="360"/>
      <c r="T20" s="361"/>
      <c r="U20" s="360"/>
      <c r="V20" s="334">
        <f>IF(D20="","",VLOOKUP(B20,Data!$B$5:$J$502,9,FALSE)*D20)</f>
        <v>5.4180000000000001</v>
      </c>
      <c r="X20" s="701"/>
      <c r="Y20" s="468">
        <v>212904</v>
      </c>
      <c r="Z20" s="468" t="s">
        <v>410</v>
      </c>
      <c r="AA20" s="468" t="s">
        <v>1080</v>
      </c>
      <c r="AB20" s="685">
        <v>1</v>
      </c>
    </row>
    <row r="21" spans="1:28" s="468" customFormat="1" ht="19.25" customHeight="1">
      <c r="A21" s="540">
        <v>3</v>
      </c>
      <c r="B21" s="584" t="s">
        <v>372</v>
      </c>
      <c r="C21" s="324" t="str">
        <f>IF(D21="","",VLOOKUP(B21,Data!$B$5:$L$502,2,FALSE))</f>
        <v>WQ78280</v>
      </c>
      <c r="D21" s="485">
        <v>1</v>
      </c>
      <c r="E21" s="525" t="s">
        <v>529</v>
      </c>
      <c r="F21" s="325">
        <f>IF(D21="","",VLOOKUP(B21,Data!$B$5:$L$502,11,FALSE))</f>
        <v>5431.9</v>
      </c>
      <c r="G21" s="326">
        <f t="shared" si="0"/>
        <v>5431.9</v>
      </c>
      <c r="H21" s="327" t="str">
        <f>IF(D21="","",VLOOKUP(B21,Data!$B$5:$D$502,3,FALSE))</f>
        <v>C/T</v>
      </c>
      <c r="I21" s="327" t="str">
        <f>IF(D21="","",VLOOKUP(B21,Data!$B$5:$M$502,12,FALSE))</f>
        <v>Indonesia</v>
      </c>
      <c r="J21" s="356" t="s">
        <v>1180</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701"/>
      <c r="Y21" s="468">
        <v>212904</v>
      </c>
      <c r="Z21" s="468" t="s">
        <v>410</v>
      </c>
      <c r="AA21" s="468" t="s">
        <v>1080</v>
      </c>
      <c r="AB21" s="685">
        <v>1</v>
      </c>
    </row>
    <row r="22" spans="1:28" s="468" customFormat="1" ht="19" customHeight="1">
      <c r="A22" s="540">
        <v>4</v>
      </c>
      <c r="B22" s="584" t="s">
        <v>40</v>
      </c>
      <c r="C22" s="324" t="str">
        <f>IF(D22="","",VLOOKUP(B22,Data!$B$5:$L$502,2,FALSE))</f>
        <v>ZJ54410</v>
      </c>
      <c r="D22" s="485">
        <v>2</v>
      </c>
      <c r="E22" s="312"/>
      <c r="F22" s="325">
        <f>IF(D22="","",VLOOKUP(B22,Data!$B$5:$L$502,11,FALSE))</f>
        <v>4657.7700000000004</v>
      </c>
      <c r="G22" s="326">
        <f t="shared" si="0"/>
        <v>9315.5400000000009</v>
      </c>
      <c r="H22" s="327" t="str">
        <f>IF(D22="","",VLOOKUP(B22,Data!$B$5:$D$502,3,FALSE))</f>
        <v>C/T</v>
      </c>
      <c r="I22" s="327" t="str">
        <f>IF(D22="","",VLOOKUP(B22,Data!$B$5:$M$502,12,FALSE))</f>
        <v>Indonesia</v>
      </c>
      <c r="J22" s="356" t="s">
        <v>1180</v>
      </c>
      <c r="K22" s="325">
        <f>IF(D22="","",VLOOKUP(B22,Data!$B$5:$E$502,4,FALSE)*D22)</f>
        <v>610</v>
      </c>
      <c r="L22" s="325">
        <f>IF(D22="","",VLOOKUP(B22,Data!$B$5:$F$502,5,FALSE)*D22)</f>
        <v>538</v>
      </c>
      <c r="M22" s="357"/>
      <c r="N22" s="358"/>
      <c r="O22" s="359"/>
      <c r="P22" s="360"/>
      <c r="Q22" s="359"/>
      <c r="R22" s="359"/>
      <c r="S22" s="360"/>
      <c r="T22" s="361"/>
      <c r="U22" s="360"/>
      <c r="V22" s="334">
        <f>IF(D22="","",VLOOKUP(B22,Data!$B$5:$J$502,9,FALSE)*D22)</f>
        <v>3.0680000000000001</v>
      </c>
      <c r="X22" s="701"/>
      <c r="Y22" s="468">
        <v>212904</v>
      </c>
      <c r="Z22" s="468" t="s">
        <v>410</v>
      </c>
      <c r="AA22" s="468" t="s">
        <v>1080</v>
      </c>
      <c r="AB22" s="685">
        <v>1</v>
      </c>
    </row>
    <row r="23" spans="1:28" s="468" customFormat="1" ht="19.25" customHeight="1">
      <c r="A23" s="540">
        <v>5</v>
      </c>
      <c r="B23" s="584" t="s">
        <v>394</v>
      </c>
      <c r="C23" s="324" t="str">
        <f>IF(D23="","",VLOOKUP(B23,Data!$B$5:$L$502,2,FALSE))</f>
        <v>ZW44770</v>
      </c>
      <c r="D23" s="485">
        <v>2</v>
      </c>
      <c r="E23" s="312" t="s">
        <v>982</v>
      </c>
      <c r="F23" s="325">
        <f>IF(D23="","",VLOOKUP(B23,Data!$B$5:$L$502,11,FALSE))</f>
        <v>1857.02</v>
      </c>
      <c r="G23" s="326">
        <f t="shared" si="0"/>
        <v>3714.04</v>
      </c>
      <c r="H23" s="327" t="str">
        <f>IF(D23="","",VLOOKUP(B23,Data!$B$5:$D$502,3,FALSE))</f>
        <v>C/T</v>
      </c>
      <c r="I23" s="327" t="str">
        <f>IF(D23="","",VLOOKUP(B23,Data!$B$5:$M$502,12,FALSE))</f>
        <v>Indonesia</v>
      </c>
      <c r="J23" s="356" t="s">
        <v>1180</v>
      </c>
      <c r="K23" s="325">
        <f>IF(D23="","",VLOOKUP(B23,Data!$B$5:$E$502,4,FALSE)*D23)</f>
        <v>402</v>
      </c>
      <c r="L23" s="325">
        <f>IF(D23="","",VLOOKUP(B23,Data!$B$5:$F$502,5,FALSE)*D23)</f>
        <v>362</v>
      </c>
      <c r="M23" s="357"/>
      <c r="N23" s="358"/>
      <c r="O23" s="359"/>
      <c r="P23" s="360"/>
      <c r="Q23" s="359"/>
      <c r="R23" s="359"/>
      <c r="S23" s="360"/>
      <c r="T23" s="361"/>
      <c r="U23" s="360"/>
      <c r="V23" s="334">
        <f>IF(D23="","",VLOOKUP(B23,Data!$B$5:$J$502,9,FALSE)*D23)</f>
        <v>2.2999999999999998</v>
      </c>
      <c r="X23" s="701"/>
      <c r="Y23" s="468">
        <v>212904</v>
      </c>
      <c r="Z23" s="468" t="s">
        <v>410</v>
      </c>
      <c r="AA23" s="468" t="s">
        <v>1080</v>
      </c>
      <c r="AB23" s="685">
        <v>1</v>
      </c>
    </row>
    <row r="24" spans="1:28" s="468" customFormat="1" ht="19.25" customHeight="1">
      <c r="A24" s="540">
        <v>6</v>
      </c>
      <c r="B24" s="584" t="s">
        <v>353</v>
      </c>
      <c r="C24" s="324" t="str">
        <f>IF(D24="","",VLOOKUP(B24,Data!$B$5:$L$502,2,FALSE))</f>
        <v>ZF71250</v>
      </c>
      <c r="D24" s="485">
        <v>11</v>
      </c>
      <c r="E24" s="312"/>
      <c r="F24" s="325">
        <f>IF(D24="","",VLOOKUP(B24,Data!$B$5:$L$502,11,FALSE))</f>
        <v>1991.71</v>
      </c>
      <c r="G24" s="326">
        <f t="shared" si="0"/>
        <v>21908.81</v>
      </c>
      <c r="H24" s="327" t="str">
        <f>IF(D24="","",VLOOKUP(B24,Data!$B$5:$D$502,3,FALSE))</f>
        <v>C/T</v>
      </c>
      <c r="I24" s="327" t="str">
        <f>IF(D24="","",VLOOKUP(B24,Data!$B$5:$M$502,12,FALSE))</f>
        <v>Indonesia</v>
      </c>
      <c r="J24" s="356" t="s">
        <v>1180</v>
      </c>
      <c r="K24" s="325">
        <f>IF(D24="","",VLOOKUP(B24,Data!$B$5:$E$502,4,FALSE)*D24)</f>
        <v>2420</v>
      </c>
      <c r="L24" s="325">
        <f>IF(D24="","",VLOOKUP(B24,Data!$B$5:$F$502,5,FALSE)*D24)</f>
        <v>2189</v>
      </c>
      <c r="M24" s="357"/>
      <c r="N24" s="358"/>
      <c r="O24" s="359"/>
      <c r="P24" s="360"/>
      <c r="Q24" s="359"/>
      <c r="R24" s="359"/>
      <c r="S24" s="360"/>
      <c r="T24" s="361"/>
      <c r="U24" s="360"/>
      <c r="V24" s="334">
        <f>IF(D24="","",VLOOKUP(B24,Data!$B$5:$J$502,9,FALSE)*D24)</f>
        <v>13.035</v>
      </c>
      <c r="X24" s="701"/>
      <c r="Y24" s="468">
        <v>212904</v>
      </c>
      <c r="Z24" s="468" t="s">
        <v>410</v>
      </c>
      <c r="AA24" s="468" t="s">
        <v>1080</v>
      </c>
      <c r="AB24" s="685">
        <v>1</v>
      </c>
    </row>
    <row r="25" spans="1:28" s="468" customFormat="1" ht="19.25" customHeight="1">
      <c r="A25" s="540">
        <v>7</v>
      </c>
      <c r="B25" s="584" t="s">
        <v>33</v>
      </c>
      <c r="C25" s="324" t="str">
        <f>IF(D25="","",VLOOKUP(B25,Data!$B$5:$L$502,2,FALSE))</f>
        <v>ZQ21300</v>
      </c>
      <c r="D25" s="485">
        <v>2</v>
      </c>
      <c r="E25" s="312"/>
      <c r="F25" s="325">
        <f>IF(D25="","",VLOOKUP(B25,Data!$B$5:$L$502,11,FALSE))</f>
        <v>2033.63</v>
      </c>
      <c r="G25" s="326">
        <f t="shared" si="0"/>
        <v>4067.26</v>
      </c>
      <c r="H25" s="327" t="str">
        <f>IF(D25="","",VLOOKUP(B25,Data!$B$5:$D$502,3,FALSE))</f>
        <v>C/T</v>
      </c>
      <c r="I25" s="327" t="str">
        <f>IF(D25="","",VLOOKUP(B25,Data!$B$5:$M$502,12,FALSE))</f>
        <v>Indonesia</v>
      </c>
      <c r="J25" s="356" t="s">
        <v>1180</v>
      </c>
      <c r="K25" s="325">
        <f>IF(D25="","",VLOOKUP(B25,Data!$B$5:$E$502,4,FALSE)*D25)</f>
        <v>440</v>
      </c>
      <c r="L25" s="325">
        <f>IF(D25="","",VLOOKUP(B25,Data!$B$5:$F$502,5,FALSE)*D25)</f>
        <v>398</v>
      </c>
      <c r="M25" s="357"/>
      <c r="N25" s="358"/>
      <c r="O25" s="359"/>
      <c r="P25" s="360"/>
      <c r="Q25" s="359"/>
      <c r="R25" s="359"/>
      <c r="S25" s="360"/>
      <c r="T25" s="361"/>
      <c r="U25" s="360"/>
      <c r="V25" s="334">
        <f>IF(D25="","",VLOOKUP(B25,Data!$B$5:$J$502,9,FALSE)*D25)</f>
        <v>2.37</v>
      </c>
      <c r="X25" s="701"/>
      <c r="Y25" s="468">
        <v>212904</v>
      </c>
      <c r="Z25" s="468" t="s">
        <v>410</v>
      </c>
      <c r="AA25" s="468" t="s">
        <v>1080</v>
      </c>
      <c r="AB25" s="685">
        <v>1</v>
      </c>
    </row>
    <row r="26" spans="1:28" s="468" customFormat="1" ht="19.25" customHeight="1">
      <c r="A26" s="540">
        <v>8</v>
      </c>
      <c r="B26" s="584" t="s">
        <v>26</v>
      </c>
      <c r="C26" s="324" t="str">
        <f>IF(D26="","",VLOOKUP(B26,Data!$B$5:$L$502,2,FALSE))</f>
        <v>ZJ73730</v>
      </c>
      <c r="D26" s="485">
        <v>1</v>
      </c>
      <c r="E26" s="312"/>
      <c r="F26" s="325">
        <f>IF(D26="","",VLOOKUP(B26,Data!$B$5:$L$502,11,FALSE))</f>
        <v>2456.2800000000002</v>
      </c>
      <c r="G26" s="326">
        <f t="shared" si="0"/>
        <v>2456.2800000000002</v>
      </c>
      <c r="H26" s="327" t="str">
        <f>IF(D26="","",VLOOKUP(B26,Data!$B$5:$D$502,3,FALSE))</f>
        <v>C/T</v>
      </c>
      <c r="I26" s="327" t="str">
        <f>IF(D26="","",VLOOKUP(B26,Data!$B$5:$M$502,12,FALSE))</f>
        <v>Indonesia</v>
      </c>
      <c r="J26" s="356" t="s">
        <v>1180</v>
      </c>
      <c r="K26" s="325">
        <f>IF(D26="","",VLOOKUP(B26,Data!$B$5:$E$502,4,FALSE)*D26)</f>
        <v>220</v>
      </c>
      <c r="L26" s="325">
        <f>IF(D26="","",VLOOKUP(B26,Data!$B$5:$F$502,5,FALSE)*D26)</f>
        <v>199</v>
      </c>
      <c r="M26" s="357"/>
      <c r="N26" s="358"/>
      <c r="O26" s="359"/>
      <c r="P26" s="360"/>
      <c r="Q26" s="359"/>
      <c r="R26" s="359"/>
      <c r="S26" s="360"/>
      <c r="T26" s="361"/>
      <c r="U26" s="360"/>
      <c r="V26" s="334">
        <f>IF(D26="","",VLOOKUP(B26,Data!$B$5:$J$502,9,FALSE)*D26)</f>
        <v>1.1850000000000001</v>
      </c>
      <c r="X26" s="701"/>
      <c r="Y26" s="468">
        <v>212904</v>
      </c>
      <c r="Z26" s="468" t="s">
        <v>410</v>
      </c>
      <c r="AA26" s="468" t="s">
        <v>1080</v>
      </c>
      <c r="AB26" s="685">
        <v>1</v>
      </c>
    </row>
    <row r="27" spans="1:28" s="468" customFormat="1" ht="19.25" customHeight="1">
      <c r="A27" s="540">
        <v>9</v>
      </c>
      <c r="B27" s="584" t="s">
        <v>396</v>
      </c>
      <c r="C27" s="324" t="str">
        <f>IF(D27="","",VLOOKUP(B27,Data!$B$5:$L$502,2,FALSE))</f>
        <v>ZW44780</v>
      </c>
      <c r="D27" s="485">
        <v>3</v>
      </c>
      <c r="E27" s="312"/>
      <c r="F27" s="325">
        <f>IF(D27="","",VLOOKUP(B27,Data!$B$5:$L$502,11,FALSE))</f>
        <v>2167.13</v>
      </c>
      <c r="G27" s="326">
        <f t="shared" si="0"/>
        <v>6501.39</v>
      </c>
      <c r="H27" s="327" t="str">
        <f>IF(D27="","",VLOOKUP(B27,Data!$B$5:$D$502,3,FALSE))</f>
        <v>C/T</v>
      </c>
      <c r="I27" s="327" t="str">
        <f>IF(D27="","",VLOOKUP(B27,Data!$B$5:$M$502,12,FALSE))</f>
        <v>Indonesia</v>
      </c>
      <c r="J27" s="356" t="s">
        <v>1180</v>
      </c>
      <c r="K27" s="325">
        <f>IF(D27="","",VLOOKUP(B27,Data!$B$5:$E$502,4,FALSE)*D27)</f>
        <v>660</v>
      </c>
      <c r="L27" s="325">
        <f>IF(D27="","",VLOOKUP(B27,Data!$B$5:$F$502,5,FALSE)*D27)</f>
        <v>597</v>
      </c>
      <c r="M27" s="357"/>
      <c r="N27" s="358"/>
      <c r="O27" s="359"/>
      <c r="P27" s="360"/>
      <c r="Q27" s="359"/>
      <c r="R27" s="359"/>
      <c r="S27" s="360"/>
      <c r="T27" s="361"/>
      <c r="U27" s="360"/>
      <c r="V27" s="334">
        <f>IF(D27="","",VLOOKUP(B27,Data!$B$5:$J$502,9,FALSE)*D27)</f>
        <v>3.5550000000000002</v>
      </c>
      <c r="X27" s="701"/>
      <c r="Y27" s="468">
        <v>212904</v>
      </c>
      <c r="Z27" s="468" t="s">
        <v>410</v>
      </c>
      <c r="AA27" s="468" t="s">
        <v>1080</v>
      </c>
      <c r="AB27" s="685">
        <v>1</v>
      </c>
    </row>
    <row r="28" spans="1:28" s="468" customFormat="1" ht="19.25" customHeight="1">
      <c r="A28" s="540"/>
      <c r="B28" s="584"/>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01"/>
      <c r="Y28" s="468">
        <v>212904</v>
      </c>
      <c r="Z28" s="468" t="s">
        <v>410</v>
      </c>
      <c r="AA28" s="468" t="s">
        <v>1080</v>
      </c>
      <c r="AB28" s="685">
        <v>1</v>
      </c>
    </row>
    <row r="29" spans="1:28" s="468" customFormat="1" ht="19.25" customHeight="1">
      <c r="A29" s="540"/>
      <c r="B29" s="584"/>
      <c r="C29" s="324" t="str">
        <f>IF(D29="","",VLOOKUP(B29,Data!$B$5:$L$502,2,FALSE))</f>
        <v/>
      </c>
      <c r="D29" s="485"/>
      <c r="E29" s="312"/>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701"/>
      <c r="Y29" s="468">
        <v>212904</v>
      </c>
      <c r="Z29" s="468" t="s">
        <v>410</v>
      </c>
      <c r="AA29" s="468" t="s">
        <v>1080</v>
      </c>
      <c r="AB29" s="685">
        <v>1</v>
      </c>
    </row>
    <row r="30" spans="1:28" s="468" customFormat="1" ht="19.25" customHeight="1">
      <c r="A30" s="540"/>
      <c r="B30" s="499"/>
      <c r="C30" s="324" t="str">
        <f>IF(D30="","",VLOOKUP(B30,Data!$B$5:$L$502,2,FALSE))</f>
        <v/>
      </c>
      <c r="D30" s="485"/>
      <c r="E30" s="312"/>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701"/>
    </row>
    <row r="31" spans="1:28" s="440" customFormat="1" ht="17.5" customHeight="1">
      <c r="A31" s="540"/>
      <c r="B31" s="784" t="s">
        <v>1195</v>
      </c>
      <c r="C31" s="785"/>
      <c r="D31" s="510">
        <f>SUM(D17:D30)</f>
        <v>45</v>
      </c>
      <c r="E31" s="463"/>
      <c r="F31" s="351"/>
      <c r="G31" s="351">
        <f>SUM(G17:G30)</f>
        <v>156808.97000000003</v>
      </c>
      <c r="H31" s="462"/>
      <c r="I31" s="462"/>
      <c r="J31" s="462"/>
      <c r="K31" s="351">
        <f>SUM(K17:K30)</f>
        <v>12171</v>
      </c>
      <c r="L31" s="351">
        <f>SUM(L17:L30)</f>
        <v>10823</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63.144999999999996</v>
      </c>
      <c r="X31" s="623"/>
    </row>
    <row r="32" spans="1:28" ht="16.5" customHeight="1">
      <c r="A32" s="540"/>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28"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28" ht="13">
      <c r="A34" s="400" t="s">
        <v>531</v>
      </c>
      <c r="C34" s="409"/>
      <c r="D34" s="501" t="s">
        <v>88</v>
      </c>
      <c r="F34" s="768"/>
      <c r="G34" s="769"/>
      <c r="H34" s="400" t="s">
        <v>89</v>
      </c>
      <c r="I34" s="447"/>
      <c r="J34" s="177" t="s">
        <v>90</v>
      </c>
      <c r="K34" s="177"/>
      <c r="L34" s="173"/>
      <c r="V34" s="178"/>
    </row>
    <row r="35" spans="1:28">
      <c r="A35" s="400" t="s">
        <v>532</v>
      </c>
      <c r="C35" s="401"/>
      <c r="F35" s="768"/>
      <c r="G35" s="769"/>
      <c r="H35" s="400"/>
      <c r="I35" s="447"/>
      <c r="J35" s="177" t="s">
        <v>94</v>
      </c>
      <c r="K35" s="177"/>
      <c r="L35" s="173"/>
      <c r="V35" s="178"/>
    </row>
    <row r="36" spans="1:28" ht="12" customHeight="1">
      <c r="A36" s="412"/>
      <c r="B36" s="413"/>
      <c r="C36" s="448"/>
      <c r="D36" s="501" t="s">
        <v>95</v>
      </c>
      <c r="F36" s="768"/>
      <c r="G36" s="769"/>
      <c r="H36" s="400" t="s">
        <v>96</v>
      </c>
      <c r="I36" s="447"/>
      <c r="J36" s="177"/>
      <c r="K36" s="177"/>
      <c r="L36" s="173"/>
      <c r="V36" s="178"/>
    </row>
    <row r="37" spans="1:28" ht="16.5">
      <c r="A37" s="393" t="s">
        <v>97</v>
      </c>
      <c r="B37" s="407"/>
      <c r="C37" s="395"/>
      <c r="D37" s="501" t="s">
        <v>98</v>
      </c>
      <c r="F37" s="88" t="s">
        <v>99</v>
      </c>
      <c r="G37" s="85"/>
      <c r="H37" s="400" t="s">
        <v>89</v>
      </c>
      <c r="I37" s="447"/>
      <c r="J37" s="177" t="s">
        <v>100</v>
      </c>
      <c r="K37" s="177"/>
      <c r="L37" s="173"/>
      <c r="V37" s="178"/>
      <c r="Y37" s="468">
        <v>213797</v>
      </c>
      <c r="Z37" s="468" t="s">
        <v>35</v>
      </c>
      <c r="AA37" s="468" t="s">
        <v>1084</v>
      </c>
      <c r="AB37" s="685">
        <v>2</v>
      </c>
    </row>
    <row r="38" spans="1:28"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c r="Y38" s="468">
        <v>213797</v>
      </c>
      <c r="Z38" s="468" t="s">
        <v>395</v>
      </c>
      <c r="AA38" s="468" t="s">
        <v>1085</v>
      </c>
      <c r="AB38" s="685">
        <v>4</v>
      </c>
    </row>
    <row r="39" spans="1:28" ht="16.25" customHeight="1">
      <c r="A39" s="412"/>
      <c r="B39" s="413"/>
      <c r="C39" s="414"/>
      <c r="D39" s="513"/>
      <c r="E39" s="413"/>
      <c r="F39" s="778" t="s">
        <v>1193</v>
      </c>
      <c r="G39" s="779"/>
      <c r="H39" s="778" t="s">
        <v>1192</v>
      </c>
      <c r="I39" s="779"/>
      <c r="J39" s="181" t="s">
        <v>105</v>
      </c>
      <c r="K39" s="181"/>
      <c r="L39" s="762" t="s">
        <v>106</v>
      </c>
      <c r="M39" s="763"/>
      <c r="N39" s="763"/>
      <c r="O39" s="763"/>
      <c r="P39" s="763"/>
      <c r="Q39" s="763"/>
      <c r="R39" s="763"/>
      <c r="S39" s="763"/>
      <c r="T39" s="763"/>
      <c r="U39" s="763"/>
      <c r="V39" s="764"/>
      <c r="Y39" s="468">
        <v>213797</v>
      </c>
      <c r="Z39" s="468" t="s">
        <v>562</v>
      </c>
      <c r="AA39" s="468" t="s">
        <v>1079</v>
      </c>
      <c r="AB39" s="685">
        <v>1</v>
      </c>
    </row>
    <row r="40" spans="1:28" ht="18" customHeight="1">
      <c r="Y40" s="468">
        <v>213797</v>
      </c>
      <c r="Z40" s="468" t="s">
        <v>410</v>
      </c>
      <c r="AA40" s="468" t="s">
        <v>1080</v>
      </c>
      <c r="AB40" s="685">
        <v>2</v>
      </c>
    </row>
    <row r="41" spans="1:28" ht="18" customHeight="1">
      <c r="Y41" s="468">
        <v>213797</v>
      </c>
      <c r="Z41" s="468" t="s">
        <v>41</v>
      </c>
      <c r="AA41" s="468" t="s">
        <v>1139</v>
      </c>
      <c r="AB41" s="685">
        <v>2</v>
      </c>
    </row>
    <row r="42" spans="1:28" ht="18" customHeight="1">
      <c r="Y42" s="468"/>
      <c r="Z42" s="468"/>
      <c r="AA42" s="468"/>
      <c r="AB42" s="685"/>
    </row>
    <row r="43" spans="1:28" ht="35" customHeight="1">
      <c r="Y43" s="440"/>
      <c r="Z43" s="440"/>
      <c r="AA43" s="440"/>
      <c r="AB43" s="623">
        <v>33</v>
      </c>
    </row>
    <row r="44" spans="1:28" s="460" customFormat="1" ht="17.25" customHeight="1">
      <c r="A44" s="203" t="s">
        <v>942</v>
      </c>
      <c r="B44" s="169"/>
      <c r="C44" s="203" t="s">
        <v>597</v>
      </c>
      <c r="D44" s="500"/>
      <c r="E44" s="168"/>
      <c r="F44" s="203" t="s">
        <v>936</v>
      </c>
      <c r="G44" s="169"/>
      <c r="H44" s="203" t="s">
        <v>597</v>
      </c>
      <c r="K44" s="225"/>
      <c r="L44" s="225"/>
      <c r="V44" s="226"/>
      <c r="X44" s="624"/>
      <c r="AB44" s="624"/>
    </row>
    <row r="45" spans="1:28" s="460" customFormat="1" ht="17.25" customHeight="1">
      <c r="A45" s="203" t="s">
        <v>943</v>
      </c>
      <c r="B45" s="169"/>
      <c r="C45" s="203" t="s">
        <v>947</v>
      </c>
      <c r="D45" s="500"/>
      <c r="E45" s="168"/>
      <c r="F45" s="203" t="s">
        <v>937</v>
      </c>
      <c r="G45" s="169"/>
      <c r="H45" s="203" t="s">
        <v>947</v>
      </c>
      <c r="K45" s="225"/>
      <c r="L45" s="225"/>
      <c r="V45" s="226"/>
      <c r="X45" s="624"/>
      <c r="AB45" s="624"/>
    </row>
    <row r="46" spans="1:28" s="460" customFormat="1" ht="17.25" customHeight="1">
      <c r="A46" s="203" t="s">
        <v>944</v>
      </c>
      <c r="B46" s="169"/>
      <c r="C46" s="203" t="s">
        <v>947</v>
      </c>
      <c r="D46" s="500"/>
      <c r="E46" s="168"/>
      <c r="F46" s="203" t="s">
        <v>938</v>
      </c>
      <c r="G46" s="169"/>
      <c r="H46" s="203" t="s">
        <v>597</v>
      </c>
      <c r="K46" s="225"/>
      <c r="L46" s="225"/>
      <c r="V46" s="226"/>
      <c r="X46" s="624"/>
      <c r="AB46" s="624"/>
    </row>
    <row r="47" spans="1:28" s="460" customFormat="1" ht="17.25" customHeight="1">
      <c r="A47" s="203" t="s">
        <v>945</v>
      </c>
      <c r="B47" s="169"/>
      <c r="C47" s="203" t="s">
        <v>597</v>
      </c>
      <c r="D47" s="500"/>
      <c r="E47" s="168"/>
      <c r="F47" s="203" t="s">
        <v>939</v>
      </c>
      <c r="G47" s="169"/>
      <c r="H47" s="203" t="s">
        <v>597</v>
      </c>
      <c r="K47" s="225"/>
      <c r="L47" s="225"/>
      <c r="V47" s="226"/>
      <c r="X47" s="624"/>
      <c r="AB47" s="624"/>
    </row>
    <row r="48" spans="1:28" s="460" customFormat="1" ht="17.25" customHeight="1">
      <c r="A48" s="203" t="s">
        <v>946</v>
      </c>
      <c r="B48" s="169"/>
      <c r="C48" s="203" t="s">
        <v>597</v>
      </c>
      <c r="D48" s="500"/>
      <c r="E48" s="168"/>
      <c r="F48" s="203" t="s">
        <v>941</v>
      </c>
      <c r="G48" s="169"/>
      <c r="H48" s="203" t="s">
        <v>597</v>
      </c>
      <c r="K48" s="225"/>
      <c r="L48" s="225"/>
      <c r="V48" s="226"/>
      <c r="X48" s="624"/>
      <c r="AB48" s="624"/>
    </row>
    <row r="49" spans="1:28" ht="20">
      <c r="A49" s="168"/>
      <c r="B49" s="168"/>
      <c r="C49" s="168"/>
      <c r="D49" s="500"/>
      <c r="E49" s="168"/>
      <c r="F49" s="203" t="s">
        <v>940</v>
      </c>
      <c r="H49" s="203" t="s">
        <v>597</v>
      </c>
      <c r="Y49" s="460"/>
      <c r="Z49" s="460"/>
      <c r="AA49" s="460"/>
    </row>
    <row r="50" spans="1:28" ht="20">
      <c r="A50" s="459"/>
      <c r="B50" s="435"/>
      <c r="C50" s="167"/>
      <c r="D50" s="514"/>
      <c r="X50" s="386"/>
      <c r="Y50" s="460"/>
      <c r="Z50" s="460"/>
      <c r="AA50" s="460"/>
      <c r="AB50" s="685"/>
    </row>
    <row r="51" spans="1:28" ht="20">
      <c r="A51" s="450"/>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35"/>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s="701"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01"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01"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7" s="701"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01"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01"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01"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01" customFormat="1" ht="14">
      <c r="A71" s="435"/>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7" s="701"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X72" s="632"/>
      <c r="Y72" s="386"/>
      <c r="Z72" s="386"/>
      <c r="AA72" s="386"/>
    </row>
    <row r="73" spans="1:27" s="701"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01"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01"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01"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01"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01"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01"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01"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01"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01"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01"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D3B8-488C-45D5-8BB1-FBA8E368CDA1}">
  <sheetPr>
    <pageSetUpPr fitToPage="1"/>
  </sheetPr>
  <dimension ref="A1:AB83"/>
  <sheetViews>
    <sheetView zoomScale="70" zoomScaleNormal="70" zoomScaleSheetLayoutView="115" workbookViewId="0">
      <selection activeCell="G24" sqref="G24"/>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03" customWidth="1"/>
    <col min="25" max="25" width="8.90625" style="386" customWidth="1"/>
    <col min="26" max="26" width="11.6328125" style="386" bestFit="1" customWidth="1"/>
    <col min="27" max="27" width="42" style="386" bestFit="1" customWidth="1"/>
    <col min="28" max="28" width="7.90625" style="703"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02"/>
      <c r="I10" s="703"/>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381"/>
      <c r="E18" s="525"/>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03"/>
      <c r="Y18" s="468">
        <v>212904</v>
      </c>
      <c r="Z18" s="468" t="s">
        <v>888</v>
      </c>
      <c r="AA18" s="468" t="s">
        <v>1077</v>
      </c>
      <c r="AB18" s="685">
        <v>8</v>
      </c>
    </row>
    <row r="19" spans="1:28" s="468" customFormat="1" ht="19.25" customHeight="1">
      <c r="A19" s="540">
        <v>1</v>
      </c>
      <c r="B19" s="584" t="s">
        <v>355</v>
      </c>
      <c r="C19" s="324" t="str">
        <f>IF(D19="","",VLOOKUP(B19,Data!$B$5:$L$502,2,FALSE))</f>
        <v>ZF42500</v>
      </c>
      <c r="D19" s="485">
        <v>7</v>
      </c>
      <c r="E19" s="525" t="s">
        <v>528</v>
      </c>
      <c r="F19" s="325">
        <f>IF(D19="","",VLOOKUP(B19,Data!$B$5:$L$502,11,FALSE))</f>
        <v>2302.7199999999998</v>
      </c>
      <c r="G19" s="326">
        <f>IF(D19&gt;0,D19*F19,"-")</f>
        <v>16119.039999999999</v>
      </c>
      <c r="H19" s="327" t="str">
        <f>IF(D19="","",VLOOKUP(B19,Data!$B$5:$D$502,3,FALSE))</f>
        <v>C/T</v>
      </c>
      <c r="I19" s="327" t="str">
        <f>IF(D19="","",VLOOKUP(B19,Data!$B$5:$M$502,12,FALSE))</f>
        <v>Indonesia</v>
      </c>
      <c r="J19" s="356" t="s">
        <v>1163</v>
      </c>
      <c r="K19" s="325">
        <f>IF(D19="","",VLOOKUP(B19,Data!$B$5:$E$502,4,FALSE)*D19)</f>
        <v>1869</v>
      </c>
      <c r="L19" s="325">
        <f>IF(D19="","",VLOOKUP(B19,Data!$B$5:$F$502,5,FALSE)*D19)</f>
        <v>1694</v>
      </c>
      <c r="M19" s="357"/>
      <c r="N19" s="358"/>
      <c r="O19" s="359"/>
      <c r="P19" s="360"/>
      <c r="Q19" s="359"/>
      <c r="R19" s="359"/>
      <c r="S19" s="360"/>
      <c r="T19" s="361"/>
      <c r="U19" s="360"/>
      <c r="V19" s="334">
        <f>IF(D19="","",VLOOKUP(B19,Data!$B$5:$J$502,9,FALSE)*D19)</f>
        <v>10.416</v>
      </c>
      <c r="X19" s="703"/>
      <c r="Y19" s="468">
        <v>212904</v>
      </c>
      <c r="Z19" s="468" t="s">
        <v>410</v>
      </c>
      <c r="AA19" s="468" t="s">
        <v>1080</v>
      </c>
      <c r="AB19" s="685">
        <v>1</v>
      </c>
    </row>
    <row r="20" spans="1:28" s="468" customFormat="1" ht="19.25" customHeight="1">
      <c r="A20" s="540">
        <v>2</v>
      </c>
      <c r="B20" s="584" t="s">
        <v>27</v>
      </c>
      <c r="C20" s="324" t="str">
        <f>IF(D20="","",VLOOKUP(B20,Data!$B$5:$L$502,2,FALSE))</f>
        <v>ZJ73750</v>
      </c>
      <c r="D20" s="485">
        <v>2</v>
      </c>
      <c r="E20" s="525"/>
      <c r="F20" s="325">
        <f>IF(D20="","",VLOOKUP(B20,Data!$B$5:$L$502,11,FALSE))</f>
        <v>2662.91</v>
      </c>
      <c r="G20" s="326">
        <f>IF(D20&gt;0,D20*F20,"-")</f>
        <v>5325.82</v>
      </c>
      <c r="H20" s="327" t="str">
        <f>IF(D20="","",VLOOKUP(B20,Data!$B$5:$D$502,3,FALSE))</f>
        <v>C/T</v>
      </c>
      <c r="I20" s="327" t="str">
        <f>IF(D20="","",VLOOKUP(B20,Data!$B$5:$M$502,12,FALSE))</f>
        <v>Indonesia</v>
      </c>
      <c r="J20" s="356" t="s">
        <v>1163</v>
      </c>
      <c r="K20" s="325">
        <f>IF(D20="","",VLOOKUP(B20,Data!$B$5:$E$502,4,FALSE)*D20)</f>
        <v>534</v>
      </c>
      <c r="L20" s="325">
        <f>IF(D20="","",VLOOKUP(B20,Data!$B$5:$F$502,5,FALSE)*D20)</f>
        <v>484</v>
      </c>
      <c r="M20" s="357"/>
      <c r="N20" s="358"/>
      <c r="O20" s="359"/>
      <c r="P20" s="360"/>
      <c r="Q20" s="359"/>
      <c r="R20" s="359"/>
      <c r="S20" s="360"/>
      <c r="T20" s="361"/>
      <c r="U20" s="360"/>
      <c r="V20" s="334">
        <f>IF(D20="","",VLOOKUP(B20,Data!$B$5:$J$502,9,FALSE)*D20)</f>
        <v>2.976</v>
      </c>
      <c r="X20" s="703"/>
      <c r="Y20" s="468">
        <v>212904</v>
      </c>
      <c r="Z20" s="468" t="s">
        <v>410</v>
      </c>
      <c r="AA20" s="468" t="s">
        <v>1080</v>
      </c>
      <c r="AB20" s="685">
        <v>1</v>
      </c>
    </row>
    <row r="21" spans="1:28" s="468" customFormat="1" ht="19.25" customHeight="1">
      <c r="A21" s="540">
        <v>3</v>
      </c>
      <c r="B21" s="584" t="s">
        <v>28</v>
      </c>
      <c r="C21" s="324" t="str">
        <f>IF(D21="","",VLOOKUP(B21,Data!$B$5:$L$502,2,FALSE))</f>
        <v>ZJ73760</v>
      </c>
      <c r="D21" s="485">
        <v>1</v>
      </c>
      <c r="E21" s="525" t="s">
        <v>529</v>
      </c>
      <c r="F21" s="325">
        <f>IF(D21="","",VLOOKUP(B21,Data!$B$5:$L$502,11,FALSE))</f>
        <v>2671.97</v>
      </c>
      <c r="G21" s="326">
        <f>IF(D21&gt;0,D21*F21,"-")</f>
        <v>2671.97</v>
      </c>
      <c r="H21" s="327" t="str">
        <f>IF(D21="","",VLOOKUP(B21,Data!$B$5:$D$502,3,FALSE))</f>
        <v>C/T</v>
      </c>
      <c r="I21" s="327" t="str">
        <f>IF(D21="","",VLOOKUP(B21,Data!$B$5:$M$502,12,FALSE))</f>
        <v>Indonesia</v>
      </c>
      <c r="J21" s="356" t="s">
        <v>1163</v>
      </c>
      <c r="K21" s="325">
        <f>IF(D21="","",VLOOKUP(B21,Data!$B$5:$E$502,4,FALSE)*D21)</f>
        <v>267</v>
      </c>
      <c r="L21" s="325">
        <f>IF(D21="","",VLOOKUP(B21,Data!$B$5:$F$502,5,FALSE)*D21)</f>
        <v>242</v>
      </c>
      <c r="M21" s="357"/>
      <c r="N21" s="358"/>
      <c r="O21" s="359"/>
      <c r="P21" s="360"/>
      <c r="Q21" s="359"/>
      <c r="R21" s="359"/>
      <c r="S21" s="360"/>
      <c r="T21" s="361"/>
      <c r="U21" s="360"/>
      <c r="V21" s="334">
        <f>IF(D21="","",VLOOKUP(B21,Data!$B$5:$J$502,9,FALSE)*D21)</f>
        <v>1.488</v>
      </c>
      <c r="X21" s="703"/>
      <c r="Y21" s="468">
        <v>212904</v>
      </c>
      <c r="Z21" s="468" t="s">
        <v>410</v>
      </c>
      <c r="AA21" s="468" t="s">
        <v>1080</v>
      </c>
      <c r="AB21" s="685">
        <v>1</v>
      </c>
    </row>
    <row r="22" spans="1:28" s="468" customFormat="1" ht="19.25" customHeight="1">
      <c r="A22" s="540"/>
      <c r="B22" s="672" t="s">
        <v>1179</v>
      </c>
      <c r="C22" s="324" t="str">
        <f>IF(D22="","",VLOOKUP(B22,Data!$B$5:$L$502,2,FALSE))</f>
        <v/>
      </c>
      <c r="D22" s="381"/>
      <c r="E22" s="312"/>
      <c r="F22" s="325" t="str">
        <f>IF(D22="","",VLOOKUP(B22,Data!$B$5:$L$502,11,FALSE))</f>
        <v/>
      </c>
      <c r="G22" s="326"/>
      <c r="H22" s="327" t="str">
        <f>IF(D22="","",VLOOKUP(B22,Data!$B$5:$D$502,3,FALSE))</f>
        <v/>
      </c>
      <c r="I22" s="327" t="str">
        <f>IF(D22="","",VLOOKUP(B22,Data!$B$5:$M$502,12,FALSE))</f>
        <v/>
      </c>
      <c r="J22" s="227"/>
      <c r="K22" s="325" t="str">
        <f>IF(D22="","",VLOOKUP(B22,Data!$B$5:$E$502,4,FALSE)*D22)</f>
        <v/>
      </c>
      <c r="L22" s="325" t="str">
        <f>IF(D22="","",VLOOKUP(B22,Data!$B$5:$F$502,5,FALSE)*D22)</f>
        <v/>
      </c>
      <c r="M22" s="228"/>
      <c r="N22" s="295"/>
      <c r="O22" s="296"/>
      <c r="P22" s="229"/>
      <c r="Q22" s="296"/>
      <c r="R22" s="296"/>
      <c r="S22" s="229"/>
      <c r="T22" s="297"/>
      <c r="U22" s="229"/>
      <c r="V22" s="334" t="str">
        <f>IF(D22="","",VLOOKUP(B22,Data!$B$5:$J$502,9,FALSE)*D22)</f>
        <v/>
      </c>
      <c r="X22" s="703"/>
      <c r="Y22" s="468">
        <v>212904</v>
      </c>
      <c r="Z22" s="468" t="s">
        <v>888</v>
      </c>
      <c r="AA22" s="468" t="s">
        <v>1077</v>
      </c>
      <c r="AB22" s="685">
        <v>8</v>
      </c>
    </row>
    <row r="23" spans="1:28" s="468" customFormat="1" ht="19.25" customHeight="1">
      <c r="A23" s="540">
        <v>4</v>
      </c>
      <c r="B23" s="584" t="s">
        <v>409</v>
      </c>
      <c r="C23" s="324" t="str">
        <f>IF(D23="","",VLOOKUP(B23,Data!$B$5:$L$502,2,FALSE))</f>
        <v>ZU62650</v>
      </c>
      <c r="D23" s="485">
        <v>1</v>
      </c>
      <c r="E23" s="312" t="s">
        <v>982</v>
      </c>
      <c r="F23" s="325">
        <f>IF(D23="","",VLOOKUP(B23,Data!$B$5:$L$502,11,FALSE))</f>
        <v>6876.72</v>
      </c>
      <c r="G23" s="326">
        <f t="shared" ref="G23:G30" si="0">IF(D23&gt;0,D23*F23,"-")</f>
        <v>6876.72</v>
      </c>
      <c r="H23" s="327" t="str">
        <f>IF(D23="","",VLOOKUP(B23,Data!$B$5:$D$502,3,FALSE))</f>
        <v>C/T</v>
      </c>
      <c r="I23" s="327" t="str">
        <f>IF(D23="","",VLOOKUP(B23,Data!$B$5:$M$502,12,FALSE))</f>
        <v>Indonesia</v>
      </c>
      <c r="J23" s="356" t="s">
        <v>1180</v>
      </c>
      <c r="K23" s="325">
        <f>IF(D23="","",VLOOKUP(B23,Data!$B$5:$E$502,4,FALSE)*D23)</f>
        <v>338</v>
      </c>
      <c r="L23" s="325">
        <f>IF(D23="","",VLOOKUP(B23,Data!$B$5:$F$502,5,FALSE)*D23)</f>
        <v>304</v>
      </c>
      <c r="M23" s="357"/>
      <c r="N23" s="358"/>
      <c r="O23" s="359"/>
      <c r="P23" s="360"/>
      <c r="Q23" s="359"/>
      <c r="R23" s="359"/>
      <c r="S23" s="360"/>
      <c r="T23" s="361"/>
      <c r="U23" s="360"/>
      <c r="V23" s="334">
        <f>IF(D23="","",VLOOKUP(B23,Data!$B$5:$J$502,9,FALSE)*D23)</f>
        <v>1.806</v>
      </c>
      <c r="X23" s="703"/>
      <c r="Y23" s="468">
        <v>212904</v>
      </c>
      <c r="Z23" s="468" t="s">
        <v>410</v>
      </c>
      <c r="AA23" s="468" t="s">
        <v>1080</v>
      </c>
      <c r="AB23" s="685">
        <v>1</v>
      </c>
    </row>
    <row r="24" spans="1:28" s="468" customFormat="1" ht="19.25" customHeight="1">
      <c r="A24" s="540">
        <v>5</v>
      </c>
      <c r="B24" s="584" t="s">
        <v>361</v>
      </c>
      <c r="C24" s="324" t="str">
        <f>IF(D24="","",VLOOKUP(B24,Data!$B$5:$L$502,2,FALSE))</f>
        <v>WQ78290</v>
      </c>
      <c r="D24" s="485">
        <v>18</v>
      </c>
      <c r="E24" s="525"/>
      <c r="F24" s="325">
        <f>IF(D24="","",VLOOKUP(B24,Data!$B$5:$L$502,11,FALSE))</f>
        <v>4283.7299999999996</v>
      </c>
      <c r="G24" s="326">
        <f t="shared" si="0"/>
        <v>77107.139999999985</v>
      </c>
      <c r="H24" s="327" t="str">
        <f>IF(D24="","",VLOOKUP(B24,Data!$B$5:$D$502,3,FALSE))</f>
        <v>C/T</v>
      </c>
      <c r="I24" s="327" t="str">
        <f>IF(D24="","",VLOOKUP(B24,Data!$B$5:$M$502,12,FALSE))</f>
        <v>Indonesia</v>
      </c>
      <c r="J24" s="356" t="s">
        <v>1180</v>
      </c>
      <c r="K24" s="325">
        <f>IF(D24="","",VLOOKUP(B24,Data!$B$5:$E$502,4,FALSE)*D24)</f>
        <v>5490</v>
      </c>
      <c r="L24" s="325">
        <f>IF(D24="","",VLOOKUP(B24,Data!$B$5:$F$502,5,FALSE)*D24)</f>
        <v>4842</v>
      </c>
      <c r="M24" s="357"/>
      <c r="N24" s="358"/>
      <c r="O24" s="359"/>
      <c r="P24" s="360"/>
      <c r="Q24" s="359"/>
      <c r="R24" s="359"/>
      <c r="S24" s="360"/>
      <c r="T24" s="361"/>
      <c r="U24" s="360"/>
      <c r="V24" s="334">
        <f>IF(D24="","",VLOOKUP(B24,Data!$B$5:$J$502,9,FALSE)*D24)</f>
        <v>27.612000000000002</v>
      </c>
      <c r="X24" s="703"/>
      <c r="Y24" s="468">
        <v>212904</v>
      </c>
      <c r="Z24" s="468" t="s">
        <v>410</v>
      </c>
      <c r="AA24" s="468" t="s">
        <v>1080</v>
      </c>
      <c r="AB24" s="685">
        <v>1</v>
      </c>
    </row>
    <row r="25" spans="1:28" s="468" customFormat="1" ht="19" customHeight="1">
      <c r="A25" s="540">
        <v>6</v>
      </c>
      <c r="B25" s="584" t="s">
        <v>382</v>
      </c>
      <c r="C25" s="324" t="str">
        <f>IF(D25="","",VLOOKUP(B25,Data!$B$5:$L$502,2,FALSE))</f>
        <v>WQ78310</v>
      </c>
      <c r="D25" s="485">
        <v>1</v>
      </c>
      <c r="E25" s="525"/>
      <c r="F25" s="325">
        <f>IF(D25="","",VLOOKUP(B25,Data!$B$5:$L$502,11,FALSE))</f>
        <v>6409.6</v>
      </c>
      <c r="G25" s="326">
        <f t="shared" si="0"/>
        <v>6409.6</v>
      </c>
      <c r="H25" s="327" t="str">
        <f>IF(D25="","",VLOOKUP(B25,Data!$B$5:$D$502,3,FALSE))</f>
        <v>C/T</v>
      </c>
      <c r="I25" s="327" t="str">
        <f>IF(D25="","",VLOOKUP(B25,Data!$B$5:$M$502,12,FALSE))</f>
        <v>Indonesia</v>
      </c>
      <c r="J25" s="356" t="s">
        <v>1180</v>
      </c>
      <c r="K25" s="325">
        <f>IF(D25="","",VLOOKUP(B25,Data!$B$5:$E$502,4,FALSE)*D25)</f>
        <v>317</v>
      </c>
      <c r="L25" s="325">
        <f>IF(D25="","",VLOOKUP(B25,Data!$B$5:$F$502,5,FALSE)*D25)</f>
        <v>279</v>
      </c>
      <c r="M25" s="357"/>
      <c r="N25" s="358"/>
      <c r="O25" s="359"/>
      <c r="P25" s="360"/>
      <c r="Q25" s="359"/>
      <c r="R25" s="359"/>
      <c r="S25" s="360"/>
      <c r="T25" s="361"/>
      <c r="U25" s="360"/>
      <c r="V25" s="334">
        <f>IF(D25="","",VLOOKUP(B25,Data!$B$5:$J$502,9,FALSE)*D25)</f>
        <v>1.806</v>
      </c>
      <c r="X25" s="703"/>
      <c r="Y25" s="468">
        <v>212904</v>
      </c>
      <c r="Z25" s="468" t="s">
        <v>410</v>
      </c>
      <c r="AA25" s="468" t="s">
        <v>1080</v>
      </c>
      <c r="AB25" s="685">
        <v>1</v>
      </c>
    </row>
    <row r="26" spans="1:28" s="468" customFormat="1" ht="19.25" customHeight="1">
      <c r="A26" s="540">
        <v>7</v>
      </c>
      <c r="B26" s="584" t="s">
        <v>340</v>
      </c>
      <c r="C26" s="324" t="str">
        <f>IF(D26="","",VLOOKUP(B26,Data!$B$5:$L$502,2,FALSE))</f>
        <v>ZE62400</v>
      </c>
      <c r="D26" s="485">
        <v>2</v>
      </c>
      <c r="E26" s="525"/>
      <c r="F26" s="325">
        <f>IF(D26="","",VLOOKUP(B26,Data!$B$5:$L$502,11,FALSE))</f>
        <v>1704.47</v>
      </c>
      <c r="G26" s="326">
        <f t="shared" si="0"/>
        <v>3408.94</v>
      </c>
      <c r="H26" s="327" t="str">
        <f>IF(D26="","",VLOOKUP(B26,Data!$B$5:$D$502,3,FALSE))</f>
        <v>C/T</v>
      </c>
      <c r="I26" s="327" t="str">
        <f>IF(D26="","",VLOOKUP(B26,Data!$B$5:$M$502,12,FALSE))</f>
        <v>Indonesia</v>
      </c>
      <c r="J26" s="356" t="s">
        <v>1180</v>
      </c>
      <c r="K26" s="325">
        <f>IF(D26="","",VLOOKUP(B26,Data!$B$5:$E$502,4,FALSE)*D26)</f>
        <v>402</v>
      </c>
      <c r="L26" s="325">
        <f>IF(D26="","",VLOOKUP(B26,Data!$B$5:$F$502,5,FALSE)*D26)</f>
        <v>362</v>
      </c>
      <c r="M26" s="357"/>
      <c r="N26" s="358"/>
      <c r="O26" s="359"/>
      <c r="P26" s="360"/>
      <c r="Q26" s="359"/>
      <c r="R26" s="359"/>
      <c r="S26" s="360"/>
      <c r="T26" s="361"/>
      <c r="U26" s="360"/>
      <c r="V26" s="334">
        <f>IF(D26="","",VLOOKUP(B26,Data!$B$5:$J$502,9,FALSE)*D26)</f>
        <v>2.2999999999999998</v>
      </c>
      <c r="X26" s="703"/>
      <c r="Y26" s="468">
        <v>212904</v>
      </c>
      <c r="Z26" s="468" t="s">
        <v>410</v>
      </c>
      <c r="AA26" s="468" t="s">
        <v>1080</v>
      </c>
      <c r="AB26" s="685">
        <v>1</v>
      </c>
    </row>
    <row r="27" spans="1:28" s="468" customFormat="1" ht="19.25" customHeight="1">
      <c r="A27" s="540">
        <v>8</v>
      </c>
      <c r="B27" s="584" t="s">
        <v>353</v>
      </c>
      <c r="C27" s="324" t="str">
        <f>IF(D27="","",VLOOKUP(B27,Data!$B$5:$L$502,2,FALSE))</f>
        <v>ZF71250</v>
      </c>
      <c r="D27" s="485">
        <v>17</v>
      </c>
      <c r="E27" s="525"/>
      <c r="F27" s="325">
        <f>IF(D27="","",VLOOKUP(B27,Data!$B$5:$L$502,11,FALSE))</f>
        <v>1991.71</v>
      </c>
      <c r="G27" s="326">
        <f t="shared" si="0"/>
        <v>33859.07</v>
      </c>
      <c r="H27" s="327" t="str">
        <f>IF(D27="","",VLOOKUP(B27,Data!$B$5:$D$502,3,FALSE))</f>
        <v>C/T</v>
      </c>
      <c r="I27" s="327" t="str">
        <f>IF(D27="","",VLOOKUP(B27,Data!$B$5:$M$502,12,FALSE))</f>
        <v>Indonesia</v>
      </c>
      <c r="J27" s="356" t="s">
        <v>1180</v>
      </c>
      <c r="K27" s="325">
        <f>IF(D27="","",VLOOKUP(B27,Data!$B$5:$E$502,4,FALSE)*D27)</f>
        <v>3740</v>
      </c>
      <c r="L27" s="325">
        <f>IF(D27="","",VLOOKUP(B27,Data!$B$5:$F$502,5,FALSE)*D27)</f>
        <v>3383</v>
      </c>
      <c r="M27" s="357"/>
      <c r="N27" s="358"/>
      <c r="O27" s="359"/>
      <c r="P27" s="360"/>
      <c r="Q27" s="359"/>
      <c r="R27" s="359"/>
      <c r="S27" s="360"/>
      <c r="T27" s="361"/>
      <c r="U27" s="360"/>
      <c r="V27" s="334">
        <f>IF(D27="","",VLOOKUP(B27,Data!$B$5:$J$502,9,FALSE)*D27)</f>
        <v>20.145</v>
      </c>
      <c r="X27" s="703"/>
      <c r="Y27" s="468">
        <v>212904</v>
      </c>
      <c r="Z27" s="468" t="s">
        <v>410</v>
      </c>
      <c r="AA27" s="468" t="s">
        <v>1080</v>
      </c>
      <c r="AB27" s="685">
        <v>1</v>
      </c>
    </row>
    <row r="28" spans="1:28" s="468" customFormat="1" ht="19.25" customHeight="1">
      <c r="A28" s="540">
        <v>9</v>
      </c>
      <c r="B28" s="584" t="s">
        <v>25</v>
      </c>
      <c r="C28" s="324" t="str">
        <f>IF(D28="","",VLOOKUP(B28,Data!$B$5:$L$502,2,FALSE))</f>
        <v>ZJ73720</v>
      </c>
      <c r="D28" s="485">
        <v>1</v>
      </c>
      <c r="E28" s="525"/>
      <c r="F28" s="325">
        <f>IF(D28="","",VLOOKUP(B28,Data!$B$5:$L$502,11,FALSE))</f>
        <v>2445.35</v>
      </c>
      <c r="G28" s="326">
        <f t="shared" si="0"/>
        <v>2445.35</v>
      </c>
      <c r="H28" s="327" t="str">
        <f>IF(D28="","",VLOOKUP(B28,Data!$B$5:$D$502,3,FALSE))</f>
        <v>C/T</v>
      </c>
      <c r="I28" s="327" t="str">
        <f>IF(D28="","",VLOOKUP(B28,Data!$B$5:$M$502,12,FALSE))</f>
        <v>Indonesia</v>
      </c>
      <c r="J28" s="356" t="s">
        <v>1180</v>
      </c>
      <c r="K28" s="325">
        <f>IF(D28="","",VLOOKUP(B28,Data!$B$5:$E$502,4,FALSE)*D28)</f>
        <v>220</v>
      </c>
      <c r="L28" s="325">
        <f>IF(D28="","",VLOOKUP(B28,Data!$B$5:$F$502,5,FALSE)*D28)</f>
        <v>199</v>
      </c>
      <c r="M28" s="357"/>
      <c r="N28" s="358"/>
      <c r="O28" s="359"/>
      <c r="P28" s="360"/>
      <c r="Q28" s="359"/>
      <c r="R28" s="359"/>
      <c r="S28" s="360"/>
      <c r="T28" s="361"/>
      <c r="U28" s="360"/>
      <c r="V28" s="334">
        <f>IF(D28="","",VLOOKUP(B28,Data!$B$5:$J$502,9,FALSE)*D28)</f>
        <v>1.1850000000000001</v>
      </c>
      <c r="X28" s="703"/>
      <c r="Y28" s="468">
        <v>212904</v>
      </c>
      <c r="Z28" s="468" t="s">
        <v>410</v>
      </c>
      <c r="AA28" s="468" t="s">
        <v>1080</v>
      </c>
      <c r="AB28" s="685">
        <v>1</v>
      </c>
    </row>
    <row r="29" spans="1:28" s="468" customFormat="1" ht="19.25" customHeight="1">
      <c r="A29" s="540">
        <v>10</v>
      </c>
      <c r="B29" s="584" t="s">
        <v>396</v>
      </c>
      <c r="C29" s="324" t="str">
        <f>IF(D29="","",VLOOKUP(B29,Data!$B$5:$L$502,2,FALSE))</f>
        <v>ZW44780</v>
      </c>
      <c r="D29" s="485">
        <v>2</v>
      </c>
      <c r="E29" s="312"/>
      <c r="F29" s="325">
        <f>IF(D29="","",VLOOKUP(B29,Data!$B$5:$L$502,11,FALSE))</f>
        <v>2167.13</v>
      </c>
      <c r="G29" s="326">
        <f t="shared" si="0"/>
        <v>4334.26</v>
      </c>
      <c r="H29" s="327" t="str">
        <f>IF(D29="","",VLOOKUP(B29,Data!$B$5:$D$502,3,FALSE))</f>
        <v>C/T</v>
      </c>
      <c r="I29" s="327" t="str">
        <f>IF(D29="","",VLOOKUP(B29,Data!$B$5:$M$502,12,FALSE))</f>
        <v>Indonesia</v>
      </c>
      <c r="J29" s="356" t="s">
        <v>1180</v>
      </c>
      <c r="K29" s="325">
        <f>IF(D29="","",VLOOKUP(B29,Data!$B$5:$E$502,4,FALSE)*D29)</f>
        <v>440</v>
      </c>
      <c r="L29" s="325">
        <f>IF(D29="","",VLOOKUP(B29,Data!$B$5:$F$502,5,FALSE)*D29)</f>
        <v>398</v>
      </c>
      <c r="M29" s="357"/>
      <c r="N29" s="358"/>
      <c r="O29" s="359"/>
      <c r="P29" s="360"/>
      <c r="Q29" s="359"/>
      <c r="R29" s="359"/>
      <c r="S29" s="360"/>
      <c r="T29" s="361"/>
      <c r="U29" s="360"/>
      <c r="V29" s="334">
        <f>IF(D29="","",VLOOKUP(B29,Data!$B$5:$J$502,9,FALSE)*D29)</f>
        <v>2.37</v>
      </c>
      <c r="X29" s="703"/>
      <c r="Y29" s="468">
        <v>212904</v>
      </c>
      <c r="Z29" s="468" t="s">
        <v>410</v>
      </c>
      <c r="AA29" s="468" t="s">
        <v>1080</v>
      </c>
      <c r="AB29" s="685">
        <v>1</v>
      </c>
    </row>
    <row r="30" spans="1:28" s="468" customFormat="1" ht="19.25" customHeight="1">
      <c r="A30" s="540"/>
      <c r="B30" s="499"/>
      <c r="C30" s="324" t="str">
        <f>IF(D30="","",VLOOKUP(B30,Data!$B$5:$L$502,2,FALSE))</f>
        <v/>
      </c>
      <c r="D30" s="485"/>
      <c r="E30" s="312"/>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703"/>
    </row>
    <row r="31" spans="1:28" s="440" customFormat="1" ht="17.5" customHeight="1">
      <c r="A31" s="540"/>
      <c r="B31" s="784"/>
      <c r="C31" s="785"/>
      <c r="D31" s="510">
        <f>SUM(D17:D30)</f>
        <v>52</v>
      </c>
      <c r="E31" s="463"/>
      <c r="F31" s="351"/>
      <c r="G31" s="351">
        <f>SUM(G17:G30)</f>
        <v>158557.91</v>
      </c>
      <c r="H31" s="462"/>
      <c r="I31" s="462"/>
      <c r="J31" s="462"/>
      <c r="K31" s="351">
        <f>SUM(K17:K30)</f>
        <v>13617</v>
      </c>
      <c r="L31" s="351">
        <f>SUM(L17:L30)</f>
        <v>12187</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72.103999999999999</v>
      </c>
      <c r="X31" s="623"/>
    </row>
    <row r="32" spans="1:28" ht="16.5" customHeight="1">
      <c r="A32" s="540"/>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28"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28" ht="13">
      <c r="A34" s="400" t="s">
        <v>531</v>
      </c>
      <c r="C34" s="409"/>
      <c r="D34" s="501" t="s">
        <v>88</v>
      </c>
      <c r="F34" s="768"/>
      <c r="G34" s="769"/>
      <c r="H34" s="400" t="s">
        <v>89</v>
      </c>
      <c r="I34" s="447"/>
      <c r="J34" s="177" t="s">
        <v>90</v>
      </c>
      <c r="K34" s="177"/>
      <c r="L34" s="173"/>
      <c r="V34" s="178"/>
    </row>
    <row r="35" spans="1:28">
      <c r="A35" s="400" t="s">
        <v>532</v>
      </c>
      <c r="C35" s="401"/>
      <c r="F35" s="768"/>
      <c r="G35" s="769"/>
      <c r="H35" s="400"/>
      <c r="I35" s="447"/>
      <c r="J35" s="177" t="s">
        <v>94</v>
      </c>
      <c r="K35" s="177"/>
      <c r="L35" s="173"/>
      <c r="V35" s="178"/>
    </row>
    <row r="36" spans="1:28" ht="12" customHeight="1">
      <c r="A36" s="412"/>
      <c r="B36" s="413"/>
      <c r="C36" s="448"/>
      <c r="D36" s="501" t="s">
        <v>95</v>
      </c>
      <c r="F36" s="768"/>
      <c r="G36" s="769"/>
      <c r="H36" s="400" t="s">
        <v>96</v>
      </c>
      <c r="I36" s="447"/>
      <c r="J36" s="177"/>
      <c r="K36" s="177"/>
      <c r="L36" s="173"/>
      <c r="V36" s="178"/>
    </row>
    <row r="37" spans="1:28" ht="16.5">
      <c r="A37" s="393" t="s">
        <v>97</v>
      </c>
      <c r="B37" s="407"/>
      <c r="C37" s="395"/>
      <c r="D37" s="501" t="s">
        <v>98</v>
      </c>
      <c r="F37" s="88" t="s">
        <v>99</v>
      </c>
      <c r="G37" s="85"/>
      <c r="H37" s="400" t="s">
        <v>89</v>
      </c>
      <c r="I37" s="447"/>
      <c r="J37" s="177" t="s">
        <v>100</v>
      </c>
      <c r="K37" s="177"/>
      <c r="L37" s="173"/>
      <c r="V37" s="178"/>
      <c r="Y37" s="468">
        <v>213797</v>
      </c>
      <c r="Z37" s="468" t="s">
        <v>35</v>
      </c>
      <c r="AA37" s="468" t="s">
        <v>1084</v>
      </c>
      <c r="AB37" s="685">
        <v>2</v>
      </c>
    </row>
    <row r="38" spans="1:28"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c r="Y38" s="468">
        <v>213797</v>
      </c>
      <c r="Z38" s="468" t="s">
        <v>395</v>
      </c>
      <c r="AA38" s="468" t="s">
        <v>1085</v>
      </c>
      <c r="AB38" s="685">
        <v>4</v>
      </c>
    </row>
    <row r="39" spans="1:28" ht="16.25" customHeight="1">
      <c r="A39" s="412"/>
      <c r="B39" s="413"/>
      <c r="C39" s="414"/>
      <c r="D39" s="513"/>
      <c r="E39" s="413"/>
      <c r="F39" s="778" t="s">
        <v>1197</v>
      </c>
      <c r="G39" s="779"/>
      <c r="H39" s="778" t="s">
        <v>1196</v>
      </c>
      <c r="I39" s="779"/>
      <c r="J39" s="181" t="s">
        <v>105</v>
      </c>
      <c r="K39" s="181"/>
      <c r="L39" s="762" t="s">
        <v>106</v>
      </c>
      <c r="M39" s="763"/>
      <c r="N39" s="763"/>
      <c r="O39" s="763"/>
      <c r="P39" s="763"/>
      <c r="Q39" s="763"/>
      <c r="R39" s="763"/>
      <c r="S39" s="763"/>
      <c r="T39" s="763"/>
      <c r="U39" s="763"/>
      <c r="V39" s="764"/>
      <c r="Y39" s="468">
        <v>213797</v>
      </c>
      <c r="Z39" s="468" t="s">
        <v>562</v>
      </c>
      <c r="AA39" s="468" t="s">
        <v>1079</v>
      </c>
      <c r="AB39" s="685">
        <v>1</v>
      </c>
    </row>
    <row r="40" spans="1:28" ht="18" customHeight="1">
      <c r="Y40" s="468">
        <v>213797</v>
      </c>
      <c r="Z40" s="468" t="s">
        <v>410</v>
      </c>
      <c r="AA40" s="468" t="s">
        <v>1080</v>
      </c>
      <c r="AB40" s="685">
        <v>2</v>
      </c>
    </row>
    <row r="41" spans="1:28" ht="18" customHeight="1">
      <c r="Y41" s="468">
        <v>213797</v>
      </c>
      <c r="Z41" s="468" t="s">
        <v>41</v>
      </c>
      <c r="AA41" s="468" t="s">
        <v>1139</v>
      </c>
      <c r="AB41" s="685">
        <v>2</v>
      </c>
    </row>
    <row r="42" spans="1:28" ht="18" customHeight="1">
      <c r="Y42" s="468"/>
      <c r="Z42" s="468"/>
      <c r="AA42" s="468"/>
      <c r="AB42" s="685"/>
    </row>
    <row r="43" spans="1:28" ht="35" customHeight="1">
      <c r="Y43" s="440"/>
      <c r="Z43" s="440"/>
      <c r="AA43" s="440"/>
      <c r="AB43" s="623">
        <v>33</v>
      </c>
    </row>
    <row r="44" spans="1:28" s="460" customFormat="1" ht="17.25" customHeight="1">
      <c r="A44" s="203" t="s">
        <v>942</v>
      </c>
      <c r="B44" s="169"/>
      <c r="C44" s="203" t="s">
        <v>597</v>
      </c>
      <c r="D44" s="500"/>
      <c r="E44" s="168"/>
      <c r="F44" s="203" t="s">
        <v>936</v>
      </c>
      <c r="G44" s="169"/>
      <c r="H44" s="203" t="s">
        <v>597</v>
      </c>
      <c r="K44" s="225"/>
      <c r="L44" s="225"/>
      <c r="V44" s="226"/>
      <c r="X44" s="624"/>
      <c r="AB44" s="624"/>
    </row>
    <row r="45" spans="1:28" s="460" customFormat="1" ht="17.25" customHeight="1">
      <c r="A45" s="203" t="s">
        <v>943</v>
      </c>
      <c r="B45" s="169"/>
      <c r="C45" s="203" t="s">
        <v>947</v>
      </c>
      <c r="D45" s="500"/>
      <c r="E45" s="168"/>
      <c r="F45" s="203" t="s">
        <v>937</v>
      </c>
      <c r="G45" s="169"/>
      <c r="H45" s="203" t="s">
        <v>947</v>
      </c>
      <c r="K45" s="225"/>
      <c r="L45" s="225"/>
      <c r="V45" s="226"/>
      <c r="X45" s="624"/>
      <c r="AB45" s="624"/>
    </row>
    <row r="46" spans="1:28" s="460" customFormat="1" ht="17.25" customHeight="1">
      <c r="A46" s="203" t="s">
        <v>944</v>
      </c>
      <c r="B46" s="169"/>
      <c r="C46" s="203" t="s">
        <v>947</v>
      </c>
      <c r="D46" s="500"/>
      <c r="E46" s="168"/>
      <c r="F46" s="203" t="s">
        <v>938</v>
      </c>
      <c r="G46" s="169"/>
      <c r="H46" s="203" t="s">
        <v>597</v>
      </c>
      <c r="K46" s="225"/>
      <c r="L46" s="225"/>
      <c r="V46" s="226"/>
      <c r="X46" s="624"/>
      <c r="AB46" s="624"/>
    </row>
    <row r="47" spans="1:28" s="460" customFormat="1" ht="17.25" customHeight="1">
      <c r="A47" s="203" t="s">
        <v>945</v>
      </c>
      <c r="B47" s="169"/>
      <c r="C47" s="203" t="s">
        <v>597</v>
      </c>
      <c r="D47" s="500"/>
      <c r="E47" s="168"/>
      <c r="F47" s="203" t="s">
        <v>939</v>
      </c>
      <c r="G47" s="169"/>
      <c r="H47" s="203" t="s">
        <v>597</v>
      </c>
      <c r="K47" s="225"/>
      <c r="L47" s="225"/>
      <c r="V47" s="226"/>
      <c r="X47" s="624"/>
      <c r="AB47" s="624"/>
    </row>
    <row r="48" spans="1:28" s="460" customFormat="1" ht="17.25" customHeight="1">
      <c r="A48" s="203" t="s">
        <v>946</v>
      </c>
      <c r="B48" s="169"/>
      <c r="C48" s="203" t="s">
        <v>597</v>
      </c>
      <c r="D48" s="500"/>
      <c r="E48" s="168"/>
      <c r="F48" s="203" t="s">
        <v>941</v>
      </c>
      <c r="G48" s="169"/>
      <c r="H48" s="203" t="s">
        <v>597</v>
      </c>
      <c r="K48" s="225"/>
      <c r="L48" s="225"/>
      <c r="V48" s="226"/>
      <c r="X48" s="624"/>
      <c r="AB48" s="624"/>
    </row>
    <row r="49" spans="1:28" ht="20">
      <c r="A49" s="168"/>
      <c r="B49" s="168"/>
      <c r="C49" s="168"/>
      <c r="D49" s="500"/>
      <c r="E49" s="168"/>
      <c r="F49" s="203" t="s">
        <v>940</v>
      </c>
      <c r="H49" s="203" t="s">
        <v>597</v>
      </c>
      <c r="Y49" s="460"/>
      <c r="Z49" s="460"/>
      <c r="AA49" s="460"/>
    </row>
    <row r="50" spans="1:28" ht="20">
      <c r="A50" s="459"/>
      <c r="B50" s="435"/>
      <c r="C50" s="167"/>
      <c r="D50" s="514"/>
      <c r="X50" s="386"/>
      <c r="Y50" s="460"/>
      <c r="Z50" s="460"/>
      <c r="AA50" s="460"/>
      <c r="AB50" s="685"/>
    </row>
    <row r="51" spans="1:28" ht="20">
      <c r="A51" s="450"/>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35"/>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s="703"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03"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03"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7" s="703"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03"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03"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03"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03" customFormat="1" ht="14">
      <c r="A71" s="435"/>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7" s="703"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X72" s="632"/>
      <c r="Y72" s="386"/>
      <c r="Z72" s="386"/>
      <c r="AA72" s="386"/>
    </row>
    <row r="73" spans="1:27" s="703"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03"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03"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03"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03"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03"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03"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03"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03"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03"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03"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B7468-BE1F-4308-894D-4558BC917FD4}">
  <sheetPr>
    <pageSetUpPr fitToPage="1"/>
  </sheetPr>
  <dimension ref="A1:AB81"/>
  <sheetViews>
    <sheetView topLeftCell="A16" zoomScale="70" zoomScaleNormal="70" zoomScaleSheetLayoutView="115" workbookViewId="0">
      <selection activeCell="B23" sqref="B23"/>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05" customWidth="1"/>
    <col min="25" max="25" width="8.90625" style="386" customWidth="1"/>
    <col min="26" max="26" width="11.6328125" style="386" bestFit="1" customWidth="1"/>
    <col min="27" max="27" width="42" style="386" bestFit="1" customWidth="1"/>
    <col min="28" max="28" width="7.90625" style="705"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04"/>
      <c r="I10" s="705"/>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1179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05"/>
      <c r="Y18" s="468">
        <v>212904</v>
      </c>
      <c r="Z18" s="468" t="s">
        <v>888</v>
      </c>
      <c r="AA18" s="468" t="s">
        <v>1077</v>
      </c>
      <c r="AB18" s="685">
        <v>8</v>
      </c>
    </row>
    <row r="19" spans="1:28" s="468" customFormat="1" ht="19.25" customHeight="1">
      <c r="A19" s="540">
        <v>1</v>
      </c>
      <c r="B19" s="584" t="s">
        <v>361</v>
      </c>
      <c r="C19" s="324" t="str">
        <f>IF(D19="","",VLOOKUP(B19,Data!$B$5:$L$502,2,FALSE))</f>
        <v>WQ78290</v>
      </c>
      <c r="D19" s="485">
        <v>21</v>
      </c>
      <c r="E19" s="525" t="s">
        <v>528</v>
      </c>
      <c r="F19" s="325">
        <f>IF(D19="","",VLOOKUP(B19,Data!$B$5:$L$502,11,FALSE))</f>
        <v>4283.7299999999996</v>
      </c>
      <c r="G19" s="326">
        <f t="shared" ref="G19:G28" si="0">IF(D19&gt;0,D19*F19,"-")</f>
        <v>89958.329999999987</v>
      </c>
      <c r="H19" s="327" t="str">
        <f>IF(D19="","",VLOOKUP(B19,Data!$B$5:$D$502,3,FALSE))</f>
        <v>C/T</v>
      </c>
      <c r="I19" s="327" t="str">
        <f>IF(D19="","",VLOOKUP(B19,Data!$B$5:$M$502,12,FALSE))</f>
        <v>Indonesia</v>
      </c>
      <c r="J19" s="356" t="s">
        <v>1180</v>
      </c>
      <c r="K19" s="325">
        <f>IF(D19="","",VLOOKUP(B19,Data!$B$5:$E$502,4,FALSE)*D19)</f>
        <v>6405</v>
      </c>
      <c r="L19" s="325">
        <f>IF(D19="","",VLOOKUP(B19,Data!$B$5:$F$502,5,FALSE)*D19)</f>
        <v>5649</v>
      </c>
      <c r="M19" s="357"/>
      <c r="N19" s="358"/>
      <c r="O19" s="359"/>
      <c r="P19" s="360"/>
      <c r="Q19" s="359"/>
      <c r="R19" s="359"/>
      <c r="S19" s="360"/>
      <c r="T19" s="361"/>
      <c r="U19" s="360"/>
      <c r="V19" s="334">
        <f>IF(D19="","",VLOOKUP(B19,Data!$B$5:$J$502,9,FALSE)*D19)</f>
        <v>32.213999999999999</v>
      </c>
      <c r="X19" s="705"/>
      <c r="Y19" s="468">
        <v>212904</v>
      </c>
      <c r="Z19" s="468" t="s">
        <v>410</v>
      </c>
      <c r="AA19" s="468" t="s">
        <v>1080</v>
      </c>
      <c r="AB19" s="685">
        <v>1</v>
      </c>
    </row>
    <row r="20" spans="1:28" s="468" customFormat="1" ht="19.25" customHeight="1">
      <c r="A20" s="540">
        <v>2</v>
      </c>
      <c r="B20" s="584" t="s">
        <v>353</v>
      </c>
      <c r="C20" s="324" t="str">
        <f>IF(D20="","",VLOOKUP(B20,Data!$B$5:$L$502,2,FALSE))</f>
        <v>ZF71250</v>
      </c>
      <c r="D20" s="485">
        <v>14</v>
      </c>
      <c r="E20" s="525"/>
      <c r="F20" s="325">
        <f>IF(D20="","",VLOOKUP(B20,Data!$B$5:$L$502,11,FALSE))</f>
        <v>1991.71</v>
      </c>
      <c r="G20" s="326">
        <f t="shared" si="0"/>
        <v>27883.940000000002</v>
      </c>
      <c r="H20" s="327" t="str">
        <f>IF(D20="","",VLOOKUP(B20,Data!$B$5:$D$502,3,FALSE))</f>
        <v>C/T</v>
      </c>
      <c r="I20" s="327" t="str">
        <f>IF(D20="","",VLOOKUP(B20,Data!$B$5:$M$502,12,FALSE))</f>
        <v>Indonesia</v>
      </c>
      <c r="J20" s="356" t="s">
        <v>1180</v>
      </c>
      <c r="K20" s="325">
        <f>IF(D20="","",VLOOKUP(B20,Data!$B$5:$E$502,4,FALSE)*D20)</f>
        <v>3080</v>
      </c>
      <c r="L20" s="325">
        <f>IF(D20="","",VLOOKUP(B20,Data!$B$5:$F$502,5,FALSE)*D20)</f>
        <v>2786</v>
      </c>
      <c r="M20" s="357"/>
      <c r="N20" s="358"/>
      <c r="O20" s="359"/>
      <c r="P20" s="360"/>
      <c r="Q20" s="359"/>
      <c r="R20" s="359"/>
      <c r="S20" s="360"/>
      <c r="T20" s="361"/>
      <c r="U20" s="360"/>
      <c r="V20" s="334">
        <f>IF(D20="","",VLOOKUP(B20,Data!$B$5:$J$502,9,FALSE)*D20)</f>
        <v>16.59</v>
      </c>
      <c r="X20" s="705"/>
      <c r="Y20" s="468">
        <v>212904</v>
      </c>
      <c r="Z20" s="468" t="s">
        <v>410</v>
      </c>
      <c r="AA20" s="468" t="s">
        <v>1080</v>
      </c>
      <c r="AB20" s="685">
        <v>1</v>
      </c>
    </row>
    <row r="21" spans="1:28" s="468" customFormat="1" ht="19" customHeight="1">
      <c r="A21" s="540">
        <v>3</v>
      </c>
      <c r="B21" s="584" t="s">
        <v>396</v>
      </c>
      <c r="C21" s="324" t="str">
        <f>IF(D21="","",VLOOKUP(B21,Data!$B$5:$L$502,2,FALSE))</f>
        <v>ZW44780</v>
      </c>
      <c r="D21" s="485">
        <v>1</v>
      </c>
      <c r="E21" s="525" t="s">
        <v>529</v>
      </c>
      <c r="F21" s="325">
        <f>IF(D21="","",VLOOKUP(B21,Data!$B$5:$L$502,11,FALSE))</f>
        <v>2167.13</v>
      </c>
      <c r="G21" s="326">
        <f t="shared" si="0"/>
        <v>2167.13</v>
      </c>
      <c r="H21" s="327" t="str">
        <f>IF(D21="","",VLOOKUP(B21,Data!$B$5:$D$502,3,FALSE))</f>
        <v>C/T</v>
      </c>
      <c r="I21" s="327" t="str">
        <f>IF(D21="","",VLOOKUP(B21,Data!$B$5:$M$502,12,FALSE))</f>
        <v>Indonesia</v>
      </c>
      <c r="J21" s="356" t="s">
        <v>1180</v>
      </c>
      <c r="K21" s="325">
        <f>IF(D21="","",VLOOKUP(B21,Data!$B$5:$E$502,4,FALSE)*D21)</f>
        <v>220</v>
      </c>
      <c r="L21" s="325">
        <f>IF(D21="","",VLOOKUP(B21,Data!$B$5:$F$502,5,FALSE)*D21)</f>
        <v>199</v>
      </c>
      <c r="M21" s="357"/>
      <c r="N21" s="358"/>
      <c r="O21" s="359"/>
      <c r="P21" s="360"/>
      <c r="Q21" s="359"/>
      <c r="R21" s="359"/>
      <c r="S21" s="360"/>
      <c r="T21" s="361"/>
      <c r="U21" s="360"/>
      <c r="V21" s="334">
        <f>IF(D21="","",VLOOKUP(B21,Data!$B$5:$J$502,9,FALSE)*D21)</f>
        <v>1.1850000000000001</v>
      </c>
      <c r="X21" s="705"/>
      <c r="Y21" s="468">
        <v>212904</v>
      </c>
      <c r="Z21" s="468" t="s">
        <v>410</v>
      </c>
      <c r="AA21" s="468" t="s">
        <v>1080</v>
      </c>
      <c r="AB21" s="685">
        <v>1</v>
      </c>
    </row>
    <row r="22" spans="1:28" s="468" customFormat="1" ht="19.25" customHeight="1">
      <c r="A22" s="540">
        <v>4</v>
      </c>
      <c r="B22" s="584" t="s">
        <v>355</v>
      </c>
      <c r="C22" s="324" t="str">
        <f>IF(D22="","",VLOOKUP(B22,Data!$B$5:$L$502,2,FALSE))</f>
        <v>ZF42500</v>
      </c>
      <c r="D22" s="485">
        <v>12</v>
      </c>
      <c r="E22" s="525"/>
      <c r="F22" s="325">
        <f>IF(D22="","",VLOOKUP(B22,Data!$B$5:$L$502,11,FALSE))</f>
        <v>2302.7199999999998</v>
      </c>
      <c r="G22" s="326">
        <f t="shared" si="0"/>
        <v>27632.639999999999</v>
      </c>
      <c r="H22" s="327" t="str">
        <f>IF(D22="","",VLOOKUP(B22,Data!$B$5:$D$502,3,FALSE))</f>
        <v>C/T</v>
      </c>
      <c r="I22" s="327" t="str">
        <f>IF(D22="","",VLOOKUP(B22,Data!$B$5:$M$502,12,FALSE))</f>
        <v>Indonesia</v>
      </c>
      <c r="J22" s="356" t="s">
        <v>1180</v>
      </c>
      <c r="K22" s="325">
        <f>IF(D22="","",VLOOKUP(B22,Data!$B$5:$E$502,4,FALSE)*D22)</f>
        <v>3204</v>
      </c>
      <c r="L22" s="325">
        <f>IF(D22="","",VLOOKUP(B22,Data!$B$5:$F$502,5,FALSE)*D22)</f>
        <v>2904</v>
      </c>
      <c r="M22" s="357"/>
      <c r="N22" s="358"/>
      <c r="O22" s="359"/>
      <c r="P22" s="360"/>
      <c r="Q22" s="359"/>
      <c r="R22" s="359"/>
      <c r="S22" s="360"/>
      <c r="T22" s="361"/>
      <c r="U22" s="360"/>
      <c r="V22" s="334">
        <f>IF(D22="","",VLOOKUP(B22,Data!$B$5:$J$502,9,FALSE)*D22)</f>
        <v>17.856000000000002</v>
      </c>
      <c r="X22" s="705"/>
      <c r="Y22" s="468">
        <v>212904</v>
      </c>
      <c r="Z22" s="468" t="s">
        <v>410</v>
      </c>
      <c r="AA22" s="468" t="s">
        <v>1080</v>
      </c>
      <c r="AB22" s="685">
        <v>1</v>
      </c>
    </row>
    <row r="23" spans="1:28" s="468" customFormat="1" ht="19.25" customHeight="1">
      <c r="A23" s="540">
        <v>5</v>
      </c>
      <c r="B23" s="584" t="s">
        <v>34</v>
      </c>
      <c r="C23" s="324" t="str">
        <f>IF(D23="","",VLOOKUP(B23,Data!$B$5:$L$502,2,FALSE))</f>
        <v>ZQ21310</v>
      </c>
      <c r="D23" s="485">
        <v>1</v>
      </c>
      <c r="E23" s="312" t="s">
        <v>982</v>
      </c>
      <c r="F23" s="325">
        <f>IF(D23="","",VLOOKUP(B23,Data!$B$5:$L$502,11,FALSE))</f>
        <v>2344.4699999999998</v>
      </c>
      <c r="G23" s="326">
        <f t="shared" si="0"/>
        <v>2344.4699999999998</v>
      </c>
      <c r="H23" s="327" t="str">
        <f>IF(D23="","",VLOOKUP(B23,Data!$B$5:$D$502,3,FALSE))</f>
        <v>C/T</v>
      </c>
      <c r="I23" s="327" t="str">
        <f>IF(D23="","",VLOOKUP(B23,Data!$B$5:$M$502,12,FALSE))</f>
        <v>Indonesia</v>
      </c>
      <c r="J23" s="356" t="s">
        <v>1180</v>
      </c>
      <c r="K23" s="325">
        <f>IF(D23="","",VLOOKUP(B23,Data!$B$5:$E$502,4,FALSE)*D23)</f>
        <v>267</v>
      </c>
      <c r="L23" s="325">
        <f>IF(D23="","",VLOOKUP(B23,Data!$B$5:$F$502,5,FALSE)*D23)</f>
        <v>242</v>
      </c>
      <c r="M23" s="357"/>
      <c r="N23" s="358"/>
      <c r="O23" s="359"/>
      <c r="P23" s="360"/>
      <c r="Q23" s="359"/>
      <c r="R23" s="359"/>
      <c r="S23" s="360"/>
      <c r="T23" s="361"/>
      <c r="U23" s="360"/>
      <c r="V23" s="334">
        <f>IF(D23="","",VLOOKUP(B23,Data!$B$5:$J$502,9,FALSE)*D23)</f>
        <v>1.488</v>
      </c>
      <c r="X23" s="705"/>
      <c r="Y23" s="468">
        <v>212904</v>
      </c>
      <c r="Z23" s="468" t="s">
        <v>410</v>
      </c>
      <c r="AA23" s="468" t="s">
        <v>1080</v>
      </c>
      <c r="AB23" s="685">
        <v>1</v>
      </c>
    </row>
    <row r="24" spans="1:28" s="468" customFormat="1" ht="19.25" customHeight="1">
      <c r="A24" s="540">
        <v>6</v>
      </c>
      <c r="B24" s="584" t="s">
        <v>398</v>
      </c>
      <c r="C24" s="324" t="str">
        <f>IF(D24="","",VLOOKUP(B24,Data!$B$5:$L$502,2,FALSE))</f>
        <v>ZW44790</v>
      </c>
      <c r="D24" s="485">
        <v>1</v>
      </c>
      <c r="E24" s="525"/>
      <c r="F24" s="325">
        <f>IF(D24="","",VLOOKUP(B24,Data!$B$5:$L$502,11,FALSE))</f>
        <v>2531</v>
      </c>
      <c r="G24" s="326">
        <f t="shared" si="0"/>
        <v>2531</v>
      </c>
      <c r="H24" s="327" t="str">
        <f>IF(D24="","",VLOOKUP(B24,Data!$B$5:$D$502,3,FALSE))</f>
        <v>C/T</v>
      </c>
      <c r="I24" s="327" t="str">
        <f>IF(D24="","",VLOOKUP(B24,Data!$B$5:$M$502,12,FALSE))</f>
        <v>Indonesia</v>
      </c>
      <c r="J24" s="356" t="s">
        <v>1180</v>
      </c>
      <c r="K24" s="325">
        <f>IF(D24="","",VLOOKUP(B24,Data!$B$5:$E$502,4,FALSE)*D24)</f>
        <v>267</v>
      </c>
      <c r="L24" s="325">
        <f>IF(D24="","",VLOOKUP(B24,Data!$B$5:$F$502,5,FALSE)*D24)</f>
        <v>242</v>
      </c>
      <c r="M24" s="357"/>
      <c r="N24" s="358"/>
      <c r="O24" s="359"/>
      <c r="P24" s="360"/>
      <c r="Q24" s="359"/>
      <c r="R24" s="359"/>
      <c r="S24" s="360"/>
      <c r="T24" s="361"/>
      <c r="U24" s="360"/>
      <c r="V24" s="334">
        <f>IF(D24="","",VLOOKUP(B24,Data!$B$5:$J$502,9,FALSE)*D24)</f>
        <v>1.488</v>
      </c>
      <c r="X24" s="705"/>
      <c r="Y24" s="468">
        <v>212904</v>
      </c>
      <c r="Z24" s="468" t="s">
        <v>410</v>
      </c>
      <c r="AA24" s="468" t="s">
        <v>1080</v>
      </c>
      <c r="AB24" s="685">
        <v>1</v>
      </c>
    </row>
    <row r="25" spans="1:28" s="468" customFormat="1" ht="19.25" customHeight="1">
      <c r="A25" s="540"/>
      <c r="B25" s="672" t="s">
        <v>1200</v>
      </c>
      <c r="C25" s="324" t="str">
        <f>IF(D25="","",VLOOKUP(B25,Data!$B$5:$L$502,2,FALSE))</f>
        <v/>
      </c>
      <c r="D25" s="381"/>
      <c r="E25" s="525"/>
      <c r="F25" s="325" t="str">
        <f>IF(D25="","",VLOOKUP(B25,Data!$B$5:$L$502,11,FALSE))</f>
        <v/>
      </c>
      <c r="G25" s="326"/>
      <c r="H25" s="327" t="str">
        <f>IF(D25="","",VLOOKUP(B25,Data!$B$5:$D$502,3,FALSE))</f>
        <v/>
      </c>
      <c r="I25" s="327" t="str">
        <f>IF(D25="","",VLOOKUP(B25,Data!$B$5:$M$502,12,FALSE))</f>
        <v/>
      </c>
      <c r="J25" s="227"/>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705"/>
      <c r="Y25" s="468">
        <v>212904</v>
      </c>
      <c r="Z25" s="468" t="s">
        <v>888</v>
      </c>
      <c r="AA25" s="468" t="s">
        <v>1077</v>
      </c>
      <c r="AB25" s="685">
        <v>8</v>
      </c>
    </row>
    <row r="26" spans="1:28" s="468" customFormat="1" ht="19.25" customHeight="1">
      <c r="A26" s="540">
        <v>7</v>
      </c>
      <c r="B26" s="584" t="s">
        <v>340</v>
      </c>
      <c r="C26" s="324" t="str">
        <f>IF(D26="","",VLOOKUP(B26,Data!$B$5:$L$502,2,FALSE))</f>
        <v>ZE62400</v>
      </c>
      <c r="D26" s="485">
        <v>3</v>
      </c>
      <c r="E26" s="525"/>
      <c r="F26" s="325">
        <f>IF(D26="","",VLOOKUP(B26,Data!$B$5:$L$502,11,FALSE))</f>
        <v>1704.47</v>
      </c>
      <c r="G26" s="326">
        <f>IF(D26&gt;0,D26*F26,"-")</f>
        <v>5113.41</v>
      </c>
      <c r="H26" s="327" t="str">
        <f>IF(D26="","",VLOOKUP(B26,Data!$B$5:$D$502,3,FALSE))</f>
        <v>C/T</v>
      </c>
      <c r="I26" s="327" t="str">
        <f>IF(D26="","",VLOOKUP(B26,Data!$B$5:$M$502,12,FALSE))</f>
        <v>Indonesia</v>
      </c>
      <c r="J26" s="356" t="s">
        <v>1201</v>
      </c>
      <c r="K26" s="325">
        <f>IF(D26="","",VLOOKUP(B26,Data!$B$5:$E$502,4,FALSE)*D26)</f>
        <v>603</v>
      </c>
      <c r="L26" s="325">
        <f>IF(D26="","",VLOOKUP(B26,Data!$B$5:$F$502,5,FALSE)*D26)</f>
        <v>543</v>
      </c>
      <c r="M26" s="357"/>
      <c r="N26" s="358"/>
      <c r="O26" s="359"/>
      <c r="P26" s="360"/>
      <c r="Q26" s="359"/>
      <c r="R26" s="359"/>
      <c r="S26" s="360"/>
      <c r="T26" s="361"/>
      <c r="U26" s="360"/>
      <c r="V26" s="334">
        <f>IF(D26="","",VLOOKUP(B26,Data!$B$5:$J$502,9,FALSE)*D26)</f>
        <v>3.4499999999999997</v>
      </c>
      <c r="X26" s="705"/>
      <c r="Y26" s="468">
        <v>212904</v>
      </c>
      <c r="Z26" s="468" t="s">
        <v>410</v>
      </c>
      <c r="AA26" s="468" t="s">
        <v>1080</v>
      </c>
      <c r="AB26" s="685">
        <v>1</v>
      </c>
    </row>
    <row r="27" spans="1:28" s="468" customFormat="1" ht="19.25" customHeight="1">
      <c r="A27" s="540"/>
      <c r="B27" s="584"/>
      <c r="C27" s="324" t="str">
        <f>IF(D27="","",VLOOKUP(B27,Data!$B$5:$L$502,2,FALSE))</f>
        <v/>
      </c>
      <c r="D27" s="485"/>
      <c r="E27" s="525"/>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705"/>
      <c r="Y27" s="468">
        <v>212904</v>
      </c>
      <c r="Z27" s="468" t="s">
        <v>410</v>
      </c>
      <c r="AA27" s="468" t="s">
        <v>1080</v>
      </c>
      <c r="AB27" s="685">
        <v>1</v>
      </c>
    </row>
    <row r="28" spans="1:28" s="468" customFormat="1" ht="19.25" customHeight="1">
      <c r="A28" s="540"/>
      <c r="B28" s="499"/>
      <c r="C28" s="324" t="str">
        <f>IF(D28="","",VLOOKUP(B28,Data!$B$5:$L$502,2,FALSE))</f>
        <v/>
      </c>
      <c r="D28" s="485"/>
      <c r="E28" s="525"/>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05"/>
    </row>
    <row r="29" spans="1:28" s="440" customFormat="1" ht="17.5" customHeight="1">
      <c r="A29" s="540"/>
      <c r="B29" s="784"/>
      <c r="C29" s="785"/>
      <c r="D29" s="510">
        <f>SUM(D17:D28)</f>
        <v>53</v>
      </c>
      <c r="E29" s="463"/>
      <c r="F29" s="351"/>
      <c r="G29" s="351">
        <f>SUM(G17:G28)</f>
        <v>157630.91999999998</v>
      </c>
      <c r="H29" s="462"/>
      <c r="I29" s="462"/>
      <c r="J29" s="462"/>
      <c r="K29" s="351">
        <f>SUM(K17:K28)</f>
        <v>14046</v>
      </c>
      <c r="L29" s="351">
        <f>SUM(L17:L28)</f>
        <v>12565</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74.271000000000001</v>
      </c>
      <c r="X29" s="623"/>
    </row>
    <row r="30" spans="1:28" ht="16.5" customHeight="1">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8">
      <c r="A33" s="400" t="s">
        <v>532</v>
      </c>
      <c r="C33" s="401"/>
      <c r="F33" s="768"/>
      <c r="G33" s="769"/>
      <c r="H33" s="400"/>
      <c r="I33" s="447"/>
      <c r="J33" s="177" t="s">
        <v>94</v>
      </c>
      <c r="K33" s="177"/>
      <c r="L33" s="173"/>
      <c r="V33" s="178"/>
    </row>
    <row r="34" spans="1:28" ht="12" customHeight="1">
      <c r="A34" s="412"/>
      <c r="B34" s="413"/>
      <c r="C34" s="448"/>
      <c r="D34" s="501" t="s">
        <v>95</v>
      </c>
      <c r="F34" s="768"/>
      <c r="G34" s="769"/>
      <c r="H34" s="400" t="s">
        <v>96</v>
      </c>
      <c r="I34" s="447"/>
      <c r="J34" s="177"/>
      <c r="K34" s="177"/>
      <c r="L34" s="173"/>
      <c r="V34" s="178"/>
    </row>
    <row r="35" spans="1:28" ht="16.5">
      <c r="A35" s="393" t="s">
        <v>97</v>
      </c>
      <c r="B35" s="407"/>
      <c r="C35" s="395"/>
      <c r="D35" s="501" t="s">
        <v>98</v>
      </c>
      <c r="F35" s="88" t="s">
        <v>99</v>
      </c>
      <c r="G35" s="85"/>
      <c r="H35" s="400" t="s">
        <v>89</v>
      </c>
      <c r="I35" s="447"/>
      <c r="J35" s="177" t="s">
        <v>100</v>
      </c>
      <c r="K35" s="177"/>
      <c r="L35" s="173"/>
      <c r="V35" s="178"/>
      <c r="Y35" s="468">
        <v>213797</v>
      </c>
      <c r="Z35" s="468" t="s">
        <v>35</v>
      </c>
      <c r="AA35" s="468" t="s">
        <v>1084</v>
      </c>
      <c r="AB35" s="685">
        <v>2</v>
      </c>
    </row>
    <row r="36" spans="1:28"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c r="Y36" s="468">
        <v>213797</v>
      </c>
      <c r="Z36" s="468" t="s">
        <v>395</v>
      </c>
      <c r="AA36" s="468" t="s">
        <v>1085</v>
      </c>
      <c r="AB36" s="685">
        <v>4</v>
      </c>
    </row>
    <row r="37" spans="1:28" ht="16.25" customHeight="1">
      <c r="A37" s="412"/>
      <c r="B37" s="413"/>
      <c r="C37" s="414"/>
      <c r="D37" s="513"/>
      <c r="E37" s="413"/>
      <c r="F37" s="778" t="s">
        <v>1199</v>
      </c>
      <c r="G37" s="779"/>
      <c r="H37" s="778" t="s">
        <v>1198</v>
      </c>
      <c r="I37" s="779"/>
      <c r="J37" s="181" t="s">
        <v>105</v>
      </c>
      <c r="K37" s="181"/>
      <c r="L37" s="762" t="s">
        <v>106</v>
      </c>
      <c r="M37" s="763"/>
      <c r="N37" s="763"/>
      <c r="O37" s="763"/>
      <c r="P37" s="763"/>
      <c r="Q37" s="763"/>
      <c r="R37" s="763"/>
      <c r="S37" s="763"/>
      <c r="T37" s="763"/>
      <c r="U37" s="763"/>
      <c r="V37" s="764"/>
      <c r="Y37" s="468">
        <v>213797</v>
      </c>
      <c r="Z37" s="468" t="s">
        <v>562</v>
      </c>
      <c r="AA37" s="468" t="s">
        <v>1079</v>
      </c>
      <c r="AB37" s="685">
        <v>1</v>
      </c>
    </row>
    <row r="38" spans="1:28" ht="18" customHeight="1">
      <c r="Y38" s="468">
        <v>213797</v>
      </c>
      <c r="Z38" s="468" t="s">
        <v>410</v>
      </c>
      <c r="AA38" s="468" t="s">
        <v>1080</v>
      </c>
      <c r="AB38" s="685">
        <v>2</v>
      </c>
    </row>
    <row r="39" spans="1:28" ht="18" customHeight="1">
      <c r="Y39" s="468">
        <v>213797</v>
      </c>
      <c r="Z39" s="468" t="s">
        <v>41</v>
      </c>
      <c r="AA39" s="468" t="s">
        <v>1139</v>
      </c>
      <c r="AB39" s="685">
        <v>2</v>
      </c>
    </row>
    <row r="40" spans="1:28" ht="18" customHeight="1">
      <c r="Y40" s="468"/>
      <c r="Z40" s="468"/>
      <c r="AA40" s="468"/>
      <c r="AB40" s="685"/>
    </row>
    <row r="41" spans="1:28" ht="35" customHeight="1">
      <c r="Y41" s="440"/>
      <c r="Z41" s="440"/>
      <c r="AA41" s="440"/>
      <c r="AB41" s="623">
        <v>33</v>
      </c>
    </row>
    <row r="42" spans="1:28" s="460" customFormat="1" ht="17.25" customHeight="1">
      <c r="A42" s="203" t="s">
        <v>942</v>
      </c>
      <c r="B42" s="169"/>
      <c r="C42" s="203" t="s">
        <v>597</v>
      </c>
      <c r="D42" s="500"/>
      <c r="E42" s="168"/>
      <c r="F42" s="203" t="s">
        <v>936</v>
      </c>
      <c r="G42" s="169"/>
      <c r="H42" s="203" t="s">
        <v>597</v>
      </c>
      <c r="K42" s="225"/>
      <c r="L42" s="225"/>
      <c r="V42" s="226"/>
      <c r="X42" s="624"/>
      <c r="AB42" s="624"/>
    </row>
    <row r="43" spans="1:28" s="460" customFormat="1" ht="17.25" customHeight="1">
      <c r="A43" s="203" t="s">
        <v>943</v>
      </c>
      <c r="B43" s="169"/>
      <c r="C43" s="203" t="s">
        <v>947</v>
      </c>
      <c r="D43" s="500"/>
      <c r="E43" s="168"/>
      <c r="F43" s="203" t="s">
        <v>937</v>
      </c>
      <c r="G43" s="169"/>
      <c r="H43" s="203" t="s">
        <v>947</v>
      </c>
      <c r="K43" s="225"/>
      <c r="L43" s="225"/>
      <c r="V43" s="226"/>
      <c r="X43" s="624"/>
      <c r="AB43" s="624"/>
    </row>
    <row r="44" spans="1:28" s="460" customFormat="1" ht="17.25" customHeight="1">
      <c r="A44" s="203" t="s">
        <v>944</v>
      </c>
      <c r="B44" s="169"/>
      <c r="C44" s="203" t="s">
        <v>947</v>
      </c>
      <c r="D44" s="500"/>
      <c r="E44" s="168"/>
      <c r="F44" s="203" t="s">
        <v>938</v>
      </c>
      <c r="G44" s="169"/>
      <c r="H44" s="203" t="s">
        <v>597</v>
      </c>
      <c r="K44" s="225"/>
      <c r="L44" s="225"/>
      <c r="V44" s="226"/>
      <c r="X44" s="624"/>
      <c r="AB44" s="624"/>
    </row>
    <row r="45" spans="1:28" s="460" customFormat="1" ht="17.25" customHeight="1">
      <c r="A45" s="203" t="s">
        <v>945</v>
      </c>
      <c r="B45" s="169"/>
      <c r="C45" s="203" t="s">
        <v>597</v>
      </c>
      <c r="D45" s="500"/>
      <c r="E45" s="168"/>
      <c r="F45" s="203" t="s">
        <v>939</v>
      </c>
      <c r="G45" s="169"/>
      <c r="H45" s="203" t="s">
        <v>597</v>
      </c>
      <c r="K45" s="225"/>
      <c r="L45" s="225"/>
      <c r="V45" s="226"/>
      <c r="X45" s="624"/>
      <c r="AB45" s="624"/>
    </row>
    <row r="46" spans="1:28" s="460" customFormat="1" ht="17.25" customHeight="1">
      <c r="A46" s="203" t="s">
        <v>946</v>
      </c>
      <c r="B46" s="169"/>
      <c r="C46" s="203" t="s">
        <v>597</v>
      </c>
      <c r="D46" s="500"/>
      <c r="E46" s="168"/>
      <c r="F46" s="203" t="s">
        <v>941</v>
      </c>
      <c r="G46" s="169"/>
      <c r="H46" s="203" t="s">
        <v>597</v>
      </c>
      <c r="K46" s="225"/>
      <c r="L46" s="225"/>
      <c r="V46" s="226"/>
      <c r="X46" s="624"/>
      <c r="AB46" s="624"/>
    </row>
    <row r="47" spans="1:28" ht="20">
      <c r="A47" s="168"/>
      <c r="B47" s="168"/>
      <c r="C47" s="168"/>
      <c r="D47" s="500"/>
      <c r="E47" s="168"/>
      <c r="F47" s="203" t="s">
        <v>940</v>
      </c>
      <c r="H47" s="203" t="s">
        <v>597</v>
      </c>
      <c r="Y47" s="460"/>
      <c r="Z47" s="460"/>
      <c r="AA47" s="460"/>
    </row>
    <row r="48" spans="1:28" ht="20">
      <c r="A48" s="459"/>
      <c r="B48" s="435"/>
      <c r="C48" s="167"/>
      <c r="D48" s="514"/>
      <c r="X48" s="386"/>
      <c r="Y48" s="460"/>
      <c r="Z48" s="460"/>
      <c r="AA48" s="460"/>
      <c r="AB48" s="685"/>
    </row>
    <row r="49" spans="1:28" ht="20">
      <c r="A49" s="450"/>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35"/>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s="705"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05"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705"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05"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05"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05"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05"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05" customFormat="1" ht="14">
      <c r="A69" s="435"/>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05"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X70" s="632"/>
      <c r="Y70" s="386"/>
      <c r="Z70" s="386"/>
      <c r="AA70" s="386"/>
    </row>
    <row r="71" spans="1:27" s="705"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05"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05"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05"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05"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05"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05"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05"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05"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05"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05"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CE022-99C2-4508-A4C9-F47DE77679E1}">
  <sheetPr>
    <pageSetUpPr fitToPage="1"/>
  </sheetPr>
  <dimension ref="A1:AB88"/>
  <sheetViews>
    <sheetView topLeftCell="A16" zoomScale="70" zoomScaleNormal="70" zoomScaleSheetLayoutView="115" workbookViewId="0">
      <selection activeCell="E24" sqref="E24"/>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07" customWidth="1"/>
    <col min="25" max="25" width="8.90625" style="386" customWidth="1"/>
    <col min="26" max="26" width="11.6328125" style="386" bestFit="1" customWidth="1"/>
    <col min="27" max="27" width="42" style="386" bestFit="1" customWidth="1"/>
    <col min="28" max="28" width="7.90625" style="707"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06"/>
      <c r="I10" s="707"/>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07"/>
      <c r="Y18" s="468">
        <v>212904</v>
      </c>
      <c r="Z18" s="468" t="s">
        <v>888</v>
      </c>
      <c r="AA18" s="468" t="s">
        <v>1077</v>
      </c>
      <c r="AB18" s="685">
        <v>8</v>
      </c>
    </row>
    <row r="19" spans="1:28" s="468" customFormat="1" ht="19.25" customHeight="1">
      <c r="A19" s="540">
        <v>1</v>
      </c>
      <c r="B19" s="584" t="s">
        <v>378</v>
      </c>
      <c r="C19" s="324" t="str">
        <f>IF(D19="","",VLOOKUP(B19,Data!$B$5:$L$502,2,FALSE))</f>
        <v>WQ78270</v>
      </c>
      <c r="D19" s="485">
        <v>1</v>
      </c>
      <c r="E19" s="525" t="s">
        <v>528</v>
      </c>
      <c r="F19" s="325">
        <f>IF(D19="","",VLOOKUP(B19,Data!$B$5:$L$502,11,FALSE))</f>
        <v>5429.44</v>
      </c>
      <c r="G19" s="326">
        <f>IF(D19&gt;0,D19*F19,"-")</f>
        <v>5429.44</v>
      </c>
      <c r="H19" s="327" t="str">
        <f>IF(D19="","",VLOOKUP(B19,Data!$B$5:$D$502,3,FALSE))</f>
        <v>C/T</v>
      </c>
      <c r="I19" s="327" t="str">
        <f>IF(D19="","",VLOOKUP(B19,Data!$B$5:$M$502,12,FALSE))</f>
        <v>Indonesia</v>
      </c>
      <c r="J19" s="356" t="s">
        <v>1163</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707"/>
      <c r="Y19" s="468">
        <v>212904</v>
      </c>
      <c r="Z19" s="468" t="s">
        <v>410</v>
      </c>
      <c r="AA19" s="468" t="s">
        <v>1080</v>
      </c>
      <c r="AB19" s="685">
        <v>1</v>
      </c>
    </row>
    <row r="20" spans="1:28" s="468" customFormat="1" ht="19.25" customHeight="1">
      <c r="A20" s="540">
        <v>2</v>
      </c>
      <c r="B20" s="584" t="s">
        <v>355</v>
      </c>
      <c r="C20" s="324" t="str">
        <f>IF(D20="","",VLOOKUP(B20,Data!$B$5:$L$502,2,FALSE))</f>
        <v>ZF42500</v>
      </c>
      <c r="D20" s="485">
        <v>10</v>
      </c>
      <c r="E20" s="525"/>
      <c r="F20" s="325">
        <f>IF(D20="","",VLOOKUP(B20,Data!$B$5:$L$502,11,FALSE))</f>
        <v>2302.7199999999998</v>
      </c>
      <c r="G20" s="326">
        <f>IF(D20&gt;0,D20*F20,"-")</f>
        <v>23027.199999999997</v>
      </c>
      <c r="H20" s="327" t="str">
        <f>IF(D20="","",VLOOKUP(B20,Data!$B$5:$D$502,3,FALSE))</f>
        <v>C/T</v>
      </c>
      <c r="I20" s="327" t="str">
        <f>IF(D20="","",VLOOKUP(B20,Data!$B$5:$M$502,12,FALSE))</f>
        <v>Indonesia</v>
      </c>
      <c r="J20" s="356" t="s">
        <v>1163</v>
      </c>
      <c r="K20" s="325">
        <f>IF(D20="","",VLOOKUP(B20,Data!$B$5:$E$502,4,FALSE)*D20)</f>
        <v>2670</v>
      </c>
      <c r="L20" s="325">
        <f>IF(D20="","",VLOOKUP(B20,Data!$B$5:$F$502,5,FALSE)*D20)</f>
        <v>2420</v>
      </c>
      <c r="M20" s="357"/>
      <c r="N20" s="358"/>
      <c r="O20" s="359"/>
      <c r="P20" s="360"/>
      <c r="Q20" s="359"/>
      <c r="R20" s="359"/>
      <c r="S20" s="360"/>
      <c r="T20" s="361"/>
      <c r="U20" s="360"/>
      <c r="V20" s="334">
        <f>IF(D20="","",VLOOKUP(B20,Data!$B$5:$J$502,9,FALSE)*D20)</f>
        <v>14.879999999999999</v>
      </c>
      <c r="X20" s="707"/>
      <c r="Y20" s="468">
        <v>212904</v>
      </c>
      <c r="Z20" s="468" t="s">
        <v>410</v>
      </c>
      <c r="AA20" s="468" t="s">
        <v>1080</v>
      </c>
      <c r="AB20" s="685">
        <v>1</v>
      </c>
    </row>
    <row r="21" spans="1:28" s="468" customFormat="1" ht="19" customHeight="1">
      <c r="A21" s="540">
        <v>3</v>
      </c>
      <c r="B21" s="584" t="s">
        <v>27</v>
      </c>
      <c r="C21" s="324" t="str">
        <f>IF(D21="","",VLOOKUP(B21,Data!$B$5:$L$502,2,FALSE))</f>
        <v>ZJ73750</v>
      </c>
      <c r="D21" s="485">
        <v>2</v>
      </c>
      <c r="E21" s="525" t="s">
        <v>529</v>
      </c>
      <c r="F21" s="325">
        <f>IF(D21="","",VLOOKUP(B21,Data!$B$5:$L$502,11,FALSE))</f>
        <v>2662.91</v>
      </c>
      <c r="G21" s="326">
        <f>IF(D21&gt;0,D21*F21,"-")</f>
        <v>5325.82</v>
      </c>
      <c r="H21" s="327" t="str">
        <f>IF(D21="","",VLOOKUP(B21,Data!$B$5:$D$502,3,FALSE))</f>
        <v>C/T</v>
      </c>
      <c r="I21" s="327" t="str">
        <f>IF(D21="","",VLOOKUP(B21,Data!$B$5:$M$502,12,FALSE))</f>
        <v>Indonesia</v>
      </c>
      <c r="J21" s="356" t="s">
        <v>1163</v>
      </c>
      <c r="K21" s="325">
        <f>IF(D21="","",VLOOKUP(B21,Data!$B$5:$E$502,4,FALSE)*D21)</f>
        <v>534</v>
      </c>
      <c r="L21" s="325">
        <f>IF(D21="","",VLOOKUP(B21,Data!$B$5:$F$502,5,FALSE)*D21)</f>
        <v>484</v>
      </c>
      <c r="M21" s="357"/>
      <c r="N21" s="358"/>
      <c r="O21" s="359"/>
      <c r="P21" s="360"/>
      <c r="Q21" s="359"/>
      <c r="R21" s="359"/>
      <c r="S21" s="360"/>
      <c r="T21" s="361"/>
      <c r="U21" s="360"/>
      <c r="V21" s="334">
        <f>IF(D21="","",VLOOKUP(B21,Data!$B$5:$J$502,9,FALSE)*D21)</f>
        <v>2.976</v>
      </c>
      <c r="X21" s="707"/>
      <c r="Y21" s="468">
        <v>212904</v>
      </c>
      <c r="Z21" s="468" t="s">
        <v>410</v>
      </c>
      <c r="AA21" s="468" t="s">
        <v>1080</v>
      </c>
      <c r="AB21" s="685">
        <v>1</v>
      </c>
    </row>
    <row r="22" spans="1:28" s="468" customFormat="1" ht="19.25" customHeight="1">
      <c r="A22" s="540">
        <v>4</v>
      </c>
      <c r="B22" s="584" t="s">
        <v>28</v>
      </c>
      <c r="C22" s="324" t="str">
        <f>IF(D22="","",VLOOKUP(B22,Data!$B$5:$L$502,2,FALSE))</f>
        <v>ZJ73760</v>
      </c>
      <c r="D22" s="485">
        <v>1</v>
      </c>
      <c r="E22" s="525"/>
      <c r="F22" s="325">
        <f>IF(D22="","",VLOOKUP(B22,Data!$B$5:$L$502,11,FALSE))</f>
        <v>2671.97</v>
      </c>
      <c r="G22" s="326">
        <f>IF(D22&gt;0,D22*F22,"-")</f>
        <v>2671.97</v>
      </c>
      <c r="H22" s="327" t="str">
        <f>IF(D22="","",VLOOKUP(B22,Data!$B$5:$D$502,3,FALSE))</f>
        <v>C/T</v>
      </c>
      <c r="I22" s="327" t="str">
        <f>IF(D22="","",VLOOKUP(B22,Data!$B$5:$M$502,12,FALSE))</f>
        <v>Indonesia</v>
      </c>
      <c r="J22" s="356" t="s">
        <v>1163</v>
      </c>
      <c r="K22" s="325">
        <f>IF(D22="","",VLOOKUP(B22,Data!$B$5:$E$502,4,FALSE)*D22)</f>
        <v>267</v>
      </c>
      <c r="L22" s="325">
        <f>IF(D22="","",VLOOKUP(B22,Data!$B$5:$F$502,5,FALSE)*D22)</f>
        <v>242</v>
      </c>
      <c r="M22" s="357"/>
      <c r="N22" s="358"/>
      <c r="O22" s="359"/>
      <c r="P22" s="360"/>
      <c r="Q22" s="359"/>
      <c r="R22" s="359"/>
      <c r="S22" s="360"/>
      <c r="T22" s="361"/>
      <c r="U22" s="360"/>
      <c r="V22" s="334">
        <f>IF(D22="","",VLOOKUP(B22,Data!$B$5:$J$502,9,FALSE)*D22)</f>
        <v>1.488</v>
      </c>
      <c r="X22" s="707"/>
      <c r="Y22" s="468">
        <v>212904</v>
      </c>
      <c r="Z22" s="468" t="s">
        <v>410</v>
      </c>
      <c r="AA22" s="468" t="s">
        <v>1080</v>
      </c>
      <c r="AB22" s="685">
        <v>1</v>
      </c>
    </row>
    <row r="23" spans="1:28" s="468" customFormat="1" ht="19.25" customHeight="1">
      <c r="A23" s="540"/>
      <c r="B23" s="672" t="s">
        <v>1179</v>
      </c>
      <c r="C23" s="324" t="str">
        <f>IF(D23="","",VLOOKUP(B23,Data!$B$5:$L$502,2,FALSE))</f>
        <v/>
      </c>
      <c r="D23" s="381"/>
      <c r="E23" s="312" t="s">
        <v>982</v>
      </c>
      <c r="F23" s="325" t="str">
        <f>IF(D23="","",VLOOKUP(B23,Data!$B$5:$L$502,11,FALSE))</f>
        <v/>
      </c>
      <c r="G23" s="326"/>
      <c r="H23" s="327" t="str">
        <f>IF(D23="","",VLOOKUP(B23,Data!$B$5:$D$502,3,FALSE))</f>
        <v/>
      </c>
      <c r="I23" s="327" t="str">
        <f>IF(D23="","",VLOOKUP(B23,Data!$B$5:$M$502,12,FALSE))</f>
        <v/>
      </c>
      <c r="J23" s="227"/>
      <c r="K23" s="325" t="str">
        <f>IF(D23="","",VLOOKUP(B23,Data!$B$5:$E$502,4,FALSE)*D23)</f>
        <v/>
      </c>
      <c r="L23" s="325" t="str">
        <f>IF(D23="","",VLOOKUP(B23,Data!$B$5:$F$502,5,FALSE)*D23)</f>
        <v/>
      </c>
      <c r="M23" s="228"/>
      <c r="N23" s="295"/>
      <c r="O23" s="296"/>
      <c r="P23" s="229"/>
      <c r="Q23" s="296"/>
      <c r="R23" s="296"/>
      <c r="S23" s="229"/>
      <c r="T23" s="297"/>
      <c r="U23" s="229"/>
      <c r="V23" s="334" t="str">
        <f>IF(D23="","",VLOOKUP(B23,Data!$B$5:$J$502,9,FALSE)*D23)</f>
        <v/>
      </c>
      <c r="X23" s="707"/>
      <c r="Y23" s="468">
        <v>212904</v>
      </c>
      <c r="Z23" s="468" t="s">
        <v>888</v>
      </c>
      <c r="AA23" s="468" t="s">
        <v>1077</v>
      </c>
      <c r="AB23" s="685">
        <v>8</v>
      </c>
    </row>
    <row r="24" spans="1:28" s="468" customFormat="1" ht="19.25" customHeight="1">
      <c r="A24" s="540">
        <v>5</v>
      </c>
      <c r="B24" s="584" t="s">
        <v>361</v>
      </c>
      <c r="C24" s="324" t="str">
        <f>IF(D24="","",VLOOKUP(B24,Data!$B$5:$L$502,2,FALSE))</f>
        <v>WQ78290</v>
      </c>
      <c r="D24" s="485">
        <v>7</v>
      </c>
      <c r="E24" s="525"/>
      <c r="F24" s="325">
        <f>IF(D24="","",VLOOKUP(B24,Data!$B$5:$L$502,11,FALSE))</f>
        <v>4283.7299999999996</v>
      </c>
      <c r="G24" s="326">
        <f t="shared" ref="G24:G33" si="0">IF(D24&gt;0,D24*F24,"-")</f>
        <v>29986.109999999997</v>
      </c>
      <c r="H24" s="327" t="str">
        <f>IF(D24="","",VLOOKUP(B24,Data!$B$5:$D$502,3,FALSE))</f>
        <v>C/T</v>
      </c>
      <c r="I24" s="327" t="str">
        <f>IF(D24="","",VLOOKUP(B24,Data!$B$5:$M$502,12,FALSE))</f>
        <v>Indonesia</v>
      </c>
      <c r="J24" s="356" t="s">
        <v>1180</v>
      </c>
      <c r="K24" s="325">
        <f>IF(D24="","",VLOOKUP(B24,Data!$B$5:$E$502,4,FALSE)*D24)</f>
        <v>2135</v>
      </c>
      <c r="L24" s="325">
        <f>IF(D24="","",VLOOKUP(B24,Data!$B$5:$F$502,5,FALSE)*D24)</f>
        <v>1883</v>
      </c>
      <c r="M24" s="357"/>
      <c r="N24" s="358"/>
      <c r="O24" s="359"/>
      <c r="P24" s="360"/>
      <c r="Q24" s="359"/>
      <c r="R24" s="359"/>
      <c r="S24" s="360"/>
      <c r="T24" s="361"/>
      <c r="U24" s="360"/>
      <c r="V24" s="334">
        <f>IF(D24="","",VLOOKUP(B24,Data!$B$5:$J$502,9,FALSE)*D24)</f>
        <v>10.738</v>
      </c>
      <c r="X24" s="707"/>
      <c r="Y24" s="468">
        <v>212904</v>
      </c>
      <c r="Z24" s="468" t="s">
        <v>410</v>
      </c>
      <c r="AA24" s="468" t="s">
        <v>1080</v>
      </c>
      <c r="AB24" s="685">
        <v>1</v>
      </c>
    </row>
    <row r="25" spans="1:28" s="468" customFormat="1" ht="19.25" customHeight="1">
      <c r="A25" s="540">
        <v>6</v>
      </c>
      <c r="B25" s="584" t="s">
        <v>372</v>
      </c>
      <c r="C25" s="324" t="str">
        <f>IF(D25="","",VLOOKUP(B25,Data!$B$5:$L$502,2,FALSE))</f>
        <v>WQ78280</v>
      </c>
      <c r="D25" s="485">
        <v>2</v>
      </c>
      <c r="E25" s="525"/>
      <c r="F25" s="325">
        <f>IF(D25="","",VLOOKUP(B25,Data!$B$5:$L$502,11,FALSE))</f>
        <v>5431.9</v>
      </c>
      <c r="G25" s="326">
        <f>IF(D25&gt;0,D25*F25,"-")</f>
        <v>10863.8</v>
      </c>
      <c r="H25" s="327" t="str">
        <f>IF(D25="","",VLOOKUP(B25,Data!$B$5:$D$502,3,FALSE))</f>
        <v>C/T</v>
      </c>
      <c r="I25" s="327" t="str">
        <f>IF(D25="","",VLOOKUP(B25,Data!$B$5:$M$502,12,FALSE))</f>
        <v>Indonesia</v>
      </c>
      <c r="J25" s="356" t="s">
        <v>1180</v>
      </c>
      <c r="K25" s="325">
        <f>IF(D25="","",VLOOKUP(B25,Data!$B$5:$E$502,4,FALSE)*D25)</f>
        <v>610</v>
      </c>
      <c r="L25" s="325">
        <f>IF(D25="","",VLOOKUP(B25,Data!$B$5:$F$502,5,FALSE)*D25)</f>
        <v>538</v>
      </c>
      <c r="M25" s="357"/>
      <c r="N25" s="358"/>
      <c r="O25" s="359"/>
      <c r="P25" s="360"/>
      <c r="Q25" s="359"/>
      <c r="R25" s="359"/>
      <c r="S25" s="360"/>
      <c r="T25" s="361"/>
      <c r="U25" s="360"/>
      <c r="V25" s="334">
        <f>IF(D25="","",VLOOKUP(B25,Data!$B$5:$J$502,9,FALSE)*D25)</f>
        <v>3.0680000000000001</v>
      </c>
      <c r="X25" s="707"/>
      <c r="Y25" s="468">
        <v>212904</v>
      </c>
      <c r="Z25" s="468" t="s">
        <v>410</v>
      </c>
      <c r="AA25" s="468" t="s">
        <v>1080</v>
      </c>
      <c r="AB25" s="685">
        <v>1</v>
      </c>
    </row>
    <row r="26" spans="1:28" s="468" customFormat="1" ht="19.25" customHeight="1">
      <c r="A26" s="540">
        <v>7</v>
      </c>
      <c r="B26" s="584" t="s">
        <v>40</v>
      </c>
      <c r="C26" s="324" t="str">
        <f>IF(D26="","",VLOOKUP(B26,Data!$B$5:$L$502,2,FALSE))</f>
        <v>ZJ54410</v>
      </c>
      <c r="D26" s="485">
        <v>2</v>
      </c>
      <c r="E26" s="525"/>
      <c r="F26" s="325">
        <f>IF(D26="","",VLOOKUP(B26,Data!$B$5:$L$502,11,FALSE))</f>
        <v>4657.7700000000004</v>
      </c>
      <c r="G26" s="326">
        <f>IF(D26&gt;0,D26*F26,"-")</f>
        <v>9315.5400000000009</v>
      </c>
      <c r="H26" s="327" t="str">
        <f>IF(D26="","",VLOOKUP(B26,Data!$B$5:$D$502,3,FALSE))</f>
        <v>C/T</v>
      </c>
      <c r="I26" s="327" t="str">
        <f>IF(D26="","",VLOOKUP(B26,Data!$B$5:$M$502,12,FALSE))</f>
        <v>Indonesia</v>
      </c>
      <c r="J26" s="356" t="s">
        <v>1180</v>
      </c>
      <c r="K26" s="325">
        <f>IF(D26="","",VLOOKUP(B26,Data!$B$5:$E$502,4,FALSE)*D26)</f>
        <v>610</v>
      </c>
      <c r="L26" s="325">
        <f>IF(D26="","",VLOOKUP(B26,Data!$B$5:$F$502,5,FALSE)*D26)</f>
        <v>538</v>
      </c>
      <c r="M26" s="357"/>
      <c r="N26" s="358"/>
      <c r="O26" s="359"/>
      <c r="P26" s="360"/>
      <c r="Q26" s="359"/>
      <c r="R26" s="359"/>
      <c r="S26" s="360"/>
      <c r="T26" s="361"/>
      <c r="U26" s="360"/>
      <c r="V26" s="334">
        <f>IF(D26="","",VLOOKUP(B26,Data!$B$5:$J$502,9,FALSE)*D26)</f>
        <v>3.0680000000000001</v>
      </c>
      <c r="X26" s="707"/>
      <c r="Y26" s="468">
        <v>212904</v>
      </c>
      <c r="Z26" s="468" t="s">
        <v>410</v>
      </c>
      <c r="AA26" s="468" t="s">
        <v>1080</v>
      </c>
      <c r="AB26" s="685">
        <v>1</v>
      </c>
    </row>
    <row r="27" spans="1:28" s="468" customFormat="1" ht="19.25" customHeight="1">
      <c r="A27" s="540">
        <v>8</v>
      </c>
      <c r="B27" s="584" t="s">
        <v>382</v>
      </c>
      <c r="C27" s="324" t="str">
        <f>IF(D27="","",VLOOKUP(B27,Data!$B$5:$L$502,2,FALSE))</f>
        <v>WQ78310</v>
      </c>
      <c r="D27" s="485">
        <v>1</v>
      </c>
      <c r="E27" s="525"/>
      <c r="F27" s="325">
        <f>IF(D27="","",VLOOKUP(B27,Data!$B$5:$L$502,11,FALSE))</f>
        <v>6409.6</v>
      </c>
      <c r="G27" s="326">
        <f>IF(D27&gt;0,D27*F27,"-")</f>
        <v>6409.6</v>
      </c>
      <c r="H27" s="327" t="str">
        <f>IF(D27="","",VLOOKUP(B27,Data!$B$5:$D$502,3,FALSE))</f>
        <v>C/T</v>
      </c>
      <c r="I27" s="327" t="str">
        <f>IF(D27="","",VLOOKUP(B27,Data!$B$5:$M$502,12,FALSE))</f>
        <v>Indonesia</v>
      </c>
      <c r="J27" s="356" t="s">
        <v>1180</v>
      </c>
      <c r="K27" s="325">
        <f>IF(D27="","",VLOOKUP(B27,Data!$B$5:$E$502,4,FALSE)*D27)</f>
        <v>317</v>
      </c>
      <c r="L27" s="325">
        <f>IF(D27="","",VLOOKUP(B27,Data!$B$5:$F$502,5,FALSE)*D27)</f>
        <v>279</v>
      </c>
      <c r="M27" s="357"/>
      <c r="N27" s="358"/>
      <c r="O27" s="359"/>
      <c r="P27" s="360"/>
      <c r="Q27" s="359"/>
      <c r="R27" s="359"/>
      <c r="S27" s="360"/>
      <c r="T27" s="361"/>
      <c r="U27" s="360"/>
      <c r="V27" s="334">
        <f>IF(D27="","",VLOOKUP(B27,Data!$B$5:$J$502,9,FALSE)*D27)</f>
        <v>1.806</v>
      </c>
      <c r="X27" s="707"/>
      <c r="Y27" s="468">
        <v>212904</v>
      </c>
      <c r="Z27" s="468" t="s">
        <v>410</v>
      </c>
      <c r="AA27" s="468" t="s">
        <v>1080</v>
      </c>
      <c r="AB27" s="685">
        <v>1</v>
      </c>
    </row>
    <row r="28" spans="1:28" s="468" customFormat="1" ht="19.25" customHeight="1">
      <c r="A28" s="540">
        <v>9</v>
      </c>
      <c r="B28" s="584" t="s">
        <v>353</v>
      </c>
      <c r="C28" s="324" t="str">
        <f>IF(D28="","",VLOOKUP(B28,Data!$B$5:$L$502,2,FALSE))</f>
        <v>ZF71250</v>
      </c>
      <c r="D28" s="485">
        <v>24</v>
      </c>
      <c r="E28" s="525"/>
      <c r="F28" s="325">
        <f>IF(D28="","",VLOOKUP(B28,Data!$B$5:$L$502,11,FALSE))</f>
        <v>1991.71</v>
      </c>
      <c r="G28" s="326">
        <f t="shared" si="0"/>
        <v>47801.04</v>
      </c>
      <c r="H28" s="327" t="str">
        <f>IF(D28="","",VLOOKUP(B28,Data!$B$5:$D$502,3,FALSE))</f>
        <v>C/T</v>
      </c>
      <c r="I28" s="327" t="str">
        <f>IF(D28="","",VLOOKUP(B28,Data!$B$5:$M$502,12,FALSE))</f>
        <v>Indonesia</v>
      </c>
      <c r="J28" s="356" t="s">
        <v>1180</v>
      </c>
      <c r="K28" s="325">
        <f>IF(D28="","",VLOOKUP(B28,Data!$B$5:$E$502,4,FALSE)*D28)</f>
        <v>5280</v>
      </c>
      <c r="L28" s="325">
        <f>IF(D28="","",VLOOKUP(B28,Data!$B$5:$F$502,5,FALSE)*D28)</f>
        <v>4776</v>
      </c>
      <c r="M28" s="357"/>
      <c r="N28" s="358"/>
      <c r="O28" s="359"/>
      <c r="P28" s="360"/>
      <c r="Q28" s="359"/>
      <c r="R28" s="359"/>
      <c r="S28" s="360"/>
      <c r="T28" s="361"/>
      <c r="U28" s="360"/>
      <c r="V28" s="334">
        <f>IF(D28="","",VLOOKUP(B28,Data!$B$5:$J$502,9,FALSE)*D28)</f>
        <v>28.44</v>
      </c>
      <c r="X28" s="707"/>
      <c r="Y28" s="468">
        <v>212904</v>
      </c>
      <c r="Z28" s="468" t="s">
        <v>410</v>
      </c>
      <c r="AA28" s="468" t="s">
        <v>1080</v>
      </c>
      <c r="AB28" s="685">
        <v>1</v>
      </c>
    </row>
    <row r="29" spans="1:28" s="468" customFormat="1" ht="19.25" customHeight="1">
      <c r="A29" s="540">
        <v>10</v>
      </c>
      <c r="B29" s="584" t="s">
        <v>25</v>
      </c>
      <c r="C29" s="324" t="str">
        <f>IF(D29="","",VLOOKUP(B29,Data!$B$5:$L$502,2,FALSE))</f>
        <v>ZJ73720</v>
      </c>
      <c r="D29" s="485">
        <v>1</v>
      </c>
      <c r="E29" s="525"/>
      <c r="F29" s="325">
        <f>IF(D29="","",VLOOKUP(B29,Data!$B$5:$L$502,11,FALSE))</f>
        <v>2445.35</v>
      </c>
      <c r="G29" s="326">
        <f t="shared" si="0"/>
        <v>2445.35</v>
      </c>
      <c r="H29" s="327" t="str">
        <f>IF(D29="","",VLOOKUP(B29,Data!$B$5:$D$502,3,FALSE))</f>
        <v>C/T</v>
      </c>
      <c r="I29" s="327" t="str">
        <f>IF(D29="","",VLOOKUP(B29,Data!$B$5:$M$502,12,FALSE))</f>
        <v>Indonesia</v>
      </c>
      <c r="J29" s="356" t="s">
        <v>1180</v>
      </c>
      <c r="K29" s="325">
        <f>IF(D29="","",VLOOKUP(B29,Data!$B$5:$E$502,4,FALSE)*D29)</f>
        <v>220</v>
      </c>
      <c r="L29" s="325">
        <f>IF(D29="","",VLOOKUP(B29,Data!$B$5:$F$502,5,FALSE)*D29)</f>
        <v>199</v>
      </c>
      <c r="M29" s="357"/>
      <c r="N29" s="358"/>
      <c r="O29" s="359"/>
      <c r="P29" s="360"/>
      <c r="Q29" s="359"/>
      <c r="R29" s="359"/>
      <c r="S29" s="360"/>
      <c r="T29" s="361"/>
      <c r="U29" s="360"/>
      <c r="V29" s="334">
        <f>IF(D29="","",VLOOKUP(B29,Data!$B$5:$J$502,9,FALSE)*D29)</f>
        <v>1.1850000000000001</v>
      </c>
      <c r="X29" s="707"/>
      <c r="Y29" s="468">
        <v>212904</v>
      </c>
      <c r="Z29" s="468" t="s">
        <v>410</v>
      </c>
      <c r="AA29" s="468" t="s">
        <v>1080</v>
      </c>
      <c r="AB29" s="685">
        <v>1</v>
      </c>
    </row>
    <row r="30" spans="1:28" s="468" customFormat="1" ht="19.25" customHeight="1">
      <c r="A30" s="540">
        <v>11</v>
      </c>
      <c r="B30" s="584" t="s">
        <v>26</v>
      </c>
      <c r="C30" s="324" t="str">
        <f>IF(D30="","",VLOOKUP(B30,Data!$B$5:$L$502,2,FALSE))</f>
        <v>ZJ73730</v>
      </c>
      <c r="D30" s="485">
        <v>3</v>
      </c>
      <c r="E30" s="525"/>
      <c r="F30" s="325">
        <f>IF(D30="","",VLOOKUP(B30,Data!$B$5:$L$502,11,FALSE))</f>
        <v>2456.2800000000002</v>
      </c>
      <c r="G30" s="326">
        <f t="shared" si="0"/>
        <v>7368.84</v>
      </c>
      <c r="H30" s="327" t="str">
        <f>IF(D30="","",VLOOKUP(B30,Data!$B$5:$D$502,3,FALSE))</f>
        <v>C/T</v>
      </c>
      <c r="I30" s="327" t="str">
        <f>IF(D30="","",VLOOKUP(B30,Data!$B$5:$M$502,12,FALSE))</f>
        <v>Indonesia</v>
      </c>
      <c r="J30" s="356" t="s">
        <v>1180</v>
      </c>
      <c r="K30" s="325">
        <f>IF(D30="","",VLOOKUP(B30,Data!$B$5:$E$502,4,FALSE)*D30)</f>
        <v>660</v>
      </c>
      <c r="L30" s="325">
        <f>IF(D30="","",VLOOKUP(B30,Data!$B$5:$F$502,5,FALSE)*D30)</f>
        <v>597</v>
      </c>
      <c r="M30" s="357"/>
      <c r="N30" s="358"/>
      <c r="O30" s="359"/>
      <c r="P30" s="360"/>
      <c r="Q30" s="359"/>
      <c r="R30" s="359"/>
      <c r="S30" s="360"/>
      <c r="T30" s="361"/>
      <c r="U30" s="360"/>
      <c r="V30" s="334">
        <f>IF(D30="","",VLOOKUP(B30,Data!$B$5:$J$502,9,FALSE)*D30)</f>
        <v>3.5550000000000002</v>
      </c>
      <c r="X30" s="707"/>
      <c r="Y30" s="468">
        <v>212904</v>
      </c>
      <c r="Z30" s="468" t="s">
        <v>410</v>
      </c>
      <c r="AA30" s="468" t="s">
        <v>1080</v>
      </c>
      <c r="AB30" s="685">
        <v>1</v>
      </c>
    </row>
    <row r="31" spans="1:28" s="468" customFormat="1" ht="19.25" customHeight="1">
      <c r="A31" s="540">
        <v>12</v>
      </c>
      <c r="B31" s="584" t="s">
        <v>355</v>
      </c>
      <c r="C31" s="324" t="str">
        <f>IF(D31="","",VLOOKUP(B31,Data!$B$5:$L$502,2,FALSE))</f>
        <v>ZF42500</v>
      </c>
      <c r="D31" s="485">
        <v>9</v>
      </c>
      <c r="E31" s="525"/>
      <c r="F31" s="325">
        <f>IF(D31="","",VLOOKUP(B31,Data!$B$5:$L$502,11,FALSE))</f>
        <v>2302.7199999999998</v>
      </c>
      <c r="G31" s="326">
        <f t="shared" si="0"/>
        <v>20724.48</v>
      </c>
      <c r="H31" s="327" t="str">
        <f>IF(D31="","",VLOOKUP(B31,Data!$B$5:$D$502,3,FALSE))</f>
        <v>C/T</v>
      </c>
      <c r="I31" s="327" t="str">
        <f>IF(D31="","",VLOOKUP(B31,Data!$B$5:$M$502,12,FALSE))</f>
        <v>Indonesia</v>
      </c>
      <c r="J31" s="356" t="s">
        <v>1180</v>
      </c>
      <c r="K31" s="325">
        <f>IF(D31="","",VLOOKUP(B31,Data!$B$5:$E$502,4,FALSE)*D31)</f>
        <v>2403</v>
      </c>
      <c r="L31" s="325">
        <f>IF(D31="","",VLOOKUP(B31,Data!$B$5:$F$502,5,FALSE)*D31)</f>
        <v>2178</v>
      </c>
      <c r="M31" s="357"/>
      <c r="N31" s="358"/>
      <c r="O31" s="359"/>
      <c r="P31" s="360"/>
      <c r="Q31" s="359"/>
      <c r="R31" s="359"/>
      <c r="S31" s="360"/>
      <c r="T31" s="361"/>
      <c r="U31" s="360"/>
      <c r="V31" s="334">
        <f>IF(D31="","",VLOOKUP(B31,Data!$B$5:$J$502,9,FALSE)*D31)</f>
        <v>13.391999999999999</v>
      </c>
      <c r="X31" s="707"/>
      <c r="Y31" s="468">
        <v>212904</v>
      </c>
      <c r="Z31" s="468" t="s">
        <v>410</v>
      </c>
      <c r="AA31" s="468" t="s">
        <v>1080</v>
      </c>
      <c r="AB31" s="685">
        <v>1</v>
      </c>
    </row>
    <row r="32" spans="1:28" s="468" customFormat="1" ht="19.25" customHeight="1">
      <c r="A32" s="540">
        <v>13</v>
      </c>
      <c r="B32" s="584" t="s">
        <v>27</v>
      </c>
      <c r="C32" s="324" t="str">
        <f>IF(D32="","",VLOOKUP(B32,Data!$B$5:$L$502,2,FALSE))</f>
        <v>ZJ73750</v>
      </c>
      <c r="D32" s="485">
        <v>1</v>
      </c>
      <c r="E32" s="525"/>
      <c r="F32" s="325">
        <f>IF(D32="","",VLOOKUP(B32,Data!$B$5:$L$502,11,FALSE))</f>
        <v>2662.91</v>
      </c>
      <c r="G32" s="326">
        <f t="shared" si="0"/>
        <v>2662.91</v>
      </c>
      <c r="H32" s="327" t="str">
        <f>IF(D32="","",VLOOKUP(B32,Data!$B$5:$D$502,3,FALSE))</f>
        <v>C/T</v>
      </c>
      <c r="I32" s="327" t="str">
        <f>IF(D32="","",VLOOKUP(B32,Data!$B$5:$M$502,12,FALSE))</f>
        <v>Indonesia</v>
      </c>
      <c r="J32" s="356" t="s">
        <v>1180</v>
      </c>
      <c r="K32" s="325">
        <f>IF(D32="","",VLOOKUP(B32,Data!$B$5:$E$502,4,FALSE)*D32)</f>
        <v>267</v>
      </c>
      <c r="L32" s="325">
        <f>IF(D32="","",VLOOKUP(B32,Data!$B$5:$F$502,5,FALSE)*D32)</f>
        <v>242</v>
      </c>
      <c r="M32" s="357"/>
      <c r="N32" s="358"/>
      <c r="O32" s="359"/>
      <c r="P32" s="360"/>
      <c r="Q32" s="359"/>
      <c r="R32" s="359"/>
      <c r="S32" s="360"/>
      <c r="T32" s="361"/>
      <c r="U32" s="360"/>
      <c r="V32" s="334">
        <f>IF(D32="","",VLOOKUP(B32,Data!$B$5:$J$502,9,FALSE)*D32)</f>
        <v>1.488</v>
      </c>
      <c r="X32" s="707"/>
      <c r="Y32" s="468">
        <v>212904</v>
      </c>
      <c r="Z32" s="468" t="s">
        <v>410</v>
      </c>
      <c r="AA32" s="468" t="s">
        <v>1080</v>
      </c>
      <c r="AB32" s="685">
        <v>1</v>
      </c>
    </row>
    <row r="33" spans="1:28" s="468" customFormat="1" ht="19.25" customHeight="1">
      <c r="A33" s="540">
        <v>14</v>
      </c>
      <c r="B33" s="584" t="s">
        <v>28</v>
      </c>
      <c r="C33" s="324" t="str">
        <f>IF(D33="","",VLOOKUP(B33,Data!$B$5:$L$502,2,FALSE))</f>
        <v>ZJ73760</v>
      </c>
      <c r="D33" s="485">
        <v>2</v>
      </c>
      <c r="E33" s="525"/>
      <c r="F33" s="325">
        <f>IF(D33="","",VLOOKUP(B33,Data!$B$5:$L$502,11,FALSE))</f>
        <v>2671.97</v>
      </c>
      <c r="G33" s="326">
        <f t="shared" si="0"/>
        <v>5343.94</v>
      </c>
      <c r="H33" s="327" t="str">
        <f>IF(D33="","",VLOOKUP(B33,Data!$B$5:$D$502,3,FALSE))</f>
        <v>C/T</v>
      </c>
      <c r="I33" s="327" t="str">
        <f>IF(D33="","",VLOOKUP(B33,Data!$B$5:$M$502,12,FALSE))</f>
        <v>Indonesia</v>
      </c>
      <c r="J33" s="356" t="s">
        <v>1180</v>
      </c>
      <c r="K33" s="325">
        <f>IF(D33="","",VLOOKUP(B33,Data!$B$5:$E$502,4,FALSE)*D33)</f>
        <v>534</v>
      </c>
      <c r="L33" s="325">
        <f>IF(D33="","",VLOOKUP(B33,Data!$B$5:$F$502,5,FALSE)*D33)</f>
        <v>484</v>
      </c>
      <c r="M33" s="357"/>
      <c r="N33" s="358"/>
      <c r="O33" s="359"/>
      <c r="P33" s="360"/>
      <c r="Q33" s="359"/>
      <c r="R33" s="359"/>
      <c r="S33" s="360"/>
      <c r="T33" s="361"/>
      <c r="U33" s="360"/>
      <c r="V33" s="334">
        <f>IF(D33="","",VLOOKUP(B33,Data!$B$5:$J$502,9,FALSE)*D33)</f>
        <v>2.976</v>
      </c>
      <c r="X33" s="707"/>
      <c r="Y33" s="468">
        <v>212904</v>
      </c>
      <c r="Z33" s="468" t="s">
        <v>410</v>
      </c>
      <c r="AA33" s="468" t="s">
        <v>1080</v>
      </c>
      <c r="AB33" s="685">
        <v>1</v>
      </c>
    </row>
    <row r="34" spans="1:28" s="468" customFormat="1" ht="19.25" customHeight="1">
      <c r="A34" s="540"/>
      <c r="B34" s="584"/>
      <c r="C34" s="324" t="str">
        <f>IF(D34="","",VLOOKUP(B34,Data!$B$5:$L$502,2,FALSE))</f>
        <v/>
      </c>
      <c r="D34" s="485"/>
      <c r="E34" s="525"/>
      <c r="F34" s="325" t="str">
        <f>IF(D34="","",VLOOKUP(B34,Data!$B$5:$L$502,11,FALSE))</f>
        <v/>
      </c>
      <c r="G34" s="326" t="str">
        <f>IF(D34&gt;0,D34*F34,"-")</f>
        <v>-</v>
      </c>
      <c r="H34" s="327" t="str">
        <f>IF(D34="","",VLOOKUP(B34,Data!$B$5:$D$502,3,FALSE))</f>
        <v/>
      </c>
      <c r="I34" s="327" t="str">
        <f>IF(D34="","",VLOOKUP(B34,Data!$B$5:$M$502,12,FALSE))</f>
        <v/>
      </c>
      <c r="J34" s="356"/>
      <c r="K34" s="325" t="str">
        <f>IF(D34="","",VLOOKUP(B34,Data!$B$5:$E$502,4,FALSE)*D34)</f>
        <v/>
      </c>
      <c r="L34" s="325" t="str">
        <f>IF(D34="","",VLOOKUP(B34,Data!$B$5:$F$502,5,FALSE)*D34)</f>
        <v/>
      </c>
      <c r="M34" s="357"/>
      <c r="N34" s="358"/>
      <c r="O34" s="359"/>
      <c r="P34" s="360"/>
      <c r="Q34" s="359"/>
      <c r="R34" s="359"/>
      <c r="S34" s="360"/>
      <c r="T34" s="361"/>
      <c r="U34" s="360"/>
      <c r="V34" s="334" t="str">
        <f>IF(D34="","",VLOOKUP(B34,Data!$B$5:$J$502,9,FALSE)*D34)</f>
        <v/>
      </c>
      <c r="X34" s="707"/>
      <c r="Y34" s="468">
        <v>212904</v>
      </c>
      <c r="Z34" s="468" t="s">
        <v>410</v>
      </c>
      <c r="AA34" s="468" t="s">
        <v>1080</v>
      </c>
      <c r="AB34" s="685">
        <v>1</v>
      </c>
    </row>
    <row r="35" spans="1:28" s="468" customFormat="1" ht="19.25" customHeight="1">
      <c r="A35" s="540"/>
      <c r="B35" s="499"/>
      <c r="C35" s="324" t="str">
        <f>IF(D35="","",VLOOKUP(B35,Data!$B$5:$L$502,2,FALSE))</f>
        <v/>
      </c>
      <c r="D35" s="485"/>
      <c r="E35" s="525"/>
      <c r="F35" s="325" t="str">
        <f>IF(D35="","",VLOOKUP(B35,Data!$B$5:$L$502,11,FALSE))</f>
        <v/>
      </c>
      <c r="G35" s="326" t="str">
        <f>IF(D35&gt;0,D35*F35,"-")</f>
        <v>-</v>
      </c>
      <c r="H35" s="327" t="str">
        <f>IF(D35="","",VLOOKUP(B35,Data!$B$5:$D$502,3,FALSE))</f>
        <v/>
      </c>
      <c r="I35" s="327" t="str">
        <f>IF(D35="","",VLOOKUP(B35,Data!$B$5:$M$502,12,FALSE))</f>
        <v/>
      </c>
      <c r="J35" s="356"/>
      <c r="K35" s="325" t="str">
        <f>IF(D35="","",VLOOKUP(B35,Data!$B$5:$E$502,4,FALSE)*D35)</f>
        <v/>
      </c>
      <c r="L35" s="325" t="str">
        <f>IF(D35="","",VLOOKUP(B35,Data!$B$5:$F$502,5,FALSE)*D35)</f>
        <v/>
      </c>
      <c r="M35" s="357"/>
      <c r="N35" s="358"/>
      <c r="O35" s="359"/>
      <c r="P35" s="360"/>
      <c r="Q35" s="359"/>
      <c r="R35" s="359"/>
      <c r="S35" s="360"/>
      <c r="T35" s="361"/>
      <c r="U35" s="360"/>
      <c r="V35" s="334" t="str">
        <f>IF(D35="","",VLOOKUP(B35,Data!$B$5:$J$502,9,FALSE)*D35)</f>
        <v/>
      </c>
      <c r="X35" s="707"/>
    </row>
    <row r="36" spans="1:28" s="440" customFormat="1" ht="17.5" customHeight="1">
      <c r="A36" s="540"/>
      <c r="B36" s="784"/>
      <c r="C36" s="785"/>
      <c r="D36" s="510">
        <f>SUM(D17:D35)</f>
        <v>66</v>
      </c>
      <c r="E36" s="463"/>
      <c r="F36" s="351"/>
      <c r="G36" s="351">
        <f>SUM(G17:G35)</f>
        <v>179376.04000000004</v>
      </c>
      <c r="H36" s="462"/>
      <c r="I36" s="462"/>
      <c r="J36" s="462"/>
      <c r="K36" s="351">
        <f>SUM(K17:K35)</f>
        <v>16812</v>
      </c>
      <c r="L36" s="351">
        <f>SUM(L17:L35)</f>
        <v>15129</v>
      </c>
      <c r="M36" s="351">
        <f>SUM(M18:M35)</f>
        <v>0</v>
      </c>
      <c r="N36" s="351" t="e">
        <f>SUM(#REF!)</f>
        <v>#REF!</v>
      </c>
      <c r="O36" s="351">
        <f>SUM(O18:O35)</f>
        <v>0</v>
      </c>
      <c r="P36" s="351">
        <f>SUM(P18:P35)</f>
        <v>0</v>
      </c>
      <c r="Q36" s="351" t="e">
        <f>SUM(#REF!)</f>
        <v>#REF!</v>
      </c>
      <c r="R36" s="351">
        <f>SUM(R18:R35)</f>
        <v>0</v>
      </c>
      <c r="S36" s="351">
        <f>SUM(S18:S35)</f>
        <v>0</v>
      </c>
      <c r="T36" s="351"/>
      <c r="U36" s="351">
        <f>SUM(U18:U35)</f>
        <v>0</v>
      </c>
      <c r="V36" s="354">
        <f>SUM(V17:V35)</f>
        <v>90.593999999999994</v>
      </c>
      <c r="X36" s="623"/>
    </row>
    <row r="37" spans="1:28" ht="16.5" customHeight="1">
      <c r="A37" s="540"/>
      <c r="B37" s="786"/>
      <c r="C37" s="787"/>
      <c r="D37" s="511"/>
      <c r="E37" s="412"/>
      <c r="F37" s="183" t="s">
        <v>821</v>
      </c>
      <c r="G37" s="180"/>
      <c r="H37" s="442"/>
      <c r="I37" s="442"/>
      <c r="J37" s="442"/>
      <c r="K37" s="184"/>
      <c r="L37" s="180"/>
      <c r="M37" s="414"/>
      <c r="N37" s="413"/>
      <c r="O37" s="413"/>
      <c r="P37" s="413"/>
      <c r="Q37" s="413"/>
      <c r="R37" s="413"/>
      <c r="S37" s="413"/>
      <c r="T37" s="414"/>
      <c r="U37" s="414"/>
      <c r="V37" s="182"/>
    </row>
    <row r="38" spans="1:28" ht="13">
      <c r="A38" s="393" t="s">
        <v>530</v>
      </c>
      <c r="B38" s="394"/>
      <c r="C38" s="444"/>
      <c r="D38" s="512" t="s">
        <v>538</v>
      </c>
      <c r="E38" s="407"/>
      <c r="F38" s="80" t="s">
        <v>83</v>
      </c>
      <c r="G38" s="84"/>
      <c r="H38" s="423" t="s">
        <v>84</v>
      </c>
      <c r="I38" s="446"/>
      <c r="J38" s="175" t="s">
        <v>85</v>
      </c>
      <c r="K38" s="175"/>
      <c r="L38" s="765" t="s">
        <v>86</v>
      </c>
      <c r="M38" s="766"/>
      <c r="N38" s="766"/>
      <c r="O38" s="766"/>
      <c r="P38" s="766"/>
      <c r="Q38" s="766"/>
      <c r="R38" s="766"/>
      <c r="S38" s="766"/>
      <c r="T38" s="766"/>
      <c r="U38" s="766"/>
      <c r="V38" s="767"/>
    </row>
    <row r="39" spans="1:28" ht="13">
      <c r="A39" s="400" t="s">
        <v>531</v>
      </c>
      <c r="C39" s="409"/>
      <c r="D39" s="501" t="s">
        <v>88</v>
      </c>
      <c r="F39" s="768"/>
      <c r="G39" s="769"/>
      <c r="H39" s="400" t="s">
        <v>89</v>
      </c>
      <c r="I39" s="447"/>
      <c r="J39" s="177" t="s">
        <v>90</v>
      </c>
      <c r="K39" s="177"/>
      <c r="L39" s="173"/>
      <c r="V39" s="178"/>
    </row>
    <row r="40" spans="1:28">
      <c r="A40" s="400" t="s">
        <v>532</v>
      </c>
      <c r="C40" s="401"/>
      <c r="F40" s="768"/>
      <c r="G40" s="769"/>
      <c r="H40" s="400"/>
      <c r="I40" s="447"/>
      <c r="J40" s="177" t="s">
        <v>94</v>
      </c>
      <c r="K40" s="177"/>
      <c r="L40" s="173"/>
      <c r="V40" s="178"/>
    </row>
    <row r="41" spans="1:28" ht="12" customHeight="1">
      <c r="A41" s="412"/>
      <c r="B41" s="413"/>
      <c r="C41" s="448"/>
      <c r="D41" s="501" t="s">
        <v>95</v>
      </c>
      <c r="F41" s="768"/>
      <c r="G41" s="769"/>
      <c r="H41" s="400" t="s">
        <v>96</v>
      </c>
      <c r="I41" s="447"/>
      <c r="J41" s="177"/>
      <c r="K41" s="177"/>
      <c r="L41" s="173"/>
      <c r="V41" s="178"/>
    </row>
    <row r="42" spans="1:28" ht="16.5">
      <c r="A42" s="393" t="s">
        <v>97</v>
      </c>
      <c r="B42" s="407"/>
      <c r="C42" s="395"/>
      <c r="D42" s="501" t="s">
        <v>98</v>
      </c>
      <c r="F42" s="88" t="s">
        <v>99</v>
      </c>
      <c r="G42" s="85"/>
      <c r="H42" s="400" t="s">
        <v>89</v>
      </c>
      <c r="I42" s="447"/>
      <c r="J42" s="177" t="s">
        <v>100</v>
      </c>
      <c r="K42" s="177"/>
      <c r="L42" s="173"/>
      <c r="V42" s="178"/>
      <c r="Y42" s="468">
        <v>213797</v>
      </c>
      <c r="Z42" s="468" t="s">
        <v>35</v>
      </c>
      <c r="AA42" s="468" t="s">
        <v>1084</v>
      </c>
      <c r="AB42" s="685">
        <v>2</v>
      </c>
    </row>
    <row r="43" spans="1:28" ht="14.25" customHeight="1">
      <c r="A43" s="400" t="s">
        <v>546</v>
      </c>
      <c r="C43" s="401"/>
      <c r="D43" s="501" t="s">
        <v>101</v>
      </c>
      <c r="F43" s="89"/>
      <c r="G43" s="187"/>
      <c r="H43" s="400" t="s">
        <v>102</v>
      </c>
      <c r="I43" s="447"/>
      <c r="J43" s="177" t="s">
        <v>533</v>
      </c>
      <c r="K43" s="177"/>
      <c r="L43" s="770" t="s">
        <v>104</v>
      </c>
      <c r="M43" s="771"/>
      <c r="N43" s="771"/>
      <c r="O43" s="771"/>
      <c r="P43" s="771"/>
      <c r="Q43" s="771"/>
      <c r="R43" s="771"/>
      <c r="S43" s="771"/>
      <c r="T43" s="771"/>
      <c r="U43" s="771"/>
      <c r="V43" s="772"/>
      <c r="Y43" s="468">
        <v>213797</v>
      </c>
      <c r="Z43" s="468" t="s">
        <v>395</v>
      </c>
      <c r="AA43" s="468" t="s">
        <v>1085</v>
      </c>
      <c r="AB43" s="685">
        <v>4</v>
      </c>
    </row>
    <row r="44" spans="1:28" ht="16.25" customHeight="1">
      <c r="A44" s="412"/>
      <c r="B44" s="413"/>
      <c r="C44" s="414"/>
      <c r="D44" s="513"/>
      <c r="E44" s="413"/>
      <c r="F44" s="778" t="s">
        <v>1199</v>
      </c>
      <c r="G44" s="779"/>
      <c r="H44" s="778" t="s">
        <v>1202</v>
      </c>
      <c r="I44" s="779"/>
      <c r="J44" s="181" t="s">
        <v>105</v>
      </c>
      <c r="K44" s="181"/>
      <c r="L44" s="762" t="s">
        <v>106</v>
      </c>
      <c r="M44" s="763"/>
      <c r="N44" s="763"/>
      <c r="O44" s="763"/>
      <c r="P44" s="763"/>
      <c r="Q44" s="763"/>
      <c r="R44" s="763"/>
      <c r="S44" s="763"/>
      <c r="T44" s="763"/>
      <c r="U44" s="763"/>
      <c r="V44" s="764"/>
      <c r="Y44" s="468">
        <v>213797</v>
      </c>
      <c r="Z44" s="468" t="s">
        <v>562</v>
      </c>
      <c r="AA44" s="468" t="s">
        <v>1079</v>
      </c>
      <c r="AB44" s="685">
        <v>1</v>
      </c>
    </row>
    <row r="45" spans="1:28" ht="18" customHeight="1">
      <c r="Y45" s="468">
        <v>213797</v>
      </c>
      <c r="Z45" s="468" t="s">
        <v>410</v>
      </c>
      <c r="AA45" s="468" t="s">
        <v>1080</v>
      </c>
      <c r="AB45" s="685">
        <v>2</v>
      </c>
    </row>
    <row r="46" spans="1:28" ht="18" customHeight="1">
      <c r="Y46" s="468">
        <v>213797</v>
      </c>
      <c r="Z46" s="468" t="s">
        <v>41</v>
      </c>
      <c r="AA46" s="468" t="s">
        <v>1139</v>
      </c>
      <c r="AB46" s="685">
        <v>2</v>
      </c>
    </row>
    <row r="47" spans="1:28" ht="18" customHeight="1">
      <c r="Y47" s="468"/>
      <c r="Z47" s="468"/>
      <c r="AA47" s="468"/>
      <c r="AB47" s="685"/>
    </row>
    <row r="48" spans="1:28" ht="35" customHeight="1">
      <c r="Y48" s="440"/>
      <c r="Z48" s="440"/>
      <c r="AA48" s="440"/>
      <c r="AB48" s="623">
        <v>33</v>
      </c>
    </row>
    <row r="49" spans="1:28" s="460" customFormat="1" ht="17.25" customHeight="1">
      <c r="A49" s="203" t="s">
        <v>942</v>
      </c>
      <c r="B49" s="169"/>
      <c r="C49" s="203" t="s">
        <v>597</v>
      </c>
      <c r="D49" s="500"/>
      <c r="E49" s="168"/>
      <c r="F49" s="203" t="s">
        <v>936</v>
      </c>
      <c r="G49" s="169"/>
      <c r="H49" s="203" t="s">
        <v>597</v>
      </c>
      <c r="K49" s="225"/>
      <c r="L49" s="225"/>
      <c r="V49" s="226"/>
      <c r="X49" s="624"/>
      <c r="AB49" s="624"/>
    </row>
    <row r="50" spans="1:28" s="460" customFormat="1" ht="17.25" customHeight="1">
      <c r="A50" s="203" t="s">
        <v>943</v>
      </c>
      <c r="B50" s="169"/>
      <c r="C50" s="203" t="s">
        <v>947</v>
      </c>
      <c r="D50" s="500"/>
      <c r="E50" s="168"/>
      <c r="F50" s="203" t="s">
        <v>937</v>
      </c>
      <c r="G50" s="169"/>
      <c r="H50" s="203" t="s">
        <v>947</v>
      </c>
      <c r="K50" s="225"/>
      <c r="L50" s="225"/>
      <c r="V50" s="226"/>
      <c r="X50" s="624"/>
      <c r="AB50" s="624"/>
    </row>
    <row r="51" spans="1:28" s="460" customFormat="1" ht="17.25" customHeight="1">
      <c r="A51" s="203" t="s">
        <v>944</v>
      </c>
      <c r="B51" s="169"/>
      <c r="C51" s="203" t="s">
        <v>947</v>
      </c>
      <c r="D51" s="500"/>
      <c r="E51" s="168"/>
      <c r="F51" s="203" t="s">
        <v>938</v>
      </c>
      <c r="G51" s="169"/>
      <c r="H51" s="203" t="s">
        <v>597</v>
      </c>
      <c r="K51" s="225"/>
      <c r="L51" s="225"/>
      <c r="V51" s="226"/>
      <c r="X51" s="624"/>
      <c r="AB51" s="624"/>
    </row>
    <row r="52" spans="1:28" s="460" customFormat="1" ht="17.25" customHeight="1">
      <c r="A52" s="203" t="s">
        <v>945</v>
      </c>
      <c r="B52" s="169"/>
      <c r="C52" s="203" t="s">
        <v>597</v>
      </c>
      <c r="D52" s="500"/>
      <c r="E52" s="168"/>
      <c r="F52" s="203" t="s">
        <v>939</v>
      </c>
      <c r="G52" s="169"/>
      <c r="H52" s="203" t="s">
        <v>597</v>
      </c>
      <c r="K52" s="225"/>
      <c r="L52" s="225"/>
      <c r="V52" s="226"/>
      <c r="X52" s="624"/>
      <c r="AB52" s="624"/>
    </row>
    <row r="53" spans="1:28" s="460" customFormat="1" ht="17.25" customHeight="1">
      <c r="A53" s="203" t="s">
        <v>946</v>
      </c>
      <c r="B53" s="169"/>
      <c r="C53" s="203" t="s">
        <v>597</v>
      </c>
      <c r="D53" s="500"/>
      <c r="E53" s="168"/>
      <c r="F53" s="203" t="s">
        <v>941</v>
      </c>
      <c r="G53" s="169"/>
      <c r="H53" s="203" t="s">
        <v>597</v>
      </c>
      <c r="K53" s="225"/>
      <c r="L53" s="225"/>
      <c r="V53" s="226"/>
      <c r="X53" s="624"/>
      <c r="AB53" s="624"/>
    </row>
    <row r="54" spans="1:28" ht="20">
      <c r="A54" s="168"/>
      <c r="B54" s="168"/>
      <c r="C54" s="168"/>
      <c r="D54" s="500"/>
      <c r="E54" s="168"/>
      <c r="F54" s="203" t="s">
        <v>940</v>
      </c>
      <c r="H54" s="203" t="s">
        <v>597</v>
      </c>
      <c r="Y54" s="460"/>
      <c r="Z54" s="460"/>
      <c r="AA54" s="460"/>
    </row>
    <row r="55" spans="1:28" ht="20">
      <c r="A55" s="459"/>
      <c r="B55" s="435"/>
      <c r="C55" s="167"/>
      <c r="D55" s="514"/>
      <c r="X55" s="386"/>
      <c r="Y55" s="460"/>
      <c r="Z55" s="460"/>
      <c r="AA55" s="460"/>
      <c r="AB55" s="685"/>
    </row>
    <row r="56" spans="1:28" ht="20">
      <c r="A56" s="450"/>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35"/>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ht="20">
      <c r="A66" s="452"/>
      <c r="B66" s="435"/>
      <c r="C66" s="167"/>
      <c r="D66" s="514"/>
      <c r="X66" s="386"/>
      <c r="Y66" s="460"/>
      <c r="Z66" s="460"/>
      <c r="AA66" s="460"/>
      <c r="AB66" s="685"/>
    </row>
    <row r="67" spans="1:28" ht="20">
      <c r="A67" s="452"/>
      <c r="B67" s="435"/>
      <c r="C67" s="167"/>
      <c r="D67" s="514"/>
      <c r="X67" s="386"/>
      <c r="Y67" s="460"/>
      <c r="Z67" s="460"/>
      <c r="AA67" s="460"/>
      <c r="AB67" s="685"/>
    </row>
    <row r="68" spans="1:28" ht="20">
      <c r="A68" s="452"/>
      <c r="B68" s="435"/>
      <c r="C68" s="167"/>
      <c r="D68" s="514"/>
      <c r="X68" s="386"/>
      <c r="Y68" s="460"/>
      <c r="Z68" s="460"/>
      <c r="AA68" s="460"/>
      <c r="AB68" s="685"/>
    </row>
    <row r="69" spans="1:28" s="707" customFormat="1" ht="20">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460"/>
      <c r="Z69" s="460"/>
      <c r="AA69" s="460"/>
    </row>
    <row r="70" spans="1:28" s="707" customFormat="1" ht="20">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460"/>
      <c r="Z70" s="460"/>
      <c r="AA70" s="460"/>
    </row>
    <row r="71" spans="1:28" s="707" customFormat="1" ht="20">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460"/>
      <c r="Z71" s="460"/>
      <c r="AA71" s="460"/>
    </row>
    <row r="72" spans="1:28" s="707" customFormat="1" ht="14">
      <c r="A72" s="452"/>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386"/>
      <c r="Z72" s="386"/>
      <c r="AA72" s="386"/>
    </row>
    <row r="73" spans="1:28" s="707" customFormat="1" ht="14">
      <c r="A73" s="452"/>
      <c r="B73" s="435"/>
      <c r="C73" s="167"/>
      <c r="D73" s="514"/>
      <c r="E73" s="386"/>
      <c r="F73" s="169"/>
      <c r="G73" s="169"/>
      <c r="H73" s="386"/>
      <c r="I73" s="386"/>
      <c r="J73" s="386"/>
      <c r="K73" s="169"/>
      <c r="L73" s="169"/>
      <c r="M73" s="386"/>
      <c r="N73" s="386"/>
      <c r="O73" s="386"/>
      <c r="P73" s="386"/>
      <c r="Q73" s="386"/>
      <c r="R73" s="386"/>
      <c r="S73" s="386"/>
      <c r="T73" s="386"/>
      <c r="U73" s="386"/>
      <c r="V73" s="170"/>
      <c r="W73" s="386"/>
      <c r="X73" s="386"/>
      <c r="Y73" s="386"/>
      <c r="Z73" s="386"/>
      <c r="AA73" s="386"/>
    </row>
    <row r="74" spans="1:28" s="707" customFormat="1" ht="14">
      <c r="A74" s="452"/>
      <c r="B74" s="435"/>
      <c r="C74" s="167"/>
      <c r="D74" s="514"/>
      <c r="E74" s="386"/>
      <c r="F74" s="169"/>
      <c r="G74" s="169"/>
      <c r="H74" s="386"/>
      <c r="I74" s="386"/>
      <c r="J74" s="386"/>
      <c r="K74" s="169"/>
      <c r="L74" s="169"/>
      <c r="M74" s="386"/>
      <c r="N74" s="386"/>
      <c r="O74" s="386"/>
      <c r="P74" s="386"/>
      <c r="Q74" s="386"/>
      <c r="R74" s="386"/>
      <c r="S74" s="386"/>
      <c r="T74" s="386"/>
      <c r="U74" s="386"/>
      <c r="V74" s="170"/>
      <c r="W74" s="386"/>
      <c r="X74" s="386"/>
      <c r="Y74" s="386"/>
      <c r="Z74" s="386"/>
      <c r="AA74" s="386"/>
    </row>
    <row r="75" spans="1:28" s="707" customFormat="1" ht="14">
      <c r="A75" s="452"/>
      <c r="B75" s="435"/>
      <c r="C75" s="167"/>
      <c r="D75" s="514"/>
      <c r="E75" s="386"/>
      <c r="F75" s="169"/>
      <c r="G75" s="169"/>
      <c r="H75" s="386"/>
      <c r="I75" s="386"/>
      <c r="J75" s="386"/>
      <c r="K75" s="169"/>
      <c r="L75" s="169"/>
      <c r="M75" s="386"/>
      <c r="N75" s="386"/>
      <c r="O75" s="386"/>
      <c r="P75" s="386"/>
      <c r="Q75" s="386"/>
      <c r="R75" s="386"/>
      <c r="S75" s="386"/>
      <c r="T75" s="386"/>
      <c r="U75" s="386"/>
      <c r="V75" s="170"/>
      <c r="W75" s="386"/>
      <c r="X75" s="386"/>
      <c r="Y75" s="386"/>
      <c r="Z75" s="386"/>
      <c r="AA75" s="386"/>
    </row>
    <row r="76" spans="1:28" s="707" customFormat="1" ht="14">
      <c r="A76" s="435"/>
      <c r="B76" s="435"/>
      <c r="C76" s="167"/>
      <c r="D76" s="514"/>
      <c r="E76" s="386"/>
      <c r="F76" s="169"/>
      <c r="G76" s="169"/>
      <c r="H76" s="386"/>
      <c r="I76" s="386"/>
      <c r="J76" s="386"/>
      <c r="K76" s="169"/>
      <c r="L76" s="169"/>
      <c r="M76" s="386"/>
      <c r="N76" s="386"/>
      <c r="O76" s="386"/>
      <c r="P76" s="386"/>
      <c r="Q76" s="386"/>
      <c r="R76" s="386"/>
      <c r="S76" s="386"/>
      <c r="T76" s="386"/>
      <c r="U76" s="386"/>
      <c r="V76" s="170"/>
      <c r="W76" s="386"/>
      <c r="X76" s="386"/>
      <c r="Y76" s="386"/>
      <c r="Z76" s="386"/>
      <c r="AA76" s="386"/>
    </row>
    <row r="77" spans="1:28" s="707"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X77" s="632"/>
      <c r="Y77" s="386"/>
      <c r="Z77" s="386"/>
      <c r="AA77" s="386"/>
    </row>
    <row r="78" spans="1:28" s="707"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8" s="707"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8" s="707"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07"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07"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07"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707"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row r="85" spans="1:27" s="707" customFormat="1" ht="14">
      <c r="A85" s="386"/>
      <c r="B85" s="435"/>
      <c r="C85" s="167"/>
      <c r="D85" s="514"/>
      <c r="E85" s="386"/>
      <c r="F85" s="169"/>
      <c r="G85" s="169"/>
      <c r="H85" s="386"/>
      <c r="I85" s="386"/>
      <c r="J85" s="386"/>
      <c r="K85" s="169"/>
      <c r="L85" s="169"/>
      <c r="M85" s="386"/>
      <c r="N85" s="386"/>
      <c r="O85" s="386"/>
      <c r="P85" s="386"/>
      <c r="Q85" s="386"/>
      <c r="R85" s="386"/>
      <c r="S85" s="386"/>
      <c r="T85" s="386"/>
      <c r="U85" s="386"/>
      <c r="V85" s="170"/>
      <c r="W85" s="386"/>
      <c r="Y85" s="386"/>
      <c r="Z85" s="386"/>
      <c r="AA85" s="386"/>
    </row>
    <row r="86" spans="1:27" s="707" customFormat="1" ht="14">
      <c r="A86" s="386"/>
      <c r="B86" s="435"/>
      <c r="C86" s="167"/>
      <c r="D86" s="514"/>
      <c r="E86" s="386"/>
      <c r="F86" s="169"/>
      <c r="G86" s="169"/>
      <c r="H86" s="386"/>
      <c r="I86" s="386"/>
      <c r="J86" s="386"/>
      <c r="K86" s="169"/>
      <c r="L86" s="169"/>
      <c r="M86" s="386"/>
      <c r="N86" s="386"/>
      <c r="O86" s="386"/>
      <c r="P86" s="386"/>
      <c r="Q86" s="386"/>
      <c r="R86" s="386"/>
      <c r="S86" s="386"/>
      <c r="T86" s="386"/>
      <c r="U86" s="386"/>
      <c r="V86" s="170"/>
      <c r="W86" s="386"/>
      <c r="Y86" s="386"/>
      <c r="Z86" s="386"/>
      <c r="AA86" s="386"/>
    </row>
    <row r="87" spans="1:27" s="707" customFormat="1" ht="14">
      <c r="A87" s="386"/>
      <c r="B87" s="435"/>
      <c r="C87" s="167"/>
      <c r="D87" s="514"/>
      <c r="E87" s="386"/>
      <c r="F87" s="169"/>
      <c r="G87" s="169"/>
      <c r="H87" s="386"/>
      <c r="I87" s="386"/>
      <c r="J87" s="386"/>
      <c r="K87" s="169"/>
      <c r="L87" s="169"/>
      <c r="M87" s="386"/>
      <c r="N87" s="386"/>
      <c r="O87" s="386"/>
      <c r="P87" s="386"/>
      <c r="Q87" s="386"/>
      <c r="R87" s="386"/>
      <c r="S87" s="386"/>
      <c r="T87" s="386"/>
      <c r="U87" s="386"/>
      <c r="V87" s="170"/>
      <c r="W87" s="386"/>
      <c r="Y87" s="386"/>
      <c r="Z87" s="386"/>
      <c r="AA87" s="386"/>
    </row>
    <row r="88" spans="1:27" s="707" customFormat="1" ht="14">
      <c r="A88" s="386"/>
      <c r="B88" s="435"/>
      <c r="C88" s="167"/>
      <c r="D88" s="514"/>
      <c r="E88" s="386"/>
      <c r="F88" s="169"/>
      <c r="G88" s="169"/>
      <c r="H88" s="386"/>
      <c r="I88" s="386"/>
      <c r="J88" s="386"/>
      <c r="K88" s="169"/>
      <c r="L88" s="169"/>
      <c r="M88" s="386"/>
      <c r="N88" s="386"/>
      <c r="O88" s="386"/>
      <c r="P88" s="386"/>
      <c r="Q88" s="386"/>
      <c r="R88" s="386"/>
      <c r="S88" s="386"/>
      <c r="T88" s="386"/>
      <c r="U88" s="386"/>
      <c r="V88" s="170"/>
      <c r="W88" s="386"/>
      <c r="Y88" s="386"/>
      <c r="Z88" s="386"/>
      <c r="AA88" s="386"/>
    </row>
  </sheetData>
  <mergeCells count="9">
    <mergeCell ref="F44:G44"/>
    <mergeCell ref="H44:I44"/>
    <mergeCell ref="L44:V44"/>
    <mergeCell ref="B36:C37"/>
    <mergeCell ref="L38:V38"/>
    <mergeCell ref="F39:G39"/>
    <mergeCell ref="F40:G40"/>
    <mergeCell ref="F41:G41"/>
    <mergeCell ref="L43:V43"/>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035CA-2E79-43D0-A24F-6551A679C196}">
  <sheetPr>
    <pageSetUpPr fitToPage="1"/>
  </sheetPr>
  <dimension ref="A1:AB86"/>
  <sheetViews>
    <sheetView topLeftCell="A13" zoomScale="70" zoomScaleNormal="70" zoomScaleSheetLayoutView="115" workbookViewId="0">
      <selection activeCell="E26" sqref="E26"/>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09" customWidth="1"/>
    <col min="25" max="25" width="8.90625" style="386" customWidth="1"/>
    <col min="26" max="26" width="11.6328125" style="386" bestFit="1" customWidth="1"/>
    <col min="27" max="27" width="42" style="386" bestFit="1" customWidth="1"/>
    <col min="28" max="28" width="7.90625" style="709"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08"/>
      <c r="I10" s="70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1179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09"/>
      <c r="Y18" s="468">
        <v>212904</v>
      </c>
      <c r="Z18" s="468" t="s">
        <v>888</v>
      </c>
      <c r="AA18" s="468" t="s">
        <v>1077</v>
      </c>
      <c r="AB18" s="685">
        <v>8</v>
      </c>
    </row>
    <row r="19" spans="1:28" s="468" customFormat="1" ht="19.25" customHeight="1">
      <c r="A19" s="540">
        <v>1</v>
      </c>
      <c r="B19" s="584" t="s">
        <v>350</v>
      </c>
      <c r="C19" s="324" t="str">
        <f>IF(D19="","",VLOOKUP(B19,Data!$B$5:$L$502,2,FALSE))</f>
        <v>ZU05460</v>
      </c>
      <c r="D19" s="485">
        <v>1</v>
      </c>
      <c r="E19" s="525" t="s">
        <v>528</v>
      </c>
      <c r="F19" s="325">
        <f>IF(D19="","",VLOOKUP(B19,Data!$B$5:$L$502,11,FALSE))</f>
        <v>5913.05</v>
      </c>
      <c r="G19" s="326">
        <f t="shared" ref="G19:G28" si="0">IF(D19&gt;0,D19*F19,"-")</f>
        <v>5913.05</v>
      </c>
      <c r="H19" s="327" t="str">
        <f>IF(D19="","",VLOOKUP(B19,Data!$B$5:$D$502,3,FALSE))</f>
        <v>C/T</v>
      </c>
      <c r="I19" s="327" t="str">
        <f>IF(D19="","",VLOOKUP(B19,Data!$B$5:$M$502,12,FALSE))</f>
        <v>Indonesia</v>
      </c>
      <c r="J19" s="356" t="s">
        <v>1180</v>
      </c>
      <c r="K19" s="325">
        <f>IF(D19="","",VLOOKUP(B19,Data!$B$5:$E$502,4,FALSE)*D19)</f>
        <v>338</v>
      </c>
      <c r="L19" s="325">
        <f>IF(D19="","",VLOOKUP(B19,Data!$B$5:$F$502,5,FALSE)*D19)</f>
        <v>297</v>
      </c>
      <c r="M19" s="357"/>
      <c r="N19" s="358"/>
      <c r="O19" s="359"/>
      <c r="P19" s="360"/>
      <c r="Q19" s="359"/>
      <c r="R19" s="359"/>
      <c r="S19" s="360"/>
      <c r="T19" s="361"/>
      <c r="U19" s="360"/>
      <c r="V19" s="334">
        <f>IF(D19="","",VLOOKUP(B19,Data!$B$5:$J$502,9,FALSE)*D19)</f>
        <v>1.806</v>
      </c>
      <c r="X19" s="709"/>
      <c r="Y19" s="468">
        <v>212904</v>
      </c>
      <c r="Z19" s="468" t="s">
        <v>410</v>
      </c>
      <c r="AA19" s="468" t="s">
        <v>1080</v>
      </c>
      <c r="AB19" s="685">
        <v>1</v>
      </c>
    </row>
    <row r="20" spans="1:28" s="468" customFormat="1" ht="19.25" customHeight="1">
      <c r="A20" s="540">
        <v>2</v>
      </c>
      <c r="B20" s="584" t="s">
        <v>409</v>
      </c>
      <c r="C20" s="324" t="str">
        <f>IF(D20="","",VLOOKUP(B20,Data!$B$5:$L$502,2,FALSE))</f>
        <v>ZU62650</v>
      </c>
      <c r="D20" s="485">
        <v>3</v>
      </c>
      <c r="E20" s="525"/>
      <c r="F20" s="325">
        <f>IF(D20="","",VLOOKUP(B20,Data!$B$5:$L$502,11,FALSE))</f>
        <v>6876.72</v>
      </c>
      <c r="G20" s="326">
        <f t="shared" si="0"/>
        <v>20630.16</v>
      </c>
      <c r="H20" s="327" t="str">
        <f>IF(D20="","",VLOOKUP(B20,Data!$B$5:$D$502,3,FALSE))</f>
        <v>C/T</v>
      </c>
      <c r="I20" s="327" t="str">
        <f>IF(D20="","",VLOOKUP(B20,Data!$B$5:$M$502,12,FALSE))</f>
        <v>Indonesia</v>
      </c>
      <c r="J20" s="356" t="s">
        <v>1180</v>
      </c>
      <c r="K20" s="325">
        <f>IF(D20="","",VLOOKUP(B20,Data!$B$5:$E$502,4,FALSE)*D20)</f>
        <v>1014</v>
      </c>
      <c r="L20" s="325">
        <f>IF(D20="","",VLOOKUP(B20,Data!$B$5:$F$502,5,FALSE)*D20)</f>
        <v>912</v>
      </c>
      <c r="M20" s="357"/>
      <c r="N20" s="358"/>
      <c r="O20" s="359"/>
      <c r="P20" s="360"/>
      <c r="Q20" s="359"/>
      <c r="R20" s="359"/>
      <c r="S20" s="360"/>
      <c r="T20" s="361"/>
      <c r="U20" s="360"/>
      <c r="V20" s="334">
        <f>IF(D20="","",VLOOKUP(B20,Data!$B$5:$J$502,9,FALSE)*D20)</f>
        <v>5.4180000000000001</v>
      </c>
      <c r="X20" s="709"/>
      <c r="Y20" s="468">
        <v>212904</v>
      </c>
      <c r="Z20" s="468" t="s">
        <v>410</v>
      </c>
      <c r="AA20" s="468" t="s">
        <v>1080</v>
      </c>
      <c r="AB20" s="685">
        <v>1</v>
      </c>
    </row>
    <row r="21" spans="1:28" s="468" customFormat="1" ht="19.25" customHeight="1">
      <c r="A21" s="540">
        <v>3</v>
      </c>
      <c r="B21" s="584" t="s">
        <v>378</v>
      </c>
      <c r="C21" s="324" t="str">
        <f>IF(D21="","",VLOOKUP(B21,Data!$B$5:$L$502,2,FALSE))</f>
        <v>WQ78270</v>
      </c>
      <c r="D21" s="485">
        <v>1</v>
      </c>
      <c r="E21" s="525" t="s">
        <v>529</v>
      </c>
      <c r="F21" s="325">
        <f>IF(D21="","",VLOOKUP(B21,Data!$B$5:$L$502,11,FALSE))</f>
        <v>5429.44</v>
      </c>
      <c r="G21" s="326">
        <f t="shared" si="0"/>
        <v>5429.44</v>
      </c>
      <c r="H21" s="327" t="str">
        <f>IF(D21="","",VLOOKUP(B21,Data!$B$5:$D$502,3,FALSE))</f>
        <v>C/T</v>
      </c>
      <c r="I21" s="327" t="str">
        <f>IF(D21="","",VLOOKUP(B21,Data!$B$5:$M$502,12,FALSE))</f>
        <v>Indonesia</v>
      </c>
      <c r="J21" s="356" t="s">
        <v>1180</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709"/>
      <c r="Y21" s="468">
        <v>212904</v>
      </c>
      <c r="Z21" s="468" t="s">
        <v>410</v>
      </c>
      <c r="AA21" s="468" t="s">
        <v>1080</v>
      </c>
      <c r="AB21" s="685">
        <v>1</v>
      </c>
    </row>
    <row r="22" spans="1:28" s="468" customFormat="1" ht="19.25" customHeight="1">
      <c r="A22" s="540">
        <v>4</v>
      </c>
      <c r="B22" s="584" t="s">
        <v>372</v>
      </c>
      <c r="C22" s="324" t="str">
        <f>IF(D22="","",VLOOKUP(B22,Data!$B$5:$L$502,2,FALSE))</f>
        <v>WQ78280</v>
      </c>
      <c r="D22" s="485">
        <v>1</v>
      </c>
      <c r="E22" s="525"/>
      <c r="F22" s="325">
        <f>IF(D22="","",VLOOKUP(B22,Data!$B$5:$L$502,11,FALSE))</f>
        <v>5431.9</v>
      </c>
      <c r="G22" s="326">
        <f t="shared" si="0"/>
        <v>5431.9</v>
      </c>
      <c r="H22" s="327" t="str">
        <f>IF(D22="","",VLOOKUP(B22,Data!$B$5:$D$502,3,FALSE))</f>
        <v>C/T</v>
      </c>
      <c r="I22" s="327" t="str">
        <f>IF(D22="","",VLOOKUP(B22,Data!$B$5:$M$502,12,FALSE))</f>
        <v>Indonesia</v>
      </c>
      <c r="J22" s="356" t="s">
        <v>1180</v>
      </c>
      <c r="K22" s="325">
        <f>IF(D22="","",VLOOKUP(B22,Data!$B$5:$E$502,4,FALSE)*D22)</f>
        <v>305</v>
      </c>
      <c r="L22" s="325">
        <f>IF(D22="","",VLOOKUP(B22,Data!$B$5:$F$502,5,FALSE)*D22)</f>
        <v>269</v>
      </c>
      <c r="M22" s="357"/>
      <c r="N22" s="358"/>
      <c r="O22" s="359"/>
      <c r="P22" s="360"/>
      <c r="Q22" s="359"/>
      <c r="R22" s="359"/>
      <c r="S22" s="360"/>
      <c r="T22" s="361"/>
      <c r="U22" s="360"/>
      <c r="V22" s="334">
        <f>IF(D22="","",VLOOKUP(B22,Data!$B$5:$J$502,9,FALSE)*D22)</f>
        <v>1.534</v>
      </c>
      <c r="X22" s="709"/>
      <c r="Y22" s="468">
        <v>212904</v>
      </c>
      <c r="Z22" s="468" t="s">
        <v>410</v>
      </c>
      <c r="AA22" s="468" t="s">
        <v>1080</v>
      </c>
      <c r="AB22" s="685">
        <v>1</v>
      </c>
    </row>
    <row r="23" spans="1:28" s="468" customFormat="1" ht="19.25" customHeight="1">
      <c r="A23" s="540">
        <v>5</v>
      </c>
      <c r="B23" s="584" t="s">
        <v>40</v>
      </c>
      <c r="C23" s="324" t="str">
        <f>IF(D23="","",VLOOKUP(B23,Data!$B$5:$L$502,2,FALSE))</f>
        <v>ZJ54410</v>
      </c>
      <c r="D23" s="485">
        <v>2</v>
      </c>
      <c r="E23" s="312" t="s">
        <v>982</v>
      </c>
      <c r="F23" s="325">
        <f>IF(D23="","",VLOOKUP(B23,Data!$B$5:$L$502,11,FALSE))</f>
        <v>4657.7700000000004</v>
      </c>
      <c r="G23" s="326">
        <f t="shared" si="0"/>
        <v>9315.5400000000009</v>
      </c>
      <c r="H23" s="327" t="str">
        <f>IF(D23="","",VLOOKUP(B23,Data!$B$5:$D$502,3,FALSE))</f>
        <v>C/T</v>
      </c>
      <c r="I23" s="327" t="str">
        <f>IF(D23="","",VLOOKUP(B23,Data!$B$5:$M$502,12,FALSE))</f>
        <v>Indonesia</v>
      </c>
      <c r="J23" s="356" t="s">
        <v>1180</v>
      </c>
      <c r="K23" s="325">
        <f>IF(D23="","",VLOOKUP(B23,Data!$B$5:$E$502,4,FALSE)*D23)</f>
        <v>610</v>
      </c>
      <c r="L23" s="325">
        <f>IF(D23="","",VLOOKUP(B23,Data!$B$5:$F$502,5,FALSE)*D23)</f>
        <v>538</v>
      </c>
      <c r="M23" s="357"/>
      <c r="N23" s="358"/>
      <c r="O23" s="359"/>
      <c r="P23" s="360"/>
      <c r="Q23" s="359"/>
      <c r="R23" s="359"/>
      <c r="S23" s="360"/>
      <c r="T23" s="361"/>
      <c r="U23" s="360"/>
      <c r="V23" s="334">
        <f>IF(D23="","",VLOOKUP(B23,Data!$B$5:$J$502,9,FALSE)*D23)</f>
        <v>3.0680000000000001</v>
      </c>
      <c r="X23" s="709"/>
      <c r="Y23" s="468">
        <v>212904</v>
      </c>
      <c r="Z23" s="468" t="s">
        <v>410</v>
      </c>
      <c r="AA23" s="468" t="s">
        <v>1080</v>
      </c>
      <c r="AB23" s="685">
        <v>1</v>
      </c>
    </row>
    <row r="24" spans="1:28" s="468" customFormat="1" ht="19.25" customHeight="1">
      <c r="A24" s="540">
        <v>6</v>
      </c>
      <c r="B24" s="584" t="s">
        <v>394</v>
      </c>
      <c r="C24" s="324" t="str">
        <f>IF(D24="","",VLOOKUP(B24,Data!$B$5:$L$502,2,FALSE))</f>
        <v>ZW44770</v>
      </c>
      <c r="D24" s="485">
        <v>1</v>
      </c>
      <c r="E24" s="525"/>
      <c r="F24" s="325">
        <f>IF(D24="","",VLOOKUP(B24,Data!$B$5:$L$502,11,FALSE))</f>
        <v>1857.02</v>
      </c>
      <c r="G24" s="326">
        <f t="shared" si="0"/>
        <v>1857.02</v>
      </c>
      <c r="H24" s="327" t="str">
        <f>IF(D24="","",VLOOKUP(B24,Data!$B$5:$D$502,3,FALSE))</f>
        <v>C/T</v>
      </c>
      <c r="I24" s="327" t="str">
        <f>IF(D24="","",VLOOKUP(B24,Data!$B$5:$M$502,12,FALSE))</f>
        <v>Indonesia</v>
      </c>
      <c r="J24" s="356" t="s">
        <v>1180</v>
      </c>
      <c r="K24" s="325">
        <f>IF(D24="","",VLOOKUP(B24,Data!$B$5:$E$502,4,FALSE)*D24)</f>
        <v>201</v>
      </c>
      <c r="L24" s="325">
        <f>IF(D24="","",VLOOKUP(B24,Data!$B$5:$F$502,5,FALSE)*D24)</f>
        <v>181</v>
      </c>
      <c r="M24" s="357"/>
      <c r="N24" s="358"/>
      <c r="O24" s="359"/>
      <c r="P24" s="360"/>
      <c r="Q24" s="359"/>
      <c r="R24" s="359"/>
      <c r="S24" s="360"/>
      <c r="T24" s="361"/>
      <c r="U24" s="360"/>
      <c r="V24" s="334">
        <f>IF(D24="","",VLOOKUP(B24,Data!$B$5:$J$502,9,FALSE)*D24)</f>
        <v>1.1499999999999999</v>
      </c>
      <c r="X24" s="709"/>
      <c r="Y24" s="468">
        <v>212904</v>
      </c>
      <c r="Z24" s="468" t="s">
        <v>410</v>
      </c>
      <c r="AA24" s="468" t="s">
        <v>1080</v>
      </c>
      <c r="AB24" s="685">
        <v>1</v>
      </c>
    </row>
    <row r="25" spans="1:28" s="468" customFormat="1" ht="19.25" customHeight="1">
      <c r="A25" s="540">
        <v>7</v>
      </c>
      <c r="B25" s="584" t="s">
        <v>353</v>
      </c>
      <c r="C25" s="324" t="str">
        <f>IF(D25="","",VLOOKUP(B25,Data!$B$5:$L$502,2,FALSE))</f>
        <v>ZF71250</v>
      </c>
      <c r="D25" s="485">
        <v>5</v>
      </c>
      <c r="E25" s="525"/>
      <c r="F25" s="325">
        <f>IF(D25="","",VLOOKUP(B25,Data!$B$5:$L$502,11,FALSE))</f>
        <v>1991.71</v>
      </c>
      <c r="G25" s="326">
        <f t="shared" si="0"/>
        <v>9958.5499999999993</v>
      </c>
      <c r="H25" s="327" t="str">
        <f>IF(D25="","",VLOOKUP(B25,Data!$B$5:$D$502,3,FALSE))</f>
        <v>C/T</v>
      </c>
      <c r="I25" s="327" t="str">
        <f>IF(D25="","",VLOOKUP(B25,Data!$B$5:$M$502,12,FALSE))</f>
        <v>Indonesia</v>
      </c>
      <c r="J25" s="356" t="s">
        <v>1180</v>
      </c>
      <c r="K25" s="325">
        <f>IF(D25="","",VLOOKUP(B25,Data!$B$5:$E$502,4,FALSE)*D25)</f>
        <v>1100</v>
      </c>
      <c r="L25" s="325">
        <f>IF(D25="","",VLOOKUP(B25,Data!$B$5:$F$502,5,FALSE)*D25)</f>
        <v>995</v>
      </c>
      <c r="M25" s="357"/>
      <c r="N25" s="358"/>
      <c r="O25" s="359"/>
      <c r="P25" s="360"/>
      <c r="Q25" s="359"/>
      <c r="R25" s="359"/>
      <c r="S25" s="360"/>
      <c r="T25" s="361"/>
      <c r="U25" s="360"/>
      <c r="V25" s="334">
        <f>IF(D25="","",VLOOKUP(B25,Data!$B$5:$J$502,9,FALSE)*D25)</f>
        <v>5.9250000000000007</v>
      </c>
      <c r="X25" s="709"/>
      <c r="Y25" s="468">
        <v>212904</v>
      </c>
      <c r="Z25" s="468" t="s">
        <v>410</v>
      </c>
      <c r="AA25" s="468" t="s">
        <v>1080</v>
      </c>
      <c r="AB25" s="685">
        <v>1</v>
      </c>
    </row>
    <row r="26" spans="1:28" s="468" customFormat="1" ht="19.25" customHeight="1">
      <c r="A26" s="540">
        <v>8</v>
      </c>
      <c r="B26" s="584" t="s">
        <v>26</v>
      </c>
      <c r="C26" s="324" t="str">
        <f>IF(D26="","",VLOOKUP(B26,Data!$B$5:$L$502,2,FALSE))</f>
        <v>ZJ73730</v>
      </c>
      <c r="D26" s="485">
        <v>1</v>
      </c>
      <c r="E26" s="525"/>
      <c r="F26" s="325">
        <f>IF(D26="","",VLOOKUP(B26,Data!$B$5:$L$502,11,FALSE))</f>
        <v>2456.2800000000002</v>
      </c>
      <c r="G26" s="326">
        <f t="shared" si="0"/>
        <v>2456.2800000000002</v>
      </c>
      <c r="H26" s="327" t="str">
        <f>IF(D26="","",VLOOKUP(B26,Data!$B$5:$D$502,3,FALSE))</f>
        <v>C/T</v>
      </c>
      <c r="I26" s="327" t="str">
        <f>IF(D26="","",VLOOKUP(B26,Data!$B$5:$M$502,12,FALSE))</f>
        <v>Indonesia</v>
      </c>
      <c r="J26" s="356" t="s">
        <v>1180</v>
      </c>
      <c r="K26" s="325">
        <f>IF(D26="","",VLOOKUP(B26,Data!$B$5:$E$502,4,FALSE)*D26)</f>
        <v>220</v>
      </c>
      <c r="L26" s="325">
        <f>IF(D26="","",VLOOKUP(B26,Data!$B$5:$F$502,5,FALSE)*D26)</f>
        <v>199</v>
      </c>
      <c r="M26" s="357"/>
      <c r="N26" s="358"/>
      <c r="O26" s="359"/>
      <c r="P26" s="360"/>
      <c r="Q26" s="359"/>
      <c r="R26" s="359"/>
      <c r="S26" s="360"/>
      <c r="T26" s="361"/>
      <c r="U26" s="360"/>
      <c r="V26" s="334">
        <f>IF(D26="","",VLOOKUP(B26,Data!$B$5:$J$502,9,FALSE)*D26)</f>
        <v>1.1850000000000001</v>
      </c>
      <c r="X26" s="709"/>
      <c r="Y26" s="468">
        <v>212904</v>
      </c>
      <c r="Z26" s="468" t="s">
        <v>410</v>
      </c>
      <c r="AA26" s="468" t="s">
        <v>1080</v>
      </c>
      <c r="AB26" s="685">
        <v>1</v>
      </c>
    </row>
    <row r="27" spans="1:28" s="468" customFormat="1" ht="19.25" customHeight="1">
      <c r="A27" s="540">
        <v>9</v>
      </c>
      <c r="B27" s="584" t="s">
        <v>355</v>
      </c>
      <c r="C27" s="324" t="str">
        <f>IF(D27="","",VLOOKUP(B27,Data!$B$5:$L$502,2,FALSE))</f>
        <v>ZF42500</v>
      </c>
      <c r="D27" s="485">
        <v>35</v>
      </c>
      <c r="E27" s="525"/>
      <c r="F27" s="325">
        <f>IF(D27="","",VLOOKUP(B27,Data!$B$5:$L$502,11,FALSE))</f>
        <v>2302.7199999999998</v>
      </c>
      <c r="G27" s="326">
        <f t="shared" si="0"/>
        <v>80595.199999999997</v>
      </c>
      <c r="H27" s="327" t="str">
        <f>IF(D27="","",VLOOKUP(B27,Data!$B$5:$D$502,3,FALSE))</f>
        <v>C/T</v>
      </c>
      <c r="I27" s="327" t="str">
        <f>IF(D27="","",VLOOKUP(B27,Data!$B$5:$M$502,12,FALSE))</f>
        <v>Indonesia</v>
      </c>
      <c r="J27" s="356" t="s">
        <v>1180</v>
      </c>
      <c r="K27" s="325">
        <f>IF(D27="","",VLOOKUP(B27,Data!$B$5:$E$502,4,FALSE)*D27)</f>
        <v>9345</v>
      </c>
      <c r="L27" s="325">
        <f>IF(D27="","",VLOOKUP(B27,Data!$B$5:$F$502,5,FALSE)*D27)</f>
        <v>8470</v>
      </c>
      <c r="M27" s="357"/>
      <c r="N27" s="358"/>
      <c r="O27" s="359"/>
      <c r="P27" s="360"/>
      <c r="Q27" s="359"/>
      <c r="R27" s="359"/>
      <c r="S27" s="360"/>
      <c r="T27" s="361"/>
      <c r="U27" s="360"/>
      <c r="V27" s="334">
        <f>IF(D27="","",VLOOKUP(B27,Data!$B$5:$J$502,9,FALSE)*D27)</f>
        <v>52.08</v>
      </c>
      <c r="X27" s="709"/>
      <c r="Y27" s="468">
        <v>212904</v>
      </c>
      <c r="Z27" s="468" t="s">
        <v>410</v>
      </c>
      <c r="AA27" s="468" t="s">
        <v>1080</v>
      </c>
      <c r="AB27" s="685">
        <v>1</v>
      </c>
    </row>
    <row r="28" spans="1:28" s="468" customFormat="1" ht="19.25" customHeight="1">
      <c r="A28" s="540">
        <v>10</v>
      </c>
      <c r="B28" s="584" t="s">
        <v>34</v>
      </c>
      <c r="C28" s="324" t="str">
        <f>IF(D28="","",VLOOKUP(B28,Data!$B$5:$L$502,2,FALSE))</f>
        <v>ZQ21310</v>
      </c>
      <c r="D28" s="485">
        <v>1</v>
      </c>
      <c r="E28" s="525"/>
      <c r="F28" s="325">
        <f>IF(D28="","",VLOOKUP(B28,Data!$B$5:$L$502,11,FALSE))</f>
        <v>2344.4699999999998</v>
      </c>
      <c r="G28" s="326">
        <f t="shared" si="0"/>
        <v>2344.4699999999998</v>
      </c>
      <c r="H28" s="327" t="str">
        <f>IF(D28="","",VLOOKUP(B28,Data!$B$5:$D$502,3,FALSE))</f>
        <v>C/T</v>
      </c>
      <c r="I28" s="327" t="str">
        <f>IF(D28="","",VLOOKUP(B28,Data!$B$5:$M$502,12,FALSE))</f>
        <v>Indonesia</v>
      </c>
      <c r="J28" s="356" t="s">
        <v>1180</v>
      </c>
      <c r="K28" s="325">
        <f>IF(D28="","",VLOOKUP(B28,Data!$B$5:$E$502,4,FALSE)*D28)</f>
        <v>267</v>
      </c>
      <c r="L28" s="325">
        <f>IF(D28="","",VLOOKUP(B28,Data!$B$5:$F$502,5,FALSE)*D28)</f>
        <v>242</v>
      </c>
      <c r="M28" s="357"/>
      <c r="N28" s="358"/>
      <c r="O28" s="359"/>
      <c r="P28" s="360"/>
      <c r="Q28" s="359"/>
      <c r="R28" s="359"/>
      <c r="S28" s="360"/>
      <c r="T28" s="361"/>
      <c r="U28" s="360"/>
      <c r="V28" s="334">
        <f>IF(D28="","",VLOOKUP(B28,Data!$B$5:$J$502,9,FALSE)*D28)</f>
        <v>1.488</v>
      </c>
      <c r="X28" s="709"/>
      <c r="Y28" s="468">
        <v>212904</v>
      </c>
      <c r="Z28" s="468" t="s">
        <v>410</v>
      </c>
      <c r="AA28" s="468" t="s">
        <v>1080</v>
      </c>
      <c r="AB28" s="685">
        <v>1</v>
      </c>
    </row>
    <row r="29" spans="1:28" s="468" customFormat="1" ht="19.25" customHeight="1">
      <c r="A29" s="540">
        <v>11</v>
      </c>
      <c r="B29" s="584" t="s">
        <v>398</v>
      </c>
      <c r="C29" s="324" t="str">
        <f>IF(D29="","",VLOOKUP(B29,Data!$B$5:$L$502,2,FALSE))</f>
        <v>ZW44790</v>
      </c>
      <c r="D29" s="485">
        <v>2</v>
      </c>
      <c r="E29" s="525"/>
      <c r="F29" s="325">
        <f>IF(D29="","",VLOOKUP(B29,Data!$B$5:$L$502,11,FALSE))</f>
        <v>2531</v>
      </c>
      <c r="G29" s="326">
        <f>IF(D29&gt;0,D29*F29,"-")</f>
        <v>5062</v>
      </c>
      <c r="H29" s="327" t="str">
        <f>IF(D29="","",VLOOKUP(B29,Data!$B$5:$D$502,3,FALSE))</f>
        <v>C/T</v>
      </c>
      <c r="I29" s="327" t="str">
        <f>IF(D29="","",VLOOKUP(B29,Data!$B$5:$M$502,12,FALSE))</f>
        <v>Indonesia</v>
      </c>
      <c r="J29" s="356" t="s">
        <v>1180</v>
      </c>
      <c r="K29" s="325">
        <f>IF(D29="","",VLOOKUP(B29,Data!$B$5:$E$502,4,FALSE)*D29)</f>
        <v>534</v>
      </c>
      <c r="L29" s="325">
        <f>IF(D29="","",VLOOKUP(B29,Data!$B$5:$F$502,5,FALSE)*D29)</f>
        <v>484</v>
      </c>
      <c r="M29" s="357"/>
      <c r="N29" s="358"/>
      <c r="O29" s="359"/>
      <c r="P29" s="360"/>
      <c r="Q29" s="359"/>
      <c r="R29" s="359"/>
      <c r="S29" s="360"/>
      <c r="T29" s="361"/>
      <c r="U29" s="360"/>
      <c r="V29" s="334">
        <f>IF(D29="","",VLOOKUP(B29,Data!$B$5:$J$502,9,FALSE)*D29)</f>
        <v>2.976</v>
      </c>
      <c r="X29" s="709"/>
      <c r="Y29" s="468">
        <v>212904</v>
      </c>
      <c r="Z29" s="468" t="s">
        <v>410</v>
      </c>
      <c r="AA29" s="468" t="s">
        <v>1080</v>
      </c>
      <c r="AB29" s="685">
        <v>1</v>
      </c>
    </row>
    <row r="30" spans="1:28" s="468" customFormat="1" ht="19.25" customHeight="1">
      <c r="A30" s="540"/>
      <c r="B30" s="672" t="s">
        <v>1200</v>
      </c>
      <c r="C30" s="324" t="str">
        <f>IF(D30="","",VLOOKUP(B30,Data!$B$5:$L$502,2,FALSE))</f>
        <v/>
      </c>
      <c r="D30" s="381"/>
      <c r="E30" s="312"/>
      <c r="F30" s="325" t="str">
        <f>IF(D30="","",VLOOKUP(B30,Data!$B$5:$L$502,11,FALSE))</f>
        <v/>
      </c>
      <c r="G30" s="326"/>
      <c r="H30" s="327" t="str">
        <f>IF(D30="","",VLOOKUP(B30,Data!$B$5:$D$502,3,FALSE))</f>
        <v/>
      </c>
      <c r="I30" s="327" t="str">
        <f>IF(D30="","",VLOOKUP(B30,Data!$B$5:$M$502,12,FALSE))</f>
        <v/>
      </c>
      <c r="J30" s="227"/>
      <c r="K30" s="325" t="str">
        <f>IF(D30="","",VLOOKUP(B30,Data!$B$5:$E$502,4,FALSE)*D30)</f>
        <v/>
      </c>
      <c r="L30" s="325" t="str">
        <f>IF(D30="","",VLOOKUP(B30,Data!$B$5:$F$502,5,FALSE)*D30)</f>
        <v/>
      </c>
      <c r="M30" s="228"/>
      <c r="N30" s="295"/>
      <c r="O30" s="296"/>
      <c r="P30" s="229"/>
      <c r="Q30" s="296"/>
      <c r="R30" s="296"/>
      <c r="S30" s="229"/>
      <c r="T30" s="297"/>
      <c r="U30" s="229"/>
      <c r="V30" s="334" t="str">
        <f>IF(D30="","",VLOOKUP(B30,Data!$B$5:$J$502,9,FALSE)*D30)</f>
        <v/>
      </c>
      <c r="X30" s="709"/>
      <c r="Y30" s="468">
        <v>212904</v>
      </c>
      <c r="Z30" s="468" t="s">
        <v>888</v>
      </c>
      <c r="AA30" s="468" t="s">
        <v>1077</v>
      </c>
      <c r="AB30" s="685">
        <v>8</v>
      </c>
    </row>
    <row r="31" spans="1:28" s="468" customFormat="1" ht="19.25" customHeight="1">
      <c r="A31" s="540">
        <v>12</v>
      </c>
      <c r="B31" s="584" t="s">
        <v>361</v>
      </c>
      <c r="C31" s="324" t="str">
        <f>IF(D31="","",VLOOKUP(B31,Data!$B$5:$L$502,2,FALSE))</f>
        <v>WQ78290</v>
      </c>
      <c r="D31" s="485">
        <v>13</v>
      </c>
      <c r="E31" s="525"/>
      <c r="F31" s="325">
        <f>IF(D31="","",VLOOKUP(B31,Data!$B$5:$L$502,11,FALSE))</f>
        <v>4283.7299999999996</v>
      </c>
      <c r="G31" s="326">
        <f>IF(D31&gt;0,D31*F31,"-")</f>
        <v>55688.489999999991</v>
      </c>
      <c r="H31" s="327" t="str">
        <f>IF(D31="","",VLOOKUP(B31,Data!$B$5:$D$502,3,FALSE))</f>
        <v>C/T</v>
      </c>
      <c r="I31" s="327" t="str">
        <f>IF(D31="","",VLOOKUP(B31,Data!$B$5:$M$502,12,FALSE))</f>
        <v>Indonesia</v>
      </c>
      <c r="J31" s="356" t="s">
        <v>1201</v>
      </c>
      <c r="K31" s="325">
        <f>IF(D31="","",VLOOKUP(B31,Data!$B$5:$E$502,4,FALSE)*D31)</f>
        <v>3965</v>
      </c>
      <c r="L31" s="325">
        <f>IF(D31="","",VLOOKUP(B31,Data!$B$5:$F$502,5,FALSE)*D31)</f>
        <v>3497</v>
      </c>
      <c r="M31" s="357"/>
      <c r="N31" s="358"/>
      <c r="O31" s="359"/>
      <c r="P31" s="360"/>
      <c r="Q31" s="359"/>
      <c r="R31" s="359"/>
      <c r="S31" s="360"/>
      <c r="T31" s="361"/>
      <c r="U31" s="360"/>
      <c r="V31" s="334">
        <f>IF(D31="","",VLOOKUP(B31,Data!$B$5:$J$502,9,FALSE)*D31)</f>
        <v>19.942</v>
      </c>
      <c r="X31" s="709"/>
      <c r="Y31" s="468">
        <v>212904</v>
      </c>
      <c r="Z31" s="468" t="s">
        <v>410</v>
      </c>
      <c r="AA31" s="468" t="s">
        <v>1080</v>
      </c>
      <c r="AB31" s="685">
        <v>1</v>
      </c>
    </row>
    <row r="32" spans="1:28" s="468" customFormat="1" ht="19.25" customHeight="1">
      <c r="A32" s="540"/>
      <c r="B32" s="584"/>
      <c r="C32" s="324" t="str">
        <f>IF(D32="","",VLOOKUP(B32,Data!$B$5:$L$502,2,FALSE))</f>
        <v/>
      </c>
      <c r="D32" s="485"/>
      <c r="E32" s="525"/>
      <c r="F32" s="325" t="str">
        <f>IF(D32="","",VLOOKUP(B32,Data!$B$5:$L$502,11,FALSE))</f>
        <v/>
      </c>
      <c r="G32" s="326" t="str">
        <f>IF(D32&gt;0,D32*F32,"-")</f>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709"/>
      <c r="Y32" s="468">
        <v>212904</v>
      </c>
      <c r="Z32" s="468" t="s">
        <v>410</v>
      </c>
      <c r="AA32" s="468" t="s">
        <v>1080</v>
      </c>
      <c r="AB32" s="685">
        <v>1</v>
      </c>
    </row>
    <row r="33" spans="1:28" s="468" customFormat="1" ht="19.25" customHeight="1">
      <c r="A33" s="540"/>
      <c r="B33" s="499"/>
      <c r="C33" s="324" t="str">
        <f>IF(D33="","",VLOOKUP(B33,Data!$B$5:$L$502,2,FALSE))</f>
        <v/>
      </c>
      <c r="D33" s="485"/>
      <c r="E33" s="525"/>
      <c r="F33" s="325" t="str">
        <f>IF(D33="","",VLOOKUP(B33,Data!$B$5:$L$502,11,FALSE))</f>
        <v/>
      </c>
      <c r="G33" s="326" t="str">
        <f>IF(D33&gt;0,D33*F33,"-")</f>
        <v>-</v>
      </c>
      <c r="H33" s="327" t="str">
        <f>IF(D33="","",VLOOKUP(B33,Data!$B$5:$D$502,3,FALSE))</f>
        <v/>
      </c>
      <c r="I33" s="327" t="str">
        <f>IF(D33="","",VLOOKUP(B33,Data!$B$5:$M$502,12,FALSE))</f>
        <v/>
      </c>
      <c r="J33" s="356"/>
      <c r="K33" s="325" t="str">
        <f>IF(D33="","",VLOOKUP(B33,Data!$B$5:$E$502,4,FALSE)*D33)</f>
        <v/>
      </c>
      <c r="L33" s="325" t="str">
        <f>IF(D33="","",VLOOKUP(B33,Data!$B$5:$F$502,5,FALSE)*D33)</f>
        <v/>
      </c>
      <c r="M33" s="357"/>
      <c r="N33" s="358"/>
      <c r="O33" s="359"/>
      <c r="P33" s="360"/>
      <c r="Q33" s="359"/>
      <c r="R33" s="359"/>
      <c r="S33" s="360"/>
      <c r="T33" s="361"/>
      <c r="U33" s="360"/>
      <c r="V33" s="334" t="str">
        <f>IF(D33="","",VLOOKUP(B33,Data!$B$5:$J$502,9,FALSE)*D33)</f>
        <v/>
      </c>
      <c r="X33" s="709"/>
    </row>
    <row r="34" spans="1:28" s="440" customFormat="1" ht="17.5" customHeight="1">
      <c r="A34" s="540"/>
      <c r="B34" s="784"/>
      <c r="C34" s="785"/>
      <c r="D34" s="510">
        <f>SUM(D17:D33)</f>
        <v>66</v>
      </c>
      <c r="E34" s="463"/>
      <c r="F34" s="351"/>
      <c r="G34" s="351">
        <f>SUM(G17:G33)</f>
        <v>204682.09999999998</v>
      </c>
      <c r="H34" s="462"/>
      <c r="I34" s="462"/>
      <c r="J34" s="462"/>
      <c r="K34" s="351">
        <f>SUM(K17:K33)</f>
        <v>18204</v>
      </c>
      <c r="L34" s="351">
        <f>SUM(L17:L33)</f>
        <v>16353</v>
      </c>
      <c r="M34" s="351">
        <f>SUM(M18:M33)</f>
        <v>0</v>
      </c>
      <c r="N34" s="351" t="e">
        <f>SUM(#REF!)</f>
        <v>#REF!</v>
      </c>
      <c r="O34" s="351">
        <f>SUM(O18:O33)</f>
        <v>0</v>
      </c>
      <c r="P34" s="351">
        <f>SUM(P18:P33)</f>
        <v>0</v>
      </c>
      <c r="Q34" s="351" t="e">
        <f>SUM(#REF!)</f>
        <v>#REF!</v>
      </c>
      <c r="R34" s="351">
        <f>SUM(R18:R33)</f>
        <v>0</v>
      </c>
      <c r="S34" s="351">
        <f>SUM(S18:S33)</f>
        <v>0</v>
      </c>
      <c r="T34" s="351"/>
      <c r="U34" s="351">
        <f>SUM(U18:U33)</f>
        <v>0</v>
      </c>
      <c r="V34" s="354">
        <f>SUM(V17:V33)</f>
        <v>98.105999999999995</v>
      </c>
      <c r="X34" s="623"/>
    </row>
    <row r="35" spans="1:28" ht="16.5" customHeight="1">
      <c r="A35" s="540"/>
      <c r="B35" s="786"/>
      <c r="C35" s="787"/>
      <c r="D35" s="511"/>
      <c r="E35" s="412"/>
      <c r="F35" s="183" t="s">
        <v>821</v>
      </c>
      <c r="G35" s="180"/>
      <c r="H35" s="442"/>
      <c r="I35" s="442"/>
      <c r="J35" s="442"/>
      <c r="K35" s="184"/>
      <c r="L35" s="180"/>
      <c r="M35" s="414"/>
      <c r="N35" s="413"/>
      <c r="O35" s="413"/>
      <c r="P35" s="413"/>
      <c r="Q35" s="413"/>
      <c r="R35" s="413"/>
      <c r="S35" s="413"/>
      <c r="T35" s="414"/>
      <c r="U35" s="414"/>
      <c r="V35" s="182"/>
    </row>
    <row r="36" spans="1:28" ht="13">
      <c r="A36" s="393" t="s">
        <v>530</v>
      </c>
      <c r="B36" s="394"/>
      <c r="C36" s="444"/>
      <c r="D36" s="512" t="s">
        <v>538</v>
      </c>
      <c r="E36" s="407"/>
      <c r="F36" s="80" t="s">
        <v>83</v>
      </c>
      <c r="G36" s="84"/>
      <c r="H36" s="423" t="s">
        <v>84</v>
      </c>
      <c r="I36" s="446"/>
      <c r="J36" s="175" t="s">
        <v>85</v>
      </c>
      <c r="K36" s="175"/>
      <c r="L36" s="765" t="s">
        <v>86</v>
      </c>
      <c r="M36" s="766"/>
      <c r="N36" s="766"/>
      <c r="O36" s="766"/>
      <c r="P36" s="766"/>
      <c r="Q36" s="766"/>
      <c r="R36" s="766"/>
      <c r="S36" s="766"/>
      <c r="T36" s="766"/>
      <c r="U36" s="766"/>
      <c r="V36" s="767"/>
    </row>
    <row r="37" spans="1:28" ht="13">
      <c r="A37" s="400" t="s">
        <v>531</v>
      </c>
      <c r="C37" s="409"/>
      <c r="D37" s="501" t="s">
        <v>88</v>
      </c>
      <c r="F37" s="768"/>
      <c r="G37" s="769"/>
      <c r="H37" s="400" t="s">
        <v>89</v>
      </c>
      <c r="I37" s="447"/>
      <c r="J37" s="177" t="s">
        <v>90</v>
      </c>
      <c r="K37" s="177"/>
      <c r="L37" s="173"/>
      <c r="V37" s="178"/>
    </row>
    <row r="38" spans="1:28">
      <c r="A38" s="400" t="s">
        <v>532</v>
      </c>
      <c r="C38" s="401"/>
      <c r="F38" s="768"/>
      <c r="G38" s="769"/>
      <c r="H38" s="400"/>
      <c r="I38" s="447"/>
      <c r="J38" s="177" t="s">
        <v>94</v>
      </c>
      <c r="K38" s="177"/>
      <c r="L38" s="173"/>
      <c r="V38" s="178"/>
    </row>
    <row r="39" spans="1:28" ht="12" customHeight="1">
      <c r="A39" s="412"/>
      <c r="B39" s="413"/>
      <c r="C39" s="448"/>
      <c r="D39" s="501" t="s">
        <v>95</v>
      </c>
      <c r="F39" s="768"/>
      <c r="G39" s="769"/>
      <c r="H39" s="400" t="s">
        <v>96</v>
      </c>
      <c r="I39" s="447"/>
      <c r="J39" s="177"/>
      <c r="K39" s="177"/>
      <c r="L39" s="173"/>
      <c r="V39" s="178"/>
    </row>
    <row r="40" spans="1:28" ht="16.5">
      <c r="A40" s="393" t="s">
        <v>97</v>
      </c>
      <c r="B40" s="407"/>
      <c r="C40" s="395"/>
      <c r="D40" s="501" t="s">
        <v>98</v>
      </c>
      <c r="F40" s="88" t="s">
        <v>99</v>
      </c>
      <c r="G40" s="85"/>
      <c r="H40" s="400" t="s">
        <v>89</v>
      </c>
      <c r="I40" s="447"/>
      <c r="J40" s="177" t="s">
        <v>100</v>
      </c>
      <c r="K40" s="177"/>
      <c r="L40" s="173"/>
      <c r="V40" s="178"/>
      <c r="Y40" s="468">
        <v>213797</v>
      </c>
      <c r="Z40" s="468" t="s">
        <v>35</v>
      </c>
      <c r="AA40" s="468" t="s">
        <v>1084</v>
      </c>
      <c r="AB40" s="685">
        <v>2</v>
      </c>
    </row>
    <row r="41" spans="1:28" ht="14.25" customHeight="1">
      <c r="A41" s="400" t="s">
        <v>546</v>
      </c>
      <c r="C41" s="401"/>
      <c r="D41" s="501" t="s">
        <v>101</v>
      </c>
      <c r="F41" s="89"/>
      <c r="G41" s="187"/>
      <c r="H41" s="400" t="s">
        <v>102</v>
      </c>
      <c r="I41" s="447"/>
      <c r="J41" s="177" t="s">
        <v>533</v>
      </c>
      <c r="K41" s="177"/>
      <c r="L41" s="770" t="s">
        <v>104</v>
      </c>
      <c r="M41" s="771"/>
      <c r="N41" s="771"/>
      <c r="O41" s="771"/>
      <c r="P41" s="771"/>
      <c r="Q41" s="771"/>
      <c r="R41" s="771"/>
      <c r="S41" s="771"/>
      <c r="T41" s="771"/>
      <c r="U41" s="771"/>
      <c r="V41" s="772"/>
      <c r="Y41" s="468">
        <v>213797</v>
      </c>
      <c r="Z41" s="468" t="s">
        <v>395</v>
      </c>
      <c r="AA41" s="468" t="s">
        <v>1085</v>
      </c>
      <c r="AB41" s="685">
        <v>4</v>
      </c>
    </row>
    <row r="42" spans="1:28" ht="16.25" customHeight="1">
      <c r="A42" s="412"/>
      <c r="B42" s="413"/>
      <c r="C42" s="414"/>
      <c r="D42" s="513"/>
      <c r="E42" s="413"/>
      <c r="F42" s="778" t="s">
        <v>1204</v>
      </c>
      <c r="G42" s="779"/>
      <c r="H42" s="778" t="s">
        <v>1203</v>
      </c>
      <c r="I42" s="779"/>
      <c r="J42" s="181" t="s">
        <v>105</v>
      </c>
      <c r="K42" s="181"/>
      <c r="L42" s="762" t="s">
        <v>106</v>
      </c>
      <c r="M42" s="763"/>
      <c r="N42" s="763"/>
      <c r="O42" s="763"/>
      <c r="P42" s="763"/>
      <c r="Q42" s="763"/>
      <c r="R42" s="763"/>
      <c r="S42" s="763"/>
      <c r="T42" s="763"/>
      <c r="U42" s="763"/>
      <c r="V42" s="764"/>
      <c r="Y42" s="468">
        <v>213797</v>
      </c>
      <c r="Z42" s="468" t="s">
        <v>562</v>
      </c>
      <c r="AA42" s="468" t="s">
        <v>1079</v>
      </c>
      <c r="AB42" s="685">
        <v>1</v>
      </c>
    </row>
    <row r="43" spans="1:28" ht="18" customHeight="1">
      <c r="Y43" s="468">
        <v>213797</v>
      </c>
      <c r="Z43" s="468" t="s">
        <v>410</v>
      </c>
      <c r="AA43" s="468" t="s">
        <v>1080</v>
      </c>
      <c r="AB43" s="685">
        <v>2</v>
      </c>
    </row>
    <row r="44" spans="1:28" ht="18" customHeight="1">
      <c r="Y44" s="468">
        <v>213797</v>
      </c>
      <c r="Z44" s="468" t="s">
        <v>41</v>
      </c>
      <c r="AA44" s="468" t="s">
        <v>1139</v>
      </c>
      <c r="AB44" s="685">
        <v>2</v>
      </c>
    </row>
    <row r="45" spans="1:28" ht="18" customHeight="1">
      <c r="Y45" s="468"/>
      <c r="Z45" s="468"/>
      <c r="AA45" s="468"/>
      <c r="AB45" s="685"/>
    </row>
    <row r="46" spans="1:28" ht="35" customHeight="1">
      <c r="Y46" s="440"/>
      <c r="Z46" s="440"/>
      <c r="AA46" s="440"/>
      <c r="AB46" s="623">
        <v>33</v>
      </c>
    </row>
    <row r="47" spans="1:28" s="460" customFormat="1" ht="17.25" customHeight="1">
      <c r="A47" s="203" t="s">
        <v>942</v>
      </c>
      <c r="B47" s="169"/>
      <c r="C47" s="203" t="s">
        <v>597</v>
      </c>
      <c r="D47" s="500"/>
      <c r="E47" s="168"/>
      <c r="F47" s="203" t="s">
        <v>936</v>
      </c>
      <c r="G47" s="169"/>
      <c r="H47" s="203" t="s">
        <v>597</v>
      </c>
      <c r="K47" s="225"/>
      <c r="L47" s="225"/>
      <c r="V47" s="226"/>
      <c r="X47" s="624"/>
      <c r="AB47" s="624"/>
    </row>
    <row r="48" spans="1:28" s="460" customFormat="1" ht="17.25" customHeight="1">
      <c r="A48" s="203" t="s">
        <v>943</v>
      </c>
      <c r="B48" s="169"/>
      <c r="C48" s="203" t="s">
        <v>947</v>
      </c>
      <c r="D48" s="500"/>
      <c r="E48" s="168"/>
      <c r="F48" s="203" t="s">
        <v>937</v>
      </c>
      <c r="G48" s="169"/>
      <c r="H48" s="203" t="s">
        <v>947</v>
      </c>
      <c r="K48" s="225"/>
      <c r="L48" s="225"/>
      <c r="V48" s="226"/>
      <c r="X48" s="624"/>
      <c r="AB48" s="624"/>
    </row>
    <row r="49" spans="1:28" s="460" customFormat="1" ht="17.25" customHeight="1">
      <c r="A49" s="203" t="s">
        <v>944</v>
      </c>
      <c r="B49" s="169"/>
      <c r="C49" s="203" t="s">
        <v>947</v>
      </c>
      <c r="D49" s="500"/>
      <c r="E49" s="168"/>
      <c r="F49" s="203" t="s">
        <v>938</v>
      </c>
      <c r="G49" s="169"/>
      <c r="H49" s="203" t="s">
        <v>597</v>
      </c>
      <c r="K49" s="225"/>
      <c r="L49" s="225"/>
      <c r="V49" s="226"/>
      <c r="X49" s="624"/>
      <c r="AB49" s="624"/>
    </row>
    <row r="50" spans="1:28" s="460" customFormat="1" ht="17.25" customHeight="1">
      <c r="A50" s="203" t="s">
        <v>945</v>
      </c>
      <c r="B50" s="169"/>
      <c r="C50" s="203" t="s">
        <v>597</v>
      </c>
      <c r="D50" s="500"/>
      <c r="E50" s="168"/>
      <c r="F50" s="203" t="s">
        <v>939</v>
      </c>
      <c r="G50" s="169"/>
      <c r="H50" s="203" t="s">
        <v>597</v>
      </c>
      <c r="K50" s="225"/>
      <c r="L50" s="225"/>
      <c r="V50" s="226"/>
      <c r="X50" s="624"/>
      <c r="AB50" s="624"/>
    </row>
    <row r="51" spans="1:28" s="460" customFormat="1" ht="17.25" customHeight="1">
      <c r="A51" s="203" t="s">
        <v>946</v>
      </c>
      <c r="B51" s="169"/>
      <c r="C51" s="203" t="s">
        <v>597</v>
      </c>
      <c r="D51" s="500"/>
      <c r="E51" s="168"/>
      <c r="F51" s="203" t="s">
        <v>941</v>
      </c>
      <c r="G51" s="169"/>
      <c r="H51" s="203" t="s">
        <v>597</v>
      </c>
      <c r="K51" s="225"/>
      <c r="L51" s="225"/>
      <c r="V51" s="226"/>
      <c r="X51" s="624"/>
      <c r="AB51" s="624"/>
    </row>
    <row r="52" spans="1:28" ht="20">
      <c r="A52" s="168"/>
      <c r="B52" s="168"/>
      <c r="C52" s="168"/>
      <c r="D52" s="500"/>
      <c r="E52" s="168"/>
      <c r="F52" s="203" t="s">
        <v>940</v>
      </c>
      <c r="H52" s="203" t="s">
        <v>597</v>
      </c>
      <c r="Y52" s="460"/>
      <c r="Z52" s="460"/>
      <c r="AA52" s="460"/>
    </row>
    <row r="53" spans="1:28" ht="20">
      <c r="A53" s="459"/>
      <c r="B53" s="435"/>
      <c r="C53" s="167"/>
      <c r="D53" s="514"/>
      <c r="X53" s="386"/>
      <c r="Y53" s="460"/>
      <c r="Z53" s="460"/>
      <c r="AA53" s="460"/>
      <c r="AB53" s="685"/>
    </row>
    <row r="54" spans="1:28" ht="20">
      <c r="A54" s="450"/>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35"/>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ht="20">
      <c r="A66" s="452"/>
      <c r="B66" s="435"/>
      <c r="C66" s="167"/>
      <c r="D66" s="514"/>
      <c r="X66" s="386"/>
      <c r="Y66" s="460"/>
      <c r="Z66" s="460"/>
      <c r="AA66" s="460"/>
      <c r="AB66" s="685"/>
    </row>
    <row r="67" spans="1:28" s="709" customFormat="1" ht="20">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460"/>
      <c r="Z67" s="460"/>
      <c r="AA67" s="460"/>
    </row>
    <row r="68" spans="1:28" s="709" customFormat="1" ht="20">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460"/>
      <c r="Z68" s="460"/>
      <c r="AA68" s="460"/>
    </row>
    <row r="69" spans="1:28" s="709" customFormat="1" ht="20">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460"/>
      <c r="Z69" s="460"/>
      <c r="AA69" s="460"/>
    </row>
    <row r="70" spans="1:28" s="709"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8" s="709" customFormat="1" ht="14">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8" s="709" customFormat="1" ht="14">
      <c r="A72" s="452"/>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386"/>
      <c r="Z72" s="386"/>
      <c r="AA72" s="386"/>
    </row>
    <row r="73" spans="1:28" s="709" customFormat="1" ht="14">
      <c r="A73" s="452"/>
      <c r="B73" s="435"/>
      <c r="C73" s="167"/>
      <c r="D73" s="514"/>
      <c r="E73" s="386"/>
      <c r="F73" s="169"/>
      <c r="G73" s="169"/>
      <c r="H73" s="386"/>
      <c r="I73" s="386"/>
      <c r="J73" s="386"/>
      <c r="K73" s="169"/>
      <c r="L73" s="169"/>
      <c r="M73" s="386"/>
      <c r="N73" s="386"/>
      <c r="O73" s="386"/>
      <c r="P73" s="386"/>
      <c r="Q73" s="386"/>
      <c r="R73" s="386"/>
      <c r="S73" s="386"/>
      <c r="T73" s="386"/>
      <c r="U73" s="386"/>
      <c r="V73" s="170"/>
      <c r="W73" s="386"/>
      <c r="X73" s="386"/>
      <c r="Y73" s="386"/>
      <c r="Z73" s="386"/>
      <c r="AA73" s="386"/>
    </row>
    <row r="74" spans="1:28" s="709" customFormat="1" ht="14">
      <c r="A74" s="435"/>
      <c r="B74" s="435"/>
      <c r="C74" s="167"/>
      <c r="D74" s="514"/>
      <c r="E74" s="386"/>
      <c r="F74" s="169"/>
      <c r="G74" s="169"/>
      <c r="H74" s="386"/>
      <c r="I74" s="386"/>
      <c r="J74" s="386"/>
      <c r="K74" s="169"/>
      <c r="L74" s="169"/>
      <c r="M74" s="386"/>
      <c r="N74" s="386"/>
      <c r="O74" s="386"/>
      <c r="P74" s="386"/>
      <c r="Q74" s="386"/>
      <c r="R74" s="386"/>
      <c r="S74" s="386"/>
      <c r="T74" s="386"/>
      <c r="U74" s="386"/>
      <c r="V74" s="170"/>
      <c r="W74" s="386"/>
      <c r="X74" s="386"/>
      <c r="Y74" s="386"/>
      <c r="Z74" s="386"/>
      <c r="AA74" s="386"/>
    </row>
    <row r="75" spans="1:28" s="709"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X75" s="632"/>
      <c r="Y75" s="386"/>
      <c r="Z75" s="386"/>
      <c r="AA75" s="386"/>
    </row>
    <row r="76" spans="1:28" s="709"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8" s="709"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8" s="709"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8" s="709"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8" s="709"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09"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09"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09"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709"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row r="85" spans="1:27" s="709" customFormat="1" ht="14">
      <c r="A85" s="386"/>
      <c r="B85" s="435"/>
      <c r="C85" s="167"/>
      <c r="D85" s="514"/>
      <c r="E85" s="386"/>
      <c r="F85" s="169"/>
      <c r="G85" s="169"/>
      <c r="H85" s="386"/>
      <c r="I85" s="386"/>
      <c r="J85" s="386"/>
      <c r="K85" s="169"/>
      <c r="L85" s="169"/>
      <c r="M85" s="386"/>
      <c r="N85" s="386"/>
      <c r="O85" s="386"/>
      <c r="P85" s="386"/>
      <c r="Q85" s="386"/>
      <c r="R85" s="386"/>
      <c r="S85" s="386"/>
      <c r="T85" s="386"/>
      <c r="U85" s="386"/>
      <c r="V85" s="170"/>
      <c r="W85" s="386"/>
      <c r="Y85" s="386"/>
      <c r="Z85" s="386"/>
      <c r="AA85" s="386"/>
    </row>
    <row r="86" spans="1:27" s="709" customFormat="1" ht="14">
      <c r="A86" s="386"/>
      <c r="B86" s="435"/>
      <c r="C86" s="167"/>
      <c r="D86" s="514"/>
      <c r="E86" s="386"/>
      <c r="F86" s="169"/>
      <c r="G86" s="169"/>
      <c r="H86" s="386"/>
      <c r="I86" s="386"/>
      <c r="J86" s="386"/>
      <c r="K86" s="169"/>
      <c r="L86" s="169"/>
      <c r="M86" s="386"/>
      <c r="N86" s="386"/>
      <c r="O86" s="386"/>
      <c r="P86" s="386"/>
      <c r="Q86" s="386"/>
      <c r="R86" s="386"/>
      <c r="S86" s="386"/>
      <c r="T86" s="386"/>
      <c r="U86" s="386"/>
      <c r="V86" s="170"/>
      <c r="W86" s="386"/>
      <c r="Y86" s="386"/>
      <c r="Z86" s="386"/>
      <c r="AA86" s="386"/>
    </row>
  </sheetData>
  <mergeCells count="9">
    <mergeCell ref="F42:G42"/>
    <mergeCell ref="H42:I42"/>
    <mergeCell ref="L42:V42"/>
    <mergeCell ref="B34:C35"/>
    <mergeCell ref="L36:V36"/>
    <mergeCell ref="F37:G37"/>
    <mergeCell ref="F38:G38"/>
    <mergeCell ref="F39:G39"/>
    <mergeCell ref="L41:V41"/>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C34C2-5D23-4451-81B2-9B519EE6111E}">
  <sheetPr>
    <pageSetUpPr fitToPage="1"/>
  </sheetPr>
  <dimension ref="A1:AB85"/>
  <sheetViews>
    <sheetView zoomScale="70" zoomScaleNormal="70" zoomScaleSheetLayoutView="115" workbookViewId="0">
      <selection activeCell="J19" sqref="J19:J24"/>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11" customWidth="1"/>
    <col min="25" max="25" width="8.90625" style="386" customWidth="1"/>
    <col min="26" max="26" width="11.6328125" style="386" bestFit="1" customWidth="1"/>
    <col min="27" max="27" width="42" style="386" bestFit="1" customWidth="1"/>
    <col min="28" max="28" width="7.90625" style="711"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10"/>
      <c r="I10" s="711"/>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1179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11"/>
      <c r="Y18" s="468">
        <v>212904</v>
      </c>
      <c r="Z18" s="468" t="s">
        <v>888</v>
      </c>
      <c r="AA18" s="468" t="s">
        <v>1077</v>
      </c>
      <c r="AB18" s="685">
        <v>8</v>
      </c>
    </row>
    <row r="19" spans="1:28" s="468" customFormat="1" ht="19.25" customHeight="1">
      <c r="A19" s="540">
        <v>1</v>
      </c>
      <c r="B19" s="584" t="s">
        <v>409</v>
      </c>
      <c r="C19" s="324" t="str">
        <f>IF(D19="","",VLOOKUP(B19,Data!$B$5:$L$502,2,FALSE))</f>
        <v>ZU62650</v>
      </c>
      <c r="D19" s="485">
        <v>4</v>
      </c>
      <c r="E19" s="525" t="s">
        <v>528</v>
      </c>
      <c r="F19" s="325">
        <f>IF(D19="","",VLOOKUP(B19,Data!$B$5:$L$502,11,FALSE))</f>
        <v>6876.72</v>
      </c>
      <c r="G19" s="326">
        <f t="shared" ref="G19:G32" si="0">IF(D19&gt;0,D19*F19,"-")</f>
        <v>27506.880000000001</v>
      </c>
      <c r="H19" s="327" t="str">
        <f>IF(D19="","",VLOOKUP(B19,Data!$B$5:$D$502,3,FALSE))</f>
        <v>C/T</v>
      </c>
      <c r="I19" s="327" t="str">
        <f>IF(D19="","",VLOOKUP(B19,Data!$B$5:$M$502,12,FALSE))</f>
        <v>Indonesia</v>
      </c>
      <c r="J19" s="356" t="s">
        <v>1180</v>
      </c>
      <c r="K19" s="325">
        <f>IF(D19="","",VLOOKUP(B19,Data!$B$5:$E$502,4,FALSE)*D19)</f>
        <v>1352</v>
      </c>
      <c r="L19" s="325">
        <f>IF(D19="","",VLOOKUP(B19,Data!$B$5:$F$502,5,FALSE)*D19)</f>
        <v>1216</v>
      </c>
      <c r="M19" s="357"/>
      <c r="N19" s="358"/>
      <c r="O19" s="359"/>
      <c r="P19" s="360"/>
      <c r="Q19" s="359"/>
      <c r="R19" s="359"/>
      <c r="S19" s="360"/>
      <c r="T19" s="361"/>
      <c r="U19" s="360"/>
      <c r="V19" s="334">
        <f>IF(D19="","",VLOOKUP(B19,Data!$B$5:$J$502,9,FALSE)*D19)</f>
        <v>7.2240000000000002</v>
      </c>
      <c r="X19" s="711"/>
      <c r="Y19" s="468">
        <v>212904</v>
      </c>
      <c r="Z19" s="468" t="s">
        <v>410</v>
      </c>
      <c r="AA19" s="468" t="s">
        <v>1080</v>
      </c>
      <c r="AB19" s="685">
        <v>1</v>
      </c>
    </row>
    <row r="20" spans="1:28" s="468" customFormat="1" ht="19.25" customHeight="1">
      <c r="A20" s="540">
        <v>2</v>
      </c>
      <c r="B20" s="584" t="s">
        <v>378</v>
      </c>
      <c r="C20" s="324" t="str">
        <f>IF(D20="","",VLOOKUP(B20,Data!$B$5:$L$502,2,FALSE))</f>
        <v>WQ78270</v>
      </c>
      <c r="D20" s="485">
        <v>1</v>
      </c>
      <c r="E20" s="525"/>
      <c r="F20" s="325">
        <f>IF(D20="","",VLOOKUP(B20,Data!$B$5:$L$502,11,FALSE))</f>
        <v>5429.44</v>
      </c>
      <c r="G20" s="326">
        <f t="shared" si="0"/>
        <v>5429.44</v>
      </c>
      <c r="H20" s="327" t="str">
        <f>IF(D20="","",VLOOKUP(B20,Data!$B$5:$D$502,3,FALSE))</f>
        <v>C/T</v>
      </c>
      <c r="I20" s="327" t="str">
        <f>IF(D20="","",VLOOKUP(B20,Data!$B$5:$M$502,12,FALSE))</f>
        <v>Indonesia</v>
      </c>
      <c r="J20" s="356" t="s">
        <v>1180</v>
      </c>
      <c r="K20" s="325">
        <f>IF(D20="","",VLOOKUP(B20,Data!$B$5:$E$502,4,FALSE)*D20)</f>
        <v>305</v>
      </c>
      <c r="L20" s="325">
        <f>IF(D20="","",VLOOKUP(B20,Data!$B$5:$F$502,5,FALSE)*D20)</f>
        <v>269</v>
      </c>
      <c r="M20" s="357"/>
      <c r="N20" s="358"/>
      <c r="O20" s="359"/>
      <c r="P20" s="360"/>
      <c r="Q20" s="359"/>
      <c r="R20" s="359"/>
      <c r="S20" s="360"/>
      <c r="T20" s="361"/>
      <c r="U20" s="360"/>
      <c r="V20" s="334">
        <f>IF(D20="","",VLOOKUP(B20,Data!$B$5:$J$502,9,FALSE)*D20)</f>
        <v>1.534</v>
      </c>
      <c r="X20" s="711"/>
      <c r="Y20" s="468">
        <v>212904</v>
      </c>
      <c r="Z20" s="468" t="s">
        <v>410</v>
      </c>
      <c r="AA20" s="468" t="s">
        <v>1080</v>
      </c>
      <c r="AB20" s="685">
        <v>1</v>
      </c>
    </row>
    <row r="21" spans="1:28" s="468" customFormat="1" ht="19.25" customHeight="1">
      <c r="A21" s="540">
        <v>3</v>
      </c>
      <c r="B21" s="584" t="s">
        <v>372</v>
      </c>
      <c r="C21" s="324" t="str">
        <f>IF(D21="","",VLOOKUP(B21,Data!$B$5:$L$502,2,FALSE))</f>
        <v>WQ78280</v>
      </c>
      <c r="D21" s="485">
        <v>1</v>
      </c>
      <c r="E21" s="525" t="s">
        <v>529</v>
      </c>
      <c r="F21" s="325">
        <f>IF(D21="","",VLOOKUP(B21,Data!$B$5:$L$502,11,FALSE))</f>
        <v>5431.9</v>
      </c>
      <c r="G21" s="326">
        <f t="shared" si="0"/>
        <v>5431.9</v>
      </c>
      <c r="H21" s="327" t="str">
        <f>IF(D21="","",VLOOKUP(B21,Data!$B$5:$D$502,3,FALSE))</f>
        <v>C/T</v>
      </c>
      <c r="I21" s="327" t="str">
        <f>IF(D21="","",VLOOKUP(B21,Data!$B$5:$M$502,12,FALSE))</f>
        <v>Indonesia</v>
      </c>
      <c r="J21" s="356" t="s">
        <v>1180</v>
      </c>
      <c r="K21" s="325">
        <f>IF(D21="","",VLOOKUP(B21,Data!$B$5:$E$502,4,FALSE)*D21)</f>
        <v>305</v>
      </c>
      <c r="L21" s="325">
        <f>IF(D21="","",VLOOKUP(B21,Data!$B$5:$F$502,5,FALSE)*D21)</f>
        <v>269</v>
      </c>
      <c r="M21" s="357"/>
      <c r="N21" s="358"/>
      <c r="O21" s="359"/>
      <c r="P21" s="360"/>
      <c r="Q21" s="359"/>
      <c r="R21" s="359"/>
      <c r="S21" s="360"/>
      <c r="T21" s="361"/>
      <c r="U21" s="360"/>
      <c r="V21" s="334">
        <f>IF(D21="","",VLOOKUP(B21,Data!$B$5:$J$502,9,FALSE)*D21)</f>
        <v>1.534</v>
      </c>
      <c r="X21" s="711"/>
      <c r="Y21" s="468">
        <v>212904</v>
      </c>
      <c r="Z21" s="468" t="s">
        <v>410</v>
      </c>
      <c r="AA21" s="468" t="s">
        <v>1080</v>
      </c>
      <c r="AB21" s="685">
        <v>1</v>
      </c>
    </row>
    <row r="22" spans="1:28" s="468" customFormat="1" ht="19.25" customHeight="1">
      <c r="A22" s="540">
        <v>4</v>
      </c>
      <c r="B22" s="584" t="s">
        <v>40</v>
      </c>
      <c r="C22" s="324" t="str">
        <f>IF(D22="","",VLOOKUP(B22,Data!$B$5:$L$502,2,FALSE))</f>
        <v>ZJ54410</v>
      </c>
      <c r="D22" s="485">
        <v>2</v>
      </c>
      <c r="E22" s="525"/>
      <c r="F22" s="325">
        <f>IF(D22="","",VLOOKUP(B22,Data!$B$5:$L$502,11,FALSE))</f>
        <v>4657.7700000000004</v>
      </c>
      <c r="G22" s="326">
        <f t="shared" si="0"/>
        <v>9315.5400000000009</v>
      </c>
      <c r="H22" s="327" t="str">
        <f>IF(D22="","",VLOOKUP(B22,Data!$B$5:$D$502,3,FALSE))</f>
        <v>C/T</v>
      </c>
      <c r="I22" s="327" t="str">
        <f>IF(D22="","",VLOOKUP(B22,Data!$B$5:$M$502,12,FALSE))</f>
        <v>Indonesia</v>
      </c>
      <c r="J22" s="356" t="s">
        <v>1180</v>
      </c>
      <c r="K22" s="325">
        <f>IF(D22="","",VLOOKUP(B22,Data!$B$5:$E$502,4,FALSE)*D22)</f>
        <v>610</v>
      </c>
      <c r="L22" s="325">
        <f>IF(D22="","",VLOOKUP(B22,Data!$B$5:$F$502,5,FALSE)*D22)</f>
        <v>538</v>
      </c>
      <c r="M22" s="357"/>
      <c r="N22" s="358"/>
      <c r="O22" s="359"/>
      <c r="P22" s="360"/>
      <c r="Q22" s="359"/>
      <c r="R22" s="359"/>
      <c r="S22" s="360"/>
      <c r="T22" s="361"/>
      <c r="U22" s="360"/>
      <c r="V22" s="334">
        <f>IF(D22="","",VLOOKUP(B22,Data!$B$5:$J$502,9,FALSE)*D22)</f>
        <v>3.0680000000000001</v>
      </c>
      <c r="X22" s="711"/>
      <c r="Y22" s="468">
        <v>212904</v>
      </c>
      <c r="Z22" s="468" t="s">
        <v>410</v>
      </c>
      <c r="AA22" s="468" t="s">
        <v>1080</v>
      </c>
      <c r="AB22" s="685">
        <v>1</v>
      </c>
    </row>
    <row r="23" spans="1:28" s="468" customFormat="1" ht="19.25" customHeight="1">
      <c r="A23" s="540">
        <v>5</v>
      </c>
      <c r="B23" s="584" t="s">
        <v>394</v>
      </c>
      <c r="C23" s="324" t="str">
        <f>IF(D23="","",VLOOKUP(B23,Data!$B$5:$L$502,2,FALSE))</f>
        <v>ZW44770</v>
      </c>
      <c r="D23" s="485">
        <v>2</v>
      </c>
      <c r="E23" s="312" t="s">
        <v>982</v>
      </c>
      <c r="F23" s="325">
        <f>IF(D23="","",VLOOKUP(B23,Data!$B$5:$L$502,11,FALSE))</f>
        <v>1857.02</v>
      </c>
      <c r="G23" s="326">
        <f t="shared" si="0"/>
        <v>3714.04</v>
      </c>
      <c r="H23" s="327" t="str">
        <f>IF(D23="","",VLOOKUP(B23,Data!$B$5:$D$502,3,FALSE))</f>
        <v>C/T</v>
      </c>
      <c r="I23" s="327" t="str">
        <f>IF(D23="","",VLOOKUP(B23,Data!$B$5:$M$502,12,FALSE))</f>
        <v>Indonesia</v>
      </c>
      <c r="J23" s="356" t="s">
        <v>1180</v>
      </c>
      <c r="K23" s="325">
        <f>IF(D23="","",VLOOKUP(B23,Data!$B$5:$E$502,4,FALSE)*D23)</f>
        <v>402</v>
      </c>
      <c r="L23" s="325">
        <f>IF(D23="","",VLOOKUP(B23,Data!$B$5:$F$502,5,FALSE)*D23)</f>
        <v>362</v>
      </c>
      <c r="M23" s="357"/>
      <c r="N23" s="358"/>
      <c r="O23" s="359"/>
      <c r="P23" s="360"/>
      <c r="Q23" s="359"/>
      <c r="R23" s="359"/>
      <c r="S23" s="360"/>
      <c r="T23" s="361"/>
      <c r="U23" s="360"/>
      <c r="V23" s="334">
        <f>IF(D23="","",VLOOKUP(B23,Data!$B$5:$J$502,9,FALSE)*D23)</f>
        <v>2.2999999999999998</v>
      </c>
      <c r="X23" s="711"/>
      <c r="Y23" s="468">
        <v>212904</v>
      </c>
      <c r="Z23" s="468" t="s">
        <v>410</v>
      </c>
      <c r="AA23" s="468" t="s">
        <v>1080</v>
      </c>
      <c r="AB23" s="685">
        <v>1</v>
      </c>
    </row>
    <row r="24" spans="1:28" s="468" customFormat="1" ht="19.25" customHeight="1">
      <c r="A24" s="540">
        <v>6</v>
      </c>
      <c r="B24" s="584" t="s">
        <v>353</v>
      </c>
      <c r="C24" s="324" t="str">
        <f>IF(D24="","",VLOOKUP(B24,Data!$B$5:$L$502,2,FALSE))</f>
        <v>ZF71250</v>
      </c>
      <c r="D24" s="485">
        <v>4</v>
      </c>
      <c r="E24" s="525"/>
      <c r="F24" s="325">
        <f>IF(D24="","",VLOOKUP(B24,Data!$B$5:$L$502,11,FALSE))</f>
        <v>1991.71</v>
      </c>
      <c r="G24" s="326">
        <f t="shared" si="0"/>
        <v>7966.84</v>
      </c>
      <c r="H24" s="327" t="str">
        <f>IF(D24="","",VLOOKUP(B24,Data!$B$5:$D$502,3,FALSE))</f>
        <v>C/T</v>
      </c>
      <c r="I24" s="327" t="str">
        <f>IF(D24="","",VLOOKUP(B24,Data!$B$5:$M$502,12,FALSE))</f>
        <v>Indonesia</v>
      </c>
      <c r="J24" s="356" t="s">
        <v>1180</v>
      </c>
      <c r="K24" s="325">
        <f>IF(D24="","",VLOOKUP(B24,Data!$B$5:$E$502,4,FALSE)*D24)</f>
        <v>880</v>
      </c>
      <c r="L24" s="325">
        <f>IF(D24="","",VLOOKUP(B24,Data!$B$5:$F$502,5,FALSE)*D24)</f>
        <v>796</v>
      </c>
      <c r="M24" s="357"/>
      <c r="N24" s="358"/>
      <c r="O24" s="359"/>
      <c r="P24" s="360"/>
      <c r="Q24" s="359"/>
      <c r="R24" s="359"/>
      <c r="S24" s="360"/>
      <c r="T24" s="361"/>
      <c r="U24" s="360"/>
      <c r="V24" s="334">
        <f>IF(D24="","",VLOOKUP(B24,Data!$B$5:$J$502,9,FALSE)*D24)</f>
        <v>4.74</v>
      </c>
      <c r="X24" s="711"/>
      <c r="Y24" s="468">
        <v>212904</v>
      </c>
      <c r="Z24" s="468" t="s">
        <v>410</v>
      </c>
      <c r="AA24" s="468" t="s">
        <v>1080</v>
      </c>
      <c r="AB24" s="685">
        <v>1</v>
      </c>
    </row>
    <row r="25" spans="1:28" s="468" customFormat="1" ht="19.25" customHeight="1">
      <c r="A25" s="540">
        <v>7</v>
      </c>
      <c r="B25" s="584" t="s">
        <v>26</v>
      </c>
      <c r="C25" s="324" t="str">
        <f>IF(D25="","",VLOOKUP(B25,Data!$B$5:$L$502,2,FALSE))</f>
        <v>ZJ73730</v>
      </c>
      <c r="D25" s="485">
        <v>1</v>
      </c>
      <c r="E25" s="525"/>
      <c r="F25" s="325">
        <f>IF(D25="","",VLOOKUP(B25,Data!$B$5:$L$502,11,FALSE))</f>
        <v>2456.2800000000002</v>
      </c>
      <c r="G25" s="326">
        <f t="shared" si="0"/>
        <v>2456.2800000000002</v>
      </c>
      <c r="H25" s="327" t="str">
        <f>IF(D25="","",VLOOKUP(B25,Data!$B$5:$D$502,3,FALSE))</f>
        <v>C/T</v>
      </c>
      <c r="I25" s="327" t="str">
        <f>IF(D25="","",VLOOKUP(B25,Data!$B$5:$M$502,12,FALSE))</f>
        <v>Indonesia</v>
      </c>
      <c r="J25" s="356" t="s">
        <v>1180</v>
      </c>
      <c r="K25" s="325">
        <f>IF(D25="","",VLOOKUP(B25,Data!$B$5:$E$502,4,FALSE)*D25)</f>
        <v>220</v>
      </c>
      <c r="L25" s="325">
        <f>IF(D25="","",VLOOKUP(B25,Data!$B$5:$F$502,5,FALSE)*D25)</f>
        <v>199</v>
      </c>
      <c r="M25" s="357"/>
      <c r="N25" s="358"/>
      <c r="O25" s="359"/>
      <c r="P25" s="360"/>
      <c r="Q25" s="359"/>
      <c r="R25" s="359"/>
      <c r="S25" s="360"/>
      <c r="T25" s="361"/>
      <c r="U25" s="360"/>
      <c r="V25" s="334">
        <f>IF(D25="","",VLOOKUP(B25,Data!$B$5:$J$502,9,FALSE)*D25)</f>
        <v>1.1850000000000001</v>
      </c>
      <c r="X25" s="711"/>
      <c r="Y25" s="468">
        <v>212904</v>
      </c>
      <c r="Z25" s="468" t="s">
        <v>410</v>
      </c>
      <c r="AA25" s="468" t="s">
        <v>1080</v>
      </c>
      <c r="AB25" s="685">
        <v>1</v>
      </c>
    </row>
    <row r="26" spans="1:28" s="468" customFormat="1" ht="19.25" customHeight="1">
      <c r="A26" s="540">
        <v>8</v>
      </c>
      <c r="B26" s="584" t="s">
        <v>396</v>
      </c>
      <c r="C26" s="324" t="str">
        <f>IF(D26="","",VLOOKUP(B26,Data!$B$5:$L$502,2,FALSE))</f>
        <v>ZW44780</v>
      </c>
      <c r="D26" s="485">
        <v>1</v>
      </c>
      <c r="E26" s="525"/>
      <c r="F26" s="325">
        <f>IF(D26="","",VLOOKUP(B26,Data!$B$5:$L$502,11,FALSE))</f>
        <v>2167.13</v>
      </c>
      <c r="G26" s="326">
        <f t="shared" si="0"/>
        <v>2167.13</v>
      </c>
      <c r="H26" s="327" t="str">
        <f>IF(D26="","",VLOOKUP(B26,Data!$B$5:$D$502,3,FALSE))</f>
        <v>C/T</v>
      </c>
      <c r="I26" s="327" t="str">
        <f>IF(D26="","",VLOOKUP(B26,Data!$B$5:$M$502,12,FALSE))</f>
        <v>Indonesia</v>
      </c>
      <c r="J26" s="356" t="s">
        <v>1180</v>
      </c>
      <c r="K26" s="325">
        <f>IF(D26="","",VLOOKUP(B26,Data!$B$5:$E$502,4,FALSE)*D26)</f>
        <v>220</v>
      </c>
      <c r="L26" s="325">
        <f>IF(D26="","",VLOOKUP(B26,Data!$B$5:$F$502,5,FALSE)*D26)</f>
        <v>199</v>
      </c>
      <c r="M26" s="357"/>
      <c r="N26" s="358"/>
      <c r="O26" s="359"/>
      <c r="P26" s="360"/>
      <c r="Q26" s="359"/>
      <c r="R26" s="359"/>
      <c r="S26" s="360"/>
      <c r="T26" s="361"/>
      <c r="U26" s="360"/>
      <c r="V26" s="334">
        <f>IF(D26="","",VLOOKUP(B26,Data!$B$5:$J$502,9,FALSE)*D26)</f>
        <v>1.1850000000000001</v>
      </c>
      <c r="X26" s="711"/>
      <c r="Y26" s="468">
        <v>212904</v>
      </c>
      <c r="Z26" s="468" t="s">
        <v>410</v>
      </c>
      <c r="AA26" s="468" t="s">
        <v>1080</v>
      </c>
      <c r="AB26" s="685">
        <v>1</v>
      </c>
    </row>
    <row r="27" spans="1:28" s="468" customFormat="1" ht="19.25" customHeight="1">
      <c r="A27" s="540">
        <v>9</v>
      </c>
      <c r="B27" s="584" t="s">
        <v>355</v>
      </c>
      <c r="C27" s="324" t="str">
        <f>IF(D27="","",VLOOKUP(B27,Data!$B$5:$L$502,2,FALSE))</f>
        <v>ZF42500</v>
      </c>
      <c r="D27" s="485">
        <v>50</v>
      </c>
      <c r="E27" s="525"/>
      <c r="F27" s="325">
        <f>IF(D27="","",VLOOKUP(B27,Data!$B$5:$L$502,11,FALSE))</f>
        <v>2302.7199999999998</v>
      </c>
      <c r="G27" s="326">
        <f t="shared" si="0"/>
        <v>115135.99999999999</v>
      </c>
      <c r="H27" s="327" t="str">
        <f>IF(D27="","",VLOOKUP(B27,Data!$B$5:$D$502,3,FALSE))</f>
        <v>C/T</v>
      </c>
      <c r="I27" s="327" t="str">
        <f>IF(D27="","",VLOOKUP(B27,Data!$B$5:$M$502,12,FALSE))</f>
        <v>Indonesia</v>
      </c>
      <c r="J27" s="356" t="s">
        <v>1180</v>
      </c>
      <c r="K27" s="325">
        <f>IF(D27="","",VLOOKUP(B27,Data!$B$5:$E$502,4,FALSE)*D27)</f>
        <v>13350</v>
      </c>
      <c r="L27" s="325">
        <f>IF(D27="","",VLOOKUP(B27,Data!$B$5:$F$502,5,FALSE)*D27)</f>
        <v>12100</v>
      </c>
      <c r="M27" s="357"/>
      <c r="N27" s="358"/>
      <c r="O27" s="359"/>
      <c r="P27" s="360"/>
      <c r="Q27" s="359"/>
      <c r="R27" s="359"/>
      <c r="S27" s="360"/>
      <c r="T27" s="361"/>
      <c r="U27" s="360"/>
      <c r="V27" s="334">
        <f>IF(D27="","",VLOOKUP(B27,Data!$B$5:$J$502,9,FALSE)*D27)</f>
        <v>74.400000000000006</v>
      </c>
      <c r="X27" s="711"/>
      <c r="Y27" s="468">
        <v>212904</v>
      </c>
      <c r="Z27" s="468" t="s">
        <v>410</v>
      </c>
      <c r="AA27" s="468" t="s">
        <v>1080</v>
      </c>
      <c r="AB27" s="685">
        <v>1</v>
      </c>
    </row>
    <row r="28" spans="1:28" s="468" customFormat="1" ht="19.25" customHeight="1">
      <c r="A28" s="540">
        <v>10</v>
      </c>
      <c r="B28" s="584" t="s">
        <v>34</v>
      </c>
      <c r="C28" s="324" t="str">
        <f>IF(D28="","",VLOOKUP(B28,Data!$B$5:$L$502,2,FALSE))</f>
        <v>ZQ21310</v>
      </c>
      <c r="D28" s="485">
        <v>1</v>
      </c>
      <c r="E28" s="525"/>
      <c r="F28" s="325">
        <f>IF(D28="","",VLOOKUP(B28,Data!$B$5:$L$502,11,FALSE))</f>
        <v>2344.4699999999998</v>
      </c>
      <c r="G28" s="326">
        <f t="shared" si="0"/>
        <v>2344.4699999999998</v>
      </c>
      <c r="H28" s="327" t="str">
        <f>IF(D28="","",VLOOKUP(B28,Data!$B$5:$D$502,3,FALSE))</f>
        <v>C/T</v>
      </c>
      <c r="I28" s="327" t="str">
        <f>IF(D28="","",VLOOKUP(B28,Data!$B$5:$M$502,12,FALSE))</f>
        <v>Indonesia</v>
      </c>
      <c r="J28" s="356" t="s">
        <v>1180</v>
      </c>
      <c r="K28" s="325">
        <f>IF(D28="","",VLOOKUP(B28,Data!$B$5:$E$502,4,FALSE)*D28)</f>
        <v>267</v>
      </c>
      <c r="L28" s="325">
        <f>IF(D28="","",VLOOKUP(B28,Data!$B$5:$F$502,5,FALSE)*D28)</f>
        <v>242</v>
      </c>
      <c r="M28" s="357"/>
      <c r="N28" s="358"/>
      <c r="O28" s="359"/>
      <c r="P28" s="360"/>
      <c r="Q28" s="359"/>
      <c r="R28" s="359"/>
      <c r="S28" s="360"/>
      <c r="T28" s="361"/>
      <c r="U28" s="360"/>
      <c r="V28" s="334">
        <f>IF(D28="","",VLOOKUP(B28,Data!$B$5:$J$502,9,FALSE)*D28)</f>
        <v>1.488</v>
      </c>
      <c r="X28" s="711"/>
      <c r="Y28" s="468">
        <v>212904</v>
      </c>
      <c r="Z28" s="468" t="s">
        <v>410</v>
      </c>
      <c r="AA28" s="468" t="s">
        <v>1080</v>
      </c>
      <c r="AB28" s="685">
        <v>1</v>
      </c>
    </row>
    <row r="29" spans="1:28" s="468" customFormat="1" ht="19.25" customHeight="1">
      <c r="A29" s="540">
        <v>11</v>
      </c>
      <c r="B29" s="584" t="s">
        <v>28</v>
      </c>
      <c r="C29" s="324" t="str">
        <f>IF(D29="","",VLOOKUP(B29,Data!$B$5:$L$502,2,FALSE))</f>
        <v>ZJ73760</v>
      </c>
      <c r="D29" s="485">
        <v>2</v>
      </c>
      <c r="E29" s="525"/>
      <c r="F29" s="325">
        <f>IF(D29="","",VLOOKUP(B29,Data!$B$5:$L$502,11,FALSE))</f>
        <v>2671.97</v>
      </c>
      <c r="G29" s="326">
        <f t="shared" si="0"/>
        <v>5343.94</v>
      </c>
      <c r="H29" s="327" t="str">
        <f>IF(D29="","",VLOOKUP(B29,Data!$B$5:$D$502,3,FALSE))</f>
        <v>C/T</v>
      </c>
      <c r="I29" s="327" t="str">
        <f>IF(D29="","",VLOOKUP(B29,Data!$B$5:$M$502,12,FALSE))</f>
        <v>Indonesia</v>
      </c>
      <c r="J29" s="356" t="s">
        <v>1180</v>
      </c>
      <c r="K29" s="325">
        <f>IF(D29="","",VLOOKUP(B29,Data!$B$5:$E$502,4,FALSE)*D29)</f>
        <v>534</v>
      </c>
      <c r="L29" s="325">
        <f>IF(D29="","",VLOOKUP(B29,Data!$B$5:$F$502,5,FALSE)*D29)</f>
        <v>484</v>
      </c>
      <c r="M29" s="357"/>
      <c r="N29" s="358"/>
      <c r="O29" s="359"/>
      <c r="P29" s="360"/>
      <c r="Q29" s="359"/>
      <c r="R29" s="359"/>
      <c r="S29" s="360"/>
      <c r="T29" s="361"/>
      <c r="U29" s="360"/>
      <c r="V29" s="334">
        <f>IF(D29="","",VLOOKUP(B29,Data!$B$5:$J$502,9,FALSE)*D29)</f>
        <v>2.976</v>
      </c>
      <c r="X29" s="711"/>
      <c r="Y29" s="468">
        <v>212904</v>
      </c>
      <c r="Z29" s="468" t="s">
        <v>410</v>
      </c>
      <c r="AA29" s="468" t="s">
        <v>1080</v>
      </c>
      <c r="AB29" s="685">
        <v>1</v>
      </c>
    </row>
    <row r="30" spans="1:28" s="468" customFormat="1" ht="19.25" customHeight="1">
      <c r="A30" s="540">
        <v>12</v>
      </c>
      <c r="B30" s="584" t="s">
        <v>398</v>
      </c>
      <c r="C30" s="324" t="str">
        <f>IF(D30="","",VLOOKUP(B30,Data!$B$5:$L$502,2,FALSE))</f>
        <v>ZW44790</v>
      </c>
      <c r="D30" s="485">
        <v>4</v>
      </c>
      <c r="E30" s="525"/>
      <c r="F30" s="325">
        <f>IF(D30="","",VLOOKUP(B30,Data!$B$5:$L$502,11,FALSE))</f>
        <v>2531</v>
      </c>
      <c r="G30" s="326">
        <f t="shared" si="0"/>
        <v>10124</v>
      </c>
      <c r="H30" s="327" t="str">
        <f>IF(D30="","",VLOOKUP(B30,Data!$B$5:$D$502,3,FALSE))</f>
        <v>C/T</v>
      </c>
      <c r="I30" s="327" t="str">
        <f>IF(D30="","",VLOOKUP(B30,Data!$B$5:$M$502,12,FALSE))</f>
        <v>Indonesia</v>
      </c>
      <c r="J30" s="356" t="s">
        <v>1180</v>
      </c>
      <c r="K30" s="325">
        <f>IF(D30="","",VLOOKUP(B30,Data!$B$5:$E$502,4,FALSE)*D30)</f>
        <v>1068</v>
      </c>
      <c r="L30" s="325">
        <f>IF(D30="","",VLOOKUP(B30,Data!$B$5:$F$502,5,FALSE)*D30)</f>
        <v>968</v>
      </c>
      <c r="M30" s="357"/>
      <c r="N30" s="358"/>
      <c r="O30" s="359"/>
      <c r="P30" s="360"/>
      <c r="Q30" s="359"/>
      <c r="R30" s="359"/>
      <c r="S30" s="360"/>
      <c r="T30" s="361"/>
      <c r="U30" s="360"/>
      <c r="V30" s="334">
        <f>IF(D30="","",VLOOKUP(B30,Data!$B$5:$J$502,9,FALSE)*D30)</f>
        <v>5.952</v>
      </c>
      <c r="X30" s="711"/>
      <c r="Y30" s="468">
        <v>212904</v>
      </c>
      <c r="Z30" s="468" t="s">
        <v>410</v>
      </c>
      <c r="AA30" s="468" t="s">
        <v>1080</v>
      </c>
      <c r="AB30" s="685">
        <v>1</v>
      </c>
    </row>
    <row r="31" spans="1:28" s="468" customFormat="1" ht="19.25" customHeight="1">
      <c r="A31" s="540"/>
      <c r="B31" s="584"/>
      <c r="C31" s="324" t="str">
        <f>IF(D31="","",VLOOKUP(B31,Data!$B$5:$L$502,2,FALSE))</f>
        <v/>
      </c>
      <c r="D31" s="485"/>
      <c r="E31" s="525"/>
      <c r="F31" s="325" t="str">
        <f>IF(D31="","",VLOOKUP(B31,Data!$B$5:$L$502,11,FALSE))</f>
        <v/>
      </c>
      <c r="G31" s="326" t="str">
        <f t="shared" si="0"/>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711"/>
      <c r="Y31" s="468">
        <v>212904</v>
      </c>
      <c r="Z31" s="468" t="s">
        <v>410</v>
      </c>
      <c r="AA31" s="468" t="s">
        <v>1080</v>
      </c>
      <c r="AB31" s="685">
        <v>1</v>
      </c>
    </row>
    <row r="32" spans="1:28" s="468" customFormat="1" ht="19.25" customHeight="1">
      <c r="A32" s="540"/>
      <c r="B32" s="499"/>
      <c r="C32" s="324" t="str">
        <f>IF(D32="","",VLOOKUP(B32,Data!$B$5:$L$502,2,FALSE))</f>
        <v/>
      </c>
      <c r="D32" s="485"/>
      <c r="E32" s="525"/>
      <c r="F32" s="325" t="str">
        <f>IF(D32="","",VLOOKUP(B32,Data!$B$5:$L$502,11,FALSE))</f>
        <v/>
      </c>
      <c r="G32" s="326" t="str">
        <f t="shared" si="0"/>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711"/>
    </row>
    <row r="33" spans="1:28" s="440" customFormat="1" ht="17.5" customHeight="1">
      <c r="A33" s="540"/>
      <c r="B33" s="784" t="s">
        <v>1206</v>
      </c>
      <c r="C33" s="785"/>
      <c r="D33" s="510">
        <f>SUM(D17:D32)</f>
        <v>73</v>
      </c>
      <c r="E33" s="463"/>
      <c r="F33" s="351"/>
      <c r="G33" s="351">
        <f>SUM(G17:G32)</f>
        <v>196936.46</v>
      </c>
      <c r="H33" s="462"/>
      <c r="I33" s="462"/>
      <c r="J33" s="462"/>
      <c r="K33" s="351">
        <f>SUM(K17:K32)</f>
        <v>19513</v>
      </c>
      <c r="L33" s="351">
        <f>SUM(L17:L32)</f>
        <v>17642</v>
      </c>
      <c r="M33" s="351">
        <f>SUM(M18:M32)</f>
        <v>0</v>
      </c>
      <c r="N33" s="351" t="e">
        <f>SUM(#REF!)</f>
        <v>#REF!</v>
      </c>
      <c r="O33" s="351">
        <f>SUM(O18:O32)</f>
        <v>0</v>
      </c>
      <c r="P33" s="351">
        <f>SUM(P18:P32)</f>
        <v>0</v>
      </c>
      <c r="Q33" s="351" t="e">
        <f>SUM(#REF!)</f>
        <v>#REF!</v>
      </c>
      <c r="R33" s="351">
        <f>SUM(R18:R32)</f>
        <v>0</v>
      </c>
      <c r="S33" s="351">
        <f>SUM(S18:S32)</f>
        <v>0</v>
      </c>
      <c r="T33" s="351"/>
      <c r="U33" s="351">
        <f>SUM(U18:U32)</f>
        <v>0</v>
      </c>
      <c r="V33" s="354">
        <f>SUM(V17:V32)</f>
        <v>107.586</v>
      </c>
      <c r="X33" s="623"/>
    </row>
    <row r="34" spans="1:28" ht="16.5" customHeight="1">
      <c r="A34" s="540"/>
      <c r="B34" s="786"/>
      <c r="C34" s="787"/>
      <c r="D34" s="511"/>
      <c r="E34" s="412"/>
      <c r="F34" s="183" t="s">
        <v>821</v>
      </c>
      <c r="G34" s="180"/>
      <c r="H34" s="442"/>
      <c r="I34" s="442"/>
      <c r="J34" s="442"/>
      <c r="K34" s="184"/>
      <c r="L34" s="180"/>
      <c r="M34" s="414"/>
      <c r="N34" s="413"/>
      <c r="O34" s="413"/>
      <c r="P34" s="413"/>
      <c r="Q34" s="413"/>
      <c r="R34" s="413"/>
      <c r="S34" s="413"/>
      <c r="T34" s="414"/>
      <c r="U34" s="414"/>
      <c r="V34" s="182"/>
    </row>
    <row r="35" spans="1:28" ht="13">
      <c r="A35" s="393" t="s">
        <v>530</v>
      </c>
      <c r="B35" s="394"/>
      <c r="C35" s="444"/>
      <c r="D35" s="512" t="s">
        <v>538</v>
      </c>
      <c r="E35" s="407"/>
      <c r="F35" s="80" t="s">
        <v>83</v>
      </c>
      <c r="G35" s="84"/>
      <c r="H35" s="423" t="s">
        <v>84</v>
      </c>
      <c r="I35" s="446"/>
      <c r="J35" s="175" t="s">
        <v>85</v>
      </c>
      <c r="K35" s="175"/>
      <c r="L35" s="765" t="s">
        <v>86</v>
      </c>
      <c r="M35" s="766"/>
      <c r="N35" s="766"/>
      <c r="O35" s="766"/>
      <c r="P35" s="766"/>
      <c r="Q35" s="766"/>
      <c r="R35" s="766"/>
      <c r="S35" s="766"/>
      <c r="T35" s="766"/>
      <c r="U35" s="766"/>
      <c r="V35" s="767"/>
    </row>
    <row r="36" spans="1:28" ht="13">
      <c r="A36" s="400" t="s">
        <v>531</v>
      </c>
      <c r="C36" s="409"/>
      <c r="D36" s="501" t="s">
        <v>88</v>
      </c>
      <c r="F36" s="768"/>
      <c r="G36" s="769"/>
      <c r="H36" s="400" t="s">
        <v>89</v>
      </c>
      <c r="I36" s="447"/>
      <c r="J36" s="177" t="s">
        <v>90</v>
      </c>
      <c r="K36" s="177"/>
      <c r="L36" s="173"/>
      <c r="V36" s="178"/>
    </row>
    <row r="37" spans="1:28">
      <c r="A37" s="400" t="s">
        <v>532</v>
      </c>
      <c r="C37" s="401"/>
      <c r="F37" s="768"/>
      <c r="G37" s="769"/>
      <c r="H37" s="400"/>
      <c r="I37" s="447"/>
      <c r="J37" s="177" t="s">
        <v>94</v>
      </c>
      <c r="K37" s="177"/>
      <c r="L37" s="173"/>
      <c r="V37" s="178"/>
    </row>
    <row r="38" spans="1:28" ht="12" customHeight="1">
      <c r="A38" s="412"/>
      <c r="B38" s="413"/>
      <c r="C38" s="448"/>
      <c r="D38" s="501" t="s">
        <v>95</v>
      </c>
      <c r="F38" s="768"/>
      <c r="G38" s="769"/>
      <c r="H38" s="400" t="s">
        <v>96</v>
      </c>
      <c r="I38" s="447"/>
      <c r="J38" s="177"/>
      <c r="K38" s="177"/>
      <c r="L38" s="173"/>
      <c r="V38" s="178"/>
    </row>
    <row r="39" spans="1:28" ht="16.5">
      <c r="A39" s="393" t="s">
        <v>97</v>
      </c>
      <c r="B39" s="407"/>
      <c r="C39" s="395"/>
      <c r="D39" s="501" t="s">
        <v>98</v>
      </c>
      <c r="F39" s="88" t="s">
        <v>99</v>
      </c>
      <c r="G39" s="85"/>
      <c r="H39" s="400" t="s">
        <v>89</v>
      </c>
      <c r="I39" s="447"/>
      <c r="J39" s="177" t="s">
        <v>100</v>
      </c>
      <c r="K39" s="177"/>
      <c r="L39" s="173"/>
      <c r="V39" s="178"/>
      <c r="Y39" s="468">
        <v>213797</v>
      </c>
      <c r="Z39" s="468" t="s">
        <v>35</v>
      </c>
      <c r="AA39" s="468" t="s">
        <v>1084</v>
      </c>
      <c r="AB39" s="685">
        <v>2</v>
      </c>
    </row>
    <row r="40" spans="1:28" ht="14.25" customHeight="1">
      <c r="A40" s="400" t="s">
        <v>546</v>
      </c>
      <c r="C40" s="401"/>
      <c r="D40" s="501" t="s">
        <v>101</v>
      </c>
      <c r="F40" s="89"/>
      <c r="G40" s="187"/>
      <c r="H40" s="400" t="s">
        <v>102</v>
      </c>
      <c r="I40" s="447"/>
      <c r="J40" s="177" t="s">
        <v>533</v>
      </c>
      <c r="K40" s="177"/>
      <c r="L40" s="770" t="s">
        <v>104</v>
      </c>
      <c r="M40" s="771"/>
      <c r="N40" s="771"/>
      <c r="O40" s="771"/>
      <c r="P40" s="771"/>
      <c r="Q40" s="771"/>
      <c r="R40" s="771"/>
      <c r="S40" s="771"/>
      <c r="T40" s="771"/>
      <c r="U40" s="771"/>
      <c r="V40" s="772"/>
      <c r="Y40" s="468">
        <v>213797</v>
      </c>
      <c r="Z40" s="468" t="s">
        <v>395</v>
      </c>
      <c r="AA40" s="468" t="s">
        <v>1085</v>
      </c>
      <c r="AB40" s="685">
        <v>4</v>
      </c>
    </row>
    <row r="41" spans="1:28" ht="16.25" customHeight="1">
      <c r="A41" s="412"/>
      <c r="B41" s="413"/>
      <c r="C41" s="414"/>
      <c r="D41" s="513"/>
      <c r="E41" s="413"/>
      <c r="F41" s="778" t="s">
        <v>1207</v>
      </c>
      <c r="G41" s="779"/>
      <c r="H41" s="778" t="s">
        <v>1208</v>
      </c>
      <c r="I41" s="779"/>
      <c r="J41" s="181" t="s">
        <v>105</v>
      </c>
      <c r="K41" s="181"/>
      <c r="L41" s="762" t="s">
        <v>106</v>
      </c>
      <c r="M41" s="763"/>
      <c r="N41" s="763"/>
      <c r="O41" s="763"/>
      <c r="P41" s="763"/>
      <c r="Q41" s="763"/>
      <c r="R41" s="763"/>
      <c r="S41" s="763"/>
      <c r="T41" s="763"/>
      <c r="U41" s="763"/>
      <c r="V41" s="764"/>
      <c r="Y41" s="468">
        <v>213797</v>
      </c>
      <c r="Z41" s="468" t="s">
        <v>562</v>
      </c>
      <c r="AA41" s="468" t="s">
        <v>1079</v>
      </c>
      <c r="AB41" s="685">
        <v>1</v>
      </c>
    </row>
    <row r="42" spans="1:28" ht="18" customHeight="1">
      <c r="Y42" s="468">
        <v>213797</v>
      </c>
      <c r="Z42" s="468" t="s">
        <v>410</v>
      </c>
      <c r="AA42" s="468" t="s">
        <v>1080</v>
      </c>
      <c r="AB42" s="685">
        <v>2</v>
      </c>
    </row>
    <row r="43" spans="1:28" ht="18" customHeight="1">
      <c r="Y43" s="468">
        <v>213797</v>
      </c>
      <c r="Z43" s="468" t="s">
        <v>41</v>
      </c>
      <c r="AA43" s="468" t="s">
        <v>1139</v>
      </c>
      <c r="AB43" s="685">
        <v>2</v>
      </c>
    </row>
    <row r="44" spans="1:28" ht="18" customHeight="1">
      <c r="Y44" s="468"/>
      <c r="Z44" s="468"/>
      <c r="AA44" s="468"/>
      <c r="AB44" s="685"/>
    </row>
    <row r="45" spans="1:28" ht="35" customHeight="1">
      <c r="Y45" s="440"/>
      <c r="Z45" s="440"/>
      <c r="AA45" s="440"/>
      <c r="AB45" s="623">
        <v>33</v>
      </c>
    </row>
    <row r="46" spans="1:28" s="460" customFormat="1" ht="17.25" customHeight="1">
      <c r="A46" s="203" t="s">
        <v>942</v>
      </c>
      <c r="B46" s="169"/>
      <c r="C46" s="203" t="s">
        <v>597</v>
      </c>
      <c r="D46" s="500"/>
      <c r="E46" s="168"/>
      <c r="F46" s="203" t="s">
        <v>936</v>
      </c>
      <c r="G46" s="169"/>
      <c r="H46" s="203" t="s">
        <v>597</v>
      </c>
      <c r="K46" s="225"/>
      <c r="L46" s="225"/>
      <c r="V46" s="226"/>
      <c r="X46" s="624"/>
      <c r="AB46" s="624"/>
    </row>
    <row r="47" spans="1:28" s="460" customFormat="1" ht="17.25" customHeight="1">
      <c r="A47" s="203" t="s">
        <v>943</v>
      </c>
      <c r="B47" s="169"/>
      <c r="C47" s="203" t="s">
        <v>947</v>
      </c>
      <c r="D47" s="500"/>
      <c r="E47" s="168"/>
      <c r="F47" s="203" t="s">
        <v>937</v>
      </c>
      <c r="G47" s="169"/>
      <c r="H47" s="203" t="s">
        <v>947</v>
      </c>
      <c r="K47" s="225"/>
      <c r="L47" s="225"/>
      <c r="V47" s="226"/>
      <c r="X47" s="624"/>
      <c r="AB47" s="624"/>
    </row>
    <row r="48" spans="1:28" s="460" customFormat="1" ht="17.25" customHeight="1">
      <c r="A48" s="203" t="s">
        <v>944</v>
      </c>
      <c r="B48" s="169"/>
      <c r="C48" s="203" t="s">
        <v>947</v>
      </c>
      <c r="D48" s="500"/>
      <c r="E48" s="168"/>
      <c r="F48" s="203" t="s">
        <v>938</v>
      </c>
      <c r="G48" s="169"/>
      <c r="H48" s="203" t="s">
        <v>597</v>
      </c>
      <c r="K48" s="225"/>
      <c r="L48" s="225"/>
      <c r="V48" s="226"/>
      <c r="X48" s="624"/>
      <c r="AB48" s="624"/>
    </row>
    <row r="49" spans="1:28" s="460" customFormat="1" ht="17.25" customHeight="1">
      <c r="A49" s="203" t="s">
        <v>945</v>
      </c>
      <c r="B49" s="169"/>
      <c r="C49" s="203" t="s">
        <v>597</v>
      </c>
      <c r="D49" s="500"/>
      <c r="E49" s="168"/>
      <c r="F49" s="203" t="s">
        <v>939</v>
      </c>
      <c r="G49" s="169"/>
      <c r="H49" s="203" t="s">
        <v>597</v>
      </c>
      <c r="K49" s="225"/>
      <c r="L49" s="225"/>
      <c r="V49" s="226"/>
      <c r="X49" s="624"/>
      <c r="AB49" s="624"/>
    </row>
    <row r="50" spans="1:28" s="460" customFormat="1" ht="17.25" customHeight="1">
      <c r="A50" s="203" t="s">
        <v>946</v>
      </c>
      <c r="B50" s="169"/>
      <c r="C50" s="203" t="s">
        <v>597</v>
      </c>
      <c r="D50" s="500"/>
      <c r="E50" s="168"/>
      <c r="F50" s="203" t="s">
        <v>941</v>
      </c>
      <c r="G50" s="169"/>
      <c r="H50" s="203" t="s">
        <v>597</v>
      </c>
      <c r="K50" s="225"/>
      <c r="L50" s="225"/>
      <c r="V50" s="226"/>
      <c r="X50" s="624"/>
      <c r="AB50" s="624"/>
    </row>
    <row r="51" spans="1:28" ht="20">
      <c r="A51" s="168"/>
      <c r="B51" s="168"/>
      <c r="C51" s="168"/>
      <c r="D51" s="500"/>
      <c r="E51" s="168"/>
      <c r="F51" s="203" t="s">
        <v>940</v>
      </c>
      <c r="H51" s="203" t="s">
        <v>597</v>
      </c>
      <c r="Y51" s="460"/>
      <c r="Z51" s="460"/>
      <c r="AA51" s="460"/>
    </row>
    <row r="52" spans="1:28" ht="20">
      <c r="A52" s="459"/>
      <c r="B52" s="435"/>
      <c r="C52" s="167"/>
      <c r="D52" s="514"/>
      <c r="X52" s="386"/>
      <c r="Y52" s="460"/>
      <c r="Z52" s="460"/>
      <c r="AA52" s="460"/>
      <c r="AB52" s="685"/>
    </row>
    <row r="53" spans="1:28" ht="20">
      <c r="A53" s="450"/>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35"/>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s="711"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8" s="711" customFormat="1" ht="20">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460"/>
      <c r="Z67" s="460"/>
      <c r="AA67" s="460"/>
    </row>
    <row r="68" spans="1:28" s="711" customFormat="1" ht="20">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460"/>
      <c r="Z68" s="460"/>
      <c r="AA68" s="460"/>
    </row>
    <row r="69" spans="1:28" s="711"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8" s="711"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8" s="711" customFormat="1" ht="14">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8" s="711" customFormat="1" ht="14">
      <c r="A72" s="452"/>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386"/>
      <c r="Z72" s="386"/>
      <c r="AA72" s="386"/>
    </row>
    <row r="73" spans="1:28" s="711" customFormat="1" ht="14">
      <c r="A73" s="435"/>
      <c r="B73" s="435"/>
      <c r="C73" s="167"/>
      <c r="D73" s="514"/>
      <c r="E73" s="386"/>
      <c r="F73" s="169"/>
      <c r="G73" s="169"/>
      <c r="H73" s="386"/>
      <c r="I73" s="386"/>
      <c r="J73" s="386"/>
      <c r="K73" s="169"/>
      <c r="L73" s="169"/>
      <c r="M73" s="386"/>
      <c r="N73" s="386"/>
      <c r="O73" s="386"/>
      <c r="P73" s="386"/>
      <c r="Q73" s="386"/>
      <c r="R73" s="386"/>
      <c r="S73" s="386"/>
      <c r="T73" s="386"/>
      <c r="U73" s="386"/>
      <c r="V73" s="170"/>
      <c r="W73" s="386"/>
      <c r="X73" s="386"/>
      <c r="Y73" s="386"/>
      <c r="Z73" s="386"/>
      <c r="AA73" s="386"/>
    </row>
    <row r="74" spans="1:28" s="711"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X74" s="632"/>
      <c r="Y74" s="386"/>
      <c r="Z74" s="386"/>
      <c r="AA74" s="386"/>
    </row>
    <row r="75" spans="1:28" s="711"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8" s="711"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8" s="711"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8" s="711"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8" s="711"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8" s="711"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11"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11"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11"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711"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row r="85" spans="1:27" s="711" customFormat="1" ht="14">
      <c r="A85" s="386"/>
      <c r="B85" s="435"/>
      <c r="C85" s="167"/>
      <c r="D85" s="514"/>
      <c r="E85" s="386"/>
      <c r="F85" s="169"/>
      <c r="G85" s="169"/>
      <c r="H85" s="386"/>
      <c r="I85" s="386"/>
      <c r="J85" s="386"/>
      <c r="K85" s="169"/>
      <c r="L85" s="169"/>
      <c r="M85" s="386"/>
      <c r="N85" s="386"/>
      <c r="O85" s="386"/>
      <c r="P85" s="386"/>
      <c r="Q85" s="386"/>
      <c r="R85" s="386"/>
      <c r="S85" s="386"/>
      <c r="T85" s="386"/>
      <c r="U85" s="386"/>
      <c r="V85" s="170"/>
      <c r="W85" s="386"/>
      <c r="Y85" s="386"/>
      <c r="Z85" s="386"/>
      <c r="AA85" s="386"/>
    </row>
  </sheetData>
  <mergeCells count="9">
    <mergeCell ref="F41:G41"/>
    <mergeCell ref="H41:I41"/>
    <mergeCell ref="L41:V41"/>
    <mergeCell ref="B33:C34"/>
    <mergeCell ref="L35:V35"/>
    <mergeCell ref="F36:G36"/>
    <mergeCell ref="F37:G37"/>
    <mergeCell ref="F38:G38"/>
    <mergeCell ref="L40:V40"/>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30DBA-57AE-49E8-81B1-5747C929E0BF}">
  <sheetPr>
    <pageSetUpPr fitToPage="1"/>
  </sheetPr>
  <dimension ref="A1:AB84"/>
  <sheetViews>
    <sheetView topLeftCell="A10" zoomScale="70" zoomScaleNormal="70" zoomScaleSheetLayoutView="115" workbookViewId="0">
      <selection activeCell="C10" sqref="C10"/>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11" customWidth="1"/>
    <col min="25" max="25" width="8.90625" style="386" customWidth="1"/>
    <col min="26" max="26" width="11.6328125" style="386" bestFit="1" customWidth="1"/>
    <col min="27" max="27" width="42" style="386" bestFit="1" customWidth="1"/>
    <col min="28" max="28" width="7.90625" style="711"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10"/>
      <c r="I10" s="711"/>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1200</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11"/>
      <c r="Y18" s="468">
        <v>212904</v>
      </c>
      <c r="Z18" s="468" t="s">
        <v>888</v>
      </c>
      <c r="AA18" s="468" t="s">
        <v>1077</v>
      </c>
      <c r="AB18" s="685">
        <v>8</v>
      </c>
    </row>
    <row r="19" spans="1:28" s="468" customFormat="1" ht="19.25" customHeight="1">
      <c r="A19" s="540">
        <v>1</v>
      </c>
      <c r="B19" s="584" t="s">
        <v>350</v>
      </c>
      <c r="C19" s="324" t="str">
        <f>IF(D19="","",VLOOKUP(B19,Data!$B$5:$L$502,2,FALSE))</f>
        <v>ZU05460</v>
      </c>
      <c r="D19" s="470">
        <v>2</v>
      </c>
      <c r="E19" s="525" t="s">
        <v>528</v>
      </c>
      <c r="F19" s="325">
        <f>IF(D19="","",VLOOKUP(B19,Data!$B$5:$L$502,11,FALSE))</f>
        <v>5913.05</v>
      </c>
      <c r="G19" s="326">
        <f t="shared" ref="G19:G31" si="0">IF(D19&gt;0,D19*F19,"-")</f>
        <v>11826.1</v>
      </c>
      <c r="H19" s="327" t="str">
        <f>IF(D19="","",VLOOKUP(B19,Data!$B$5:$D$502,3,FALSE))</f>
        <v>C/T</v>
      </c>
      <c r="I19" s="327" t="str">
        <f>IF(D19="","",VLOOKUP(B19,Data!$B$5:$M$502,12,FALSE))</f>
        <v>Indonesia</v>
      </c>
      <c r="J19" s="356" t="s">
        <v>1201</v>
      </c>
      <c r="K19" s="325">
        <f>IF(D19="","",VLOOKUP(B19,Data!$B$5:$E$502,4,FALSE)*D19)</f>
        <v>676</v>
      </c>
      <c r="L19" s="325">
        <f>IF(D19="","",VLOOKUP(B19,Data!$B$5:$F$502,5,FALSE)*D19)</f>
        <v>594</v>
      </c>
      <c r="M19" s="357"/>
      <c r="N19" s="358"/>
      <c r="O19" s="359"/>
      <c r="P19" s="360"/>
      <c r="Q19" s="359"/>
      <c r="R19" s="359"/>
      <c r="S19" s="360"/>
      <c r="T19" s="361"/>
      <c r="U19" s="360"/>
      <c r="V19" s="334">
        <f>IF(D19="","",VLOOKUP(B19,Data!$B$5:$J$502,9,FALSE)*D19)</f>
        <v>3.6120000000000001</v>
      </c>
      <c r="X19" s="711"/>
      <c r="Y19" s="468">
        <v>212904</v>
      </c>
      <c r="Z19" s="468" t="s">
        <v>410</v>
      </c>
      <c r="AA19" s="468" t="s">
        <v>1080</v>
      </c>
      <c r="AB19" s="685">
        <v>1</v>
      </c>
    </row>
    <row r="20" spans="1:28" s="468" customFormat="1" ht="19.25" customHeight="1">
      <c r="A20" s="540">
        <v>2</v>
      </c>
      <c r="B20" s="584" t="s">
        <v>361</v>
      </c>
      <c r="C20" s="324" t="str">
        <f>IF(D20="","",VLOOKUP(B20,Data!$B$5:$L$502,2,FALSE))</f>
        <v>WQ78290</v>
      </c>
      <c r="D20" s="470">
        <v>26</v>
      </c>
      <c r="E20" s="525"/>
      <c r="F20" s="325">
        <f>IF(D20="","",VLOOKUP(B20,Data!$B$5:$L$502,11,FALSE))</f>
        <v>4283.7299999999996</v>
      </c>
      <c r="G20" s="326">
        <f t="shared" si="0"/>
        <v>111376.97999999998</v>
      </c>
      <c r="H20" s="327" t="str">
        <f>IF(D20="","",VLOOKUP(B20,Data!$B$5:$D$502,3,FALSE))</f>
        <v>C/T</v>
      </c>
      <c r="I20" s="327" t="str">
        <f>IF(D20="","",VLOOKUP(B20,Data!$B$5:$M$502,12,FALSE))</f>
        <v>Indonesia</v>
      </c>
      <c r="J20" s="356" t="s">
        <v>1201</v>
      </c>
      <c r="K20" s="325">
        <f>IF(D20="","",VLOOKUP(B20,Data!$B$5:$E$502,4,FALSE)*D20)</f>
        <v>7930</v>
      </c>
      <c r="L20" s="325">
        <f>IF(D20="","",VLOOKUP(B20,Data!$B$5:$F$502,5,FALSE)*D20)</f>
        <v>6994</v>
      </c>
      <c r="M20" s="357"/>
      <c r="N20" s="358"/>
      <c r="O20" s="359"/>
      <c r="P20" s="360"/>
      <c r="Q20" s="359"/>
      <c r="R20" s="359"/>
      <c r="S20" s="360"/>
      <c r="T20" s="361"/>
      <c r="U20" s="360"/>
      <c r="V20" s="334">
        <f>IF(D20="","",VLOOKUP(B20,Data!$B$5:$J$502,9,FALSE)*D20)</f>
        <v>39.884</v>
      </c>
      <c r="X20" s="711"/>
      <c r="Y20" s="468">
        <v>212904</v>
      </c>
      <c r="Z20" s="468" t="s">
        <v>410</v>
      </c>
      <c r="AA20" s="468" t="s">
        <v>1080</v>
      </c>
      <c r="AB20" s="685">
        <v>1</v>
      </c>
    </row>
    <row r="21" spans="1:28" s="468" customFormat="1" ht="19.25" customHeight="1">
      <c r="A21" s="540">
        <v>3</v>
      </c>
      <c r="B21" s="584" t="s">
        <v>394</v>
      </c>
      <c r="C21" s="324" t="str">
        <f>IF(D21="","",VLOOKUP(B21,Data!$B$5:$L$502,2,FALSE))</f>
        <v>ZW44770</v>
      </c>
      <c r="D21" s="470">
        <v>2</v>
      </c>
      <c r="E21" s="525" t="s">
        <v>529</v>
      </c>
      <c r="F21" s="325">
        <f>IF(D21="","",VLOOKUP(B21,Data!$B$5:$L$502,11,FALSE))</f>
        <v>1857.02</v>
      </c>
      <c r="G21" s="326">
        <f t="shared" si="0"/>
        <v>3714.04</v>
      </c>
      <c r="H21" s="327" t="str">
        <f>IF(D21="","",VLOOKUP(B21,Data!$B$5:$D$502,3,FALSE))</f>
        <v>C/T</v>
      </c>
      <c r="I21" s="327" t="str">
        <f>IF(D21="","",VLOOKUP(B21,Data!$B$5:$M$502,12,FALSE))</f>
        <v>Indonesia</v>
      </c>
      <c r="J21" s="356" t="s">
        <v>1201</v>
      </c>
      <c r="K21" s="325">
        <f>IF(D21="","",VLOOKUP(B21,Data!$B$5:$E$502,4,FALSE)*D21)</f>
        <v>402</v>
      </c>
      <c r="L21" s="325">
        <f>IF(D21="","",VLOOKUP(B21,Data!$B$5:$F$502,5,FALSE)*D21)</f>
        <v>362</v>
      </c>
      <c r="M21" s="357"/>
      <c r="N21" s="358"/>
      <c r="O21" s="359"/>
      <c r="P21" s="360"/>
      <c r="Q21" s="359"/>
      <c r="R21" s="359"/>
      <c r="S21" s="360"/>
      <c r="T21" s="361"/>
      <c r="U21" s="360"/>
      <c r="V21" s="334">
        <f>IF(D21="","",VLOOKUP(B21,Data!$B$5:$J$502,9,FALSE)*D21)</f>
        <v>2.2999999999999998</v>
      </c>
      <c r="X21" s="711"/>
      <c r="Y21" s="468">
        <v>212904</v>
      </c>
      <c r="Z21" s="468" t="s">
        <v>410</v>
      </c>
      <c r="AA21" s="468" t="s">
        <v>1080</v>
      </c>
      <c r="AB21" s="685">
        <v>1</v>
      </c>
    </row>
    <row r="22" spans="1:28" s="468" customFormat="1" ht="19.25" customHeight="1">
      <c r="A22" s="540">
        <v>4</v>
      </c>
      <c r="B22" s="584" t="s">
        <v>353</v>
      </c>
      <c r="C22" s="324" t="str">
        <f>IF(D22="","",VLOOKUP(B22,Data!$B$5:$L$502,2,FALSE))</f>
        <v>ZF71250</v>
      </c>
      <c r="D22" s="470">
        <v>20</v>
      </c>
      <c r="E22" s="312"/>
      <c r="F22" s="325">
        <f>IF(D22="","",VLOOKUP(B22,Data!$B$5:$L$502,11,FALSE))</f>
        <v>1991.71</v>
      </c>
      <c r="G22" s="326">
        <f t="shared" si="0"/>
        <v>39834.199999999997</v>
      </c>
      <c r="H22" s="327" t="str">
        <f>IF(D22="","",VLOOKUP(B22,Data!$B$5:$D$502,3,FALSE))</f>
        <v>C/T</v>
      </c>
      <c r="I22" s="327" t="str">
        <f>IF(D22="","",VLOOKUP(B22,Data!$B$5:$M$502,12,FALSE))</f>
        <v>Indonesia</v>
      </c>
      <c r="J22" s="356" t="s">
        <v>1201</v>
      </c>
      <c r="K22" s="325">
        <f>IF(D22="","",VLOOKUP(B22,Data!$B$5:$E$502,4,FALSE)*D22)</f>
        <v>4400</v>
      </c>
      <c r="L22" s="325">
        <f>IF(D22="","",VLOOKUP(B22,Data!$B$5:$F$502,5,FALSE)*D22)</f>
        <v>3980</v>
      </c>
      <c r="M22" s="357"/>
      <c r="N22" s="358"/>
      <c r="O22" s="359"/>
      <c r="P22" s="360"/>
      <c r="Q22" s="359"/>
      <c r="R22" s="359"/>
      <c r="S22" s="360"/>
      <c r="T22" s="361"/>
      <c r="U22" s="360"/>
      <c r="V22" s="334">
        <f>IF(D22="","",VLOOKUP(B22,Data!$B$5:$J$502,9,FALSE)*D22)</f>
        <v>23.700000000000003</v>
      </c>
      <c r="X22" s="711"/>
      <c r="Y22" s="468">
        <v>212904</v>
      </c>
      <c r="Z22" s="468" t="s">
        <v>410</v>
      </c>
      <c r="AA22" s="468" t="s">
        <v>1080</v>
      </c>
      <c r="AB22" s="685">
        <v>1</v>
      </c>
    </row>
    <row r="23" spans="1:28" s="468" customFormat="1" ht="19.25" customHeight="1">
      <c r="A23" s="540">
        <v>5</v>
      </c>
      <c r="B23" s="584" t="s">
        <v>33</v>
      </c>
      <c r="C23" s="324" t="str">
        <f>IF(D23="","",VLOOKUP(B23,Data!$B$5:$L$502,2,FALSE))</f>
        <v>ZQ21300</v>
      </c>
      <c r="D23" s="470">
        <v>2</v>
      </c>
      <c r="E23" s="312" t="s">
        <v>982</v>
      </c>
      <c r="F23" s="325">
        <f>IF(D23="","",VLOOKUP(B23,Data!$B$5:$L$502,11,FALSE))</f>
        <v>2033.63</v>
      </c>
      <c r="G23" s="326">
        <f t="shared" si="0"/>
        <v>4067.26</v>
      </c>
      <c r="H23" s="327" t="str">
        <f>IF(D23="","",VLOOKUP(B23,Data!$B$5:$D$502,3,FALSE))</f>
        <v>C/T</v>
      </c>
      <c r="I23" s="327" t="str">
        <f>IF(D23="","",VLOOKUP(B23,Data!$B$5:$M$502,12,FALSE))</f>
        <v>Indonesia</v>
      </c>
      <c r="J23" s="356" t="s">
        <v>1201</v>
      </c>
      <c r="K23" s="325">
        <f>IF(D23="","",VLOOKUP(B23,Data!$B$5:$E$502,4,FALSE)*D23)</f>
        <v>440</v>
      </c>
      <c r="L23" s="325">
        <f>IF(D23="","",VLOOKUP(B23,Data!$B$5:$F$502,5,FALSE)*D23)</f>
        <v>398</v>
      </c>
      <c r="M23" s="357"/>
      <c r="N23" s="358"/>
      <c r="O23" s="359"/>
      <c r="P23" s="360"/>
      <c r="Q23" s="359"/>
      <c r="R23" s="359"/>
      <c r="S23" s="360"/>
      <c r="T23" s="361"/>
      <c r="U23" s="360"/>
      <c r="V23" s="334">
        <f>IF(D23="","",VLOOKUP(B23,Data!$B$5:$J$502,9,FALSE)*D23)</f>
        <v>2.37</v>
      </c>
      <c r="X23" s="711"/>
      <c r="Y23" s="468">
        <v>212904</v>
      </c>
      <c r="Z23" s="468" t="s">
        <v>410</v>
      </c>
      <c r="AA23" s="468" t="s">
        <v>1080</v>
      </c>
      <c r="AB23" s="685">
        <v>1</v>
      </c>
    </row>
    <row r="24" spans="1:28" s="468" customFormat="1" ht="19.25" customHeight="1">
      <c r="A24" s="540">
        <v>6</v>
      </c>
      <c r="B24" s="584" t="s">
        <v>25</v>
      </c>
      <c r="C24" s="324" t="str">
        <f>IF(D24="","",VLOOKUP(B24,Data!$B$5:$L$502,2,FALSE))</f>
        <v>ZJ73720</v>
      </c>
      <c r="D24" s="470">
        <v>1</v>
      </c>
      <c r="E24" s="525"/>
      <c r="F24" s="325">
        <f>IF(D24="","",VLOOKUP(B24,Data!$B$5:$L$502,11,FALSE))</f>
        <v>2445.35</v>
      </c>
      <c r="G24" s="326">
        <f t="shared" si="0"/>
        <v>2445.35</v>
      </c>
      <c r="H24" s="327" t="str">
        <f>IF(D24="","",VLOOKUP(B24,Data!$B$5:$D$502,3,FALSE))</f>
        <v>C/T</v>
      </c>
      <c r="I24" s="327" t="str">
        <f>IF(D24="","",VLOOKUP(B24,Data!$B$5:$M$502,12,FALSE))</f>
        <v>Indonesia</v>
      </c>
      <c r="J24" s="356" t="s">
        <v>1201</v>
      </c>
      <c r="K24" s="325">
        <f>IF(D24="","",VLOOKUP(B24,Data!$B$5:$E$502,4,FALSE)*D24)</f>
        <v>220</v>
      </c>
      <c r="L24" s="325">
        <f>IF(D24="","",VLOOKUP(B24,Data!$B$5:$F$502,5,FALSE)*D24)</f>
        <v>199</v>
      </c>
      <c r="M24" s="357"/>
      <c r="N24" s="358"/>
      <c r="O24" s="359"/>
      <c r="P24" s="360"/>
      <c r="Q24" s="359"/>
      <c r="R24" s="359"/>
      <c r="S24" s="360"/>
      <c r="T24" s="361"/>
      <c r="U24" s="360"/>
      <c r="V24" s="334">
        <f>IF(D24="","",VLOOKUP(B24,Data!$B$5:$J$502,9,FALSE)*D24)</f>
        <v>1.1850000000000001</v>
      </c>
      <c r="X24" s="711"/>
      <c r="Y24" s="468">
        <v>212904</v>
      </c>
      <c r="Z24" s="468" t="s">
        <v>410</v>
      </c>
      <c r="AA24" s="468" t="s">
        <v>1080</v>
      </c>
      <c r="AB24" s="685">
        <v>1</v>
      </c>
    </row>
    <row r="25" spans="1:28" s="468" customFormat="1" ht="19.25" customHeight="1">
      <c r="A25" s="540">
        <v>7</v>
      </c>
      <c r="B25" s="584" t="s">
        <v>26</v>
      </c>
      <c r="C25" s="324" t="str">
        <f>IF(D25="","",VLOOKUP(B25,Data!$B$5:$L$502,2,FALSE))</f>
        <v>ZJ73730</v>
      </c>
      <c r="D25" s="470">
        <v>2</v>
      </c>
      <c r="E25" s="525"/>
      <c r="F25" s="325">
        <f>IF(D25="","",VLOOKUP(B25,Data!$B$5:$L$502,11,FALSE))</f>
        <v>2456.2800000000002</v>
      </c>
      <c r="G25" s="326">
        <f t="shared" si="0"/>
        <v>4912.5600000000004</v>
      </c>
      <c r="H25" s="327" t="str">
        <f>IF(D25="","",VLOOKUP(B25,Data!$B$5:$D$502,3,FALSE))</f>
        <v>C/T</v>
      </c>
      <c r="I25" s="327" t="str">
        <f>IF(D25="","",VLOOKUP(B25,Data!$B$5:$M$502,12,FALSE))</f>
        <v>Indonesia</v>
      </c>
      <c r="J25" s="356" t="s">
        <v>1201</v>
      </c>
      <c r="K25" s="325">
        <f>IF(D25="","",VLOOKUP(B25,Data!$B$5:$E$502,4,FALSE)*D25)</f>
        <v>440</v>
      </c>
      <c r="L25" s="325">
        <f>IF(D25="","",VLOOKUP(B25,Data!$B$5:$F$502,5,FALSE)*D25)</f>
        <v>398</v>
      </c>
      <c r="M25" s="357"/>
      <c r="N25" s="358"/>
      <c r="O25" s="359"/>
      <c r="P25" s="360"/>
      <c r="Q25" s="359"/>
      <c r="R25" s="359"/>
      <c r="S25" s="360"/>
      <c r="T25" s="361"/>
      <c r="U25" s="360"/>
      <c r="V25" s="334">
        <f>IF(D25="","",VLOOKUP(B25,Data!$B$5:$J$502,9,FALSE)*D25)</f>
        <v>2.37</v>
      </c>
      <c r="X25" s="711"/>
      <c r="Y25" s="468">
        <v>212904</v>
      </c>
      <c r="Z25" s="468" t="s">
        <v>410</v>
      </c>
      <c r="AA25" s="468" t="s">
        <v>1080</v>
      </c>
      <c r="AB25" s="685">
        <v>1</v>
      </c>
    </row>
    <row r="26" spans="1:28" s="468" customFormat="1" ht="19.25" customHeight="1">
      <c r="A26" s="540">
        <v>8</v>
      </c>
      <c r="B26" s="584" t="s">
        <v>396</v>
      </c>
      <c r="C26" s="324" t="str">
        <f>IF(D26="","",VLOOKUP(B26,Data!$B$5:$L$502,2,FALSE))</f>
        <v>ZW44780</v>
      </c>
      <c r="D26" s="470">
        <v>3</v>
      </c>
      <c r="E26" s="525"/>
      <c r="F26" s="325">
        <f>IF(D26="","",VLOOKUP(B26,Data!$B$5:$L$502,11,FALSE))</f>
        <v>2167.13</v>
      </c>
      <c r="G26" s="326">
        <f t="shared" si="0"/>
        <v>6501.39</v>
      </c>
      <c r="H26" s="327" t="str">
        <f>IF(D26="","",VLOOKUP(B26,Data!$B$5:$D$502,3,FALSE))</f>
        <v>C/T</v>
      </c>
      <c r="I26" s="327" t="str">
        <f>IF(D26="","",VLOOKUP(B26,Data!$B$5:$M$502,12,FALSE))</f>
        <v>Indonesia</v>
      </c>
      <c r="J26" s="356" t="s">
        <v>1201</v>
      </c>
      <c r="K26" s="325">
        <f>IF(D26="","",VLOOKUP(B26,Data!$B$5:$E$502,4,FALSE)*D26)</f>
        <v>660</v>
      </c>
      <c r="L26" s="325">
        <f>IF(D26="","",VLOOKUP(B26,Data!$B$5:$F$502,5,FALSE)*D26)</f>
        <v>597</v>
      </c>
      <c r="M26" s="357"/>
      <c r="N26" s="358"/>
      <c r="O26" s="359"/>
      <c r="P26" s="360"/>
      <c r="Q26" s="359"/>
      <c r="R26" s="359"/>
      <c r="S26" s="360"/>
      <c r="T26" s="361"/>
      <c r="U26" s="360"/>
      <c r="V26" s="334">
        <f>IF(D26="","",VLOOKUP(B26,Data!$B$5:$J$502,9,FALSE)*D26)</f>
        <v>3.5550000000000002</v>
      </c>
      <c r="X26" s="711"/>
      <c r="Y26" s="468">
        <v>212904</v>
      </c>
      <c r="Z26" s="468" t="s">
        <v>410</v>
      </c>
      <c r="AA26" s="468" t="s">
        <v>1080</v>
      </c>
      <c r="AB26" s="685">
        <v>1</v>
      </c>
    </row>
    <row r="27" spans="1:28" s="468" customFormat="1" ht="19.25" customHeight="1">
      <c r="A27" s="540">
        <v>9</v>
      </c>
      <c r="B27" s="584" t="s">
        <v>355</v>
      </c>
      <c r="C27" s="324" t="str">
        <f>IF(D27="","",VLOOKUP(B27,Data!$B$5:$L$502,2,FALSE))</f>
        <v>ZF42500</v>
      </c>
      <c r="D27" s="470">
        <v>4</v>
      </c>
      <c r="E27" s="525"/>
      <c r="F27" s="325">
        <f>IF(D27="","",VLOOKUP(B27,Data!$B$5:$L$502,11,FALSE))</f>
        <v>2302.7199999999998</v>
      </c>
      <c r="G27" s="326">
        <f t="shared" si="0"/>
        <v>9210.8799999999992</v>
      </c>
      <c r="H27" s="327" t="str">
        <f>IF(D27="","",VLOOKUP(B27,Data!$B$5:$D$502,3,FALSE))</f>
        <v>C/T</v>
      </c>
      <c r="I27" s="327" t="str">
        <f>IF(D27="","",VLOOKUP(B27,Data!$B$5:$M$502,12,FALSE))</f>
        <v>Indonesia</v>
      </c>
      <c r="J27" s="356" t="s">
        <v>1201</v>
      </c>
      <c r="K27" s="325">
        <f>IF(D27="","",VLOOKUP(B27,Data!$B$5:$E$502,4,FALSE)*D27)</f>
        <v>1068</v>
      </c>
      <c r="L27" s="325">
        <f>IF(D27="","",VLOOKUP(B27,Data!$B$5:$F$502,5,FALSE)*D27)</f>
        <v>968</v>
      </c>
      <c r="M27" s="357"/>
      <c r="N27" s="358"/>
      <c r="O27" s="359"/>
      <c r="P27" s="360"/>
      <c r="Q27" s="359"/>
      <c r="R27" s="359"/>
      <c r="S27" s="360"/>
      <c r="T27" s="361"/>
      <c r="U27" s="360"/>
      <c r="V27" s="334">
        <f>IF(D27="","",VLOOKUP(B27,Data!$B$5:$J$502,9,FALSE)*D27)</f>
        <v>5.952</v>
      </c>
      <c r="X27" s="711"/>
      <c r="Y27" s="468">
        <v>212904</v>
      </c>
      <c r="Z27" s="468" t="s">
        <v>410</v>
      </c>
      <c r="AA27" s="468" t="s">
        <v>1080</v>
      </c>
      <c r="AB27" s="685">
        <v>1</v>
      </c>
    </row>
    <row r="28" spans="1:28" s="468" customFormat="1" ht="19.25" customHeight="1">
      <c r="A28" s="540"/>
      <c r="B28" s="584"/>
      <c r="C28" s="324" t="str">
        <f>IF(D28="","",VLOOKUP(B28,Data!$B$5:$L$502,2,FALSE))</f>
        <v/>
      </c>
      <c r="D28" s="485"/>
      <c r="E28" s="525"/>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11"/>
      <c r="Y28" s="468">
        <v>212904</v>
      </c>
      <c r="Z28" s="468" t="s">
        <v>410</v>
      </c>
      <c r="AA28" s="468" t="s">
        <v>1080</v>
      </c>
      <c r="AB28" s="685">
        <v>1</v>
      </c>
    </row>
    <row r="29" spans="1:28" s="468" customFormat="1" ht="19.25" customHeight="1">
      <c r="A29" s="540"/>
      <c r="B29" s="584"/>
      <c r="C29" s="324" t="str">
        <f>IF(D29="","",VLOOKUP(B29,Data!$B$5:$L$502,2,FALSE))</f>
        <v/>
      </c>
      <c r="D29" s="485"/>
      <c r="E29" s="525"/>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711"/>
      <c r="Y29" s="468">
        <v>212904</v>
      </c>
      <c r="Z29" s="468" t="s">
        <v>410</v>
      </c>
      <c r="AA29" s="468" t="s">
        <v>1080</v>
      </c>
      <c r="AB29" s="685">
        <v>1</v>
      </c>
    </row>
    <row r="30" spans="1:28" s="468" customFormat="1" ht="19.25" customHeight="1">
      <c r="A30" s="540"/>
      <c r="B30" s="584"/>
      <c r="C30" s="324" t="str">
        <f>IF(D30="","",VLOOKUP(B30,Data!$B$5:$L$502,2,FALSE))</f>
        <v/>
      </c>
      <c r="D30" s="485"/>
      <c r="E30" s="525"/>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711"/>
      <c r="Y30" s="468">
        <v>212904</v>
      </c>
      <c r="Z30" s="468" t="s">
        <v>410</v>
      </c>
      <c r="AA30" s="468" t="s">
        <v>1080</v>
      </c>
      <c r="AB30" s="685">
        <v>1</v>
      </c>
    </row>
    <row r="31" spans="1:28" s="468" customFormat="1" ht="19.25" customHeight="1">
      <c r="A31" s="540"/>
      <c r="B31" s="499"/>
      <c r="C31" s="324" t="str">
        <f>IF(D31="","",VLOOKUP(B31,Data!$B$5:$L$502,2,FALSE))</f>
        <v/>
      </c>
      <c r="D31" s="485"/>
      <c r="E31" s="525"/>
      <c r="F31" s="325" t="str">
        <f>IF(D31="","",VLOOKUP(B31,Data!$B$5:$L$502,11,FALSE))</f>
        <v/>
      </c>
      <c r="G31" s="326" t="str">
        <f t="shared" si="0"/>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711"/>
    </row>
    <row r="32" spans="1:28" s="440" customFormat="1" ht="17.5" customHeight="1">
      <c r="A32" s="540"/>
      <c r="B32" s="784" t="s">
        <v>1205</v>
      </c>
      <c r="C32" s="785"/>
      <c r="D32" s="510">
        <f>SUM(D17:D31)</f>
        <v>62</v>
      </c>
      <c r="E32" s="463"/>
      <c r="F32" s="351"/>
      <c r="G32" s="351">
        <f>SUM(G17:G31)</f>
        <v>193888.76</v>
      </c>
      <c r="H32" s="462"/>
      <c r="I32" s="462"/>
      <c r="J32" s="462"/>
      <c r="K32" s="351">
        <f>SUM(K17:K31)</f>
        <v>16236</v>
      </c>
      <c r="L32" s="351">
        <f>SUM(L17:L31)</f>
        <v>14490</v>
      </c>
      <c r="M32" s="351">
        <f>SUM(M18:M31)</f>
        <v>0</v>
      </c>
      <c r="N32" s="351" t="e">
        <f>SUM(#REF!)</f>
        <v>#REF!</v>
      </c>
      <c r="O32" s="351">
        <f>SUM(O18:O31)</f>
        <v>0</v>
      </c>
      <c r="P32" s="351">
        <f>SUM(P18:P31)</f>
        <v>0</v>
      </c>
      <c r="Q32" s="351" t="e">
        <f>SUM(#REF!)</f>
        <v>#REF!</v>
      </c>
      <c r="R32" s="351">
        <f>SUM(R18:R31)</f>
        <v>0</v>
      </c>
      <c r="S32" s="351">
        <f>SUM(S18:S31)</f>
        <v>0</v>
      </c>
      <c r="T32" s="351"/>
      <c r="U32" s="351">
        <f>SUM(U18:U31)</f>
        <v>0</v>
      </c>
      <c r="V32" s="354">
        <f>SUM(V17:V31)</f>
        <v>84.928000000000026</v>
      </c>
      <c r="X32" s="623"/>
    </row>
    <row r="33" spans="1:28" ht="16.5" customHeight="1">
      <c r="A33" s="540"/>
      <c r="B33" s="786"/>
      <c r="C33" s="787"/>
      <c r="D33" s="511"/>
      <c r="E33" s="412"/>
      <c r="F33" s="183" t="s">
        <v>821</v>
      </c>
      <c r="G33" s="180"/>
      <c r="H33" s="442"/>
      <c r="I33" s="442"/>
      <c r="J33" s="442"/>
      <c r="K33" s="184"/>
      <c r="L33" s="180"/>
      <c r="M33" s="414"/>
      <c r="N33" s="413"/>
      <c r="O33" s="413"/>
      <c r="P33" s="413"/>
      <c r="Q33" s="413"/>
      <c r="R33" s="413"/>
      <c r="S33" s="413"/>
      <c r="T33" s="414"/>
      <c r="U33" s="414"/>
      <c r="V33" s="182"/>
    </row>
    <row r="34" spans="1:28" ht="13">
      <c r="A34" s="393" t="s">
        <v>530</v>
      </c>
      <c r="B34" s="394"/>
      <c r="C34" s="444"/>
      <c r="D34" s="512" t="s">
        <v>538</v>
      </c>
      <c r="E34" s="407"/>
      <c r="F34" s="80" t="s">
        <v>83</v>
      </c>
      <c r="G34" s="84"/>
      <c r="H34" s="423" t="s">
        <v>84</v>
      </c>
      <c r="I34" s="446"/>
      <c r="J34" s="175" t="s">
        <v>85</v>
      </c>
      <c r="K34" s="175"/>
      <c r="L34" s="765" t="s">
        <v>86</v>
      </c>
      <c r="M34" s="766"/>
      <c r="N34" s="766"/>
      <c r="O34" s="766"/>
      <c r="P34" s="766"/>
      <c r="Q34" s="766"/>
      <c r="R34" s="766"/>
      <c r="S34" s="766"/>
      <c r="T34" s="766"/>
      <c r="U34" s="766"/>
      <c r="V34" s="767"/>
    </row>
    <row r="35" spans="1:28" ht="13">
      <c r="A35" s="400" t="s">
        <v>531</v>
      </c>
      <c r="C35" s="409"/>
      <c r="D35" s="501" t="s">
        <v>88</v>
      </c>
      <c r="F35" s="768"/>
      <c r="G35" s="769"/>
      <c r="H35" s="400" t="s">
        <v>89</v>
      </c>
      <c r="I35" s="447"/>
      <c r="J35" s="177" t="s">
        <v>90</v>
      </c>
      <c r="K35" s="177"/>
      <c r="L35" s="173"/>
      <c r="V35" s="178"/>
    </row>
    <row r="36" spans="1:28">
      <c r="A36" s="400" t="s">
        <v>532</v>
      </c>
      <c r="C36" s="401"/>
      <c r="F36" s="768"/>
      <c r="G36" s="769"/>
      <c r="H36" s="400"/>
      <c r="I36" s="447"/>
      <c r="J36" s="177" t="s">
        <v>94</v>
      </c>
      <c r="K36" s="177"/>
      <c r="L36" s="173"/>
      <c r="V36" s="178"/>
    </row>
    <row r="37" spans="1:28" ht="12" customHeight="1">
      <c r="A37" s="412"/>
      <c r="B37" s="413"/>
      <c r="C37" s="448"/>
      <c r="D37" s="501" t="s">
        <v>95</v>
      </c>
      <c r="F37" s="768"/>
      <c r="G37" s="769"/>
      <c r="H37" s="400" t="s">
        <v>96</v>
      </c>
      <c r="I37" s="447"/>
      <c r="J37" s="177"/>
      <c r="K37" s="177"/>
      <c r="L37" s="173"/>
      <c r="V37" s="178"/>
    </row>
    <row r="38" spans="1:28" ht="16.5">
      <c r="A38" s="393" t="s">
        <v>97</v>
      </c>
      <c r="B38" s="407"/>
      <c r="C38" s="395"/>
      <c r="D38" s="501" t="s">
        <v>98</v>
      </c>
      <c r="F38" s="88" t="s">
        <v>99</v>
      </c>
      <c r="G38" s="85"/>
      <c r="H38" s="400" t="s">
        <v>89</v>
      </c>
      <c r="I38" s="447"/>
      <c r="J38" s="177" t="s">
        <v>100</v>
      </c>
      <c r="K38" s="177"/>
      <c r="L38" s="173"/>
      <c r="V38" s="178"/>
      <c r="Y38" s="468">
        <v>213797</v>
      </c>
      <c r="Z38" s="468" t="s">
        <v>35</v>
      </c>
      <c r="AA38" s="468" t="s">
        <v>1084</v>
      </c>
      <c r="AB38" s="685">
        <v>2</v>
      </c>
    </row>
    <row r="39" spans="1:28" ht="14.25" customHeight="1">
      <c r="A39" s="400" t="s">
        <v>546</v>
      </c>
      <c r="C39" s="401"/>
      <c r="D39" s="501" t="s">
        <v>101</v>
      </c>
      <c r="F39" s="89"/>
      <c r="G39" s="187"/>
      <c r="H39" s="400" t="s">
        <v>102</v>
      </c>
      <c r="I39" s="447"/>
      <c r="J39" s="177" t="s">
        <v>533</v>
      </c>
      <c r="K39" s="177"/>
      <c r="L39" s="770" t="s">
        <v>104</v>
      </c>
      <c r="M39" s="771"/>
      <c r="N39" s="771"/>
      <c r="O39" s="771"/>
      <c r="P39" s="771"/>
      <c r="Q39" s="771"/>
      <c r="R39" s="771"/>
      <c r="S39" s="771"/>
      <c r="T39" s="771"/>
      <c r="U39" s="771"/>
      <c r="V39" s="772"/>
      <c r="Y39" s="468">
        <v>213797</v>
      </c>
      <c r="Z39" s="468" t="s">
        <v>395</v>
      </c>
      <c r="AA39" s="468" t="s">
        <v>1085</v>
      </c>
      <c r="AB39" s="685">
        <v>4</v>
      </c>
    </row>
    <row r="40" spans="1:28" ht="16.25" customHeight="1">
      <c r="A40" s="412"/>
      <c r="B40" s="413"/>
      <c r="C40" s="414"/>
      <c r="D40" s="513"/>
      <c r="E40" s="413"/>
      <c r="F40" s="778" t="s">
        <v>1207</v>
      </c>
      <c r="G40" s="779"/>
      <c r="H40" s="778" t="s">
        <v>1208</v>
      </c>
      <c r="I40" s="779"/>
      <c r="J40" s="181" t="s">
        <v>105</v>
      </c>
      <c r="K40" s="181"/>
      <c r="L40" s="762" t="s">
        <v>106</v>
      </c>
      <c r="M40" s="763"/>
      <c r="N40" s="763"/>
      <c r="O40" s="763"/>
      <c r="P40" s="763"/>
      <c r="Q40" s="763"/>
      <c r="R40" s="763"/>
      <c r="S40" s="763"/>
      <c r="T40" s="763"/>
      <c r="U40" s="763"/>
      <c r="V40" s="764"/>
      <c r="Y40" s="468">
        <v>213797</v>
      </c>
      <c r="Z40" s="468" t="s">
        <v>562</v>
      </c>
      <c r="AA40" s="468" t="s">
        <v>1079</v>
      </c>
      <c r="AB40" s="685">
        <v>1</v>
      </c>
    </row>
    <row r="41" spans="1:28" ht="18" customHeight="1">
      <c r="Y41" s="468">
        <v>213797</v>
      </c>
      <c r="Z41" s="468" t="s">
        <v>410</v>
      </c>
      <c r="AA41" s="468" t="s">
        <v>1080</v>
      </c>
      <c r="AB41" s="685">
        <v>2</v>
      </c>
    </row>
    <row r="42" spans="1:28" ht="18" customHeight="1">
      <c r="Y42" s="468">
        <v>213797</v>
      </c>
      <c r="Z42" s="468" t="s">
        <v>41</v>
      </c>
      <c r="AA42" s="468" t="s">
        <v>1139</v>
      </c>
      <c r="AB42" s="685">
        <v>2</v>
      </c>
    </row>
    <row r="43" spans="1:28" ht="18" customHeight="1">
      <c r="Y43" s="468"/>
      <c r="Z43" s="468"/>
      <c r="AA43" s="468"/>
      <c r="AB43" s="685"/>
    </row>
    <row r="44" spans="1:28" ht="35" customHeight="1">
      <c r="Y44" s="440"/>
      <c r="Z44" s="440"/>
      <c r="AA44" s="440"/>
      <c r="AB44" s="623">
        <v>33</v>
      </c>
    </row>
    <row r="45" spans="1:28" s="460" customFormat="1" ht="17.25" customHeight="1">
      <c r="A45" s="203" t="s">
        <v>942</v>
      </c>
      <c r="B45" s="169"/>
      <c r="C45" s="203" t="s">
        <v>597</v>
      </c>
      <c r="D45" s="500"/>
      <c r="E45" s="168"/>
      <c r="F45" s="203" t="s">
        <v>936</v>
      </c>
      <c r="G45" s="169"/>
      <c r="H45" s="203" t="s">
        <v>597</v>
      </c>
      <c r="K45" s="225"/>
      <c r="L45" s="225"/>
      <c r="V45" s="226"/>
      <c r="X45" s="624"/>
      <c r="AB45" s="624"/>
    </row>
    <row r="46" spans="1:28" s="460" customFormat="1" ht="17.25" customHeight="1">
      <c r="A46" s="203" t="s">
        <v>943</v>
      </c>
      <c r="B46" s="169"/>
      <c r="C46" s="203" t="s">
        <v>947</v>
      </c>
      <c r="D46" s="500"/>
      <c r="E46" s="168"/>
      <c r="F46" s="203" t="s">
        <v>937</v>
      </c>
      <c r="G46" s="169"/>
      <c r="H46" s="203" t="s">
        <v>947</v>
      </c>
      <c r="K46" s="225"/>
      <c r="L46" s="225"/>
      <c r="V46" s="226"/>
      <c r="X46" s="624"/>
      <c r="AB46" s="624"/>
    </row>
    <row r="47" spans="1:28" s="460" customFormat="1" ht="17.25" customHeight="1">
      <c r="A47" s="203" t="s">
        <v>944</v>
      </c>
      <c r="B47" s="169"/>
      <c r="C47" s="203" t="s">
        <v>947</v>
      </c>
      <c r="D47" s="500"/>
      <c r="E47" s="168"/>
      <c r="F47" s="203" t="s">
        <v>938</v>
      </c>
      <c r="G47" s="169"/>
      <c r="H47" s="203" t="s">
        <v>597</v>
      </c>
      <c r="K47" s="225"/>
      <c r="L47" s="225"/>
      <c r="V47" s="226"/>
      <c r="X47" s="624"/>
      <c r="AB47" s="624"/>
    </row>
    <row r="48" spans="1:28" s="460" customFormat="1" ht="17.25" customHeight="1">
      <c r="A48" s="203" t="s">
        <v>945</v>
      </c>
      <c r="B48" s="169"/>
      <c r="C48" s="203" t="s">
        <v>597</v>
      </c>
      <c r="D48" s="500"/>
      <c r="E48" s="168"/>
      <c r="F48" s="203" t="s">
        <v>939</v>
      </c>
      <c r="G48" s="169"/>
      <c r="H48" s="203" t="s">
        <v>597</v>
      </c>
      <c r="K48" s="225"/>
      <c r="L48" s="225"/>
      <c r="V48" s="226"/>
      <c r="X48" s="624"/>
      <c r="AB48" s="624"/>
    </row>
    <row r="49" spans="1:28" s="460" customFormat="1" ht="17.25" customHeight="1">
      <c r="A49" s="203" t="s">
        <v>946</v>
      </c>
      <c r="B49" s="169"/>
      <c r="C49" s="203" t="s">
        <v>597</v>
      </c>
      <c r="D49" s="500"/>
      <c r="E49" s="168"/>
      <c r="F49" s="203" t="s">
        <v>941</v>
      </c>
      <c r="G49" s="169"/>
      <c r="H49" s="203" t="s">
        <v>597</v>
      </c>
      <c r="K49" s="225"/>
      <c r="L49" s="225"/>
      <c r="V49" s="226"/>
      <c r="X49" s="624"/>
      <c r="AB49" s="624"/>
    </row>
    <row r="50" spans="1:28" ht="20">
      <c r="A50" s="168"/>
      <c r="B50" s="168"/>
      <c r="C50" s="168"/>
      <c r="D50" s="500"/>
      <c r="E50" s="168"/>
      <c r="F50" s="203" t="s">
        <v>940</v>
      </c>
      <c r="H50" s="203" t="s">
        <v>597</v>
      </c>
      <c r="Y50" s="460"/>
      <c r="Z50" s="460"/>
      <c r="AA50" s="460"/>
    </row>
    <row r="51" spans="1:28" ht="20">
      <c r="A51" s="459"/>
      <c r="B51" s="435"/>
      <c r="C51" s="167"/>
      <c r="D51" s="514"/>
      <c r="X51" s="386"/>
      <c r="Y51" s="460"/>
      <c r="Z51" s="460"/>
      <c r="AA51" s="460"/>
      <c r="AB51" s="685"/>
    </row>
    <row r="52" spans="1:28" ht="20">
      <c r="A52" s="450"/>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35"/>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7" s="711"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11"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7" s="711" customFormat="1" ht="20">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460"/>
      <c r="Z67" s="460"/>
      <c r="AA67" s="460"/>
    </row>
    <row r="68" spans="1:27" s="711"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11"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11"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11" customFormat="1" ht="14">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7" s="711" customFormat="1" ht="14">
      <c r="A72" s="435"/>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386"/>
      <c r="Z72" s="386"/>
      <c r="AA72" s="386"/>
    </row>
    <row r="73" spans="1:27" s="711"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X73" s="632"/>
      <c r="Y73" s="386"/>
      <c r="Z73" s="386"/>
      <c r="AA73" s="386"/>
    </row>
    <row r="74" spans="1:27" s="711"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11"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11"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11"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11"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11"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11"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11"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11"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11"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711"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sheetData>
  <mergeCells count="9">
    <mergeCell ref="F40:G40"/>
    <mergeCell ref="H40:I40"/>
    <mergeCell ref="L40:V40"/>
    <mergeCell ref="B32:C33"/>
    <mergeCell ref="L34:V34"/>
    <mergeCell ref="F35:G35"/>
    <mergeCell ref="F36:G36"/>
    <mergeCell ref="F37:G37"/>
    <mergeCell ref="L39:V39"/>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D252B-8430-44CE-97BC-69E6FB95A72E}">
  <sheetPr>
    <pageSetUpPr fitToPage="1"/>
  </sheetPr>
  <dimension ref="A1:AB81"/>
  <sheetViews>
    <sheetView zoomScale="70" zoomScaleNormal="70" zoomScaleSheetLayoutView="115" workbookViewId="0">
      <selection activeCell="J30" sqref="J30"/>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13" customWidth="1"/>
    <col min="25" max="25" width="8.90625" style="386" customWidth="1"/>
    <col min="26" max="26" width="11.6328125" style="386" bestFit="1" customWidth="1"/>
    <col min="27" max="27" width="42" style="386" bestFit="1" customWidth="1"/>
    <col min="28" max="28" width="7.90625" style="713"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12"/>
      <c r="I10" s="713"/>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1179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13"/>
      <c r="Y18" s="468">
        <v>212904</v>
      </c>
      <c r="Z18" s="468" t="s">
        <v>888</v>
      </c>
      <c r="AA18" s="468" t="s">
        <v>1077</v>
      </c>
      <c r="AB18" s="685">
        <v>8</v>
      </c>
    </row>
    <row r="19" spans="1:28" s="468" customFormat="1" ht="19.25" customHeight="1">
      <c r="A19" s="540">
        <v>1</v>
      </c>
      <c r="B19" s="584" t="s">
        <v>372</v>
      </c>
      <c r="C19" s="324" t="str">
        <f>IF(D19="","",VLOOKUP(B19,Data!$B$5:$L$502,2,FALSE))</f>
        <v>WQ78280</v>
      </c>
      <c r="D19" s="470">
        <v>1</v>
      </c>
      <c r="E19" s="525" t="s">
        <v>528</v>
      </c>
      <c r="F19" s="325">
        <f>IF(D19="","",VLOOKUP(B19,Data!$B$5:$L$502,11,FALSE))</f>
        <v>5431.9</v>
      </c>
      <c r="G19" s="326">
        <f>IF(D19&gt;0,D19*F19,"-")</f>
        <v>5431.9</v>
      </c>
      <c r="H19" s="327" t="str">
        <f>IF(D19="","",VLOOKUP(B19,Data!$B$5:$D$502,3,FALSE))</f>
        <v>C/T</v>
      </c>
      <c r="I19" s="327" t="str">
        <f>IF(D19="","",VLOOKUP(B19,Data!$B$5:$M$502,12,FALSE))</f>
        <v>Indonesia</v>
      </c>
      <c r="J19" s="356" t="s">
        <v>1180</v>
      </c>
      <c r="K19" s="325">
        <f>IF(D19="","",VLOOKUP(B19,Data!$B$5:$E$502,4,FALSE)*D19)</f>
        <v>305</v>
      </c>
      <c r="L19" s="325">
        <f>IF(D19="","",VLOOKUP(B19,Data!$B$5:$F$502,5,FALSE)*D19)</f>
        <v>269</v>
      </c>
      <c r="M19" s="357"/>
      <c r="N19" s="358"/>
      <c r="O19" s="359"/>
      <c r="P19" s="360"/>
      <c r="Q19" s="359"/>
      <c r="R19" s="359"/>
      <c r="S19" s="360"/>
      <c r="T19" s="361"/>
      <c r="U19" s="360"/>
      <c r="V19" s="334">
        <f>IF(D19="","",VLOOKUP(B19,Data!$B$5:$J$502,9,FALSE)*D19)</f>
        <v>1.534</v>
      </c>
      <c r="X19" s="713"/>
      <c r="Y19" s="468">
        <v>212904</v>
      </c>
      <c r="Z19" s="468" t="s">
        <v>410</v>
      </c>
      <c r="AA19" s="468" t="s">
        <v>1080</v>
      </c>
      <c r="AB19" s="685">
        <v>1</v>
      </c>
    </row>
    <row r="20" spans="1:28" s="468" customFormat="1" ht="19.25" customHeight="1">
      <c r="A20" s="540">
        <v>2</v>
      </c>
      <c r="B20" s="584" t="s">
        <v>380</v>
      </c>
      <c r="C20" s="324" t="str">
        <f>IF(D20="","",VLOOKUP(B20,Data!$B$5:$L$502,2,FALSE))</f>
        <v>WQ78300</v>
      </c>
      <c r="D20" s="470">
        <v>1</v>
      </c>
      <c r="E20" s="525"/>
      <c r="F20" s="325">
        <f>IF(D20="","",VLOOKUP(B20,Data!$B$5:$L$502,11,FALSE))</f>
        <v>6360.77</v>
      </c>
      <c r="G20" s="326">
        <f t="shared" ref="G20:G28" si="0">IF(D20&gt;0,D20*F20,"-")</f>
        <v>6360.77</v>
      </c>
      <c r="H20" s="327" t="str">
        <f>IF(D20="","",VLOOKUP(B20,Data!$B$5:$D$502,3,FALSE))</f>
        <v>C/T</v>
      </c>
      <c r="I20" s="327" t="str">
        <f>IF(D20="","",VLOOKUP(B20,Data!$B$5:$M$502,12,FALSE))</f>
        <v>Indonesia</v>
      </c>
      <c r="J20" s="356" t="s">
        <v>1180</v>
      </c>
      <c r="K20" s="325">
        <f>IF(D20="","",VLOOKUP(B20,Data!$B$5:$E$502,4,FALSE)*D20)</f>
        <v>323</v>
      </c>
      <c r="L20" s="325">
        <f>IF(D20="","",VLOOKUP(B20,Data!$B$5:$F$502,5,FALSE)*D20)</f>
        <v>285</v>
      </c>
      <c r="M20" s="357"/>
      <c r="N20" s="358"/>
      <c r="O20" s="359"/>
      <c r="P20" s="360"/>
      <c r="Q20" s="359"/>
      <c r="R20" s="359"/>
      <c r="S20" s="360"/>
      <c r="T20" s="361"/>
      <c r="U20" s="360"/>
      <c r="V20" s="334">
        <f>IF(D20="","",VLOOKUP(B20,Data!$B$5:$J$502,9,FALSE)*D20)</f>
        <v>1.806</v>
      </c>
      <c r="X20" s="713"/>
      <c r="Y20" s="468">
        <v>212904</v>
      </c>
      <c r="Z20" s="468" t="s">
        <v>410</v>
      </c>
      <c r="AA20" s="468" t="s">
        <v>1080</v>
      </c>
      <c r="AB20" s="685">
        <v>1</v>
      </c>
    </row>
    <row r="21" spans="1:28" s="468" customFormat="1" ht="19.25" customHeight="1">
      <c r="A21" s="540">
        <v>3</v>
      </c>
      <c r="B21" s="584" t="s">
        <v>355</v>
      </c>
      <c r="C21" s="324" t="str">
        <f>IF(D21="","",VLOOKUP(B21,Data!$B$5:$L$502,2,FALSE))</f>
        <v>ZF42500</v>
      </c>
      <c r="D21" s="470">
        <v>41</v>
      </c>
      <c r="E21" s="525" t="s">
        <v>529</v>
      </c>
      <c r="F21" s="325">
        <f>IF(D21="","",VLOOKUP(B21,Data!$B$5:$L$502,11,FALSE))</f>
        <v>2302.7199999999998</v>
      </c>
      <c r="G21" s="326">
        <f t="shared" si="0"/>
        <v>94411.51999999999</v>
      </c>
      <c r="H21" s="327" t="str">
        <f>IF(D21="","",VLOOKUP(B21,Data!$B$5:$D$502,3,FALSE))</f>
        <v>C/T</v>
      </c>
      <c r="I21" s="327" t="str">
        <f>IF(D21="","",VLOOKUP(B21,Data!$B$5:$M$502,12,FALSE))</f>
        <v>Indonesia</v>
      </c>
      <c r="J21" s="356" t="s">
        <v>1180</v>
      </c>
      <c r="K21" s="325">
        <f>IF(D21="","",VLOOKUP(B21,Data!$B$5:$E$502,4,FALSE)*D21)</f>
        <v>10947</v>
      </c>
      <c r="L21" s="325">
        <f>IF(D21="","",VLOOKUP(B21,Data!$B$5:$F$502,5,FALSE)*D21)</f>
        <v>9922</v>
      </c>
      <c r="M21" s="357"/>
      <c r="N21" s="358"/>
      <c r="O21" s="359"/>
      <c r="P21" s="360"/>
      <c r="Q21" s="359"/>
      <c r="R21" s="359"/>
      <c r="S21" s="360"/>
      <c r="T21" s="361"/>
      <c r="U21" s="360"/>
      <c r="V21" s="334">
        <f>IF(D21="","",VLOOKUP(B21,Data!$B$5:$J$502,9,FALSE)*D21)</f>
        <v>61.008000000000003</v>
      </c>
      <c r="X21" s="713"/>
      <c r="Y21" s="468">
        <v>212904</v>
      </c>
      <c r="Z21" s="468" t="s">
        <v>410</v>
      </c>
      <c r="AA21" s="468" t="s">
        <v>1080</v>
      </c>
      <c r="AB21" s="685">
        <v>1</v>
      </c>
    </row>
    <row r="22" spans="1:28" s="468" customFormat="1" ht="19.25" customHeight="1">
      <c r="A22" s="540">
        <v>4</v>
      </c>
      <c r="B22" s="584" t="s">
        <v>27</v>
      </c>
      <c r="C22" s="324" t="str">
        <f>IF(D22="","",VLOOKUP(B22,Data!$B$5:$L$502,2,FALSE))</f>
        <v>ZJ73750</v>
      </c>
      <c r="D22" s="470">
        <v>6</v>
      </c>
      <c r="E22" s="312"/>
      <c r="F22" s="325">
        <f>IF(D22="","",VLOOKUP(B22,Data!$B$5:$L$502,11,FALSE))</f>
        <v>2662.91</v>
      </c>
      <c r="G22" s="326">
        <f t="shared" si="0"/>
        <v>15977.46</v>
      </c>
      <c r="H22" s="327" t="str">
        <f>IF(D22="","",VLOOKUP(B22,Data!$B$5:$D$502,3,FALSE))</f>
        <v>C/T</v>
      </c>
      <c r="I22" s="327" t="str">
        <f>IF(D22="","",VLOOKUP(B22,Data!$B$5:$M$502,12,FALSE))</f>
        <v>Indonesia</v>
      </c>
      <c r="J22" s="356" t="s">
        <v>1180</v>
      </c>
      <c r="K22" s="325">
        <f>IF(D22="","",VLOOKUP(B22,Data!$B$5:$E$502,4,FALSE)*D22)</f>
        <v>1602</v>
      </c>
      <c r="L22" s="325">
        <f>IF(D22="","",VLOOKUP(B22,Data!$B$5:$F$502,5,FALSE)*D22)</f>
        <v>1452</v>
      </c>
      <c r="M22" s="357"/>
      <c r="N22" s="358"/>
      <c r="O22" s="359"/>
      <c r="P22" s="360"/>
      <c r="Q22" s="359"/>
      <c r="R22" s="359"/>
      <c r="S22" s="360"/>
      <c r="T22" s="361"/>
      <c r="U22" s="360"/>
      <c r="V22" s="334">
        <f>IF(D22="","",VLOOKUP(B22,Data!$B$5:$J$502,9,FALSE)*D22)</f>
        <v>8.9280000000000008</v>
      </c>
      <c r="X22" s="713"/>
      <c r="Y22" s="468">
        <v>212904</v>
      </c>
      <c r="Z22" s="468" t="s">
        <v>410</v>
      </c>
      <c r="AA22" s="468" t="s">
        <v>1080</v>
      </c>
      <c r="AB22" s="685">
        <v>1</v>
      </c>
    </row>
    <row r="23" spans="1:28" s="468" customFormat="1" ht="19.25" customHeight="1">
      <c r="A23" s="540">
        <v>5</v>
      </c>
      <c r="B23" s="584" t="s">
        <v>28</v>
      </c>
      <c r="C23" s="324" t="str">
        <f>IF(D23="","",VLOOKUP(B23,Data!$B$5:$L$502,2,FALSE))</f>
        <v>ZJ73760</v>
      </c>
      <c r="D23" s="470">
        <v>7</v>
      </c>
      <c r="E23" s="312" t="s">
        <v>982</v>
      </c>
      <c r="F23" s="325">
        <f>IF(D23="","",VLOOKUP(B23,Data!$B$5:$L$502,11,FALSE))</f>
        <v>2671.97</v>
      </c>
      <c r="G23" s="326">
        <f t="shared" si="0"/>
        <v>18703.789999999997</v>
      </c>
      <c r="H23" s="327" t="str">
        <f>IF(D23="","",VLOOKUP(B23,Data!$B$5:$D$502,3,FALSE))</f>
        <v>C/T</v>
      </c>
      <c r="I23" s="327" t="str">
        <f>IF(D23="","",VLOOKUP(B23,Data!$B$5:$M$502,12,FALSE))</f>
        <v>Indonesia</v>
      </c>
      <c r="J23" s="356" t="s">
        <v>1180</v>
      </c>
      <c r="K23" s="325">
        <f>IF(D23="","",VLOOKUP(B23,Data!$B$5:$E$502,4,FALSE)*D23)</f>
        <v>1869</v>
      </c>
      <c r="L23" s="325">
        <f>IF(D23="","",VLOOKUP(B23,Data!$B$5:$F$502,5,FALSE)*D23)</f>
        <v>1694</v>
      </c>
      <c r="M23" s="357"/>
      <c r="N23" s="358"/>
      <c r="O23" s="359"/>
      <c r="P23" s="360"/>
      <c r="Q23" s="359"/>
      <c r="R23" s="359"/>
      <c r="S23" s="360"/>
      <c r="T23" s="361"/>
      <c r="U23" s="360"/>
      <c r="V23" s="334">
        <f>IF(D23="","",VLOOKUP(B23,Data!$B$5:$J$502,9,FALSE)*D23)</f>
        <v>10.416</v>
      </c>
      <c r="X23" s="713"/>
      <c r="Y23" s="468">
        <v>212904</v>
      </c>
      <c r="Z23" s="468" t="s">
        <v>410</v>
      </c>
      <c r="AA23" s="468" t="s">
        <v>1080</v>
      </c>
      <c r="AB23" s="685">
        <v>1</v>
      </c>
    </row>
    <row r="24" spans="1:28" s="468" customFormat="1" ht="19.25" customHeight="1">
      <c r="A24" s="540"/>
      <c r="B24" s="672" t="s">
        <v>1200</v>
      </c>
      <c r="C24" s="324" t="str">
        <f>IF(D24="","",VLOOKUP(B24,Data!$B$5:$L$502,2,FALSE))</f>
        <v/>
      </c>
      <c r="D24" s="381"/>
      <c r="E24" s="312"/>
      <c r="F24" s="325" t="str">
        <f>IF(D24="","",VLOOKUP(B24,Data!$B$5:$L$502,11,FALSE))</f>
        <v/>
      </c>
      <c r="G24" s="326"/>
      <c r="H24" s="327" t="str">
        <f>IF(D24="","",VLOOKUP(B24,Data!$B$5:$D$502,3,FALSE))</f>
        <v/>
      </c>
      <c r="I24" s="327" t="str">
        <f>IF(D24="","",VLOOKUP(B24,Data!$B$5:$M$502,12,FALSE))</f>
        <v/>
      </c>
      <c r="J24" s="227"/>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713"/>
      <c r="Y24" s="468">
        <v>212904</v>
      </c>
      <c r="Z24" s="468" t="s">
        <v>888</v>
      </c>
      <c r="AA24" s="468" t="s">
        <v>1077</v>
      </c>
      <c r="AB24" s="685">
        <v>8</v>
      </c>
    </row>
    <row r="25" spans="1:28" s="468" customFormat="1" ht="19.25" customHeight="1">
      <c r="A25" s="540">
        <v>6</v>
      </c>
      <c r="B25" s="584" t="s">
        <v>361</v>
      </c>
      <c r="C25" s="324" t="str">
        <f>IF(D25="","",VLOOKUP(B25,Data!$B$5:$L$502,2,FALSE))</f>
        <v>WQ78290</v>
      </c>
      <c r="D25" s="470">
        <v>17</v>
      </c>
      <c r="E25" s="312"/>
      <c r="F25" s="325">
        <f>IF(D25="","",VLOOKUP(B25,Data!$B$5:$L$502,11,FALSE))</f>
        <v>4283.7299999999996</v>
      </c>
      <c r="G25" s="326">
        <f t="shared" si="0"/>
        <v>72823.409999999989</v>
      </c>
      <c r="H25" s="327" t="str">
        <f>IF(D25="","",VLOOKUP(B25,Data!$B$5:$D$502,3,FALSE))</f>
        <v>C/T</v>
      </c>
      <c r="I25" s="327" t="str">
        <f>IF(D25="","",VLOOKUP(B25,Data!$B$5:$M$502,12,FALSE))</f>
        <v>Indonesia</v>
      </c>
      <c r="J25" s="356" t="s">
        <v>1201</v>
      </c>
      <c r="K25" s="325">
        <f>IF(D25="","",VLOOKUP(B25,Data!$B$5:$E$502,4,FALSE)*D25)</f>
        <v>5185</v>
      </c>
      <c r="L25" s="325">
        <f>IF(D25="","",VLOOKUP(B25,Data!$B$5:$F$502,5,FALSE)*D25)</f>
        <v>4573</v>
      </c>
      <c r="M25" s="357"/>
      <c r="N25" s="358"/>
      <c r="O25" s="359"/>
      <c r="P25" s="360"/>
      <c r="Q25" s="359"/>
      <c r="R25" s="359"/>
      <c r="S25" s="360"/>
      <c r="T25" s="361"/>
      <c r="U25" s="360"/>
      <c r="V25" s="334">
        <f>IF(D25="","",VLOOKUP(B25,Data!$B$5:$J$502,9,FALSE)*D25)</f>
        <v>26.077999999999999</v>
      </c>
      <c r="X25" s="713"/>
      <c r="Y25" s="468">
        <v>212904</v>
      </c>
      <c r="Z25" s="468" t="s">
        <v>410</v>
      </c>
      <c r="AA25" s="468" t="s">
        <v>1080</v>
      </c>
      <c r="AB25" s="685">
        <v>1</v>
      </c>
    </row>
    <row r="26" spans="1:28" s="468" customFormat="1" ht="19.25" customHeight="1">
      <c r="A26" s="540"/>
      <c r="B26" s="584"/>
      <c r="C26" s="324" t="str">
        <f>IF(D26="","",VLOOKUP(B26,Data!$B$5:$L$502,2,FALSE))</f>
        <v/>
      </c>
      <c r="D26" s="485"/>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713"/>
      <c r="Y26" s="468">
        <v>212904</v>
      </c>
      <c r="Z26" s="468" t="s">
        <v>410</v>
      </c>
      <c r="AA26" s="468" t="s">
        <v>1080</v>
      </c>
      <c r="AB26" s="685">
        <v>1</v>
      </c>
    </row>
    <row r="27" spans="1:28" s="468" customFormat="1" ht="19.25" customHeight="1">
      <c r="A27" s="540"/>
      <c r="B27" s="584"/>
      <c r="C27" s="324" t="str">
        <f>IF(D27="","",VLOOKUP(B27,Data!$B$5:$L$502,2,FALSE))</f>
        <v/>
      </c>
      <c r="D27" s="485"/>
      <c r="E27" s="525"/>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713"/>
      <c r="Y27" s="468">
        <v>212904</v>
      </c>
      <c r="Z27" s="468" t="s">
        <v>410</v>
      </c>
      <c r="AA27" s="468" t="s">
        <v>1080</v>
      </c>
      <c r="AB27" s="685">
        <v>1</v>
      </c>
    </row>
    <row r="28" spans="1:28" s="468" customFormat="1" ht="19.25" customHeight="1">
      <c r="A28" s="540"/>
      <c r="B28" s="499"/>
      <c r="C28" s="324" t="str">
        <f>IF(D28="","",VLOOKUP(B28,Data!$B$5:$L$502,2,FALSE))</f>
        <v/>
      </c>
      <c r="D28" s="485"/>
      <c r="E28" s="525"/>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13"/>
    </row>
    <row r="29" spans="1:28" s="440" customFormat="1" ht="17.5" customHeight="1">
      <c r="A29" s="540"/>
      <c r="B29" s="784"/>
      <c r="C29" s="785"/>
      <c r="D29" s="510">
        <f>SUM(D17:D28)</f>
        <v>73</v>
      </c>
      <c r="E29" s="463">
        <f>199-D29</f>
        <v>126</v>
      </c>
      <c r="F29" s="351"/>
      <c r="G29" s="351">
        <f>SUM(G17:G28)</f>
        <v>213708.84999999998</v>
      </c>
      <c r="H29" s="462"/>
      <c r="I29" s="462"/>
      <c r="J29" s="462"/>
      <c r="K29" s="351">
        <f>SUM(K17:K28)</f>
        <v>20231</v>
      </c>
      <c r="L29" s="351">
        <f>SUM(L17:L28)</f>
        <v>18195</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109.77</v>
      </c>
      <c r="X29" s="623"/>
    </row>
    <row r="30" spans="1:28" ht="16.5" customHeight="1">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8">
      <c r="A33" s="400" t="s">
        <v>532</v>
      </c>
      <c r="C33" s="401"/>
      <c r="F33" s="768"/>
      <c r="G33" s="769"/>
      <c r="H33" s="400"/>
      <c r="I33" s="447"/>
      <c r="J33" s="177" t="s">
        <v>94</v>
      </c>
      <c r="K33" s="177"/>
      <c r="L33" s="173"/>
      <c r="V33" s="178"/>
    </row>
    <row r="34" spans="1:28" ht="12" customHeight="1">
      <c r="A34" s="412"/>
      <c r="B34" s="413"/>
      <c r="C34" s="448"/>
      <c r="D34" s="501" t="s">
        <v>95</v>
      </c>
      <c r="F34" s="768"/>
      <c r="G34" s="769"/>
      <c r="H34" s="400" t="s">
        <v>96</v>
      </c>
      <c r="I34" s="447"/>
      <c r="J34" s="177"/>
      <c r="K34" s="177"/>
      <c r="L34" s="173"/>
      <c r="V34" s="178"/>
    </row>
    <row r="35" spans="1:28" ht="16.5">
      <c r="A35" s="393" t="s">
        <v>97</v>
      </c>
      <c r="B35" s="407"/>
      <c r="C35" s="395"/>
      <c r="D35" s="501" t="s">
        <v>98</v>
      </c>
      <c r="F35" s="88" t="s">
        <v>99</v>
      </c>
      <c r="G35" s="85"/>
      <c r="H35" s="400" t="s">
        <v>89</v>
      </c>
      <c r="I35" s="447"/>
      <c r="J35" s="177" t="s">
        <v>100</v>
      </c>
      <c r="K35" s="177"/>
      <c r="L35" s="173"/>
      <c r="V35" s="178"/>
      <c r="Y35" s="468">
        <v>213797</v>
      </c>
      <c r="Z35" s="468" t="s">
        <v>35</v>
      </c>
      <c r="AA35" s="468" t="s">
        <v>1084</v>
      </c>
      <c r="AB35" s="685">
        <v>2</v>
      </c>
    </row>
    <row r="36" spans="1:28"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c r="Y36" s="468">
        <v>213797</v>
      </c>
      <c r="Z36" s="468" t="s">
        <v>395</v>
      </c>
      <c r="AA36" s="468" t="s">
        <v>1085</v>
      </c>
      <c r="AB36" s="685">
        <v>4</v>
      </c>
    </row>
    <row r="37" spans="1:28" ht="16.25" customHeight="1">
      <c r="A37" s="412"/>
      <c r="B37" s="413"/>
      <c r="C37" s="414"/>
      <c r="D37" s="513"/>
      <c r="E37" s="413"/>
      <c r="F37" s="778" t="s">
        <v>1209</v>
      </c>
      <c r="G37" s="779"/>
      <c r="H37" s="778" t="s">
        <v>1207</v>
      </c>
      <c r="I37" s="779"/>
      <c r="J37" s="181" t="s">
        <v>105</v>
      </c>
      <c r="K37" s="181"/>
      <c r="L37" s="762" t="s">
        <v>106</v>
      </c>
      <c r="M37" s="763"/>
      <c r="N37" s="763"/>
      <c r="O37" s="763"/>
      <c r="P37" s="763"/>
      <c r="Q37" s="763"/>
      <c r="R37" s="763"/>
      <c r="S37" s="763"/>
      <c r="T37" s="763"/>
      <c r="U37" s="763"/>
      <c r="V37" s="764"/>
      <c r="Y37" s="468">
        <v>213797</v>
      </c>
      <c r="Z37" s="468" t="s">
        <v>562</v>
      </c>
      <c r="AA37" s="468" t="s">
        <v>1079</v>
      </c>
      <c r="AB37" s="685">
        <v>1</v>
      </c>
    </row>
    <row r="38" spans="1:28" ht="18" customHeight="1">
      <c r="Y38" s="468">
        <v>213797</v>
      </c>
      <c r="Z38" s="468" t="s">
        <v>410</v>
      </c>
      <c r="AA38" s="468" t="s">
        <v>1080</v>
      </c>
      <c r="AB38" s="685">
        <v>2</v>
      </c>
    </row>
    <row r="39" spans="1:28" ht="18" customHeight="1">
      <c r="Y39" s="468">
        <v>213797</v>
      </c>
      <c r="Z39" s="468" t="s">
        <v>41</v>
      </c>
      <c r="AA39" s="468" t="s">
        <v>1139</v>
      </c>
      <c r="AB39" s="685">
        <v>2</v>
      </c>
    </row>
    <row r="40" spans="1:28" ht="18" customHeight="1">
      <c r="Y40" s="468"/>
      <c r="Z40" s="468"/>
      <c r="AA40" s="468"/>
      <c r="AB40" s="685"/>
    </row>
    <row r="41" spans="1:28" ht="35" customHeight="1">
      <c r="Y41" s="440"/>
      <c r="Z41" s="440"/>
      <c r="AA41" s="440"/>
      <c r="AB41" s="623">
        <v>33</v>
      </c>
    </row>
    <row r="42" spans="1:28" s="460" customFormat="1" ht="17.25" customHeight="1">
      <c r="A42" s="203" t="s">
        <v>942</v>
      </c>
      <c r="B42" s="169"/>
      <c r="C42" s="203" t="s">
        <v>597</v>
      </c>
      <c r="D42" s="500"/>
      <c r="E42" s="168"/>
      <c r="F42" s="203" t="s">
        <v>936</v>
      </c>
      <c r="G42" s="169"/>
      <c r="H42" s="203" t="s">
        <v>597</v>
      </c>
      <c r="K42" s="225"/>
      <c r="L42" s="225"/>
      <c r="V42" s="226"/>
      <c r="X42" s="624"/>
      <c r="AB42" s="624"/>
    </row>
    <row r="43" spans="1:28" s="460" customFormat="1" ht="17.25" customHeight="1">
      <c r="A43" s="203" t="s">
        <v>943</v>
      </c>
      <c r="B43" s="169"/>
      <c r="C43" s="203" t="s">
        <v>1211</v>
      </c>
      <c r="D43" s="500"/>
      <c r="E43" s="168"/>
      <c r="F43" s="203" t="s">
        <v>937</v>
      </c>
      <c r="G43" s="169"/>
      <c r="H43" s="203" t="s">
        <v>947</v>
      </c>
      <c r="K43" s="225"/>
      <c r="L43" s="225"/>
      <c r="V43" s="226"/>
      <c r="X43" s="624"/>
      <c r="AB43" s="624"/>
    </row>
    <row r="44" spans="1:28" s="460" customFormat="1" ht="17.25" customHeight="1">
      <c r="A44" s="203" t="s">
        <v>944</v>
      </c>
      <c r="B44" s="169"/>
      <c r="C44" s="203" t="s">
        <v>1210</v>
      </c>
      <c r="D44" s="500"/>
      <c r="E44" s="168"/>
      <c r="F44" s="203" t="s">
        <v>938</v>
      </c>
      <c r="G44" s="169"/>
      <c r="H44" s="203" t="s">
        <v>597</v>
      </c>
      <c r="K44" s="225"/>
      <c r="L44" s="225"/>
      <c r="V44" s="226"/>
      <c r="X44" s="624"/>
      <c r="AB44" s="624"/>
    </row>
    <row r="45" spans="1:28" s="460" customFormat="1" ht="17.25" customHeight="1">
      <c r="A45" s="203" t="s">
        <v>945</v>
      </c>
      <c r="B45" s="169"/>
      <c r="C45" s="203" t="s">
        <v>597</v>
      </c>
      <c r="D45" s="500"/>
      <c r="E45" s="168"/>
      <c r="F45" s="203" t="s">
        <v>939</v>
      </c>
      <c r="G45" s="169"/>
      <c r="H45" s="203" t="s">
        <v>597</v>
      </c>
      <c r="K45" s="225"/>
      <c r="L45" s="225"/>
      <c r="V45" s="226"/>
      <c r="X45" s="624"/>
      <c r="AB45" s="624"/>
    </row>
    <row r="46" spans="1:28" s="460" customFormat="1" ht="17.25" customHeight="1">
      <c r="A46" s="203" t="s">
        <v>946</v>
      </c>
      <c r="B46" s="169"/>
      <c r="C46" s="203" t="s">
        <v>597</v>
      </c>
      <c r="D46" s="500"/>
      <c r="E46" s="168"/>
      <c r="F46" s="203" t="s">
        <v>941</v>
      </c>
      <c r="G46" s="169"/>
      <c r="H46" s="203" t="s">
        <v>597</v>
      </c>
      <c r="K46" s="225"/>
      <c r="L46" s="225"/>
      <c r="V46" s="226"/>
      <c r="X46" s="624"/>
      <c r="AB46" s="624"/>
    </row>
    <row r="47" spans="1:28" ht="20">
      <c r="A47" s="168"/>
      <c r="B47" s="168"/>
      <c r="C47" s="168"/>
      <c r="D47" s="500"/>
      <c r="E47" s="168"/>
      <c r="F47" s="203" t="s">
        <v>940</v>
      </c>
      <c r="H47" s="203" t="s">
        <v>597</v>
      </c>
      <c r="Y47" s="460"/>
      <c r="Z47" s="460"/>
      <c r="AA47" s="460"/>
    </row>
    <row r="48" spans="1:28" ht="20">
      <c r="A48" s="459"/>
      <c r="B48" s="435"/>
      <c r="C48" s="167"/>
      <c r="D48" s="514"/>
      <c r="X48" s="386"/>
      <c r="Y48" s="460"/>
      <c r="Z48" s="460"/>
      <c r="AA48" s="460"/>
      <c r="AB48" s="685"/>
    </row>
    <row r="49" spans="1:28" ht="20">
      <c r="A49" s="450"/>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35"/>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s="713"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13"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713"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13"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13"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13"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13"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13" customFormat="1" ht="14">
      <c r="A69" s="435"/>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13"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X70" s="632"/>
      <c r="Y70" s="386"/>
      <c r="Z70" s="386"/>
      <c r="AA70" s="386"/>
    </row>
    <row r="71" spans="1:27" s="713"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13"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13"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13"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13"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13"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13"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13"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13"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13"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13"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B30CF-C52A-475E-B73C-D68B6402B0FB}">
  <sheetPr>
    <pageSetUpPr fitToPage="1"/>
  </sheetPr>
  <dimension ref="A1:AB81"/>
  <sheetViews>
    <sheetView topLeftCell="A16" zoomScale="70" zoomScaleNormal="70" zoomScaleSheetLayoutView="115" workbookViewId="0">
      <selection activeCell="B23" sqref="B23"/>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15" customWidth="1"/>
    <col min="25" max="25" width="8.90625" style="386" customWidth="1"/>
    <col min="26" max="26" width="11.6328125" style="386" bestFit="1" customWidth="1"/>
    <col min="27" max="27" width="42" style="386" bestFit="1" customWidth="1"/>
    <col min="28" max="28" width="7.90625" style="715"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14"/>
      <c r="I10" s="715"/>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1200</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15"/>
      <c r="Y18" s="468">
        <v>212904</v>
      </c>
      <c r="Z18" s="468" t="s">
        <v>888</v>
      </c>
      <c r="AA18" s="468" t="s">
        <v>1077</v>
      </c>
      <c r="AB18" s="685">
        <v>8</v>
      </c>
    </row>
    <row r="19" spans="1:28" s="468" customFormat="1" ht="19.25" customHeight="1">
      <c r="A19" s="540">
        <v>1</v>
      </c>
      <c r="B19" s="584" t="s">
        <v>355</v>
      </c>
      <c r="C19" s="324" t="str">
        <f>IF(D19="","",VLOOKUP(B19,Data!$B$5:$L$502,2,FALSE))</f>
        <v>ZF42500</v>
      </c>
      <c r="D19" s="470">
        <v>45</v>
      </c>
      <c r="E19" s="525" t="s">
        <v>528</v>
      </c>
      <c r="F19" s="325">
        <f>IF(D19="","",VLOOKUP(B19,Data!$B$5:$L$502,11,FALSE))</f>
        <v>2302.7199999999998</v>
      </c>
      <c r="G19" s="326">
        <f t="shared" ref="G19:G28" si="0">IF(D19&gt;0,D19*F19,"-")</f>
        <v>103622.39999999999</v>
      </c>
      <c r="H19" s="327" t="str">
        <f>IF(D19="","",VLOOKUP(B19,Data!$B$5:$D$502,3,FALSE))</f>
        <v>C/T</v>
      </c>
      <c r="I19" s="327" t="str">
        <f>IF(D19="","",VLOOKUP(B19,Data!$B$5:$M$502,12,FALSE))</f>
        <v>Indonesia</v>
      </c>
      <c r="J19" s="356" t="s">
        <v>1201</v>
      </c>
      <c r="K19" s="325">
        <f>IF(D19="","",VLOOKUP(B19,Data!$B$5:$E$502,4,FALSE)*D19)</f>
        <v>12015</v>
      </c>
      <c r="L19" s="325">
        <f>IF(D19="","",VLOOKUP(B19,Data!$B$5:$F$502,5,FALSE)*D19)</f>
        <v>10890</v>
      </c>
      <c r="M19" s="357"/>
      <c r="N19" s="358"/>
      <c r="O19" s="359"/>
      <c r="P19" s="360"/>
      <c r="Q19" s="359"/>
      <c r="R19" s="359"/>
      <c r="S19" s="360"/>
      <c r="T19" s="361"/>
      <c r="U19" s="360"/>
      <c r="V19" s="334">
        <f>IF(D19="","",VLOOKUP(B19,Data!$B$5:$J$502,9,FALSE)*D19)</f>
        <v>66.959999999999994</v>
      </c>
      <c r="X19" s="715"/>
      <c r="Y19" s="468">
        <v>212904</v>
      </c>
      <c r="Z19" s="468" t="s">
        <v>410</v>
      </c>
      <c r="AA19" s="468" t="s">
        <v>1080</v>
      </c>
      <c r="AB19" s="685">
        <v>1</v>
      </c>
    </row>
    <row r="20" spans="1:28" s="468" customFormat="1" ht="19.25" customHeight="1">
      <c r="A20" s="540">
        <v>2</v>
      </c>
      <c r="B20" s="584" t="s">
        <v>361</v>
      </c>
      <c r="C20" s="324" t="str">
        <f>IF(D20="","",VLOOKUP(B20,Data!$B$5:$L$502,2,FALSE))</f>
        <v>WQ78290</v>
      </c>
      <c r="D20" s="470">
        <v>28</v>
      </c>
      <c r="E20" s="525"/>
      <c r="F20" s="325">
        <f>IF(D20="","",VLOOKUP(B20,Data!$B$5:$L$502,11,FALSE))</f>
        <v>4283.7299999999996</v>
      </c>
      <c r="G20" s="326">
        <f t="shared" si="0"/>
        <v>119944.43999999999</v>
      </c>
      <c r="H20" s="327" t="str">
        <f>IF(D20="","",VLOOKUP(B20,Data!$B$5:$D$502,3,FALSE))</f>
        <v>C/T</v>
      </c>
      <c r="I20" s="327" t="str">
        <f>IF(D20="","",VLOOKUP(B20,Data!$B$5:$M$502,12,FALSE))</f>
        <v>Indonesia</v>
      </c>
      <c r="J20" s="356" t="s">
        <v>1201</v>
      </c>
      <c r="K20" s="325">
        <f>IF(D20="","",VLOOKUP(B20,Data!$B$5:$E$502,4,FALSE)*D20)</f>
        <v>8540</v>
      </c>
      <c r="L20" s="325">
        <f>IF(D20="","",VLOOKUP(B20,Data!$B$5:$F$502,5,FALSE)*D20)</f>
        <v>7532</v>
      </c>
      <c r="M20" s="357"/>
      <c r="N20" s="358"/>
      <c r="O20" s="359"/>
      <c r="P20" s="360"/>
      <c r="Q20" s="359"/>
      <c r="R20" s="359"/>
      <c r="S20" s="360"/>
      <c r="T20" s="361"/>
      <c r="U20" s="360"/>
      <c r="V20" s="334">
        <f>IF(D20="","",VLOOKUP(B20,Data!$B$5:$J$502,9,FALSE)*D20)</f>
        <v>42.951999999999998</v>
      </c>
      <c r="X20" s="715"/>
      <c r="Y20" s="468">
        <v>212904</v>
      </c>
      <c r="Z20" s="468" t="s">
        <v>410</v>
      </c>
      <c r="AA20" s="468" t="s">
        <v>1080</v>
      </c>
      <c r="AB20" s="685">
        <v>1</v>
      </c>
    </row>
    <row r="21" spans="1:28" s="468" customFormat="1" ht="19.25" customHeight="1">
      <c r="A21" s="540"/>
      <c r="B21" s="584"/>
      <c r="C21" s="324" t="str">
        <f>IF(D21="","",VLOOKUP(B21,Data!$B$5:$L$502,2,FALSE))</f>
        <v/>
      </c>
      <c r="D21" s="470"/>
      <c r="E21" s="525" t="s">
        <v>529</v>
      </c>
      <c r="F21" s="325" t="str">
        <f>IF(D21="","",VLOOKUP(B21,Data!$B$5:$L$502,11,FALSE))</f>
        <v/>
      </c>
      <c r="G21" s="326" t="str">
        <f t="shared" si="0"/>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715"/>
      <c r="Y21" s="468">
        <v>212904</v>
      </c>
      <c r="Z21" s="468" t="s">
        <v>410</v>
      </c>
      <c r="AA21" s="468" t="s">
        <v>1080</v>
      </c>
      <c r="AB21" s="685">
        <v>1</v>
      </c>
    </row>
    <row r="22" spans="1:28" s="468" customFormat="1" ht="19.25" customHeight="1">
      <c r="A22" s="540"/>
      <c r="B22" s="584"/>
      <c r="C22" s="324" t="str">
        <f>IF(D22="","",VLOOKUP(B22,Data!$B$5:$L$502,2,FALSE))</f>
        <v/>
      </c>
      <c r="D22" s="470"/>
      <c r="E22" s="312"/>
      <c r="F22" s="325" t="str">
        <f>IF(D22="","",VLOOKUP(B22,Data!$B$5:$L$502,11,FALSE))</f>
        <v/>
      </c>
      <c r="G22" s="326" t="str">
        <f t="shared" si="0"/>
        <v>-</v>
      </c>
      <c r="H22" s="327" t="str">
        <f>IF(D22="","",VLOOKUP(B22,Data!$B$5:$D$502,3,FALSE))</f>
        <v/>
      </c>
      <c r="I22" s="327" t="str">
        <f>IF(D22="","",VLOOKUP(B22,Data!$B$5:$M$502,12,FALSE))</f>
        <v/>
      </c>
      <c r="J22" s="356"/>
      <c r="K22" s="325" t="str">
        <f>IF(D22="","",VLOOKUP(B22,Data!$B$5:$E$502,4,FALSE)*D22)</f>
        <v/>
      </c>
      <c r="L22" s="325" t="str">
        <f>IF(D22="","",VLOOKUP(B22,Data!$B$5:$F$502,5,FALSE)*D22)</f>
        <v/>
      </c>
      <c r="M22" s="357"/>
      <c r="N22" s="358"/>
      <c r="O22" s="359"/>
      <c r="P22" s="360"/>
      <c r="Q22" s="359"/>
      <c r="R22" s="359"/>
      <c r="S22" s="360"/>
      <c r="T22" s="361"/>
      <c r="U22" s="360"/>
      <c r="V22" s="334" t="str">
        <f>IF(D22="","",VLOOKUP(B22,Data!$B$5:$J$502,9,FALSE)*D22)</f>
        <v/>
      </c>
      <c r="X22" s="715"/>
      <c r="Y22" s="468">
        <v>212904</v>
      </c>
      <c r="Z22" s="468" t="s">
        <v>410</v>
      </c>
      <c r="AA22" s="468" t="s">
        <v>1080</v>
      </c>
      <c r="AB22" s="685">
        <v>1</v>
      </c>
    </row>
    <row r="23" spans="1:28" s="468" customFormat="1" ht="19.25" customHeight="1">
      <c r="A23" s="540"/>
      <c r="B23" s="584"/>
      <c r="C23" s="324" t="str">
        <f>IF(D23="","",VLOOKUP(B23,Data!$B$5:$L$502,2,FALSE))</f>
        <v/>
      </c>
      <c r="D23" s="470"/>
      <c r="E23" s="312" t="s">
        <v>982</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715"/>
      <c r="Y23" s="468">
        <v>212904</v>
      </c>
      <c r="Z23" s="468" t="s">
        <v>410</v>
      </c>
      <c r="AA23" s="468" t="s">
        <v>1080</v>
      </c>
      <c r="AB23" s="685">
        <v>1</v>
      </c>
    </row>
    <row r="24" spans="1:28" s="468" customFormat="1" ht="19.25" customHeight="1">
      <c r="A24" s="540"/>
      <c r="B24" s="672"/>
      <c r="C24" s="324" t="str">
        <f>IF(D24="","",VLOOKUP(B24,Data!$B$5:$L$502,2,FALSE))</f>
        <v/>
      </c>
      <c r="D24" s="381"/>
      <c r="E24" s="312"/>
      <c r="F24" s="325" t="str">
        <f>IF(D24="","",VLOOKUP(B24,Data!$B$5:$L$502,11,FALSE))</f>
        <v/>
      </c>
      <c r="G24" s="326"/>
      <c r="H24" s="327" t="str">
        <f>IF(D24="","",VLOOKUP(B24,Data!$B$5:$D$502,3,FALSE))</f>
        <v/>
      </c>
      <c r="I24" s="327" t="str">
        <f>IF(D24="","",VLOOKUP(B24,Data!$B$5:$M$502,12,FALSE))</f>
        <v/>
      </c>
      <c r="J24" s="227"/>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715"/>
      <c r="Y24" s="468">
        <v>212904</v>
      </c>
      <c r="Z24" s="468" t="s">
        <v>888</v>
      </c>
      <c r="AA24" s="468" t="s">
        <v>1077</v>
      </c>
      <c r="AB24" s="685">
        <v>8</v>
      </c>
    </row>
    <row r="25" spans="1:28" s="468" customFormat="1" ht="19.25" customHeight="1">
      <c r="A25" s="540"/>
      <c r="B25" s="584"/>
      <c r="C25" s="324" t="str">
        <f>IF(D25="","",VLOOKUP(B25,Data!$B$5:$L$502,2,FALSE))</f>
        <v/>
      </c>
      <c r="D25" s="470"/>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715"/>
      <c r="Y25" s="468">
        <v>212904</v>
      </c>
      <c r="Z25" s="468" t="s">
        <v>410</v>
      </c>
      <c r="AA25" s="468" t="s">
        <v>1080</v>
      </c>
      <c r="AB25" s="685">
        <v>1</v>
      </c>
    </row>
    <row r="26" spans="1:28" s="468" customFormat="1" ht="19.25" customHeight="1">
      <c r="A26" s="540"/>
      <c r="B26" s="584"/>
      <c r="C26" s="324" t="str">
        <f>IF(D26="","",VLOOKUP(B26,Data!$B$5:$L$502,2,FALSE))</f>
        <v/>
      </c>
      <c r="D26" s="485"/>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715"/>
      <c r="Y26" s="468">
        <v>212904</v>
      </c>
      <c r="Z26" s="468" t="s">
        <v>410</v>
      </c>
      <c r="AA26" s="468" t="s">
        <v>1080</v>
      </c>
      <c r="AB26" s="685">
        <v>1</v>
      </c>
    </row>
    <row r="27" spans="1:28" s="468" customFormat="1" ht="19.25" customHeight="1">
      <c r="A27" s="540"/>
      <c r="B27" s="584"/>
      <c r="C27" s="324" t="str">
        <f>IF(D27="","",VLOOKUP(B27,Data!$B$5:$L$502,2,FALSE))</f>
        <v/>
      </c>
      <c r="D27" s="485"/>
      <c r="E27" s="525"/>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715"/>
      <c r="Y27" s="468">
        <v>212904</v>
      </c>
      <c r="Z27" s="468" t="s">
        <v>410</v>
      </c>
      <c r="AA27" s="468" t="s">
        <v>1080</v>
      </c>
      <c r="AB27" s="685">
        <v>1</v>
      </c>
    </row>
    <row r="28" spans="1:28" s="468" customFormat="1" ht="19.25" customHeight="1">
      <c r="A28" s="540"/>
      <c r="B28" s="499"/>
      <c r="C28" s="324" t="str">
        <f>IF(D28="","",VLOOKUP(B28,Data!$B$5:$L$502,2,FALSE))</f>
        <v/>
      </c>
      <c r="D28" s="485"/>
      <c r="E28" s="525"/>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15"/>
    </row>
    <row r="29" spans="1:28" s="440" customFormat="1" ht="17.5" customHeight="1">
      <c r="A29" s="540"/>
      <c r="B29" s="784"/>
      <c r="C29" s="785"/>
      <c r="D29" s="510">
        <f>SUM(D17:D28)</f>
        <v>73</v>
      </c>
      <c r="E29" s="463"/>
      <c r="F29" s="351"/>
      <c r="G29" s="351">
        <f>SUM(G17:G28)</f>
        <v>223566.83999999997</v>
      </c>
      <c r="H29" s="462"/>
      <c r="I29" s="462"/>
      <c r="J29" s="462"/>
      <c r="K29" s="351">
        <f>SUM(K17:K28)</f>
        <v>20555</v>
      </c>
      <c r="L29" s="351">
        <f>SUM(L17:L28)</f>
        <v>18422</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109.91199999999999</v>
      </c>
      <c r="X29" s="623"/>
    </row>
    <row r="30" spans="1:28" ht="16.5" customHeight="1">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8">
      <c r="A33" s="400" t="s">
        <v>532</v>
      </c>
      <c r="C33" s="401"/>
      <c r="F33" s="768"/>
      <c r="G33" s="769"/>
      <c r="H33" s="400"/>
      <c r="I33" s="447"/>
      <c r="J33" s="177" t="s">
        <v>94</v>
      </c>
      <c r="K33" s="177"/>
      <c r="L33" s="173"/>
      <c r="V33" s="178"/>
    </row>
    <row r="34" spans="1:28" ht="12" customHeight="1">
      <c r="A34" s="412"/>
      <c r="B34" s="413"/>
      <c r="C34" s="448"/>
      <c r="D34" s="501" t="s">
        <v>95</v>
      </c>
      <c r="F34" s="768"/>
      <c r="G34" s="769"/>
      <c r="H34" s="400" t="s">
        <v>96</v>
      </c>
      <c r="I34" s="447"/>
      <c r="J34" s="177"/>
      <c r="K34" s="177"/>
      <c r="L34" s="173"/>
      <c r="V34" s="178"/>
    </row>
    <row r="35" spans="1:28" ht="16.5">
      <c r="A35" s="393" t="s">
        <v>97</v>
      </c>
      <c r="B35" s="407"/>
      <c r="C35" s="395"/>
      <c r="D35" s="501" t="s">
        <v>98</v>
      </c>
      <c r="F35" s="88" t="s">
        <v>99</v>
      </c>
      <c r="G35" s="85"/>
      <c r="H35" s="400" t="s">
        <v>89</v>
      </c>
      <c r="I35" s="447"/>
      <c r="J35" s="177" t="s">
        <v>100</v>
      </c>
      <c r="K35" s="177"/>
      <c r="L35" s="173"/>
      <c r="V35" s="178"/>
      <c r="Y35" s="468">
        <v>213797</v>
      </c>
      <c r="Z35" s="468" t="s">
        <v>35</v>
      </c>
      <c r="AA35" s="468" t="s">
        <v>1084</v>
      </c>
      <c r="AB35" s="685">
        <v>2</v>
      </c>
    </row>
    <row r="36" spans="1:28"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c r="Y36" s="468">
        <v>213797</v>
      </c>
      <c r="Z36" s="468" t="s">
        <v>395</v>
      </c>
      <c r="AA36" s="468" t="s">
        <v>1085</v>
      </c>
      <c r="AB36" s="685">
        <v>4</v>
      </c>
    </row>
    <row r="37" spans="1:28" ht="16.25" customHeight="1">
      <c r="A37" s="412"/>
      <c r="B37" s="413"/>
      <c r="C37" s="414"/>
      <c r="D37" s="513"/>
      <c r="E37" s="413"/>
      <c r="F37" s="778" t="s">
        <v>1212</v>
      </c>
      <c r="G37" s="779"/>
      <c r="H37" s="778" t="s">
        <v>1209</v>
      </c>
      <c r="I37" s="779"/>
      <c r="J37" s="181" t="s">
        <v>105</v>
      </c>
      <c r="K37" s="181"/>
      <c r="L37" s="762" t="s">
        <v>106</v>
      </c>
      <c r="M37" s="763"/>
      <c r="N37" s="763"/>
      <c r="O37" s="763"/>
      <c r="P37" s="763"/>
      <c r="Q37" s="763"/>
      <c r="R37" s="763"/>
      <c r="S37" s="763"/>
      <c r="T37" s="763"/>
      <c r="U37" s="763"/>
      <c r="V37" s="764"/>
      <c r="Y37" s="468">
        <v>213797</v>
      </c>
      <c r="Z37" s="468" t="s">
        <v>562</v>
      </c>
      <c r="AA37" s="468" t="s">
        <v>1079</v>
      </c>
      <c r="AB37" s="685">
        <v>1</v>
      </c>
    </row>
    <row r="38" spans="1:28" ht="18" customHeight="1">
      <c r="Y38" s="468">
        <v>213797</v>
      </c>
      <c r="Z38" s="468" t="s">
        <v>410</v>
      </c>
      <c r="AA38" s="468" t="s">
        <v>1080</v>
      </c>
      <c r="AB38" s="685">
        <v>2</v>
      </c>
    </row>
    <row r="39" spans="1:28" ht="18" customHeight="1">
      <c r="Y39" s="468">
        <v>213797</v>
      </c>
      <c r="Z39" s="468" t="s">
        <v>41</v>
      </c>
      <c r="AA39" s="468" t="s">
        <v>1139</v>
      </c>
      <c r="AB39" s="685">
        <v>2</v>
      </c>
    </row>
    <row r="40" spans="1:28" ht="18" customHeight="1">
      <c r="Y40" s="468"/>
      <c r="Z40" s="468"/>
      <c r="AA40" s="468"/>
      <c r="AB40" s="685"/>
    </row>
    <row r="41" spans="1:28" ht="35" customHeight="1">
      <c r="Y41" s="440"/>
      <c r="Z41" s="440"/>
      <c r="AA41" s="440"/>
      <c r="AB41" s="623">
        <v>33</v>
      </c>
    </row>
    <row r="42" spans="1:28" s="460" customFormat="1" ht="17.25" customHeight="1">
      <c r="A42" s="203" t="s">
        <v>942</v>
      </c>
      <c r="B42" s="169"/>
      <c r="C42" s="203" t="s">
        <v>597</v>
      </c>
      <c r="D42" s="500"/>
      <c r="E42" s="168"/>
      <c r="F42" s="203" t="s">
        <v>936</v>
      </c>
      <c r="G42" s="169"/>
      <c r="H42" s="203" t="s">
        <v>597</v>
      </c>
      <c r="K42" s="225"/>
      <c r="L42" s="225"/>
      <c r="V42" s="226"/>
      <c r="X42" s="624"/>
      <c r="AB42" s="624"/>
    </row>
    <row r="43" spans="1:28" s="460" customFormat="1" ht="17.25" customHeight="1">
      <c r="A43" s="203" t="s">
        <v>943</v>
      </c>
      <c r="B43" s="169"/>
      <c r="C43" s="203" t="s">
        <v>947</v>
      </c>
      <c r="D43" s="500"/>
      <c r="E43" s="168"/>
      <c r="F43" s="203" t="s">
        <v>937</v>
      </c>
      <c r="G43" s="169"/>
      <c r="H43" s="203" t="s">
        <v>947</v>
      </c>
      <c r="K43" s="225"/>
      <c r="L43" s="225"/>
      <c r="V43" s="226"/>
      <c r="X43" s="624"/>
      <c r="AB43" s="624"/>
    </row>
    <row r="44" spans="1:28" s="460" customFormat="1" ht="17.25" customHeight="1">
      <c r="A44" s="203" t="s">
        <v>944</v>
      </c>
      <c r="B44" s="169"/>
      <c r="C44" s="203" t="s">
        <v>947</v>
      </c>
      <c r="D44" s="500"/>
      <c r="E44" s="168"/>
      <c r="F44" s="203" t="s">
        <v>938</v>
      </c>
      <c r="G44" s="169"/>
      <c r="H44" s="203" t="s">
        <v>597</v>
      </c>
      <c r="K44" s="225"/>
      <c r="L44" s="225"/>
      <c r="V44" s="226"/>
      <c r="X44" s="624"/>
      <c r="AB44" s="624"/>
    </row>
    <row r="45" spans="1:28" s="460" customFormat="1" ht="17.25" customHeight="1">
      <c r="A45" s="203" t="s">
        <v>945</v>
      </c>
      <c r="B45" s="169"/>
      <c r="C45" s="203" t="s">
        <v>597</v>
      </c>
      <c r="D45" s="500"/>
      <c r="E45" s="168"/>
      <c r="F45" s="203" t="s">
        <v>939</v>
      </c>
      <c r="G45" s="169"/>
      <c r="H45" s="203" t="s">
        <v>597</v>
      </c>
      <c r="K45" s="225"/>
      <c r="L45" s="225"/>
      <c r="V45" s="226"/>
      <c r="X45" s="624"/>
      <c r="AB45" s="624"/>
    </row>
    <row r="46" spans="1:28" s="460" customFormat="1" ht="17.25" customHeight="1">
      <c r="A46" s="203" t="s">
        <v>946</v>
      </c>
      <c r="B46" s="169"/>
      <c r="C46" s="203" t="s">
        <v>597</v>
      </c>
      <c r="D46" s="500"/>
      <c r="E46" s="168"/>
      <c r="F46" s="203" t="s">
        <v>941</v>
      </c>
      <c r="G46" s="169"/>
      <c r="H46" s="203" t="s">
        <v>597</v>
      </c>
      <c r="K46" s="225"/>
      <c r="L46" s="225"/>
      <c r="V46" s="226"/>
      <c r="X46" s="624"/>
      <c r="AB46" s="624"/>
    </row>
    <row r="47" spans="1:28" ht="20">
      <c r="A47" s="168"/>
      <c r="B47" s="168"/>
      <c r="C47" s="168"/>
      <c r="D47" s="500"/>
      <c r="E47" s="168"/>
      <c r="F47" s="203" t="s">
        <v>940</v>
      </c>
      <c r="H47" s="203" t="s">
        <v>597</v>
      </c>
      <c r="Y47" s="460"/>
      <c r="Z47" s="460"/>
      <c r="AA47" s="460"/>
    </row>
    <row r="48" spans="1:28" ht="20">
      <c r="A48" s="459"/>
      <c r="B48" s="435"/>
      <c r="C48" s="167"/>
      <c r="D48" s="514"/>
      <c r="X48" s="386"/>
      <c r="Y48" s="460"/>
      <c r="Z48" s="460"/>
      <c r="AA48" s="460"/>
      <c r="AB48" s="685"/>
    </row>
    <row r="49" spans="1:28" ht="20">
      <c r="A49" s="450"/>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35"/>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s="715"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15"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715"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15"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15"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15"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15"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15" customFormat="1" ht="14">
      <c r="A69" s="435"/>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15"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X70" s="632"/>
      <c r="Y70" s="386"/>
      <c r="Z70" s="386"/>
      <c r="AA70" s="386"/>
    </row>
    <row r="71" spans="1:27" s="715"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15"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15"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15"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15"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15"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15"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15"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15"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15"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15"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0921D-6486-4B86-961F-6D837954B49D}">
  <sheetPr>
    <pageSetUpPr fitToPage="1"/>
  </sheetPr>
  <dimension ref="A1:AB93"/>
  <sheetViews>
    <sheetView zoomScale="70" zoomScaleNormal="70" zoomScaleSheetLayoutView="115" workbookViewId="0">
      <selection activeCell="J19" sqref="J19"/>
    </sheetView>
  </sheetViews>
  <sheetFormatPr defaultColWidth="9.1796875" defaultRowHeight="12.5"/>
  <cols>
    <col min="1" max="1" width="5.6328125" style="386" customWidth="1"/>
    <col min="2" max="2" width="45.54296875" style="386" bestFit="1"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15" customWidth="1"/>
    <col min="25" max="25" width="8.90625" style="386" customWidth="1"/>
    <col min="26" max="26" width="11.6328125" style="386" bestFit="1" customWidth="1"/>
    <col min="27" max="27" width="42" style="386" bestFit="1" customWidth="1"/>
    <col min="28" max="28" width="7.90625" style="715"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14"/>
      <c r="I10" s="715"/>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1179</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15"/>
      <c r="AB18" s="685"/>
    </row>
    <row r="19" spans="1:28" s="468" customFormat="1" ht="19.25" customHeight="1">
      <c r="A19" s="540">
        <v>1</v>
      </c>
      <c r="B19" s="584" t="s">
        <v>28</v>
      </c>
      <c r="C19" s="324" t="str">
        <f>IF(D19="","",VLOOKUP(B19,Data!$B$5:$L$502,2,FALSE))</f>
        <v>ZJ73760</v>
      </c>
      <c r="D19" s="485">
        <v>2</v>
      </c>
      <c r="E19" s="525" t="s">
        <v>528</v>
      </c>
      <c r="F19" s="325">
        <f>IF(D19="","",VLOOKUP(B19,Data!$B$5:$L$502,11,FALSE))</f>
        <v>2671.97</v>
      </c>
      <c r="G19" s="326">
        <f>IF(D19&gt;0,D19*F19,"-")</f>
        <v>5343.94</v>
      </c>
      <c r="H19" s="327" t="str">
        <f>IF(D19="","",VLOOKUP(B19,Data!$B$5:$D$502,3,FALSE))</f>
        <v>C/T</v>
      </c>
      <c r="I19" s="327" t="str">
        <f>IF(D19="","",VLOOKUP(B19,Data!$B$5:$M$502,12,FALSE))</f>
        <v>Indonesia</v>
      </c>
      <c r="J19" s="356" t="s">
        <v>1180</v>
      </c>
      <c r="K19" s="325">
        <f>IF(D19="","",VLOOKUP(B19,Data!$B$5:$E$502,4,FALSE)*D19)</f>
        <v>534</v>
      </c>
      <c r="L19" s="325">
        <f>IF(D19="","",VLOOKUP(B19,Data!$B$5:$F$502,5,FALSE)*D19)</f>
        <v>484</v>
      </c>
      <c r="M19" s="357"/>
      <c r="N19" s="358"/>
      <c r="O19" s="359"/>
      <c r="P19" s="360"/>
      <c r="Q19" s="359"/>
      <c r="R19" s="359"/>
      <c r="S19" s="360"/>
      <c r="T19" s="361"/>
      <c r="U19" s="360"/>
      <c r="V19" s="334">
        <f>IF(D19="","",VLOOKUP(B19,Data!$B$5:$J$502,9,FALSE)*D19)</f>
        <v>2.976</v>
      </c>
      <c r="X19" s="715"/>
      <c r="AA19" s="468" t="s">
        <v>1078</v>
      </c>
      <c r="AB19" s="685">
        <v>2</v>
      </c>
    </row>
    <row r="20" spans="1:28" s="468" customFormat="1" ht="19.25" customHeight="1">
      <c r="A20" s="540"/>
      <c r="B20" s="672" t="s">
        <v>1200</v>
      </c>
      <c r="C20" s="324" t="str">
        <f>IF(D20="","",VLOOKUP(B20,Data!$B$5:$L$502,2,FALSE))</f>
        <v/>
      </c>
      <c r="D20" s="381"/>
      <c r="E20" s="312"/>
      <c r="F20" s="325" t="str">
        <f>IF(D20="","",VLOOKUP(B20,Data!$B$5:$L$502,11,FALSE))</f>
        <v/>
      </c>
      <c r="G20" s="326"/>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715"/>
      <c r="AA20" s="468" t="s">
        <v>1083</v>
      </c>
      <c r="AB20" s="685">
        <v>1</v>
      </c>
    </row>
    <row r="21" spans="1:28" s="468" customFormat="1" ht="19.25" customHeight="1">
      <c r="A21" s="540">
        <v>2</v>
      </c>
      <c r="B21" s="584" t="s">
        <v>340</v>
      </c>
      <c r="C21" s="324" t="str">
        <f>IF(D21="","",VLOOKUP(B21,Data!$B$5:$L$502,2,FALSE))</f>
        <v>ZE62400</v>
      </c>
      <c r="D21" s="485">
        <v>1</v>
      </c>
      <c r="E21" s="525" t="s">
        <v>529</v>
      </c>
      <c r="F21" s="325">
        <f>IF(D21="","",VLOOKUP(B21,Data!$B$5:$L$502,11,FALSE))</f>
        <v>1704.47</v>
      </c>
      <c r="G21" s="326">
        <f t="shared" ref="G21:G33" si="0">IF(D21&gt;0,D21*F21,"-")</f>
        <v>1704.47</v>
      </c>
      <c r="H21" s="327" t="str">
        <f>IF(D21="","",VLOOKUP(B21,Data!$B$5:$D$502,3,FALSE))</f>
        <v>C/T</v>
      </c>
      <c r="I21" s="327" t="str">
        <f>IF(D21="","",VLOOKUP(B21,Data!$B$5:$M$502,12,FALSE))</f>
        <v>Indonesia</v>
      </c>
      <c r="J21" s="356" t="s">
        <v>1201</v>
      </c>
      <c r="K21" s="325">
        <f>IF(D21="","",VLOOKUP(B21,Data!$B$5:$E$502,4,FALSE)*D21)</f>
        <v>201</v>
      </c>
      <c r="L21" s="325">
        <f>IF(D21="","",VLOOKUP(B21,Data!$B$5:$F$502,5,FALSE)*D21)</f>
        <v>181</v>
      </c>
      <c r="M21" s="357"/>
      <c r="N21" s="358"/>
      <c r="O21" s="359"/>
      <c r="P21" s="360"/>
      <c r="Q21" s="359"/>
      <c r="R21" s="359"/>
      <c r="S21" s="360"/>
      <c r="T21" s="361"/>
      <c r="U21" s="360"/>
      <c r="V21" s="334">
        <f>IF(D21="","",VLOOKUP(B21,Data!$B$5:$J$502,9,FALSE)*D21)</f>
        <v>1.1499999999999999</v>
      </c>
      <c r="X21" s="715"/>
      <c r="AA21" s="468" t="s">
        <v>1084</v>
      </c>
      <c r="AB21" s="685">
        <v>1</v>
      </c>
    </row>
    <row r="22" spans="1:28" s="468" customFormat="1" ht="19.25" customHeight="1">
      <c r="A22" s="540">
        <v>3</v>
      </c>
      <c r="B22" s="584" t="s">
        <v>32</v>
      </c>
      <c r="C22" s="324" t="str">
        <f>IF(D22="","",VLOOKUP(B22,Data!$B$5:$L$502,2,FALSE))</f>
        <v>ZQ21280</v>
      </c>
      <c r="D22" s="485">
        <v>1</v>
      </c>
      <c r="E22" s="312"/>
      <c r="F22" s="325">
        <f>IF(D22="","",VLOOKUP(B22,Data!$B$5:$L$502,11,FALSE))</f>
        <v>1748.05</v>
      </c>
      <c r="G22" s="326">
        <f t="shared" si="0"/>
        <v>1748.05</v>
      </c>
      <c r="H22" s="327" t="str">
        <f>IF(D22="","",VLOOKUP(B22,Data!$B$5:$D$502,3,FALSE))</f>
        <v>C/T</v>
      </c>
      <c r="I22" s="327" t="str">
        <f>IF(D22="","",VLOOKUP(B22,Data!$B$5:$M$502,12,FALSE))</f>
        <v>Indonesia</v>
      </c>
      <c r="J22" s="356" t="s">
        <v>1201</v>
      </c>
      <c r="K22" s="325">
        <f>IF(D22="","",VLOOKUP(B22,Data!$B$5:$E$502,4,FALSE)*D22)</f>
        <v>201</v>
      </c>
      <c r="L22" s="325">
        <f>IF(D22="","",VLOOKUP(B22,Data!$B$5:$F$502,5,FALSE)*D22)</f>
        <v>181</v>
      </c>
      <c r="M22" s="357"/>
      <c r="N22" s="358"/>
      <c r="O22" s="359"/>
      <c r="P22" s="360"/>
      <c r="Q22" s="359"/>
      <c r="R22" s="359"/>
      <c r="S22" s="360"/>
      <c r="T22" s="361"/>
      <c r="U22" s="360"/>
      <c r="V22" s="334">
        <f>IF(D22="","",VLOOKUP(B22,Data!$B$5:$J$502,9,FALSE)*D22)</f>
        <v>1.1499999999999999</v>
      </c>
      <c r="X22" s="715"/>
      <c r="AA22" s="468" t="s">
        <v>1085</v>
      </c>
      <c r="AB22" s="685">
        <v>6</v>
      </c>
    </row>
    <row r="23" spans="1:28" s="468" customFormat="1" ht="19.25" customHeight="1">
      <c r="A23" s="540">
        <v>4</v>
      </c>
      <c r="B23" s="584" t="s">
        <v>394</v>
      </c>
      <c r="C23" s="324" t="str">
        <f>IF(D23="","",VLOOKUP(B23,Data!$B$5:$L$502,2,FALSE))</f>
        <v>ZW44770</v>
      </c>
      <c r="D23" s="485">
        <v>6</v>
      </c>
      <c r="E23" s="312" t="s">
        <v>909</v>
      </c>
      <c r="F23" s="325">
        <f>IF(D23="","",VLOOKUP(B23,Data!$B$5:$L$502,11,FALSE))</f>
        <v>1857.02</v>
      </c>
      <c r="G23" s="326">
        <f t="shared" si="0"/>
        <v>11142.119999999999</v>
      </c>
      <c r="H23" s="327" t="str">
        <f>IF(D23="","",VLOOKUP(B23,Data!$B$5:$D$502,3,FALSE))</f>
        <v>C/T</v>
      </c>
      <c r="I23" s="327" t="str">
        <f>IF(D23="","",VLOOKUP(B23,Data!$B$5:$M$502,12,FALSE))</f>
        <v>Indonesia</v>
      </c>
      <c r="J23" s="356" t="s">
        <v>1201</v>
      </c>
      <c r="K23" s="325">
        <f>IF(D23="","",VLOOKUP(B23,Data!$B$5:$E$502,4,FALSE)*D23)</f>
        <v>1206</v>
      </c>
      <c r="L23" s="325">
        <f>IF(D23="","",VLOOKUP(B23,Data!$B$5:$F$502,5,FALSE)*D23)</f>
        <v>1086</v>
      </c>
      <c r="M23" s="357"/>
      <c r="N23" s="358"/>
      <c r="O23" s="359"/>
      <c r="P23" s="360"/>
      <c r="Q23" s="359"/>
      <c r="R23" s="359"/>
      <c r="S23" s="360"/>
      <c r="T23" s="361"/>
      <c r="U23" s="360"/>
      <c r="V23" s="334">
        <f>IF(D23="","",VLOOKUP(B23,Data!$B$5:$J$502,9,FALSE)*D23)</f>
        <v>6.8999999999999995</v>
      </c>
      <c r="X23" s="715"/>
      <c r="AA23" s="468" t="s">
        <v>1087</v>
      </c>
      <c r="AB23" s="685">
        <v>44</v>
      </c>
    </row>
    <row r="24" spans="1:28" s="468" customFormat="1" ht="19.25" customHeight="1">
      <c r="A24" s="540">
        <v>5</v>
      </c>
      <c r="B24" s="584" t="s">
        <v>353</v>
      </c>
      <c r="C24" s="324" t="str">
        <f>IF(D24="","",VLOOKUP(B24,Data!$B$5:$L$502,2,FALSE))</f>
        <v>ZF71250</v>
      </c>
      <c r="D24" s="485">
        <v>44</v>
      </c>
      <c r="E24" s="312"/>
      <c r="F24" s="325">
        <f>IF(D24="","",VLOOKUP(B24,Data!$B$5:$L$502,11,FALSE))</f>
        <v>1991.71</v>
      </c>
      <c r="G24" s="326">
        <f t="shared" si="0"/>
        <v>87635.24</v>
      </c>
      <c r="H24" s="327" t="str">
        <f>IF(D24="","",VLOOKUP(B24,Data!$B$5:$D$502,3,FALSE))</f>
        <v>C/T</v>
      </c>
      <c r="I24" s="327" t="str">
        <f>IF(D24="","",VLOOKUP(B24,Data!$B$5:$M$502,12,FALSE))</f>
        <v>Indonesia</v>
      </c>
      <c r="J24" s="356" t="s">
        <v>1201</v>
      </c>
      <c r="K24" s="325">
        <f>IF(D24="","",VLOOKUP(B24,Data!$B$5:$E$502,4,FALSE)*D24)</f>
        <v>9680</v>
      </c>
      <c r="L24" s="325">
        <f>IF(D24="","",VLOOKUP(B24,Data!$B$5:$F$502,5,FALSE)*D24)</f>
        <v>8756</v>
      </c>
      <c r="M24" s="357"/>
      <c r="N24" s="358"/>
      <c r="O24" s="359"/>
      <c r="P24" s="360"/>
      <c r="Q24" s="359"/>
      <c r="R24" s="359"/>
      <c r="S24" s="360"/>
      <c r="T24" s="361"/>
      <c r="U24" s="360"/>
      <c r="V24" s="334">
        <f>IF(D24="","",VLOOKUP(B24,Data!$B$5:$J$502,9,FALSE)*D24)</f>
        <v>52.14</v>
      </c>
      <c r="X24" s="715"/>
      <c r="AA24" s="468" t="s">
        <v>1088</v>
      </c>
      <c r="AB24" s="685">
        <v>2</v>
      </c>
    </row>
    <row r="25" spans="1:28" s="468" customFormat="1" ht="19.25" customHeight="1">
      <c r="A25" s="540">
        <v>6</v>
      </c>
      <c r="B25" s="584" t="s">
        <v>33</v>
      </c>
      <c r="C25" s="324" t="str">
        <f>IF(D25="","",VLOOKUP(B25,Data!$B$5:$L$502,2,FALSE))</f>
        <v>ZQ21300</v>
      </c>
      <c r="D25" s="485">
        <v>2</v>
      </c>
      <c r="E25" s="312"/>
      <c r="F25" s="325">
        <f>IF(D25="","",VLOOKUP(B25,Data!$B$5:$L$502,11,FALSE))</f>
        <v>2033.63</v>
      </c>
      <c r="G25" s="326">
        <f t="shared" si="0"/>
        <v>4067.26</v>
      </c>
      <c r="H25" s="327" t="str">
        <f>IF(D25="","",VLOOKUP(B25,Data!$B$5:$D$502,3,FALSE))</f>
        <v>C/T</v>
      </c>
      <c r="I25" s="327" t="str">
        <f>IF(D25="","",VLOOKUP(B25,Data!$B$5:$M$502,12,FALSE))</f>
        <v>Indonesia</v>
      </c>
      <c r="J25" s="356" t="s">
        <v>1201</v>
      </c>
      <c r="K25" s="325">
        <f>IF(D25="","",VLOOKUP(B25,Data!$B$5:$E$502,4,FALSE)*D25)</f>
        <v>440</v>
      </c>
      <c r="L25" s="325">
        <f>IF(D25="","",VLOOKUP(B25,Data!$B$5:$F$502,5,FALSE)*D25)</f>
        <v>398</v>
      </c>
      <c r="M25" s="357"/>
      <c r="N25" s="358"/>
      <c r="O25" s="359"/>
      <c r="P25" s="360"/>
      <c r="Q25" s="359"/>
      <c r="R25" s="359"/>
      <c r="S25" s="360"/>
      <c r="T25" s="361"/>
      <c r="U25" s="360"/>
      <c r="V25" s="334">
        <f>IF(D25="","",VLOOKUP(B25,Data!$B$5:$J$502,9,FALSE)*D25)</f>
        <v>2.37</v>
      </c>
      <c r="X25" s="715"/>
      <c r="AA25" s="468" t="s">
        <v>1089</v>
      </c>
      <c r="AB25" s="685">
        <v>4</v>
      </c>
    </row>
    <row r="26" spans="1:28" s="468" customFormat="1" ht="19.25" customHeight="1">
      <c r="A26" s="540">
        <v>7</v>
      </c>
      <c r="B26" s="584" t="s">
        <v>25</v>
      </c>
      <c r="C26" s="324" t="str">
        <f>IF(D26="","",VLOOKUP(B26,Data!$B$5:$L$502,2,FALSE))</f>
        <v>ZJ73720</v>
      </c>
      <c r="D26" s="485">
        <v>4</v>
      </c>
      <c r="E26" s="312"/>
      <c r="F26" s="325">
        <f>IF(D26="","",VLOOKUP(B26,Data!$B$5:$L$502,11,FALSE))</f>
        <v>2445.35</v>
      </c>
      <c r="G26" s="326">
        <f t="shared" si="0"/>
        <v>9781.4</v>
      </c>
      <c r="H26" s="327" t="str">
        <f>IF(D26="","",VLOOKUP(B26,Data!$B$5:$D$502,3,FALSE))</f>
        <v>C/T</v>
      </c>
      <c r="I26" s="327" t="str">
        <f>IF(D26="","",VLOOKUP(B26,Data!$B$5:$M$502,12,FALSE))</f>
        <v>Indonesia</v>
      </c>
      <c r="J26" s="356" t="s">
        <v>1201</v>
      </c>
      <c r="K26" s="325">
        <f>IF(D26="","",VLOOKUP(B26,Data!$B$5:$E$502,4,FALSE)*D26)</f>
        <v>880</v>
      </c>
      <c r="L26" s="325">
        <f>IF(D26="","",VLOOKUP(B26,Data!$B$5:$F$502,5,FALSE)*D26)</f>
        <v>796</v>
      </c>
      <c r="M26" s="357"/>
      <c r="N26" s="358"/>
      <c r="O26" s="359"/>
      <c r="P26" s="360"/>
      <c r="Q26" s="359"/>
      <c r="R26" s="359"/>
      <c r="S26" s="360"/>
      <c r="T26" s="361"/>
      <c r="U26" s="360"/>
      <c r="V26" s="334">
        <f>IF(D26="","",VLOOKUP(B26,Data!$B$5:$J$502,9,FALSE)*D26)</f>
        <v>4.74</v>
      </c>
      <c r="X26" s="715"/>
      <c r="AA26" s="468" t="s">
        <v>1105</v>
      </c>
      <c r="AB26" s="685">
        <v>6</v>
      </c>
    </row>
    <row r="27" spans="1:28" s="468" customFormat="1" ht="19.25" customHeight="1">
      <c r="A27" s="540">
        <v>8</v>
      </c>
      <c r="B27" s="584" t="s">
        <v>26</v>
      </c>
      <c r="C27" s="324" t="str">
        <f>IF(D27="","",VLOOKUP(B27,Data!$B$5:$L$502,2,FALSE))</f>
        <v>ZJ73730</v>
      </c>
      <c r="D27" s="485">
        <v>6</v>
      </c>
      <c r="E27" s="312"/>
      <c r="F27" s="325">
        <f>IF(D27="","",VLOOKUP(B27,Data!$B$5:$L$502,11,FALSE))</f>
        <v>2456.2800000000002</v>
      </c>
      <c r="G27" s="326">
        <f t="shared" si="0"/>
        <v>14737.68</v>
      </c>
      <c r="H27" s="327" t="str">
        <f>IF(D27="","",VLOOKUP(B27,Data!$B$5:$D$502,3,FALSE))</f>
        <v>C/T</v>
      </c>
      <c r="I27" s="327" t="str">
        <f>IF(D27="","",VLOOKUP(B27,Data!$B$5:$M$502,12,FALSE))</f>
        <v>Indonesia</v>
      </c>
      <c r="J27" s="356" t="s">
        <v>1201</v>
      </c>
      <c r="K27" s="325">
        <f>IF(D27="","",VLOOKUP(B27,Data!$B$5:$E$502,4,FALSE)*D27)</f>
        <v>1320</v>
      </c>
      <c r="L27" s="325">
        <f>IF(D27="","",VLOOKUP(B27,Data!$B$5:$F$502,5,FALSE)*D27)</f>
        <v>1194</v>
      </c>
      <c r="M27" s="357"/>
      <c r="N27" s="358"/>
      <c r="O27" s="359"/>
      <c r="P27" s="360"/>
      <c r="Q27" s="359"/>
      <c r="R27" s="359"/>
      <c r="S27" s="360"/>
      <c r="T27" s="361"/>
      <c r="U27" s="360"/>
      <c r="V27" s="334">
        <f>IF(D27="","",VLOOKUP(B27,Data!$B$5:$J$502,9,FALSE)*D27)</f>
        <v>7.11</v>
      </c>
      <c r="X27" s="715"/>
      <c r="AA27" s="468" t="s">
        <v>1106</v>
      </c>
      <c r="AB27" s="685">
        <v>5</v>
      </c>
    </row>
    <row r="28" spans="1:28" s="468" customFormat="1" ht="19.25" customHeight="1">
      <c r="A28" s="540">
        <v>9</v>
      </c>
      <c r="B28" s="584" t="s">
        <v>396</v>
      </c>
      <c r="C28" s="324" t="str">
        <f>IF(D28="","",VLOOKUP(B28,Data!$B$5:$L$502,2,FALSE))</f>
        <v>ZW44780</v>
      </c>
      <c r="D28" s="485">
        <v>5</v>
      </c>
      <c r="E28" s="312"/>
      <c r="F28" s="325">
        <f>IF(D28="","",VLOOKUP(B28,Data!$B$5:$L$502,11,FALSE))</f>
        <v>2167.13</v>
      </c>
      <c r="G28" s="326">
        <f t="shared" si="0"/>
        <v>10835.650000000001</v>
      </c>
      <c r="H28" s="327" t="str">
        <f>IF(D28="","",VLOOKUP(B28,Data!$B$5:$D$502,3,FALSE))</f>
        <v>C/T</v>
      </c>
      <c r="I28" s="327" t="str">
        <f>IF(D28="","",VLOOKUP(B28,Data!$B$5:$M$502,12,FALSE))</f>
        <v>Indonesia</v>
      </c>
      <c r="J28" s="356" t="s">
        <v>1201</v>
      </c>
      <c r="K28" s="325">
        <f>IF(D28="","",VLOOKUP(B28,Data!$B$5:$E$502,4,FALSE)*D28)</f>
        <v>1100</v>
      </c>
      <c r="L28" s="325">
        <f>IF(D28="","",VLOOKUP(B28,Data!$B$5:$F$502,5,FALSE)*D28)</f>
        <v>995</v>
      </c>
      <c r="M28" s="357"/>
      <c r="N28" s="358"/>
      <c r="O28" s="359"/>
      <c r="P28" s="360"/>
      <c r="Q28" s="359"/>
      <c r="R28" s="359"/>
      <c r="S28" s="360"/>
      <c r="T28" s="361"/>
      <c r="U28" s="360"/>
      <c r="V28" s="334">
        <f>IF(D28="","",VLOOKUP(B28,Data!$B$5:$J$502,9,FALSE)*D28)</f>
        <v>5.9250000000000007</v>
      </c>
      <c r="X28" s="715"/>
      <c r="AA28" s="468" t="s">
        <v>1168</v>
      </c>
      <c r="AB28" s="685">
        <v>10</v>
      </c>
    </row>
    <row r="29" spans="1:28" s="468" customFormat="1" ht="19.25" customHeight="1">
      <c r="A29" s="540">
        <v>10</v>
      </c>
      <c r="B29" s="584" t="s">
        <v>355</v>
      </c>
      <c r="C29" s="324" t="str">
        <f>IF(D29="","",VLOOKUP(B29,Data!$B$5:$L$502,2,FALSE))</f>
        <v>ZF42500</v>
      </c>
      <c r="D29" s="485">
        <v>10</v>
      </c>
      <c r="E29" s="312"/>
      <c r="F29" s="325">
        <f>IF(D29="","",VLOOKUP(B29,Data!$B$5:$L$502,11,FALSE))</f>
        <v>2302.7199999999998</v>
      </c>
      <c r="G29" s="326">
        <f t="shared" si="0"/>
        <v>23027.199999999997</v>
      </c>
      <c r="H29" s="327" t="str">
        <f>IF(D29="","",VLOOKUP(B29,Data!$B$5:$D$502,3,FALSE))</f>
        <v>C/T</v>
      </c>
      <c r="I29" s="327" t="str">
        <f>IF(D29="","",VLOOKUP(B29,Data!$B$5:$M$502,12,FALSE))</f>
        <v>Indonesia</v>
      </c>
      <c r="J29" s="356" t="s">
        <v>1201</v>
      </c>
      <c r="K29" s="325">
        <f>IF(D29="","",VLOOKUP(B29,Data!$B$5:$E$502,4,FALSE)*D29)</f>
        <v>2670</v>
      </c>
      <c r="L29" s="325">
        <f>IF(D29="","",VLOOKUP(B29,Data!$B$5:$F$502,5,FALSE)*D29)</f>
        <v>2420</v>
      </c>
      <c r="M29" s="357"/>
      <c r="N29" s="358"/>
      <c r="O29" s="359"/>
      <c r="P29" s="360"/>
      <c r="Q29" s="359"/>
      <c r="R29" s="359"/>
      <c r="S29" s="360"/>
      <c r="T29" s="361"/>
      <c r="U29" s="360"/>
      <c r="V29" s="334">
        <f>IF(D29="","",VLOOKUP(B29,Data!$B$5:$J$502,9,FALSE)*D29)</f>
        <v>14.879999999999999</v>
      </c>
      <c r="X29" s="715"/>
      <c r="AA29" s="468" t="s">
        <v>1091</v>
      </c>
      <c r="AB29" s="685">
        <v>1</v>
      </c>
    </row>
    <row r="30" spans="1:28" s="468" customFormat="1" ht="19.25" customHeight="1">
      <c r="A30" s="540">
        <v>11</v>
      </c>
      <c r="B30" s="584" t="s">
        <v>34</v>
      </c>
      <c r="C30" s="324" t="str">
        <f>IF(D30="","",VLOOKUP(B30,Data!$B$5:$L$502,2,FALSE))</f>
        <v>ZQ21310</v>
      </c>
      <c r="D30" s="485">
        <v>1</v>
      </c>
      <c r="E30" s="312"/>
      <c r="F30" s="325">
        <f>IF(D30="","",VLOOKUP(B30,Data!$B$5:$L$502,11,FALSE))</f>
        <v>2344.4699999999998</v>
      </c>
      <c r="G30" s="326">
        <f t="shared" si="0"/>
        <v>2344.4699999999998</v>
      </c>
      <c r="H30" s="327" t="str">
        <f>IF(D30="","",VLOOKUP(B30,Data!$B$5:$D$502,3,FALSE))</f>
        <v>C/T</v>
      </c>
      <c r="I30" s="327" t="str">
        <f>IF(D30="","",VLOOKUP(B30,Data!$B$5:$M$502,12,FALSE))</f>
        <v>Indonesia</v>
      </c>
      <c r="J30" s="356" t="s">
        <v>1201</v>
      </c>
      <c r="K30" s="325">
        <f>IF(D30="","",VLOOKUP(B30,Data!$B$5:$E$502,4,FALSE)*D30)</f>
        <v>267</v>
      </c>
      <c r="L30" s="325">
        <f>IF(D30="","",VLOOKUP(B30,Data!$B$5:$F$502,5,FALSE)*D30)</f>
        <v>242</v>
      </c>
      <c r="M30" s="357"/>
      <c r="N30" s="358"/>
      <c r="O30" s="359"/>
      <c r="P30" s="360"/>
      <c r="Q30" s="359"/>
      <c r="R30" s="359"/>
      <c r="S30" s="360"/>
      <c r="T30" s="361"/>
      <c r="U30" s="360"/>
      <c r="V30" s="334">
        <f>IF(D30="","",VLOOKUP(B30,Data!$B$5:$J$502,9,FALSE)*D30)</f>
        <v>1.488</v>
      </c>
      <c r="X30" s="715"/>
      <c r="AA30" s="468" t="s">
        <v>1213</v>
      </c>
      <c r="AB30" s="685">
        <v>3</v>
      </c>
    </row>
    <row r="31" spans="1:28" s="468" customFormat="1" ht="19.25" customHeight="1">
      <c r="A31" s="540">
        <v>12</v>
      </c>
      <c r="B31" s="584" t="s">
        <v>27</v>
      </c>
      <c r="C31" s="324" t="str">
        <f>IF(D31="","",VLOOKUP(B31,Data!$B$5:$L$502,2,FALSE))</f>
        <v>ZJ73750</v>
      </c>
      <c r="D31" s="485">
        <v>3</v>
      </c>
      <c r="E31" s="312"/>
      <c r="F31" s="325">
        <f>IF(D31="","",VLOOKUP(B31,Data!$B$5:$L$502,11,FALSE))</f>
        <v>2662.91</v>
      </c>
      <c r="G31" s="326">
        <f t="shared" si="0"/>
        <v>7988.73</v>
      </c>
      <c r="H31" s="327" t="str">
        <f>IF(D31="","",VLOOKUP(B31,Data!$B$5:$D$502,3,FALSE))</f>
        <v>C/T</v>
      </c>
      <c r="I31" s="327" t="str">
        <f>IF(D31="","",VLOOKUP(B31,Data!$B$5:$M$502,12,FALSE))</f>
        <v>Indonesia</v>
      </c>
      <c r="J31" s="356" t="s">
        <v>1201</v>
      </c>
      <c r="K31" s="325">
        <f>IF(D31="","",VLOOKUP(B31,Data!$B$5:$E$502,4,FALSE)*D31)</f>
        <v>801</v>
      </c>
      <c r="L31" s="325">
        <f>IF(D31="","",VLOOKUP(B31,Data!$B$5:$F$502,5,FALSE)*D31)</f>
        <v>726</v>
      </c>
      <c r="M31" s="357"/>
      <c r="N31" s="358"/>
      <c r="O31" s="359"/>
      <c r="P31" s="360"/>
      <c r="Q31" s="359"/>
      <c r="R31" s="359"/>
      <c r="S31" s="360"/>
      <c r="T31" s="361"/>
      <c r="U31" s="360"/>
      <c r="V31" s="334">
        <f>IF(D31="","",VLOOKUP(B31,Data!$B$5:$J$502,9,FALSE)*D31)</f>
        <v>4.4640000000000004</v>
      </c>
      <c r="X31" s="715"/>
      <c r="AA31" s="468" t="s">
        <v>1078</v>
      </c>
      <c r="AB31" s="685">
        <v>1</v>
      </c>
    </row>
    <row r="32" spans="1:28" s="468" customFormat="1" ht="19.25" customHeight="1">
      <c r="A32" s="540">
        <v>13</v>
      </c>
      <c r="B32" s="584" t="s">
        <v>28</v>
      </c>
      <c r="C32" s="324" t="str">
        <f>IF(D32="","",VLOOKUP(B32,Data!$B$5:$L$502,2,FALSE))</f>
        <v>ZJ73760</v>
      </c>
      <c r="D32" s="485">
        <v>1</v>
      </c>
      <c r="E32" s="312"/>
      <c r="F32" s="325">
        <f>IF(D32="","",VLOOKUP(B32,Data!$B$5:$L$502,11,FALSE))</f>
        <v>2671.97</v>
      </c>
      <c r="G32" s="326">
        <f t="shared" si="0"/>
        <v>2671.97</v>
      </c>
      <c r="H32" s="327" t="str">
        <f>IF(D32="","",VLOOKUP(B32,Data!$B$5:$D$502,3,FALSE))</f>
        <v>C/T</v>
      </c>
      <c r="I32" s="327" t="str">
        <f>IF(D32="","",VLOOKUP(B32,Data!$B$5:$M$502,12,FALSE))</f>
        <v>Indonesia</v>
      </c>
      <c r="J32" s="356" t="s">
        <v>1201</v>
      </c>
      <c r="K32" s="325">
        <f>IF(D32="","",VLOOKUP(B32,Data!$B$5:$E$502,4,FALSE)*D32)</f>
        <v>267</v>
      </c>
      <c r="L32" s="325">
        <f>IF(D32="","",VLOOKUP(B32,Data!$B$5:$F$502,5,FALSE)*D32)</f>
        <v>242</v>
      </c>
      <c r="M32" s="357"/>
      <c r="N32" s="358"/>
      <c r="O32" s="359"/>
      <c r="P32" s="360"/>
      <c r="Q32" s="359"/>
      <c r="R32" s="359"/>
      <c r="S32" s="360"/>
      <c r="T32" s="361"/>
      <c r="U32" s="360"/>
      <c r="V32" s="334">
        <f>IF(D32="","",VLOOKUP(B32,Data!$B$5:$J$502,9,FALSE)*D32)</f>
        <v>1.488</v>
      </c>
      <c r="X32" s="715"/>
      <c r="AA32" s="468" t="s">
        <v>1107</v>
      </c>
      <c r="AB32" s="685">
        <v>2</v>
      </c>
    </row>
    <row r="33" spans="1:28" s="468" customFormat="1" ht="19.25" customHeight="1">
      <c r="A33" s="540">
        <v>14</v>
      </c>
      <c r="B33" s="584" t="s">
        <v>398</v>
      </c>
      <c r="C33" s="324" t="str">
        <f>IF(D33="","",VLOOKUP(B33,Data!$B$5:$L$502,2,FALSE))</f>
        <v>ZW44790</v>
      </c>
      <c r="D33" s="485">
        <v>2</v>
      </c>
      <c r="E33" s="312"/>
      <c r="F33" s="325">
        <f>IF(D33="","",VLOOKUP(B33,Data!$B$5:$L$502,11,FALSE))</f>
        <v>2531</v>
      </c>
      <c r="G33" s="326">
        <f t="shared" si="0"/>
        <v>5062</v>
      </c>
      <c r="H33" s="327" t="str">
        <f>IF(D33="","",VLOOKUP(B33,Data!$B$5:$D$502,3,FALSE))</f>
        <v>C/T</v>
      </c>
      <c r="I33" s="327" t="str">
        <f>IF(D33="","",VLOOKUP(B33,Data!$B$5:$M$502,12,FALSE))</f>
        <v>Indonesia</v>
      </c>
      <c r="J33" s="356" t="s">
        <v>1201</v>
      </c>
      <c r="K33" s="325">
        <f>IF(D33="","",VLOOKUP(B33,Data!$B$5:$E$502,4,FALSE)*D33)</f>
        <v>534</v>
      </c>
      <c r="L33" s="325">
        <f>IF(D33="","",VLOOKUP(B33,Data!$B$5:$F$502,5,FALSE)*D33)</f>
        <v>484</v>
      </c>
      <c r="M33" s="357"/>
      <c r="N33" s="358"/>
      <c r="O33" s="359"/>
      <c r="P33" s="360"/>
      <c r="Q33" s="359"/>
      <c r="R33" s="359"/>
      <c r="S33" s="360"/>
      <c r="T33" s="361"/>
      <c r="U33" s="360"/>
      <c r="V33" s="334">
        <f>IF(D33="","",VLOOKUP(B33,Data!$B$5:$J$502,9,FALSE)*D33)</f>
        <v>2.976</v>
      </c>
      <c r="X33" s="715"/>
      <c r="AA33" s="468" t="s">
        <v>1079</v>
      </c>
      <c r="AB33" s="685">
        <v>6</v>
      </c>
    </row>
    <row r="34" spans="1:28" s="468" customFormat="1" ht="19.25" customHeight="1">
      <c r="A34" s="540">
        <v>15</v>
      </c>
      <c r="B34" s="584" t="s">
        <v>350</v>
      </c>
      <c r="C34" s="324" t="str">
        <f>IF(D34="","",VLOOKUP(B34,Data!$B$5:$L$502,2,FALSE))</f>
        <v>ZU05460</v>
      </c>
      <c r="D34" s="470">
        <v>6</v>
      </c>
      <c r="E34" s="312"/>
      <c r="F34" s="325">
        <f>IF(D34="","",VLOOKUP(B34,Data!$B$5:$L$502,11,FALSE))</f>
        <v>5913.05</v>
      </c>
      <c r="G34" s="326">
        <f t="shared" ref="G34:G40" si="1">IF(D34&gt;0,D34*F34,"-")</f>
        <v>35478.300000000003</v>
      </c>
      <c r="H34" s="327" t="str">
        <f>IF(D34="","",VLOOKUP(B34,Data!$B$5:$D$502,3,FALSE))</f>
        <v>C/T</v>
      </c>
      <c r="I34" s="327" t="str">
        <f>IF(D34="","",VLOOKUP(B34,Data!$B$5:$M$502,12,FALSE))</f>
        <v>Indonesia</v>
      </c>
      <c r="J34" s="356" t="s">
        <v>1201</v>
      </c>
      <c r="K34" s="325">
        <f>IF(D34="","",VLOOKUP(B34,Data!$B$5:$E$502,4,FALSE)*D34)</f>
        <v>2028</v>
      </c>
      <c r="L34" s="325">
        <f>IF(D34="","",VLOOKUP(B34,Data!$B$5:$F$502,5,FALSE)*D34)</f>
        <v>1782</v>
      </c>
      <c r="M34" s="357"/>
      <c r="N34" s="358"/>
      <c r="O34" s="359"/>
      <c r="P34" s="360"/>
      <c r="Q34" s="359"/>
      <c r="R34" s="359"/>
      <c r="S34" s="360"/>
      <c r="T34" s="361"/>
      <c r="U34" s="360"/>
      <c r="V34" s="334">
        <f>IF(D34="","",VLOOKUP(B34,Data!$B$5:$J$502,9,FALSE)*D34)</f>
        <v>10.836</v>
      </c>
      <c r="X34" s="715"/>
      <c r="AA34" s="468" t="s">
        <v>1080</v>
      </c>
      <c r="AB34" s="685">
        <v>11</v>
      </c>
    </row>
    <row r="35" spans="1:28" s="468" customFormat="1" ht="19.25" customHeight="1">
      <c r="A35" s="540">
        <v>16</v>
      </c>
      <c r="B35" s="584" t="s">
        <v>409</v>
      </c>
      <c r="C35" s="324" t="str">
        <f>IF(D35="","",VLOOKUP(B35,Data!$B$5:$L$502,2,FALSE))</f>
        <v>ZU62650</v>
      </c>
      <c r="D35" s="485">
        <v>11</v>
      </c>
      <c r="E35" s="525"/>
      <c r="F35" s="325">
        <f>IF(D35="","",VLOOKUP(B35,Data!$B$5:$L$502,11,FALSE))</f>
        <v>6876.72</v>
      </c>
      <c r="G35" s="326">
        <f t="shared" si="1"/>
        <v>75643.92</v>
      </c>
      <c r="H35" s="327" t="str">
        <f>IF(D35="","",VLOOKUP(B35,Data!$B$5:$D$502,3,FALSE))</f>
        <v>C/T</v>
      </c>
      <c r="I35" s="327" t="str">
        <f>IF(D35="","",VLOOKUP(B35,Data!$B$5:$M$502,12,FALSE))</f>
        <v>Indonesia</v>
      </c>
      <c r="J35" s="356" t="s">
        <v>1201</v>
      </c>
      <c r="K35" s="325">
        <f>IF(D35="","",VLOOKUP(B35,Data!$B$5:$E$502,4,FALSE)*D35)</f>
        <v>3718</v>
      </c>
      <c r="L35" s="325">
        <f>IF(D35="","",VLOOKUP(B35,Data!$B$5:$F$502,5,FALSE)*D35)</f>
        <v>3344</v>
      </c>
      <c r="M35" s="357"/>
      <c r="N35" s="358"/>
      <c r="O35" s="359"/>
      <c r="P35" s="360"/>
      <c r="Q35" s="359"/>
      <c r="R35" s="359"/>
      <c r="S35" s="360"/>
      <c r="T35" s="361"/>
      <c r="U35" s="360"/>
      <c r="V35" s="334">
        <f>IF(D35="","",VLOOKUP(B35,Data!$B$5:$J$502,9,FALSE)*D35)</f>
        <v>19.866</v>
      </c>
      <c r="X35" s="715"/>
      <c r="AA35" s="468" t="s">
        <v>1153</v>
      </c>
      <c r="AB35" s="685">
        <v>1</v>
      </c>
    </row>
    <row r="36" spans="1:28" s="468" customFormat="1" ht="19.25" customHeight="1">
      <c r="A36" s="540">
        <v>17</v>
      </c>
      <c r="B36" s="584" t="s">
        <v>378</v>
      </c>
      <c r="C36" s="324" t="str">
        <f>IF(D36="","",VLOOKUP(B36,Data!$B$5:$L$502,2,FALSE))</f>
        <v>WQ78270</v>
      </c>
      <c r="D36" s="485">
        <v>1</v>
      </c>
      <c r="E36" s="525"/>
      <c r="F36" s="325">
        <f>IF(D36="","",VLOOKUP(B36,Data!$B$5:$L$502,11,FALSE))</f>
        <v>5429.44</v>
      </c>
      <c r="G36" s="326">
        <f t="shared" si="1"/>
        <v>5429.44</v>
      </c>
      <c r="H36" s="327" t="str">
        <f>IF(D36="","",VLOOKUP(B36,Data!$B$5:$D$502,3,FALSE))</f>
        <v>C/T</v>
      </c>
      <c r="I36" s="327" t="str">
        <f>IF(D36="","",VLOOKUP(B36,Data!$B$5:$M$502,12,FALSE))</f>
        <v>Indonesia</v>
      </c>
      <c r="J36" s="356" t="s">
        <v>1201</v>
      </c>
      <c r="K36" s="325">
        <f>IF(D36="","",VLOOKUP(B36,Data!$B$5:$E$502,4,FALSE)*D36)</f>
        <v>305</v>
      </c>
      <c r="L36" s="325">
        <f>IF(D36="","",VLOOKUP(B36,Data!$B$5:$F$502,5,FALSE)*D36)</f>
        <v>269</v>
      </c>
      <c r="M36" s="357"/>
      <c r="N36" s="358"/>
      <c r="O36" s="359"/>
      <c r="P36" s="360"/>
      <c r="Q36" s="359"/>
      <c r="R36" s="359"/>
      <c r="S36" s="360"/>
      <c r="T36" s="361"/>
      <c r="U36" s="360"/>
      <c r="V36" s="334">
        <f>IF(D36="","",VLOOKUP(B36,Data!$B$5:$J$502,9,FALSE)*D36)</f>
        <v>1.534</v>
      </c>
      <c r="X36" s="715"/>
      <c r="AA36" s="468" t="s">
        <v>1076</v>
      </c>
      <c r="AB36" s="685">
        <v>14</v>
      </c>
    </row>
    <row r="37" spans="1:28" s="468" customFormat="1" ht="19.25" customHeight="1">
      <c r="A37" s="540">
        <v>18</v>
      </c>
      <c r="B37" s="584" t="s">
        <v>361</v>
      </c>
      <c r="C37" s="324" t="str">
        <f>IF(D37="","",VLOOKUP(B37,Data!$B$5:$L$502,2,FALSE))</f>
        <v>WQ78290</v>
      </c>
      <c r="D37" s="485">
        <v>3</v>
      </c>
      <c r="E37" s="525"/>
      <c r="F37" s="325">
        <f>IF(D37="","",VLOOKUP(B37,Data!$B$5:$L$502,11,FALSE))</f>
        <v>4283.7299999999996</v>
      </c>
      <c r="G37" s="326">
        <f t="shared" si="1"/>
        <v>12851.189999999999</v>
      </c>
      <c r="H37" s="327" t="str">
        <f>IF(D37="","",VLOOKUP(B37,Data!$B$5:$D$502,3,FALSE))</f>
        <v>C/T</v>
      </c>
      <c r="I37" s="327" t="str">
        <f>IF(D37="","",VLOOKUP(B37,Data!$B$5:$M$502,12,FALSE))</f>
        <v>Indonesia</v>
      </c>
      <c r="J37" s="356" t="s">
        <v>1201</v>
      </c>
      <c r="K37" s="325">
        <f>IF(D37="","",VLOOKUP(B37,Data!$B$5:$E$502,4,FALSE)*D37)</f>
        <v>915</v>
      </c>
      <c r="L37" s="325">
        <f>IF(D37="","",VLOOKUP(B37,Data!$B$5:$F$502,5,FALSE)*D37)</f>
        <v>807</v>
      </c>
      <c r="M37" s="357"/>
      <c r="N37" s="358"/>
      <c r="O37" s="359"/>
      <c r="P37" s="360"/>
      <c r="Q37" s="359"/>
      <c r="R37" s="359"/>
      <c r="S37" s="360"/>
      <c r="T37" s="361"/>
      <c r="U37" s="360"/>
      <c r="V37" s="334">
        <f>IF(D37="","",VLOOKUP(B37,Data!$B$5:$J$502,9,FALSE)*D37)</f>
        <v>4.6020000000000003</v>
      </c>
      <c r="X37" s="715"/>
      <c r="AA37" s="468" t="s">
        <v>1139</v>
      </c>
      <c r="AB37" s="468">
        <v>12</v>
      </c>
    </row>
    <row r="38" spans="1:28" s="468" customFormat="1" ht="19.25" customHeight="1">
      <c r="A38" s="540"/>
      <c r="B38" s="584"/>
      <c r="C38" s="324" t="str">
        <f>IF(D38="","",VLOOKUP(B38,Data!$B$5:$L$502,2,FALSE))</f>
        <v/>
      </c>
      <c r="D38" s="485"/>
      <c r="E38" s="525"/>
      <c r="F38" s="325" t="str">
        <f>IF(D38="","",VLOOKUP(B38,Data!$B$5:$L$502,11,FALSE))</f>
        <v/>
      </c>
      <c r="G38" s="326" t="str">
        <f t="shared" si="1"/>
        <v>-</v>
      </c>
      <c r="H38" s="327" t="str">
        <f>IF(D38="","",VLOOKUP(B38,Data!$B$5:$D$502,3,FALSE))</f>
        <v/>
      </c>
      <c r="I38" s="327" t="str">
        <f>IF(D38="","",VLOOKUP(B38,Data!$B$5:$M$502,12,FALSE))</f>
        <v/>
      </c>
      <c r="J38" s="356"/>
      <c r="K38" s="325" t="str">
        <f>IF(D38="","",VLOOKUP(B38,Data!$B$5:$E$502,4,FALSE)*D38)</f>
        <v/>
      </c>
      <c r="L38" s="325" t="str">
        <f>IF(D38="","",VLOOKUP(B38,Data!$B$5:$F$502,5,FALSE)*D38)</f>
        <v/>
      </c>
      <c r="M38" s="357"/>
      <c r="N38" s="358"/>
      <c r="O38" s="359"/>
      <c r="P38" s="360"/>
      <c r="Q38" s="359"/>
      <c r="R38" s="359"/>
      <c r="S38" s="360"/>
      <c r="T38" s="361"/>
      <c r="U38" s="360"/>
      <c r="V38" s="334" t="str">
        <f>IF(D38="","",VLOOKUP(B38,Data!$B$5:$J$502,9,FALSE)*D38)</f>
        <v/>
      </c>
      <c r="X38" s="715"/>
    </row>
    <row r="39" spans="1:28" s="468" customFormat="1" ht="19.25" customHeight="1">
      <c r="A39" s="540"/>
      <c r="B39" s="584"/>
      <c r="C39" s="324" t="str">
        <f>IF(D39="","",VLOOKUP(B39,Data!$B$5:$L$502,2,FALSE))</f>
        <v/>
      </c>
      <c r="D39" s="485"/>
      <c r="E39" s="525"/>
      <c r="F39" s="325" t="str">
        <f>IF(D39="","",VLOOKUP(B39,Data!$B$5:$L$502,11,FALSE))</f>
        <v/>
      </c>
      <c r="G39" s="326" t="str">
        <f t="shared" si="1"/>
        <v>-</v>
      </c>
      <c r="H39" s="327" t="str">
        <f>IF(D39="","",VLOOKUP(B39,Data!$B$5:$D$502,3,FALSE))</f>
        <v/>
      </c>
      <c r="I39" s="327" t="str">
        <f>IF(D39="","",VLOOKUP(B39,Data!$B$5:$M$502,12,FALSE))</f>
        <v/>
      </c>
      <c r="J39" s="356"/>
      <c r="K39" s="325" t="str">
        <f>IF(D39="","",VLOOKUP(B39,Data!$B$5:$E$502,4,FALSE)*D39)</f>
        <v/>
      </c>
      <c r="L39" s="325" t="str">
        <f>IF(D39="","",VLOOKUP(B39,Data!$B$5:$F$502,5,FALSE)*D39)</f>
        <v/>
      </c>
      <c r="M39" s="357"/>
      <c r="N39" s="358"/>
      <c r="O39" s="359"/>
      <c r="P39" s="360"/>
      <c r="Q39" s="359"/>
      <c r="R39" s="359"/>
      <c r="S39" s="360"/>
      <c r="T39" s="361"/>
      <c r="U39" s="360"/>
      <c r="V39" s="334" t="str">
        <f>IF(D39="","",VLOOKUP(B39,Data!$B$5:$J$502,9,FALSE)*D39)</f>
        <v/>
      </c>
      <c r="X39" s="715"/>
    </row>
    <row r="40" spans="1:28" s="468" customFormat="1" ht="19.25" customHeight="1">
      <c r="A40" s="540"/>
      <c r="B40" s="499"/>
      <c r="C40" s="324" t="str">
        <f>IF(D40="","",VLOOKUP(B40,Data!$B$5:$L$502,2,FALSE))</f>
        <v/>
      </c>
      <c r="D40" s="485"/>
      <c r="E40" s="525"/>
      <c r="F40" s="325" t="str">
        <f>IF(D40="","",VLOOKUP(B40,Data!$B$5:$L$502,11,FALSE))</f>
        <v/>
      </c>
      <c r="G40" s="326" t="str">
        <f t="shared" si="1"/>
        <v>-</v>
      </c>
      <c r="H40" s="327" t="str">
        <f>IF(D40="","",VLOOKUP(B40,Data!$B$5:$D$502,3,FALSE))</f>
        <v/>
      </c>
      <c r="I40" s="327" t="str">
        <f>IF(D40="","",VLOOKUP(B40,Data!$B$5:$M$502,12,FALSE))</f>
        <v/>
      </c>
      <c r="J40" s="356"/>
      <c r="K40" s="325" t="str">
        <f>IF(D40="","",VLOOKUP(B40,Data!$B$5:$E$502,4,FALSE)*D40)</f>
        <v/>
      </c>
      <c r="L40" s="325" t="str">
        <f>IF(D40="","",VLOOKUP(B40,Data!$B$5:$F$502,5,FALSE)*D40)</f>
        <v/>
      </c>
      <c r="M40" s="357"/>
      <c r="N40" s="358"/>
      <c r="O40" s="359"/>
      <c r="P40" s="360"/>
      <c r="Q40" s="359"/>
      <c r="R40" s="359"/>
      <c r="S40" s="360"/>
      <c r="T40" s="361"/>
      <c r="U40" s="360"/>
      <c r="V40" s="334" t="str">
        <f>IF(D40="","",VLOOKUP(B40,Data!$B$5:$J$502,9,FALSE)*D40)</f>
        <v/>
      </c>
      <c r="X40" s="715"/>
    </row>
    <row r="41" spans="1:28" s="440" customFormat="1" ht="17.5" customHeight="1">
      <c r="A41" s="540"/>
      <c r="B41" s="784"/>
      <c r="C41" s="785"/>
      <c r="D41" s="510">
        <f>SUM(D17:D40)</f>
        <v>109</v>
      </c>
      <c r="E41" s="463"/>
      <c r="F41" s="351"/>
      <c r="G41" s="351">
        <f>SUM(G17:G40)</f>
        <v>317493.03000000003</v>
      </c>
      <c r="H41" s="462"/>
      <c r="I41" s="462"/>
      <c r="J41" s="462"/>
      <c r="K41" s="351">
        <f>SUM(K17:K40)</f>
        <v>27067</v>
      </c>
      <c r="L41" s="351">
        <f>SUM(L17:L40)</f>
        <v>24387</v>
      </c>
      <c r="M41" s="351">
        <f>SUM(M18:M40)</f>
        <v>0</v>
      </c>
      <c r="N41" s="351" t="e">
        <f>SUM(#REF!)</f>
        <v>#REF!</v>
      </c>
      <c r="O41" s="351">
        <f>SUM(O18:O40)</f>
        <v>0</v>
      </c>
      <c r="P41" s="351">
        <f>SUM(P18:P40)</f>
        <v>0</v>
      </c>
      <c r="Q41" s="351" t="e">
        <f>SUM(#REF!)</f>
        <v>#REF!</v>
      </c>
      <c r="R41" s="351">
        <f>SUM(R18:R40)</f>
        <v>0</v>
      </c>
      <c r="S41" s="351">
        <f>SUM(S18:S40)</f>
        <v>0</v>
      </c>
      <c r="T41" s="351"/>
      <c r="U41" s="351">
        <f>SUM(U18:U40)</f>
        <v>0</v>
      </c>
      <c r="V41" s="354">
        <f>SUM(V17:V40)</f>
        <v>146.595</v>
      </c>
      <c r="X41" s="623"/>
    </row>
    <row r="42" spans="1:28" ht="16.5" customHeight="1">
      <c r="A42" s="540"/>
      <c r="B42" s="786"/>
      <c r="C42" s="787"/>
      <c r="D42" s="511"/>
      <c r="E42" s="412"/>
      <c r="F42" s="183" t="s">
        <v>821</v>
      </c>
      <c r="G42" s="180"/>
      <c r="H42" s="442"/>
      <c r="I42" s="442"/>
      <c r="J42" s="442"/>
      <c r="K42" s="184"/>
      <c r="L42" s="180"/>
      <c r="M42" s="414"/>
      <c r="N42" s="413"/>
      <c r="O42" s="413"/>
      <c r="P42" s="413"/>
      <c r="Q42" s="413"/>
      <c r="R42" s="413"/>
      <c r="S42" s="413"/>
      <c r="T42" s="414"/>
      <c r="U42" s="414"/>
      <c r="V42" s="182"/>
    </row>
    <row r="43" spans="1:28" ht="13">
      <c r="A43" s="393" t="s">
        <v>530</v>
      </c>
      <c r="B43" s="394"/>
      <c r="C43" s="444"/>
      <c r="D43" s="512" t="s">
        <v>538</v>
      </c>
      <c r="E43" s="407"/>
      <c r="F43" s="80" t="s">
        <v>83</v>
      </c>
      <c r="G43" s="84"/>
      <c r="H43" s="423" t="s">
        <v>84</v>
      </c>
      <c r="I43" s="446"/>
      <c r="J43" s="175" t="s">
        <v>85</v>
      </c>
      <c r="K43" s="175"/>
      <c r="L43" s="765" t="s">
        <v>86</v>
      </c>
      <c r="M43" s="766"/>
      <c r="N43" s="766"/>
      <c r="O43" s="766"/>
      <c r="P43" s="766"/>
      <c r="Q43" s="766"/>
      <c r="R43" s="766"/>
      <c r="S43" s="766"/>
      <c r="T43" s="766"/>
      <c r="U43" s="766"/>
      <c r="V43" s="767"/>
    </row>
    <row r="44" spans="1:28" ht="13">
      <c r="A44" s="400" t="s">
        <v>531</v>
      </c>
      <c r="C44" s="409"/>
      <c r="D44" s="501" t="s">
        <v>88</v>
      </c>
      <c r="F44" s="768"/>
      <c r="G44" s="769"/>
      <c r="H44" s="400" t="s">
        <v>89</v>
      </c>
      <c r="I44" s="447"/>
      <c r="J44" s="177" t="s">
        <v>90</v>
      </c>
      <c r="K44" s="177"/>
      <c r="L44" s="173"/>
      <c r="V44" s="178"/>
    </row>
    <row r="45" spans="1:28">
      <c r="A45" s="400" t="s">
        <v>532</v>
      </c>
      <c r="C45" s="401"/>
      <c r="F45" s="768"/>
      <c r="G45" s="769"/>
      <c r="H45" s="400"/>
      <c r="I45" s="447"/>
      <c r="J45" s="177" t="s">
        <v>94</v>
      </c>
      <c r="K45" s="177"/>
      <c r="L45" s="173"/>
      <c r="V45" s="178"/>
    </row>
    <row r="46" spans="1:28" ht="12" customHeight="1">
      <c r="A46" s="412"/>
      <c r="B46" s="413"/>
      <c r="C46" s="448"/>
      <c r="D46" s="501" t="s">
        <v>95</v>
      </c>
      <c r="F46" s="768"/>
      <c r="G46" s="769"/>
      <c r="H46" s="400" t="s">
        <v>96</v>
      </c>
      <c r="I46" s="447"/>
      <c r="J46" s="177"/>
      <c r="K46" s="177"/>
      <c r="L46" s="173"/>
      <c r="V46" s="178"/>
    </row>
    <row r="47" spans="1:28" ht="16.5">
      <c r="A47" s="393" t="s">
        <v>97</v>
      </c>
      <c r="B47" s="407"/>
      <c r="C47" s="395"/>
      <c r="D47" s="501" t="s">
        <v>98</v>
      </c>
      <c r="F47" s="88" t="s">
        <v>99</v>
      </c>
      <c r="G47" s="85"/>
      <c r="H47" s="400" t="s">
        <v>89</v>
      </c>
      <c r="I47" s="447"/>
      <c r="J47" s="177" t="s">
        <v>100</v>
      </c>
      <c r="K47" s="177"/>
      <c r="L47" s="173"/>
      <c r="V47" s="178"/>
      <c r="Y47" s="468"/>
      <c r="Z47" s="468"/>
      <c r="AA47" s="468"/>
      <c r="AB47" s="685"/>
    </row>
    <row r="48" spans="1:28" ht="14.25" customHeight="1">
      <c r="A48" s="400" t="s">
        <v>546</v>
      </c>
      <c r="C48" s="401"/>
      <c r="D48" s="501" t="s">
        <v>101</v>
      </c>
      <c r="F48" s="89"/>
      <c r="G48" s="187"/>
      <c r="H48" s="400" t="s">
        <v>102</v>
      </c>
      <c r="I48" s="447"/>
      <c r="J48" s="177" t="s">
        <v>533</v>
      </c>
      <c r="K48" s="177"/>
      <c r="L48" s="770" t="s">
        <v>104</v>
      </c>
      <c r="M48" s="771"/>
      <c r="N48" s="771"/>
      <c r="O48" s="771"/>
      <c r="P48" s="771"/>
      <c r="Q48" s="771"/>
      <c r="R48" s="771"/>
      <c r="S48" s="771"/>
      <c r="T48" s="771"/>
      <c r="U48" s="771"/>
      <c r="V48" s="772"/>
      <c r="Y48" s="468"/>
      <c r="Z48" s="468"/>
      <c r="AA48" s="468"/>
      <c r="AB48" s="685"/>
    </row>
    <row r="49" spans="1:28" ht="16.25" customHeight="1">
      <c r="A49" s="412"/>
      <c r="B49" s="413"/>
      <c r="C49" s="414"/>
      <c r="D49" s="513"/>
      <c r="E49" s="413"/>
      <c r="F49" s="778" t="s">
        <v>1215</v>
      </c>
      <c r="G49" s="779"/>
      <c r="H49" s="778" t="s">
        <v>1214</v>
      </c>
      <c r="I49" s="779"/>
      <c r="J49" s="181" t="s">
        <v>105</v>
      </c>
      <c r="K49" s="181"/>
      <c r="L49" s="762" t="s">
        <v>106</v>
      </c>
      <c r="M49" s="763"/>
      <c r="N49" s="763"/>
      <c r="O49" s="763"/>
      <c r="P49" s="763"/>
      <c r="Q49" s="763"/>
      <c r="R49" s="763"/>
      <c r="S49" s="763"/>
      <c r="T49" s="763"/>
      <c r="U49" s="763"/>
      <c r="V49" s="764"/>
      <c r="Y49" s="468"/>
      <c r="Z49" s="468"/>
      <c r="AA49" s="468"/>
      <c r="AB49" s="685"/>
    </row>
    <row r="50" spans="1:28" ht="18" customHeight="1">
      <c r="Y50" s="468"/>
      <c r="Z50" s="468"/>
      <c r="AA50" s="468"/>
      <c r="AB50" s="685"/>
    </row>
    <row r="51" spans="1:28" ht="18" customHeight="1">
      <c r="Y51" s="468"/>
      <c r="Z51" s="468"/>
      <c r="AA51" s="468"/>
      <c r="AB51" s="685"/>
    </row>
    <row r="52" spans="1:28" ht="18" customHeight="1">
      <c r="Y52" s="468"/>
      <c r="Z52" s="468"/>
      <c r="AA52" s="468"/>
      <c r="AB52" s="685"/>
    </row>
    <row r="53" spans="1:28" ht="35" customHeight="1">
      <c r="Y53" s="440"/>
      <c r="Z53" s="440"/>
      <c r="AB53" s="386"/>
    </row>
    <row r="54" spans="1:28" s="460" customFormat="1" ht="17.25" customHeight="1">
      <c r="A54" s="203" t="s">
        <v>942</v>
      </c>
      <c r="B54" s="169"/>
      <c r="C54" s="203" t="s">
        <v>597</v>
      </c>
      <c r="D54" s="500"/>
      <c r="E54" s="168"/>
      <c r="F54" s="203" t="s">
        <v>936</v>
      </c>
      <c r="G54" s="169"/>
      <c r="H54" s="203" t="s">
        <v>597</v>
      </c>
      <c r="K54" s="225"/>
      <c r="L54" s="225"/>
      <c r="V54" s="226"/>
      <c r="X54" s="624"/>
    </row>
    <row r="55" spans="1:28" s="460" customFormat="1" ht="17.25" customHeight="1">
      <c r="A55" s="203" t="s">
        <v>943</v>
      </c>
      <c r="B55" s="169"/>
      <c r="C55" s="203" t="s">
        <v>947</v>
      </c>
      <c r="D55" s="500"/>
      <c r="E55" s="168"/>
      <c r="F55" s="203" t="s">
        <v>937</v>
      </c>
      <c r="G55" s="169"/>
      <c r="H55" s="203" t="s">
        <v>947</v>
      </c>
      <c r="K55" s="225"/>
      <c r="L55" s="225"/>
      <c r="V55" s="226"/>
      <c r="X55" s="624"/>
    </row>
    <row r="56" spans="1:28" s="460" customFormat="1" ht="17.25" customHeight="1">
      <c r="A56" s="203" t="s">
        <v>944</v>
      </c>
      <c r="B56" s="169"/>
      <c r="C56" s="203" t="s">
        <v>947</v>
      </c>
      <c r="D56" s="500"/>
      <c r="E56" s="168"/>
      <c r="F56" s="203" t="s">
        <v>938</v>
      </c>
      <c r="G56" s="169"/>
      <c r="H56" s="203" t="s">
        <v>597</v>
      </c>
      <c r="K56" s="225"/>
      <c r="L56" s="225"/>
      <c r="V56" s="226"/>
      <c r="X56" s="624"/>
    </row>
    <row r="57" spans="1:28" s="460" customFormat="1" ht="17.25" customHeight="1">
      <c r="A57" s="203" t="s">
        <v>945</v>
      </c>
      <c r="B57" s="169"/>
      <c r="C57" s="203" t="s">
        <v>597</v>
      </c>
      <c r="D57" s="500"/>
      <c r="E57" s="168"/>
      <c r="F57" s="203" t="s">
        <v>939</v>
      </c>
      <c r="G57" s="169"/>
      <c r="H57" s="203" t="s">
        <v>597</v>
      </c>
      <c r="K57" s="225"/>
      <c r="L57" s="225"/>
      <c r="V57" s="226"/>
      <c r="X57" s="624"/>
      <c r="AB57" s="624"/>
    </row>
    <row r="58" spans="1:28" s="460" customFormat="1" ht="17.25" customHeight="1">
      <c r="A58" s="203" t="s">
        <v>946</v>
      </c>
      <c r="B58" s="169"/>
      <c r="C58" s="203" t="s">
        <v>597</v>
      </c>
      <c r="D58" s="500"/>
      <c r="E58" s="168"/>
      <c r="F58" s="203" t="s">
        <v>941</v>
      </c>
      <c r="G58" s="169"/>
      <c r="H58" s="203" t="s">
        <v>597</v>
      </c>
      <c r="K58" s="225"/>
      <c r="L58" s="225"/>
      <c r="V58" s="226"/>
      <c r="X58" s="624"/>
      <c r="AB58" s="624"/>
    </row>
    <row r="59" spans="1:28" ht="20">
      <c r="A59" s="168"/>
      <c r="B59" s="168"/>
      <c r="C59" s="168"/>
      <c r="D59" s="500"/>
      <c r="E59" s="168"/>
      <c r="F59" s="203" t="s">
        <v>940</v>
      </c>
      <c r="H59" s="203" t="s">
        <v>597</v>
      </c>
      <c r="Y59" s="460"/>
      <c r="Z59" s="460"/>
      <c r="AA59" s="460"/>
    </row>
    <row r="60" spans="1:28" ht="20">
      <c r="A60" s="459"/>
      <c r="B60" s="435"/>
      <c r="C60" s="167"/>
      <c r="D60" s="514"/>
      <c r="X60" s="386"/>
      <c r="Y60" s="460"/>
      <c r="Z60" s="460"/>
      <c r="AA60" s="460"/>
      <c r="AB60" s="685"/>
    </row>
    <row r="61" spans="1:28" ht="20">
      <c r="A61" s="450"/>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ht="20">
      <c r="A66" s="452"/>
      <c r="B66" s="435"/>
      <c r="C66" s="167"/>
      <c r="D66" s="514"/>
      <c r="X66" s="386"/>
      <c r="Y66" s="460"/>
      <c r="Z66" s="460"/>
      <c r="AA66" s="460"/>
      <c r="AB66" s="685"/>
    </row>
    <row r="67" spans="1:28" ht="20">
      <c r="A67" s="435"/>
      <c r="B67" s="435"/>
      <c r="C67" s="167"/>
      <c r="D67" s="514"/>
      <c r="X67" s="386"/>
      <c r="Y67" s="460"/>
      <c r="Z67" s="460"/>
      <c r="AA67" s="460"/>
      <c r="AB67" s="685"/>
    </row>
    <row r="68" spans="1:28" ht="20">
      <c r="A68" s="452"/>
      <c r="B68" s="435"/>
      <c r="C68" s="167"/>
      <c r="D68" s="514"/>
      <c r="X68" s="386"/>
      <c r="Y68" s="460"/>
      <c r="Z68" s="460"/>
      <c r="AA68" s="460"/>
      <c r="AB68" s="685"/>
    </row>
    <row r="69" spans="1:28" ht="20">
      <c r="A69" s="452"/>
      <c r="B69" s="435"/>
      <c r="C69" s="167"/>
      <c r="D69" s="514"/>
      <c r="X69" s="386"/>
      <c r="Y69" s="460"/>
      <c r="Z69" s="460"/>
      <c r="AA69" s="460"/>
      <c r="AB69" s="685"/>
    </row>
    <row r="70" spans="1:28" ht="20">
      <c r="A70" s="452"/>
      <c r="B70" s="435"/>
      <c r="C70" s="167"/>
      <c r="D70" s="514"/>
      <c r="X70" s="386"/>
      <c r="Y70" s="460"/>
      <c r="Z70" s="460"/>
      <c r="AA70" s="460"/>
      <c r="AB70" s="685"/>
    </row>
    <row r="71" spans="1:28" ht="20">
      <c r="A71" s="452"/>
      <c r="B71" s="435"/>
      <c r="C71" s="167"/>
      <c r="D71" s="514"/>
      <c r="X71" s="386"/>
      <c r="Y71" s="460"/>
      <c r="Z71" s="460"/>
      <c r="AA71" s="460"/>
      <c r="AB71" s="685"/>
    </row>
    <row r="72" spans="1:28" ht="20">
      <c r="A72" s="452"/>
      <c r="B72" s="435"/>
      <c r="C72" s="167"/>
      <c r="D72" s="514"/>
      <c r="X72" s="386"/>
      <c r="Y72" s="460"/>
      <c r="Z72" s="460"/>
      <c r="AA72" s="460"/>
      <c r="AB72" s="685"/>
    </row>
    <row r="73" spans="1:28" ht="20">
      <c r="A73" s="452"/>
      <c r="B73" s="435"/>
      <c r="C73" s="167"/>
      <c r="D73" s="514"/>
      <c r="X73" s="386"/>
      <c r="Y73" s="460"/>
      <c r="Z73" s="460"/>
      <c r="AA73" s="460"/>
      <c r="AB73" s="685"/>
    </row>
    <row r="74" spans="1:28" s="715" customFormat="1" ht="20">
      <c r="A74" s="452"/>
      <c r="B74" s="435"/>
      <c r="C74" s="167"/>
      <c r="D74" s="514"/>
      <c r="E74" s="386"/>
      <c r="F74" s="169"/>
      <c r="G74" s="169"/>
      <c r="H74" s="386"/>
      <c r="I74" s="386"/>
      <c r="J74" s="386"/>
      <c r="K74" s="169"/>
      <c r="L74" s="169"/>
      <c r="M74" s="386"/>
      <c r="N74" s="386"/>
      <c r="O74" s="386"/>
      <c r="P74" s="386"/>
      <c r="Q74" s="386"/>
      <c r="R74" s="386"/>
      <c r="S74" s="386"/>
      <c r="T74" s="386"/>
      <c r="U74" s="386"/>
      <c r="V74" s="170"/>
      <c r="W74" s="386"/>
      <c r="X74" s="386"/>
      <c r="Y74" s="460"/>
      <c r="Z74" s="460"/>
      <c r="AA74" s="460"/>
    </row>
    <row r="75" spans="1:28" s="715" customFormat="1" ht="20">
      <c r="A75" s="452"/>
      <c r="B75" s="435"/>
      <c r="C75" s="167"/>
      <c r="D75" s="514"/>
      <c r="E75" s="386"/>
      <c r="F75" s="169"/>
      <c r="G75" s="169"/>
      <c r="H75" s="386"/>
      <c r="I75" s="386"/>
      <c r="J75" s="386"/>
      <c r="K75" s="169"/>
      <c r="L75" s="169"/>
      <c r="M75" s="386"/>
      <c r="N75" s="386"/>
      <c r="O75" s="386"/>
      <c r="P75" s="386"/>
      <c r="Q75" s="386"/>
      <c r="R75" s="386"/>
      <c r="S75" s="386"/>
      <c r="T75" s="386"/>
      <c r="U75" s="386"/>
      <c r="V75" s="170"/>
      <c r="W75" s="386"/>
      <c r="X75" s="386"/>
      <c r="Y75" s="460"/>
      <c r="Z75" s="460"/>
      <c r="AA75" s="460"/>
    </row>
    <row r="76" spans="1:28" s="715" customFormat="1" ht="20">
      <c r="A76" s="452"/>
      <c r="B76" s="435"/>
      <c r="C76" s="167"/>
      <c r="D76" s="514"/>
      <c r="E76" s="386"/>
      <c r="F76" s="169"/>
      <c r="G76" s="169"/>
      <c r="H76" s="386"/>
      <c r="I76" s="386"/>
      <c r="J76" s="386"/>
      <c r="K76" s="169"/>
      <c r="L76" s="169"/>
      <c r="M76" s="386"/>
      <c r="N76" s="386"/>
      <c r="O76" s="386"/>
      <c r="P76" s="386"/>
      <c r="Q76" s="386"/>
      <c r="R76" s="386"/>
      <c r="S76" s="386"/>
      <c r="T76" s="386"/>
      <c r="U76" s="386"/>
      <c r="V76" s="170"/>
      <c r="W76" s="386"/>
      <c r="X76" s="386"/>
      <c r="Y76" s="460"/>
      <c r="Z76" s="460"/>
      <c r="AA76" s="460"/>
    </row>
    <row r="77" spans="1:28" s="715" customFormat="1" ht="14">
      <c r="A77" s="452"/>
      <c r="B77" s="435"/>
      <c r="C77" s="167"/>
      <c r="D77" s="514"/>
      <c r="E77" s="386"/>
      <c r="F77" s="169"/>
      <c r="G77" s="169"/>
      <c r="H77" s="386"/>
      <c r="I77" s="386"/>
      <c r="J77" s="386"/>
      <c r="K77" s="169"/>
      <c r="L77" s="169"/>
      <c r="M77" s="386"/>
      <c r="N77" s="386"/>
      <c r="O77" s="386"/>
      <c r="P77" s="386"/>
      <c r="Q77" s="386"/>
      <c r="R77" s="386"/>
      <c r="S77" s="386"/>
      <c r="T77" s="386"/>
      <c r="U77" s="386"/>
      <c r="V77" s="170"/>
      <c r="W77" s="386"/>
      <c r="X77" s="386"/>
      <c r="Y77" s="386"/>
      <c r="Z77" s="386"/>
      <c r="AA77" s="386"/>
    </row>
    <row r="78" spans="1:28" s="715" customFormat="1" ht="14">
      <c r="A78" s="452"/>
      <c r="B78" s="435"/>
      <c r="C78" s="167"/>
      <c r="D78" s="514"/>
      <c r="E78" s="386"/>
      <c r="F78" s="169"/>
      <c r="G78" s="169"/>
      <c r="H78" s="386"/>
      <c r="I78" s="386"/>
      <c r="J78" s="386"/>
      <c r="K78" s="169"/>
      <c r="L78" s="169"/>
      <c r="M78" s="386"/>
      <c r="N78" s="386"/>
      <c r="O78" s="386"/>
      <c r="P78" s="386"/>
      <c r="Q78" s="386"/>
      <c r="R78" s="386"/>
      <c r="S78" s="386"/>
      <c r="T78" s="386"/>
      <c r="U78" s="386"/>
      <c r="V78" s="170"/>
      <c r="W78" s="386"/>
      <c r="X78" s="386"/>
      <c r="Y78" s="386"/>
      <c r="Z78" s="386"/>
      <c r="AA78" s="386"/>
    </row>
    <row r="79" spans="1:28" s="715" customFormat="1" ht="14">
      <c r="A79" s="452"/>
      <c r="B79" s="435"/>
      <c r="C79" s="167"/>
      <c r="D79" s="514"/>
      <c r="E79" s="386"/>
      <c r="F79" s="169"/>
      <c r="G79" s="169"/>
      <c r="H79" s="386"/>
      <c r="I79" s="386"/>
      <c r="J79" s="386"/>
      <c r="K79" s="169"/>
      <c r="L79" s="169"/>
      <c r="M79" s="386"/>
      <c r="N79" s="386"/>
      <c r="O79" s="386"/>
      <c r="P79" s="386"/>
      <c r="Q79" s="386"/>
      <c r="R79" s="386"/>
      <c r="S79" s="386"/>
      <c r="T79" s="386"/>
      <c r="U79" s="386"/>
      <c r="V79" s="170"/>
      <c r="W79" s="386"/>
      <c r="X79" s="386"/>
      <c r="Y79" s="386"/>
      <c r="Z79" s="386"/>
      <c r="AA79" s="386"/>
    </row>
    <row r="80" spans="1:28" s="715" customFormat="1" ht="14">
      <c r="A80" s="452"/>
      <c r="B80" s="435"/>
      <c r="C80" s="167"/>
      <c r="D80" s="514"/>
      <c r="E80" s="386"/>
      <c r="F80" s="169"/>
      <c r="G80" s="169"/>
      <c r="H80" s="386"/>
      <c r="I80" s="386"/>
      <c r="J80" s="386"/>
      <c r="K80" s="169"/>
      <c r="L80" s="169"/>
      <c r="M80" s="386"/>
      <c r="N80" s="386"/>
      <c r="O80" s="386"/>
      <c r="P80" s="386"/>
      <c r="Q80" s="386"/>
      <c r="R80" s="386"/>
      <c r="S80" s="386"/>
      <c r="T80" s="386"/>
      <c r="U80" s="386"/>
      <c r="V80" s="170"/>
      <c r="W80" s="386"/>
      <c r="X80" s="386"/>
      <c r="Y80" s="386"/>
      <c r="Z80" s="386"/>
      <c r="AA80" s="386"/>
    </row>
    <row r="81" spans="1:27" s="715" customFormat="1" ht="14">
      <c r="A81" s="435"/>
      <c r="B81" s="435"/>
      <c r="C81" s="167"/>
      <c r="D81" s="514"/>
      <c r="E81" s="386"/>
      <c r="F81" s="169"/>
      <c r="G81" s="169"/>
      <c r="H81" s="386"/>
      <c r="I81" s="386"/>
      <c r="J81" s="386"/>
      <c r="K81" s="169"/>
      <c r="L81" s="169"/>
      <c r="M81" s="386"/>
      <c r="N81" s="386"/>
      <c r="O81" s="386"/>
      <c r="P81" s="386"/>
      <c r="Q81" s="386"/>
      <c r="R81" s="386"/>
      <c r="S81" s="386"/>
      <c r="T81" s="386"/>
      <c r="U81" s="386"/>
      <c r="V81" s="170"/>
      <c r="W81" s="386"/>
      <c r="X81" s="386"/>
      <c r="Y81" s="386"/>
      <c r="Z81" s="386"/>
      <c r="AA81" s="386"/>
    </row>
    <row r="82" spans="1:27" s="715"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X82" s="632"/>
      <c r="Y82" s="386"/>
      <c r="Z82" s="386"/>
      <c r="AA82" s="386"/>
    </row>
    <row r="83" spans="1:27" s="715"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715"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row r="85" spans="1:27" s="715" customFormat="1" ht="14">
      <c r="A85" s="386"/>
      <c r="B85" s="435"/>
      <c r="C85" s="167"/>
      <c r="D85" s="514"/>
      <c r="E85" s="386"/>
      <c r="F85" s="169"/>
      <c r="G85" s="169"/>
      <c r="H85" s="386"/>
      <c r="I85" s="386"/>
      <c r="J85" s="386"/>
      <c r="K85" s="169"/>
      <c r="L85" s="169"/>
      <c r="M85" s="386"/>
      <c r="N85" s="386"/>
      <c r="O85" s="386"/>
      <c r="P85" s="386"/>
      <c r="Q85" s="386"/>
      <c r="R85" s="386"/>
      <c r="S85" s="386"/>
      <c r="T85" s="386"/>
      <c r="U85" s="386"/>
      <c r="V85" s="170"/>
      <c r="W85" s="386"/>
      <c r="Y85" s="386"/>
      <c r="Z85" s="386"/>
      <c r="AA85" s="386"/>
    </row>
    <row r="86" spans="1:27" s="715" customFormat="1" ht="14">
      <c r="A86" s="386"/>
      <c r="B86" s="435"/>
      <c r="C86" s="167"/>
      <c r="D86" s="514"/>
      <c r="E86" s="386"/>
      <c r="F86" s="169"/>
      <c r="G86" s="169"/>
      <c r="H86" s="386"/>
      <c r="I86" s="386"/>
      <c r="J86" s="386"/>
      <c r="K86" s="169"/>
      <c r="L86" s="169"/>
      <c r="M86" s="386"/>
      <c r="N86" s="386"/>
      <c r="O86" s="386"/>
      <c r="P86" s="386"/>
      <c r="Q86" s="386"/>
      <c r="R86" s="386"/>
      <c r="S86" s="386"/>
      <c r="T86" s="386"/>
      <c r="U86" s="386"/>
      <c r="V86" s="170"/>
      <c r="W86" s="386"/>
      <c r="Y86" s="386"/>
      <c r="Z86" s="386"/>
      <c r="AA86" s="386"/>
    </row>
    <row r="87" spans="1:27" s="715" customFormat="1" ht="14">
      <c r="A87" s="386"/>
      <c r="B87" s="435"/>
      <c r="C87" s="167"/>
      <c r="D87" s="514"/>
      <c r="E87" s="386"/>
      <c r="F87" s="169"/>
      <c r="G87" s="169"/>
      <c r="H87" s="386"/>
      <c r="I87" s="386"/>
      <c r="J87" s="386"/>
      <c r="K87" s="169"/>
      <c r="L87" s="169"/>
      <c r="M87" s="386"/>
      <c r="N87" s="386"/>
      <c r="O87" s="386"/>
      <c r="P87" s="386"/>
      <c r="Q87" s="386"/>
      <c r="R87" s="386"/>
      <c r="S87" s="386"/>
      <c r="T87" s="386"/>
      <c r="U87" s="386"/>
      <c r="V87" s="170"/>
      <c r="W87" s="386"/>
      <c r="Y87" s="386"/>
      <c r="Z87" s="386"/>
      <c r="AA87" s="386"/>
    </row>
    <row r="88" spans="1:27" s="715" customFormat="1" ht="14">
      <c r="A88" s="386"/>
      <c r="B88" s="435"/>
      <c r="C88" s="167"/>
      <c r="D88" s="514"/>
      <c r="E88" s="386"/>
      <c r="F88" s="169"/>
      <c r="G88" s="169"/>
      <c r="H88" s="386"/>
      <c r="I88" s="386"/>
      <c r="J88" s="386"/>
      <c r="K88" s="169"/>
      <c r="L88" s="169"/>
      <c r="M88" s="386"/>
      <c r="N88" s="386"/>
      <c r="O88" s="386"/>
      <c r="P88" s="386"/>
      <c r="Q88" s="386"/>
      <c r="R88" s="386"/>
      <c r="S88" s="386"/>
      <c r="T88" s="386"/>
      <c r="U88" s="386"/>
      <c r="V88" s="170"/>
      <c r="W88" s="386"/>
      <c r="Y88" s="386"/>
      <c r="Z88" s="386"/>
      <c r="AA88" s="386"/>
    </row>
    <row r="89" spans="1:27" s="715" customFormat="1" ht="14">
      <c r="A89" s="386"/>
      <c r="B89" s="435"/>
      <c r="C89" s="167"/>
      <c r="D89" s="514"/>
      <c r="E89" s="386"/>
      <c r="F89" s="169"/>
      <c r="G89" s="169"/>
      <c r="H89" s="386"/>
      <c r="I89" s="386"/>
      <c r="J89" s="386"/>
      <c r="K89" s="169"/>
      <c r="L89" s="169"/>
      <c r="M89" s="386"/>
      <c r="N89" s="386"/>
      <c r="O89" s="386"/>
      <c r="P89" s="386"/>
      <c r="Q89" s="386"/>
      <c r="R89" s="386"/>
      <c r="S89" s="386"/>
      <c r="T89" s="386"/>
      <c r="U89" s="386"/>
      <c r="V89" s="170"/>
      <c r="W89" s="386"/>
      <c r="Y89" s="386"/>
      <c r="Z89" s="386"/>
      <c r="AA89" s="386"/>
    </row>
    <row r="90" spans="1:27" s="715" customFormat="1" ht="14">
      <c r="A90" s="386"/>
      <c r="B90" s="435"/>
      <c r="C90" s="167"/>
      <c r="D90" s="514"/>
      <c r="E90" s="386"/>
      <c r="F90" s="169"/>
      <c r="G90" s="169"/>
      <c r="H90" s="386"/>
      <c r="I90" s="386"/>
      <c r="J90" s="386"/>
      <c r="K90" s="169"/>
      <c r="L90" s="169"/>
      <c r="M90" s="386"/>
      <c r="N90" s="386"/>
      <c r="O90" s="386"/>
      <c r="P90" s="386"/>
      <c r="Q90" s="386"/>
      <c r="R90" s="386"/>
      <c r="S90" s="386"/>
      <c r="T90" s="386"/>
      <c r="U90" s="386"/>
      <c r="V90" s="170"/>
      <c r="W90" s="386"/>
      <c r="Y90" s="386"/>
      <c r="Z90" s="386"/>
      <c r="AA90" s="386"/>
    </row>
    <row r="91" spans="1:27" s="715" customFormat="1" ht="14">
      <c r="A91" s="386"/>
      <c r="B91" s="435"/>
      <c r="C91" s="167"/>
      <c r="D91" s="514"/>
      <c r="E91" s="386"/>
      <c r="F91" s="169"/>
      <c r="G91" s="169"/>
      <c r="H91" s="386"/>
      <c r="I91" s="386"/>
      <c r="J91" s="386"/>
      <c r="K91" s="169"/>
      <c r="L91" s="169"/>
      <c r="M91" s="386"/>
      <c r="N91" s="386"/>
      <c r="O91" s="386"/>
      <c r="P91" s="386"/>
      <c r="Q91" s="386"/>
      <c r="R91" s="386"/>
      <c r="S91" s="386"/>
      <c r="T91" s="386"/>
      <c r="U91" s="386"/>
      <c r="V91" s="170"/>
      <c r="W91" s="386"/>
      <c r="Y91" s="386"/>
      <c r="Z91" s="386"/>
      <c r="AA91" s="386"/>
    </row>
    <row r="92" spans="1:27" s="715" customFormat="1" ht="14">
      <c r="A92" s="386"/>
      <c r="B92" s="435"/>
      <c r="C92" s="167"/>
      <c r="D92" s="514"/>
      <c r="E92" s="386"/>
      <c r="F92" s="169"/>
      <c r="G92" s="169"/>
      <c r="H92" s="386"/>
      <c r="I92" s="386"/>
      <c r="J92" s="386"/>
      <c r="K92" s="169"/>
      <c r="L92" s="169"/>
      <c r="M92" s="386"/>
      <c r="N92" s="386"/>
      <c r="O92" s="386"/>
      <c r="P92" s="386"/>
      <c r="Q92" s="386"/>
      <c r="R92" s="386"/>
      <c r="S92" s="386"/>
      <c r="T92" s="386"/>
      <c r="U92" s="386"/>
      <c r="V92" s="170"/>
      <c r="W92" s="386"/>
      <c r="Y92" s="386"/>
      <c r="Z92" s="386"/>
      <c r="AA92" s="386"/>
    </row>
    <row r="93" spans="1:27" s="715" customFormat="1" ht="14">
      <c r="A93" s="386"/>
      <c r="B93" s="435"/>
      <c r="C93" s="167"/>
      <c r="D93" s="514"/>
      <c r="E93" s="386"/>
      <c r="F93" s="169"/>
      <c r="G93" s="169"/>
      <c r="H93" s="386"/>
      <c r="I93" s="386"/>
      <c r="J93" s="386"/>
      <c r="K93" s="169"/>
      <c r="L93" s="169"/>
      <c r="M93" s="386"/>
      <c r="N93" s="386"/>
      <c r="O93" s="386"/>
      <c r="P93" s="386"/>
      <c r="Q93" s="386"/>
      <c r="R93" s="386"/>
      <c r="S93" s="386"/>
      <c r="T93" s="386"/>
      <c r="U93" s="386"/>
      <c r="V93" s="170"/>
      <c r="W93" s="386"/>
      <c r="Y93" s="386"/>
      <c r="Z93" s="386"/>
      <c r="AA93" s="386"/>
    </row>
  </sheetData>
  <mergeCells count="9">
    <mergeCell ref="F49:G49"/>
    <mergeCell ref="H49:I49"/>
    <mergeCell ref="L49:V49"/>
    <mergeCell ref="B41:C42"/>
    <mergeCell ref="L43:V43"/>
    <mergeCell ref="F44:G44"/>
    <mergeCell ref="F45:G45"/>
    <mergeCell ref="F46:G46"/>
    <mergeCell ref="L48:V48"/>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233A8-89D4-423C-A69D-A6D481FE72C9}">
  <sheetPr>
    <pageSetUpPr fitToPage="1"/>
  </sheetPr>
  <dimension ref="A1:AB83"/>
  <sheetViews>
    <sheetView topLeftCell="A7" zoomScale="70" zoomScaleNormal="70" zoomScaleSheetLayoutView="115" workbookViewId="0">
      <selection activeCell="E20" sqref="E20"/>
    </sheetView>
  </sheetViews>
  <sheetFormatPr defaultColWidth="9.1796875" defaultRowHeight="12.5"/>
  <cols>
    <col min="1" max="1" width="5.6328125" style="386" customWidth="1"/>
    <col min="2" max="2" width="41.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17" customWidth="1"/>
    <col min="25" max="25" width="8.90625" style="386" customWidth="1"/>
    <col min="26" max="26" width="11.6328125" style="386" bestFit="1" customWidth="1"/>
    <col min="27" max="27" width="42" style="386" bestFit="1" customWidth="1"/>
    <col min="28" max="28" width="7.90625" style="717"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16"/>
      <c r="I10" s="717"/>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1200</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17"/>
      <c r="AA18" s="468" t="s">
        <v>1083</v>
      </c>
      <c r="AB18" s="685">
        <v>1</v>
      </c>
    </row>
    <row r="19" spans="1:28" s="468" customFormat="1" ht="19.25" customHeight="1">
      <c r="A19" s="540">
        <v>1</v>
      </c>
      <c r="B19" s="584" t="s">
        <v>409</v>
      </c>
      <c r="C19" s="324" t="str">
        <f>IF(D19="","",VLOOKUP(B19,Data!$B$5:$L$502,2,FALSE))</f>
        <v>ZU62650</v>
      </c>
      <c r="D19" s="485">
        <v>5</v>
      </c>
      <c r="E19" s="525" t="s">
        <v>528</v>
      </c>
      <c r="F19" s="325">
        <f>IF(D19="","",VLOOKUP(B19,Data!$B$5:$L$502,11,FALSE))</f>
        <v>6876.72</v>
      </c>
      <c r="G19" s="326">
        <f t="shared" ref="G19:G28" si="0">IF(D19&gt;0,D19*F19,"-")</f>
        <v>34383.599999999999</v>
      </c>
      <c r="H19" s="327" t="str">
        <f>IF(D19="","",VLOOKUP(B19,Data!$B$5:$D$502,3,FALSE))</f>
        <v>C/T</v>
      </c>
      <c r="I19" s="327" t="str">
        <f>IF(D19="","",VLOOKUP(B19,Data!$B$5:$M$502,12,FALSE))</f>
        <v>Indonesia</v>
      </c>
      <c r="J19" s="356" t="s">
        <v>1201</v>
      </c>
      <c r="K19" s="325">
        <f>IF(D19="","",VLOOKUP(B19,Data!$B$5:$E$502,4,FALSE)*D19)</f>
        <v>1690</v>
      </c>
      <c r="L19" s="325">
        <f>IF(D19="","",VLOOKUP(B19,Data!$B$5:$F$502,5,FALSE)*D19)</f>
        <v>1520</v>
      </c>
      <c r="M19" s="357"/>
      <c r="N19" s="358"/>
      <c r="O19" s="359"/>
      <c r="P19" s="360"/>
      <c r="Q19" s="359"/>
      <c r="R19" s="359"/>
      <c r="S19" s="360"/>
      <c r="T19" s="361"/>
      <c r="U19" s="360"/>
      <c r="V19" s="334">
        <f>IF(D19="","",VLOOKUP(B19,Data!$B$5:$J$502,9,FALSE)*D19)</f>
        <v>9.0300000000000011</v>
      </c>
      <c r="X19" s="717"/>
      <c r="AA19" s="468" t="s">
        <v>1084</v>
      </c>
      <c r="AB19" s="685">
        <v>1</v>
      </c>
    </row>
    <row r="20" spans="1:28" s="468" customFormat="1" ht="19.25" customHeight="1">
      <c r="A20" s="540">
        <v>2</v>
      </c>
      <c r="B20" s="584" t="s">
        <v>361</v>
      </c>
      <c r="C20" s="324" t="str">
        <f>IF(D20="","",VLOOKUP(B20,Data!$B$5:$L$502,2,FALSE))</f>
        <v>WQ78290</v>
      </c>
      <c r="D20" s="485">
        <v>17</v>
      </c>
      <c r="E20" s="312"/>
      <c r="F20" s="325">
        <f>IF(D20="","",VLOOKUP(B20,Data!$B$5:$L$502,11,FALSE))</f>
        <v>4283.7299999999996</v>
      </c>
      <c r="G20" s="326">
        <f t="shared" si="0"/>
        <v>72823.409999999989</v>
      </c>
      <c r="H20" s="327" t="str">
        <f>IF(D20="","",VLOOKUP(B20,Data!$B$5:$D$502,3,FALSE))</f>
        <v>C/T</v>
      </c>
      <c r="I20" s="327" t="str">
        <f>IF(D20="","",VLOOKUP(B20,Data!$B$5:$M$502,12,FALSE))</f>
        <v>Indonesia</v>
      </c>
      <c r="J20" s="356" t="s">
        <v>1201</v>
      </c>
      <c r="K20" s="325">
        <f>IF(D20="","",VLOOKUP(B20,Data!$B$5:$E$502,4,FALSE)*D20)</f>
        <v>5185</v>
      </c>
      <c r="L20" s="325">
        <f>IF(D20="","",VLOOKUP(B20,Data!$B$5:$F$502,5,FALSE)*D20)</f>
        <v>4573</v>
      </c>
      <c r="M20" s="357"/>
      <c r="N20" s="358"/>
      <c r="O20" s="359"/>
      <c r="P20" s="360"/>
      <c r="Q20" s="359"/>
      <c r="R20" s="359"/>
      <c r="S20" s="360"/>
      <c r="T20" s="361"/>
      <c r="U20" s="360"/>
      <c r="V20" s="334">
        <f>IF(D20="","",VLOOKUP(B20,Data!$B$5:$J$502,9,FALSE)*D20)</f>
        <v>26.077999999999999</v>
      </c>
      <c r="X20" s="717"/>
      <c r="AA20" s="468" t="s">
        <v>1085</v>
      </c>
      <c r="AB20" s="685">
        <v>6</v>
      </c>
    </row>
    <row r="21" spans="1:28" s="468" customFormat="1" ht="19.25" customHeight="1">
      <c r="A21" s="540">
        <v>3</v>
      </c>
      <c r="B21" s="584" t="s">
        <v>25</v>
      </c>
      <c r="C21" s="324" t="str">
        <f>IF(D21="","",VLOOKUP(B21,Data!$B$5:$L$502,2,FALSE))</f>
        <v>ZJ73720</v>
      </c>
      <c r="D21" s="485">
        <v>3</v>
      </c>
      <c r="E21" s="525" t="s">
        <v>529</v>
      </c>
      <c r="F21" s="325">
        <f>IF(D21="","",VLOOKUP(B21,Data!$B$5:$L$502,11,FALSE))</f>
        <v>2445.35</v>
      </c>
      <c r="G21" s="326">
        <f t="shared" si="0"/>
        <v>7336.0499999999993</v>
      </c>
      <c r="H21" s="327" t="str">
        <f>IF(D21="","",VLOOKUP(B21,Data!$B$5:$D$502,3,FALSE))</f>
        <v>C/T</v>
      </c>
      <c r="I21" s="327" t="str">
        <f>IF(D21="","",VLOOKUP(B21,Data!$B$5:$M$502,12,FALSE))</f>
        <v>Indonesia</v>
      </c>
      <c r="J21" s="356" t="s">
        <v>1201</v>
      </c>
      <c r="K21" s="325">
        <f>IF(D21="","",VLOOKUP(B21,Data!$B$5:$E$502,4,FALSE)*D21)</f>
        <v>660</v>
      </c>
      <c r="L21" s="325">
        <f>IF(D21="","",VLOOKUP(B21,Data!$B$5:$F$502,5,FALSE)*D21)</f>
        <v>597</v>
      </c>
      <c r="M21" s="357"/>
      <c r="N21" s="358"/>
      <c r="O21" s="359"/>
      <c r="P21" s="360"/>
      <c r="Q21" s="359"/>
      <c r="R21" s="359"/>
      <c r="S21" s="360"/>
      <c r="T21" s="361"/>
      <c r="U21" s="360"/>
      <c r="V21" s="334">
        <f>IF(D21="","",VLOOKUP(B21,Data!$B$5:$J$502,9,FALSE)*D21)</f>
        <v>3.5550000000000002</v>
      </c>
      <c r="X21" s="717"/>
      <c r="AA21" s="468" t="s">
        <v>1087</v>
      </c>
      <c r="AB21" s="685">
        <v>44</v>
      </c>
    </row>
    <row r="22" spans="1:28" s="468" customFormat="1" ht="19.25" customHeight="1">
      <c r="A22" s="540">
        <v>4</v>
      </c>
      <c r="B22" s="584" t="s">
        <v>26</v>
      </c>
      <c r="C22" s="324" t="str">
        <f>IF(D22="","",VLOOKUP(B22,Data!$B$5:$L$502,2,FALSE))</f>
        <v>ZJ73730</v>
      </c>
      <c r="D22" s="485">
        <v>3</v>
      </c>
      <c r="E22" s="312"/>
      <c r="F22" s="325">
        <f>IF(D22="","",VLOOKUP(B22,Data!$B$5:$L$502,11,FALSE))</f>
        <v>2456.2800000000002</v>
      </c>
      <c r="G22" s="326">
        <f t="shared" si="0"/>
        <v>7368.84</v>
      </c>
      <c r="H22" s="327" t="str">
        <f>IF(D22="","",VLOOKUP(B22,Data!$B$5:$D$502,3,FALSE))</f>
        <v>C/T</v>
      </c>
      <c r="I22" s="327" t="str">
        <f>IF(D22="","",VLOOKUP(B22,Data!$B$5:$M$502,12,FALSE))</f>
        <v>Indonesia</v>
      </c>
      <c r="J22" s="356" t="s">
        <v>1201</v>
      </c>
      <c r="K22" s="325">
        <f>IF(D22="","",VLOOKUP(B22,Data!$B$5:$E$502,4,FALSE)*D22)</f>
        <v>660</v>
      </c>
      <c r="L22" s="325">
        <f>IF(D22="","",VLOOKUP(B22,Data!$B$5:$F$502,5,FALSE)*D22)</f>
        <v>597</v>
      </c>
      <c r="M22" s="357"/>
      <c r="N22" s="358"/>
      <c r="O22" s="359"/>
      <c r="P22" s="360"/>
      <c r="Q22" s="359"/>
      <c r="R22" s="359"/>
      <c r="S22" s="360"/>
      <c r="T22" s="361"/>
      <c r="U22" s="360"/>
      <c r="V22" s="334">
        <f>IF(D22="","",VLOOKUP(B22,Data!$B$5:$J$502,9,FALSE)*D22)</f>
        <v>3.5550000000000002</v>
      </c>
      <c r="X22" s="717"/>
      <c r="AA22" s="468" t="s">
        <v>1088</v>
      </c>
      <c r="AB22" s="685">
        <v>2</v>
      </c>
    </row>
    <row r="23" spans="1:28" s="468" customFormat="1" ht="19.25" customHeight="1">
      <c r="A23" s="540">
        <v>5</v>
      </c>
      <c r="B23" s="584" t="s">
        <v>355</v>
      </c>
      <c r="C23" s="324" t="str">
        <f>IF(D23="","",VLOOKUP(B23,Data!$B$5:$L$502,2,FALSE))</f>
        <v>ZF42500</v>
      </c>
      <c r="D23" s="485">
        <v>23</v>
      </c>
      <c r="E23" s="312" t="s">
        <v>982</v>
      </c>
      <c r="F23" s="325">
        <f>IF(D23="","",VLOOKUP(B23,Data!$B$5:$L$502,11,FALSE))</f>
        <v>2302.7199999999998</v>
      </c>
      <c r="G23" s="326">
        <f t="shared" si="0"/>
        <v>52962.559999999998</v>
      </c>
      <c r="H23" s="327" t="str">
        <f>IF(D23="","",VLOOKUP(B23,Data!$B$5:$D$502,3,FALSE))</f>
        <v>C/T</v>
      </c>
      <c r="I23" s="327" t="str">
        <f>IF(D23="","",VLOOKUP(B23,Data!$B$5:$M$502,12,FALSE))</f>
        <v>Indonesia</v>
      </c>
      <c r="J23" s="356" t="s">
        <v>1201</v>
      </c>
      <c r="K23" s="325">
        <f>IF(D23="","",VLOOKUP(B23,Data!$B$5:$E$502,4,FALSE)*D23)</f>
        <v>6141</v>
      </c>
      <c r="L23" s="325">
        <f>IF(D23="","",VLOOKUP(B23,Data!$B$5:$F$502,5,FALSE)*D23)</f>
        <v>5566</v>
      </c>
      <c r="M23" s="357"/>
      <c r="N23" s="358"/>
      <c r="O23" s="359"/>
      <c r="P23" s="360"/>
      <c r="Q23" s="359"/>
      <c r="R23" s="359"/>
      <c r="S23" s="360"/>
      <c r="T23" s="361"/>
      <c r="U23" s="360"/>
      <c r="V23" s="334">
        <f>IF(D23="","",VLOOKUP(B23,Data!$B$5:$J$502,9,FALSE)*D23)</f>
        <v>34.223999999999997</v>
      </c>
      <c r="X23" s="717"/>
      <c r="AA23" s="468" t="s">
        <v>1089</v>
      </c>
      <c r="AB23" s="685">
        <v>4</v>
      </c>
    </row>
    <row r="24" spans="1:28" s="468" customFormat="1" ht="19.25" customHeight="1">
      <c r="A24" s="540">
        <v>6</v>
      </c>
      <c r="B24" s="584" t="s">
        <v>34</v>
      </c>
      <c r="C24" s="324" t="str">
        <f>IF(D24="","",VLOOKUP(B24,Data!$B$5:$L$502,2,FALSE))</f>
        <v>ZQ21310</v>
      </c>
      <c r="D24" s="485">
        <v>6</v>
      </c>
      <c r="E24" s="312"/>
      <c r="F24" s="325">
        <f>IF(D24="","",VLOOKUP(B24,Data!$B$5:$L$502,11,FALSE))</f>
        <v>2344.4699999999998</v>
      </c>
      <c r="G24" s="326">
        <f t="shared" si="0"/>
        <v>14066.82</v>
      </c>
      <c r="H24" s="327" t="str">
        <f>IF(D24="","",VLOOKUP(B24,Data!$B$5:$D$502,3,FALSE))</f>
        <v>C/T</v>
      </c>
      <c r="I24" s="327" t="str">
        <f>IF(D24="","",VLOOKUP(B24,Data!$B$5:$M$502,12,FALSE))</f>
        <v>Indonesia</v>
      </c>
      <c r="J24" s="356" t="s">
        <v>1201</v>
      </c>
      <c r="K24" s="325">
        <f>IF(D24="","",VLOOKUP(B24,Data!$B$5:$E$502,4,FALSE)*D24)</f>
        <v>1602</v>
      </c>
      <c r="L24" s="325">
        <f>IF(D24="","",VLOOKUP(B24,Data!$B$5:$F$502,5,FALSE)*D24)</f>
        <v>1452</v>
      </c>
      <c r="M24" s="357"/>
      <c r="N24" s="358"/>
      <c r="O24" s="359"/>
      <c r="P24" s="360"/>
      <c r="Q24" s="359"/>
      <c r="R24" s="359"/>
      <c r="S24" s="360"/>
      <c r="T24" s="361"/>
      <c r="U24" s="360"/>
      <c r="V24" s="334">
        <f>IF(D24="","",VLOOKUP(B24,Data!$B$5:$J$502,9,FALSE)*D24)</f>
        <v>8.9280000000000008</v>
      </c>
      <c r="X24" s="717"/>
      <c r="AA24" s="468" t="s">
        <v>1105</v>
      </c>
      <c r="AB24" s="685">
        <v>6</v>
      </c>
    </row>
    <row r="25" spans="1:28" s="468" customFormat="1" ht="19.25" customHeight="1">
      <c r="A25" s="540">
        <v>7</v>
      </c>
      <c r="B25" s="584" t="s">
        <v>27</v>
      </c>
      <c r="C25" s="324" t="str">
        <f>IF(D25="","",VLOOKUP(B25,Data!$B$5:$L$502,2,FALSE))</f>
        <v>ZJ73750</v>
      </c>
      <c r="D25" s="485">
        <v>2</v>
      </c>
      <c r="E25" s="312"/>
      <c r="F25" s="325">
        <f>IF(D25="","",VLOOKUP(B25,Data!$B$5:$L$502,11,FALSE))</f>
        <v>2662.91</v>
      </c>
      <c r="G25" s="326">
        <f t="shared" si="0"/>
        <v>5325.82</v>
      </c>
      <c r="H25" s="327" t="str">
        <f>IF(D25="","",VLOOKUP(B25,Data!$B$5:$D$502,3,FALSE))</f>
        <v>C/T</v>
      </c>
      <c r="I25" s="327" t="str">
        <f>IF(D25="","",VLOOKUP(B25,Data!$B$5:$M$502,12,FALSE))</f>
        <v>Indonesia</v>
      </c>
      <c r="J25" s="356" t="s">
        <v>1201</v>
      </c>
      <c r="K25" s="325">
        <f>IF(D25="","",VLOOKUP(B25,Data!$B$5:$E$502,4,FALSE)*D25)</f>
        <v>534</v>
      </c>
      <c r="L25" s="325">
        <f>IF(D25="","",VLOOKUP(B25,Data!$B$5:$F$502,5,FALSE)*D25)</f>
        <v>484</v>
      </c>
      <c r="M25" s="357"/>
      <c r="N25" s="358"/>
      <c r="O25" s="359"/>
      <c r="P25" s="360"/>
      <c r="Q25" s="359"/>
      <c r="R25" s="359"/>
      <c r="S25" s="360"/>
      <c r="T25" s="361"/>
      <c r="U25" s="360"/>
      <c r="V25" s="334">
        <f>IF(D25="","",VLOOKUP(B25,Data!$B$5:$J$502,9,FALSE)*D25)</f>
        <v>2.976</v>
      </c>
      <c r="X25" s="717"/>
      <c r="AA25" s="468" t="s">
        <v>1106</v>
      </c>
      <c r="AB25" s="685">
        <v>5</v>
      </c>
    </row>
    <row r="26" spans="1:28" s="468" customFormat="1" ht="19.25" customHeight="1">
      <c r="A26" s="540">
        <v>8</v>
      </c>
      <c r="B26" s="584" t="s">
        <v>28</v>
      </c>
      <c r="C26" s="324" t="str">
        <f>IF(D26="","",VLOOKUP(B26,Data!$B$5:$L$502,2,FALSE))</f>
        <v>ZJ73760</v>
      </c>
      <c r="D26" s="485">
        <v>5</v>
      </c>
      <c r="E26" s="312"/>
      <c r="F26" s="325">
        <f>IF(D26="","",VLOOKUP(B26,Data!$B$5:$L$502,11,FALSE))</f>
        <v>2671.97</v>
      </c>
      <c r="G26" s="326">
        <f t="shared" si="0"/>
        <v>13359.849999999999</v>
      </c>
      <c r="H26" s="327" t="str">
        <f>IF(D26="","",VLOOKUP(B26,Data!$B$5:$D$502,3,FALSE))</f>
        <v>C/T</v>
      </c>
      <c r="I26" s="327" t="str">
        <f>IF(D26="","",VLOOKUP(B26,Data!$B$5:$M$502,12,FALSE))</f>
        <v>Indonesia</v>
      </c>
      <c r="J26" s="356" t="s">
        <v>1201</v>
      </c>
      <c r="K26" s="325">
        <f>IF(D26="","",VLOOKUP(B26,Data!$B$5:$E$502,4,FALSE)*D26)</f>
        <v>1335</v>
      </c>
      <c r="L26" s="325">
        <f>IF(D26="","",VLOOKUP(B26,Data!$B$5:$F$502,5,FALSE)*D26)</f>
        <v>1210</v>
      </c>
      <c r="M26" s="357"/>
      <c r="N26" s="358"/>
      <c r="O26" s="359"/>
      <c r="P26" s="360"/>
      <c r="Q26" s="359"/>
      <c r="R26" s="359"/>
      <c r="S26" s="360"/>
      <c r="T26" s="361"/>
      <c r="U26" s="360"/>
      <c r="V26" s="334">
        <f>IF(D26="","",VLOOKUP(B26,Data!$B$5:$J$502,9,FALSE)*D26)</f>
        <v>7.4399999999999995</v>
      </c>
      <c r="X26" s="717"/>
      <c r="AA26" s="468" t="s">
        <v>1168</v>
      </c>
      <c r="AB26" s="685">
        <v>10</v>
      </c>
    </row>
    <row r="27" spans="1:28" s="468" customFormat="1" ht="19.25" customHeight="1">
      <c r="A27" s="540">
        <v>9</v>
      </c>
      <c r="B27" s="584" t="s">
        <v>398</v>
      </c>
      <c r="C27" s="324" t="str">
        <f>IF(D27="","",VLOOKUP(B27,Data!$B$5:$L$502,2,FALSE))</f>
        <v>ZW44790</v>
      </c>
      <c r="D27" s="485">
        <v>5</v>
      </c>
      <c r="E27" s="312"/>
      <c r="F27" s="325">
        <f>IF(D27="","",VLOOKUP(B27,Data!$B$5:$L$502,11,FALSE))</f>
        <v>2531</v>
      </c>
      <c r="G27" s="326">
        <f t="shared" si="0"/>
        <v>12655</v>
      </c>
      <c r="H27" s="327" t="str">
        <f>IF(D27="","",VLOOKUP(B27,Data!$B$5:$D$502,3,FALSE))</f>
        <v>C/T</v>
      </c>
      <c r="I27" s="327" t="str">
        <f>IF(D27="","",VLOOKUP(B27,Data!$B$5:$M$502,12,FALSE))</f>
        <v>Indonesia</v>
      </c>
      <c r="J27" s="356" t="s">
        <v>1201</v>
      </c>
      <c r="K27" s="325">
        <f>IF(D27="","",VLOOKUP(B27,Data!$B$5:$E$502,4,FALSE)*D27)</f>
        <v>1335</v>
      </c>
      <c r="L27" s="325">
        <f>IF(D27="","",VLOOKUP(B27,Data!$B$5:$F$502,5,FALSE)*D27)</f>
        <v>1210</v>
      </c>
      <c r="M27" s="357"/>
      <c r="N27" s="358"/>
      <c r="O27" s="359"/>
      <c r="P27" s="360"/>
      <c r="Q27" s="359"/>
      <c r="R27" s="359"/>
      <c r="S27" s="360"/>
      <c r="T27" s="361"/>
      <c r="U27" s="360"/>
      <c r="V27" s="334">
        <f>IF(D27="","",VLOOKUP(B27,Data!$B$5:$J$502,9,FALSE)*D27)</f>
        <v>7.4399999999999995</v>
      </c>
      <c r="X27" s="717"/>
      <c r="AA27" s="468" t="s">
        <v>1091</v>
      </c>
      <c r="AB27" s="685">
        <v>1</v>
      </c>
    </row>
    <row r="28" spans="1:28" s="468" customFormat="1" ht="19.25" customHeight="1">
      <c r="A28" s="540"/>
      <c r="B28" s="584"/>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17"/>
      <c r="AA28" s="468" t="s">
        <v>1213</v>
      </c>
      <c r="AB28" s="685">
        <v>3</v>
      </c>
    </row>
    <row r="29" spans="1:28" s="468" customFormat="1" ht="19.25" customHeight="1">
      <c r="A29" s="540"/>
      <c r="B29" s="584"/>
      <c r="C29" s="324" t="str">
        <f>IF(D29="","",VLOOKUP(B29,Data!$B$5:$L$502,2,FALSE))</f>
        <v/>
      </c>
      <c r="D29" s="485"/>
      <c r="E29" s="525"/>
      <c r="F29" s="325" t="str">
        <f>IF(D29="","",VLOOKUP(B29,Data!$B$5:$L$502,11,FALSE))</f>
        <v/>
      </c>
      <c r="G29" s="326" t="str">
        <f>IF(D29&gt;0,D29*F29,"-")</f>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717"/>
    </row>
    <row r="30" spans="1:28" s="468" customFormat="1" ht="19.25" customHeight="1">
      <c r="A30" s="540"/>
      <c r="B30" s="499"/>
      <c r="C30" s="324" t="str">
        <f>IF(D30="","",VLOOKUP(B30,Data!$B$5:$L$502,2,FALSE))</f>
        <v/>
      </c>
      <c r="D30" s="485"/>
      <c r="E30" s="525"/>
      <c r="F30" s="325" t="str">
        <f>IF(D30="","",VLOOKUP(B30,Data!$B$5:$L$502,11,FALSE))</f>
        <v/>
      </c>
      <c r="G30" s="326" t="str">
        <f>IF(D30&gt;0,D30*F30,"-")</f>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717"/>
    </row>
    <row r="31" spans="1:28" s="440" customFormat="1" ht="17.5" customHeight="1">
      <c r="A31" s="540"/>
      <c r="B31" s="784"/>
      <c r="C31" s="785"/>
      <c r="D31" s="510">
        <f>SUM(D17:D30)</f>
        <v>69</v>
      </c>
      <c r="E31" s="463"/>
      <c r="F31" s="351"/>
      <c r="G31" s="351">
        <f>SUM(G17:G30)</f>
        <v>220281.94999999998</v>
      </c>
      <c r="H31" s="462"/>
      <c r="I31" s="462"/>
      <c r="J31" s="462"/>
      <c r="K31" s="351">
        <f>SUM(K17:K30)</f>
        <v>19142</v>
      </c>
      <c r="L31" s="351">
        <f>SUM(L17:L30)</f>
        <v>17209</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103.226</v>
      </c>
      <c r="X31" s="623"/>
    </row>
    <row r="32" spans="1:28" ht="16.5" customHeight="1">
      <c r="A32" s="540"/>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28"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28" ht="13">
      <c r="A34" s="400" t="s">
        <v>531</v>
      </c>
      <c r="C34" s="409"/>
      <c r="D34" s="501" t="s">
        <v>88</v>
      </c>
      <c r="F34" s="768"/>
      <c r="G34" s="769"/>
      <c r="H34" s="400" t="s">
        <v>89</v>
      </c>
      <c r="I34" s="447"/>
      <c r="J34" s="177" t="s">
        <v>90</v>
      </c>
      <c r="K34" s="177"/>
      <c r="L34" s="173"/>
      <c r="V34" s="178"/>
    </row>
    <row r="35" spans="1:28">
      <c r="A35" s="400" t="s">
        <v>532</v>
      </c>
      <c r="C35" s="401"/>
      <c r="F35" s="768"/>
      <c r="G35" s="769"/>
      <c r="H35" s="400"/>
      <c r="I35" s="447"/>
      <c r="J35" s="177" t="s">
        <v>94</v>
      </c>
      <c r="K35" s="177"/>
      <c r="L35" s="173"/>
      <c r="V35" s="178"/>
    </row>
    <row r="36" spans="1:28" ht="12" customHeight="1">
      <c r="A36" s="412"/>
      <c r="B36" s="413"/>
      <c r="C36" s="448"/>
      <c r="D36" s="501" t="s">
        <v>95</v>
      </c>
      <c r="F36" s="768"/>
      <c r="G36" s="769"/>
      <c r="H36" s="400" t="s">
        <v>96</v>
      </c>
      <c r="I36" s="447"/>
      <c r="J36" s="177"/>
      <c r="K36" s="177"/>
      <c r="L36" s="173"/>
      <c r="V36" s="178"/>
    </row>
    <row r="37" spans="1:28" ht="16.5">
      <c r="A37" s="393" t="s">
        <v>97</v>
      </c>
      <c r="B37" s="407"/>
      <c r="C37" s="395"/>
      <c r="D37" s="501" t="s">
        <v>98</v>
      </c>
      <c r="F37" s="88" t="s">
        <v>99</v>
      </c>
      <c r="G37" s="85"/>
      <c r="H37" s="400" t="s">
        <v>89</v>
      </c>
      <c r="I37" s="447"/>
      <c r="J37" s="177" t="s">
        <v>100</v>
      </c>
      <c r="K37" s="177"/>
      <c r="L37" s="173"/>
      <c r="V37" s="178"/>
      <c r="Y37" s="468"/>
      <c r="Z37" s="468"/>
      <c r="AA37" s="468"/>
      <c r="AB37" s="685"/>
    </row>
    <row r="38" spans="1:28"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c r="Y38" s="468"/>
      <c r="Z38" s="468"/>
      <c r="AA38" s="468"/>
      <c r="AB38" s="685"/>
    </row>
    <row r="39" spans="1:28" ht="16.25" customHeight="1">
      <c r="A39" s="412"/>
      <c r="B39" s="413"/>
      <c r="C39" s="414"/>
      <c r="D39" s="513"/>
      <c r="E39" s="413"/>
      <c r="F39" s="778" t="s">
        <v>1216</v>
      </c>
      <c r="G39" s="779"/>
      <c r="H39" s="778" t="s">
        <v>1217</v>
      </c>
      <c r="I39" s="779"/>
      <c r="J39" s="181" t="s">
        <v>105</v>
      </c>
      <c r="K39" s="181"/>
      <c r="L39" s="762" t="s">
        <v>106</v>
      </c>
      <c r="M39" s="763"/>
      <c r="N39" s="763"/>
      <c r="O39" s="763"/>
      <c r="P39" s="763"/>
      <c r="Q39" s="763"/>
      <c r="R39" s="763"/>
      <c r="S39" s="763"/>
      <c r="T39" s="763"/>
      <c r="U39" s="763"/>
      <c r="V39" s="764"/>
      <c r="Y39" s="468"/>
      <c r="Z39" s="468"/>
      <c r="AA39" s="468"/>
      <c r="AB39" s="685"/>
    </row>
    <row r="40" spans="1:28" ht="18" customHeight="1">
      <c r="Y40" s="468"/>
      <c r="Z40" s="468"/>
      <c r="AA40" s="468"/>
      <c r="AB40" s="685"/>
    </row>
    <row r="41" spans="1:28" ht="18" customHeight="1">
      <c r="Y41" s="468"/>
      <c r="Z41" s="468"/>
      <c r="AA41" s="468"/>
      <c r="AB41" s="685"/>
    </row>
    <row r="42" spans="1:28" ht="18" customHeight="1">
      <c r="Y42" s="468"/>
      <c r="Z42" s="468"/>
      <c r="AA42" s="468"/>
      <c r="AB42" s="685"/>
    </row>
    <row r="43" spans="1:28" ht="35" customHeight="1">
      <c r="Y43" s="440"/>
      <c r="Z43" s="440"/>
      <c r="AB43" s="386"/>
    </row>
    <row r="44" spans="1:28" s="460" customFormat="1" ht="17.25" customHeight="1">
      <c r="A44" s="203" t="s">
        <v>942</v>
      </c>
      <c r="B44" s="169"/>
      <c r="C44" s="203" t="s">
        <v>597</v>
      </c>
      <c r="D44" s="500"/>
      <c r="E44" s="168"/>
      <c r="F44" s="203" t="s">
        <v>936</v>
      </c>
      <c r="G44" s="169"/>
      <c r="H44" s="203" t="s">
        <v>597</v>
      </c>
      <c r="K44" s="225"/>
      <c r="L44" s="225"/>
      <c r="V44" s="226"/>
      <c r="X44" s="624"/>
    </row>
    <row r="45" spans="1:28" s="460" customFormat="1" ht="17.25" customHeight="1">
      <c r="A45" s="203" t="s">
        <v>943</v>
      </c>
      <c r="B45" s="169"/>
      <c r="C45" s="203" t="s">
        <v>947</v>
      </c>
      <c r="D45" s="500"/>
      <c r="E45" s="168"/>
      <c r="F45" s="203" t="s">
        <v>937</v>
      </c>
      <c r="G45" s="169"/>
      <c r="H45" s="203" t="s">
        <v>947</v>
      </c>
      <c r="K45" s="225"/>
      <c r="L45" s="225"/>
      <c r="V45" s="226"/>
      <c r="X45" s="624"/>
    </row>
    <row r="46" spans="1:28" s="460" customFormat="1" ht="17.25" customHeight="1">
      <c r="A46" s="203" t="s">
        <v>944</v>
      </c>
      <c r="B46" s="169"/>
      <c r="C46" s="203" t="s">
        <v>947</v>
      </c>
      <c r="D46" s="500"/>
      <c r="E46" s="168"/>
      <c r="F46" s="203" t="s">
        <v>938</v>
      </c>
      <c r="G46" s="169"/>
      <c r="H46" s="203" t="s">
        <v>597</v>
      </c>
      <c r="K46" s="225"/>
      <c r="L46" s="225"/>
      <c r="V46" s="226"/>
      <c r="X46" s="624"/>
    </row>
    <row r="47" spans="1:28" s="460" customFormat="1" ht="17.25" customHeight="1">
      <c r="A47" s="203" t="s">
        <v>945</v>
      </c>
      <c r="B47" s="169"/>
      <c r="C47" s="203" t="s">
        <v>597</v>
      </c>
      <c r="D47" s="500"/>
      <c r="E47" s="168"/>
      <c r="F47" s="203" t="s">
        <v>939</v>
      </c>
      <c r="G47" s="169"/>
      <c r="H47" s="203" t="s">
        <v>597</v>
      </c>
      <c r="K47" s="225"/>
      <c r="L47" s="225"/>
      <c r="V47" s="226"/>
      <c r="X47" s="624"/>
      <c r="AB47" s="624"/>
    </row>
    <row r="48" spans="1:28" s="460" customFormat="1" ht="17.25" customHeight="1">
      <c r="A48" s="203" t="s">
        <v>946</v>
      </c>
      <c r="B48" s="169"/>
      <c r="C48" s="203" t="s">
        <v>597</v>
      </c>
      <c r="D48" s="500"/>
      <c r="E48" s="168"/>
      <c r="F48" s="203" t="s">
        <v>941</v>
      </c>
      <c r="G48" s="169"/>
      <c r="H48" s="203" t="s">
        <v>597</v>
      </c>
      <c r="K48" s="225"/>
      <c r="L48" s="225"/>
      <c r="V48" s="226"/>
      <c r="X48" s="624"/>
      <c r="AB48" s="624"/>
    </row>
    <row r="49" spans="1:28" ht="20">
      <c r="A49" s="168"/>
      <c r="B49" s="168"/>
      <c r="C49" s="168"/>
      <c r="D49" s="500"/>
      <c r="E49" s="168"/>
      <c r="F49" s="203" t="s">
        <v>940</v>
      </c>
      <c r="H49" s="203" t="s">
        <v>597</v>
      </c>
      <c r="Y49" s="460"/>
      <c r="Z49" s="460"/>
      <c r="AA49" s="460"/>
    </row>
    <row r="50" spans="1:28" ht="20">
      <c r="A50" s="459"/>
      <c r="B50" s="435"/>
      <c r="C50" s="167"/>
      <c r="D50" s="514"/>
      <c r="X50" s="386"/>
      <c r="Y50" s="460"/>
      <c r="Z50" s="460"/>
      <c r="AA50" s="460"/>
      <c r="AB50" s="685"/>
    </row>
    <row r="51" spans="1:28" ht="20">
      <c r="A51" s="450"/>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35"/>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s="717"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17"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17"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7" s="717"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17"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17"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17"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17" customFormat="1" ht="14">
      <c r="A71" s="435"/>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7" s="717"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X72" s="632"/>
      <c r="Y72" s="386"/>
      <c r="Z72" s="386"/>
      <c r="AA72" s="386"/>
    </row>
    <row r="73" spans="1:27" s="717"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17"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17"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17"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17"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17"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17"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17"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17"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17"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17"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7FB20-091D-42BF-B3AE-2841A3E8C587}">
  <sheetPr>
    <pageSetUpPr fitToPage="1"/>
  </sheetPr>
  <dimension ref="A1:AB83"/>
  <sheetViews>
    <sheetView topLeftCell="A16" zoomScale="70" zoomScaleNormal="70" zoomScaleSheetLayoutView="115" workbookViewId="0">
      <selection activeCell="E26" sqref="E26"/>
    </sheetView>
  </sheetViews>
  <sheetFormatPr defaultColWidth="9.1796875" defaultRowHeight="12.5"/>
  <cols>
    <col min="1" max="1" width="5.6328125" style="386" customWidth="1"/>
    <col min="2" max="2" width="39.3632812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19" customWidth="1"/>
    <col min="25" max="25" width="8.90625" style="386" customWidth="1"/>
    <col min="26" max="26" width="11.6328125" style="386" bestFit="1" customWidth="1"/>
    <col min="27" max="27" width="42" style="386" bestFit="1" customWidth="1"/>
    <col min="28" max="28" width="7.90625" style="719"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18"/>
      <c r="I10" s="719"/>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1200</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19"/>
      <c r="Z18" s="386"/>
      <c r="AA18" s="386"/>
      <c r="AB18" s="719"/>
    </row>
    <row r="19" spans="1:28" s="468" customFormat="1" ht="19.25" customHeight="1">
      <c r="A19" s="540">
        <v>1</v>
      </c>
      <c r="B19" s="584" t="s">
        <v>361</v>
      </c>
      <c r="C19" s="324" t="str">
        <f>IF(D19="","",VLOOKUP(B19,Data!$B$5:$L$502,2,FALSE))</f>
        <v>WQ78290</v>
      </c>
      <c r="D19" s="485">
        <v>22</v>
      </c>
      <c r="E19" s="525" t="s">
        <v>528</v>
      </c>
      <c r="F19" s="325">
        <f>IF(D19="","",VLOOKUP(B19,Data!$B$5:$L$502,11,FALSE))</f>
        <v>4283.7299999999996</v>
      </c>
      <c r="G19" s="326">
        <f t="shared" ref="G19:G30" si="0">IF(D19&gt;0,D19*F19,"-")</f>
        <v>94242.06</v>
      </c>
      <c r="H19" s="327" t="str">
        <f>IF(D19="","",VLOOKUP(B19,Data!$B$5:$D$502,3,FALSE))</f>
        <v>C/T</v>
      </c>
      <c r="I19" s="327" t="str">
        <f>IF(D19="","",VLOOKUP(B19,Data!$B$5:$M$502,12,FALSE))</f>
        <v>Indonesia</v>
      </c>
      <c r="J19" s="356" t="s">
        <v>1201</v>
      </c>
      <c r="K19" s="325">
        <f>IF(D19="","",VLOOKUP(B19,Data!$B$5:$E$502,4,FALSE)*D19)</f>
        <v>6710</v>
      </c>
      <c r="L19" s="325">
        <f>IF(D19="","",VLOOKUP(B19,Data!$B$5:$F$502,5,FALSE)*D19)</f>
        <v>5918</v>
      </c>
      <c r="M19" s="357"/>
      <c r="N19" s="358"/>
      <c r="O19" s="359"/>
      <c r="P19" s="360"/>
      <c r="Q19" s="359"/>
      <c r="R19" s="359"/>
      <c r="S19" s="360"/>
      <c r="T19" s="361"/>
      <c r="U19" s="360"/>
      <c r="V19" s="334">
        <f>IF(D19="","",VLOOKUP(B19,Data!$B$5:$J$502,9,FALSE)*D19)</f>
        <v>33.747999999999998</v>
      </c>
      <c r="X19" s="719"/>
      <c r="Z19" s="386"/>
      <c r="AA19" s="386"/>
      <c r="AB19" s="719"/>
    </row>
    <row r="20" spans="1:28" s="468" customFormat="1" ht="19.25" customHeight="1">
      <c r="A20" s="540">
        <v>2</v>
      </c>
      <c r="B20" s="584" t="s">
        <v>40</v>
      </c>
      <c r="C20" s="324" t="str">
        <f>IF(D20="","",VLOOKUP(B20,Data!$B$5:$L$502,2,FALSE))</f>
        <v>ZJ54410</v>
      </c>
      <c r="D20" s="485">
        <v>6</v>
      </c>
      <c r="E20" s="312"/>
      <c r="F20" s="325">
        <f>IF(D20="","",VLOOKUP(B20,Data!$B$5:$L$502,11,FALSE))</f>
        <v>4657.7700000000004</v>
      </c>
      <c r="G20" s="326">
        <f t="shared" si="0"/>
        <v>27946.620000000003</v>
      </c>
      <c r="H20" s="327" t="str">
        <f>IF(D20="","",VLOOKUP(B20,Data!$B$5:$D$502,3,FALSE))</f>
        <v>C/T</v>
      </c>
      <c r="I20" s="327" t="str">
        <f>IF(D20="","",VLOOKUP(B20,Data!$B$5:$M$502,12,FALSE))</f>
        <v>Indonesia</v>
      </c>
      <c r="J20" s="356" t="s">
        <v>1201</v>
      </c>
      <c r="K20" s="325">
        <f>IF(D20="","",VLOOKUP(B20,Data!$B$5:$E$502,4,FALSE)*D20)</f>
        <v>1830</v>
      </c>
      <c r="L20" s="325">
        <f>IF(D20="","",VLOOKUP(B20,Data!$B$5:$F$502,5,FALSE)*D20)</f>
        <v>1614</v>
      </c>
      <c r="M20" s="357"/>
      <c r="N20" s="358"/>
      <c r="O20" s="359"/>
      <c r="P20" s="360"/>
      <c r="Q20" s="359"/>
      <c r="R20" s="359"/>
      <c r="S20" s="360"/>
      <c r="T20" s="361"/>
      <c r="U20" s="360"/>
      <c r="V20" s="334">
        <f>IF(D20="","",VLOOKUP(B20,Data!$B$5:$J$502,9,FALSE)*D20)</f>
        <v>9.2040000000000006</v>
      </c>
      <c r="X20" s="719"/>
      <c r="Z20" s="386"/>
      <c r="AA20" s="386"/>
      <c r="AB20" s="719"/>
    </row>
    <row r="21" spans="1:28" s="468" customFormat="1" ht="19.25" customHeight="1">
      <c r="A21" s="540">
        <v>3</v>
      </c>
      <c r="B21" s="584" t="s">
        <v>26</v>
      </c>
      <c r="C21" s="324" t="str">
        <f>IF(D21="","",VLOOKUP(B21,Data!$B$5:$L$502,2,FALSE))</f>
        <v>ZJ73730</v>
      </c>
      <c r="D21" s="485">
        <v>1</v>
      </c>
      <c r="E21" s="525" t="s">
        <v>529</v>
      </c>
      <c r="F21" s="325">
        <f>IF(D21="","",VLOOKUP(B21,Data!$B$5:$L$502,11,FALSE))</f>
        <v>2456.2800000000002</v>
      </c>
      <c r="G21" s="326">
        <f>IF(D21&gt;0,D21*F21,"-")</f>
        <v>2456.2800000000002</v>
      </c>
      <c r="H21" s="327" t="str">
        <f>IF(D21="","",VLOOKUP(B21,Data!$B$5:$D$502,3,FALSE))</f>
        <v>C/T</v>
      </c>
      <c r="I21" s="327" t="str">
        <f>IF(D21="","",VLOOKUP(B21,Data!$B$5:$M$502,12,FALSE))</f>
        <v>Indonesia</v>
      </c>
      <c r="J21" s="356" t="s">
        <v>1201</v>
      </c>
      <c r="K21" s="325">
        <f>IF(D21="","",VLOOKUP(B21,Data!$B$5:$E$502,4,FALSE)*D21)</f>
        <v>220</v>
      </c>
      <c r="L21" s="325">
        <f>IF(D21="","",VLOOKUP(B21,Data!$B$5:$F$502,5,FALSE)*D21)</f>
        <v>199</v>
      </c>
      <c r="M21" s="357"/>
      <c r="N21" s="358"/>
      <c r="O21" s="359"/>
      <c r="P21" s="360"/>
      <c r="Q21" s="359"/>
      <c r="R21" s="359"/>
      <c r="S21" s="360"/>
      <c r="T21" s="361"/>
      <c r="U21" s="360"/>
      <c r="V21" s="334">
        <f>IF(D21="","",VLOOKUP(B21,Data!$B$5:$J$502,9,FALSE)*D21)</f>
        <v>1.1850000000000001</v>
      </c>
      <c r="X21" s="720"/>
      <c r="Z21" s="386"/>
      <c r="AA21" s="386"/>
      <c r="AB21" s="720"/>
    </row>
    <row r="22" spans="1:28" s="468" customFormat="1" ht="19.25" customHeight="1">
      <c r="A22" s="540">
        <v>4</v>
      </c>
      <c r="B22" s="584" t="s">
        <v>355</v>
      </c>
      <c r="C22" s="324" t="str">
        <f>IF(D22="","",VLOOKUP(B22,Data!$B$5:$L$502,2,FALSE))</f>
        <v>ZF42500</v>
      </c>
      <c r="D22" s="485">
        <v>30</v>
      </c>
      <c r="E22" s="525"/>
      <c r="F22" s="325">
        <f>IF(D22="","",VLOOKUP(B22,Data!$B$5:$L$502,11,FALSE))</f>
        <v>2302.7199999999998</v>
      </c>
      <c r="G22" s="326">
        <f>IF(D22&gt;0,D22*F22,"-")</f>
        <v>69081.599999999991</v>
      </c>
      <c r="H22" s="327" t="str">
        <f>IF(D22="","",VLOOKUP(B22,Data!$B$5:$D$502,3,FALSE))</f>
        <v>C/T</v>
      </c>
      <c r="I22" s="327" t="str">
        <f>IF(D22="","",VLOOKUP(B22,Data!$B$5:$M$502,12,FALSE))</f>
        <v>Indonesia</v>
      </c>
      <c r="J22" s="356" t="s">
        <v>1201</v>
      </c>
      <c r="K22" s="325">
        <f>IF(D22="","",VLOOKUP(B22,Data!$B$5:$E$502,4,FALSE)*D22)</f>
        <v>8010</v>
      </c>
      <c r="L22" s="325">
        <f>IF(D22="","",VLOOKUP(B22,Data!$B$5:$F$502,5,FALSE)*D22)</f>
        <v>7260</v>
      </c>
      <c r="M22" s="357"/>
      <c r="N22" s="358"/>
      <c r="O22" s="359"/>
      <c r="P22" s="360"/>
      <c r="Q22" s="359"/>
      <c r="R22" s="359"/>
      <c r="S22" s="360"/>
      <c r="T22" s="361"/>
      <c r="U22" s="360"/>
      <c r="V22" s="334">
        <f>IF(D22="","",VLOOKUP(B22,Data!$B$5:$J$502,9,FALSE)*D22)</f>
        <v>44.64</v>
      </c>
      <c r="X22" s="720"/>
      <c r="Z22" s="386"/>
      <c r="AA22" s="386"/>
      <c r="AB22" s="720"/>
    </row>
    <row r="23" spans="1:28" s="468" customFormat="1" ht="19.25" customHeight="1">
      <c r="A23" s="540">
        <v>5</v>
      </c>
      <c r="B23" s="584" t="s">
        <v>27</v>
      </c>
      <c r="C23" s="324" t="str">
        <f>IF(D23="","",VLOOKUP(B23,Data!$B$5:$L$502,2,FALSE))</f>
        <v>ZJ73750</v>
      </c>
      <c r="D23" s="485">
        <v>2</v>
      </c>
      <c r="E23" s="312" t="s">
        <v>982</v>
      </c>
      <c r="F23" s="325">
        <f>IF(D23="","",VLOOKUP(B23,Data!$B$5:$L$502,11,FALSE))</f>
        <v>2662.91</v>
      </c>
      <c r="G23" s="326">
        <f>IF(D23&gt;0,D23*F23,"-")</f>
        <v>5325.82</v>
      </c>
      <c r="H23" s="327" t="str">
        <f>IF(D23="","",VLOOKUP(B23,Data!$B$5:$D$502,3,FALSE))</f>
        <v>C/T</v>
      </c>
      <c r="I23" s="327" t="str">
        <f>IF(D23="","",VLOOKUP(B23,Data!$B$5:$M$502,12,FALSE))</f>
        <v>Indonesia</v>
      </c>
      <c r="J23" s="356" t="s">
        <v>1201</v>
      </c>
      <c r="K23" s="325">
        <f>IF(D23="","",VLOOKUP(B23,Data!$B$5:$E$502,4,FALSE)*D23)</f>
        <v>534</v>
      </c>
      <c r="L23" s="325">
        <f>IF(D23="","",VLOOKUP(B23,Data!$B$5:$F$502,5,FALSE)*D23)</f>
        <v>484</v>
      </c>
      <c r="M23" s="357"/>
      <c r="N23" s="358"/>
      <c r="O23" s="359"/>
      <c r="P23" s="360"/>
      <c r="Q23" s="359"/>
      <c r="R23" s="359"/>
      <c r="S23" s="360"/>
      <c r="T23" s="361"/>
      <c r="U23" s="360"/>
      <c r="V23" s="334">
        <f>IF(D23="","",VLOOKUP(B23,Data!$B$5:$J$502,9,FALSE)*D23)</f>
        <v>2.976</v>
      </c>
      <c r="X23" s="719"/>
      <c r="Z23" s="386"/>
      <c r="AA23" s="386"/>
      <c r="AB23" s="719"/>
    </row>
    <row r="24" spans="1:28" s="468" customFormat="1" ht="19.25" customHeight="1">
      <c r="A24" s="540">
        <v>6</v>
      </c>
      <c r="B24" s="584" t="s">
        <v>28</v>
      </c>
      <c r="C24" s="324" t="str">
        <f>IF(D24="","",VLOOKUP(B24,Data!$B$5:$L$502,2,FALSE))</f>
        <v>ZJ73760</v>
      </c>
      <c r="D24" s="485">
        <v>6</v>
      </c>
      <c r="E24" s="525"/>
      <c r="F24" s="325">
        <f>IF(D24="","",VLOOKUP(B24,Data!$B$5:$L$502,11,FALSE))</f>
        <v>2671.97</v>
      </c>
      <c r="G24" s="326">
        <f t="shared" si="0"/>
        <v>16031.82</v>
      </c>
      <c r="H24" s="327" t="str">
        <f>IF(D24="","",VLOOKUP(B24,Data!$B$5:$D$502,3,FALSE))</f>
        <v>C/T</v>
      </c>
      <c r="I24" s="327" t="str">
        <f>IF(D24="","",VLOOKUP(B24,Data!$B$5:$M$502,12,FALSE))</f>
        <v>Indonesia</v>
      </c>
      <c r="J24" s="356" t="s">
        <v>1201</v>
      </c>
      <c r="K24" s="325">
        <f>IF(D24="","",VLOOKUP(B24,Data!$B$5:$E$502,4,FALSE)*D24)</f>
        <v>1602</v>
      </c>
      <c r="L24" s="325">
        <f>IF(D24="","",VLOOKUP(B24,Data!$B$5:$F$502,5,FALSE)*D24)</f>
        <v>1452</v>
      </c>
      <c r="M24" s="357"/>
      <c r="N24" s="358"/>
      <c r="O24" s="359"/>
      <c r="P24" s="360"/>
      <c r="Q24" s="359"/>
      <c r="R24" s="359"/>
      <c r="S24" s="360"/>
      <c r="T24" s="361"/>
      <c r="U24" s="360"/>
      <c r="V24" s="334">
        <f>IF(D24="","",VLOOKUP(B24,Data!$B$5:$J$502,9,FALSE)*D24)</f>
        <v>8.9280000000000008</v>
      </c>
      <c r="X24" s="719"/>
      <c r="Z24" s="386"/>
      <c r="AA24" s="386"/>
      <c r="AB24" s="719"/>
    </row>
    <row r="25" spans="1:28" s="468" customFormat="1" ht="19.25" customHeight="1">
      <c r="A25" s="540"/>
      <c r="B25" s="672" t="s">
        <v>1219</v>
      </c>
      <c r="C25" s="324" t="str">
        <f>IF(D25="","",VLOOKUP(B25,Data!$B$5:$L$502,2,FALSE))</f>
        <v/>
      </c>
      <c r="D25" s="381"/>
      <c r="E25" s="525"/>
      <c r="F25" s="325" t="str">
        <f>IF(D25="","",VLOOKUP(B25,Data!$B$5:$L$502,11,FALSE))</f>
        <v/>
      </c>
      <c r="G25" s="326"/>
      <c r="H25" s="327" t="str">
        <f>IF(D25="","",VLOOKUP(B25,Data!$B$5:$D$502,3,FALSE))</f>
        <v/>
      </c>
      <c r="I25" s="327" t="str">
        <f>IF(D25="","",VLOOKUP(B25,Data!$B$5:$M$502,12,FALSE))</f>
        <v/>
      </c>
      <c r="J25" s="227"/>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720"/>
      <c r="Z25" s="386"/>
      <c r="AA25" s="386"/>
      <c r="AB25" s="720"/>
    </row>
    <row r="26" spans="1:28" s="468" customFormat="1" ht="19.25" customHeight="1">
      <c r="A26" s="540">
        <v>7</v>
      </c>
      <c r="B26" s="584" t="s">
        <v>340</v>
      </c>
      <c r="C26" s="324" t="str">
        <f>IF(D26="","",VLOOKUP(B26,Data!$B$5:$L$502,2,FALSE))</f>
        <v>ZE62400</v>
      </c>
      <c r="D26" s="485">
        <v>7</v>
      </c>
      <c r="E26" s="312"/>
      <c r="F26" s="325">
        <f>IF(D26="","",VLOOKUP(B26,Data!$B$5:$L$502,11,FALSE))</f>
        <v>1704.47</v>
      </c>
      <c r="G26" s="326">
        <f>IF(D26&gt;0,D26*F26,"-")</f>
        <v>11931.29</v>
      </c>
      <c r="H26" s="327" t="str">
        <f>IF(D26="","",VLOOKUP(B26,Data!$B$5:$D$502,3,FALSE))</f>
        <v>C/T</v>
      </c>
      <c r="I26" s="327" t="str">
        <f>IF(D26="","",VLOOKUP(B26,Data!$B$5:$M$502,12,FALSE))</f>
        <v>Indonesia</v>
      </c>
      <c r="J26" s="356" t="s">
        <v>1220</v>
      </c>
      <c r="K26" s="325">
        <f>IF(D26="","",VLOOKUP(B26,Data!$B$5:$E$502,4,FALSE)*D26)</f>
        <v>1407</v>
      </c>
      <c r="L26" s="325">
        <f>IF(D26="","",VLOOKUP(B26,Data!$B$5:$F$502,5,FALSE)*D26)</f>
        <v>1267</v>
      </c>
      <c r="M26" s="357"/>
      <c r="N26" s="358"/>
      <c r="O26" s="359"/>
      <c r="P26" s="360"/>
      <c r="Q26" s="359"/>
      <c r="R26" s="359"/>
      <c r="S26" s="360"/>
      <c r="T26" s="361"/>
      <c r="U26" s="360"/>
      <c r="V26" s="334">
        <f>IF(D26="","",VLOOKUP(B26,Data!$B$5:$J$502,9,FALSE)*D26)</f>
        <v>8.0499999999999989</v>
      </c>
      <c r="X26" s="720"/>
      <c r="Z26" s="386"/>
      <c r="AA26" s="386"/>
      <c r="AB26" s="720"/>
    </row>
    <row r="27" spans="1:28" s="468" customFormat="1" ht="19.25" customHeight="1">
      <c r="A27" s="540"/>
      <c r="B27" s="584"/>
      <c r="C27" s="324" t="str">
        <f>IF(D27="","",VLOOKUP(B27,Data!$B$5:$L$502,2,FALSE))</f>
        <v/>
      </c>
      <c r="D27" s="485"/>
      <c r="E27" s="525"/>
      <c r="F27" s="325" t="str">
        <f>IF(D27="","",VLOOKUP(B27,Data!$B$5:$L$502,11,FALSE))</f>
        <v/>
      </c>
      <c r="G27" s="326" t="str">
        <f>IF(D27&gt;0,D27*F27,"-")</f>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719"/>
      <c r="Z27" s="386"/>
      <c r="AA27" s="386"/>
      <c r="AB27" s="719"/>
    </row>
    <row r="28" spans="1:28" s="468" customFormat="1" ht="19.25" customHeight="1">
      <c r="A28" s="540"/>
      <c r="B28" s="584"/>
      <c r="C28" s="324" t="str">
        <f>IF(D28="","",VLOOKUP(B28,Data!$B$5:$L$502,2,FALSE))</f>
        <v/>
      </c>
      <c r="D28" s="485"/>
      <c r="E28" s="312"/>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19"/>
      <c r="Z28" s="386"/>
      <c r="AA28" s="386"/>
      <c r="AB28" s="719"/>
    </row>
    <row r="29" spans="1:28" s="468" customFormat="1" ht="19.25" customHeight="1">
      <c r="A29" s="540"/>
      <c r="B29" s="584"/>
      <c r="C29" s="324" t="str">
        <f>IF(D29="","",VLOOKUP(B29,Data!$B$5:$L$502,2,FALSE))</f>
        <v/>
      </c>
      <c r="D29" s="485"/>
      <c r="E29" s="525"/>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719"/>
    </row>
    <row r="30" spans="1:28" s="468" customFormat="1" ht="19.25" customHeight="1">
      <c r="A30" s="540"/>
      <c r="B30" s="499"/>
      <c r="C30" s="324" t="str">
        <f>IF(D30="","",VLOOKUP(B30,Data!$B$5:$L$502,2,FALSE))</f>
        <v/>
      </c>
      <c r="D30" s="485"/>
      <c r="E30" s="525"/>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719"/>
    </row>
    <row r="31" spans="1:28" s="440" customFormat="1" ht="17.5" customHeight="1">
      <c r="A31" s="540"/>
      <c r="B31" s="784"/>
      <c r="C31" s="785"/>
      <c r="D31" s="510">
        <f>SUM(D17:D30)</f>
        <v>74</v>
      </c>
      <c r="E31" s="463"/>
      <c r="F31" s="351"/>
      <c r="G31" s="351">
        <f>SUM(G17:G30)</f>
        <v>227015.49000000002</v>
      </c>
      <c r="H31" s="462"/>
      <c r="I31" s="462"/>
      <c r="J31" s="462"/>
      <c r="K31" s="351">
        <f>SUM(K17:K30)</f>
        <v>20313</v>
      </c>
      <c r="L31" s="351">
        <f>SUM(L17:L30)</f>
        <v>18194</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108.73099999999999</v>
      </c>
      <c r="X31" s="623"/>
    </row>
    <row r="32" spans="1:28" ht="16.5" customHeight="1">
      <c r="A32" s="540"/>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28"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28" ht="13">
      <c r="A34" s="400" t="s">
        <v>531</v>
      </c>
      <c r="C34" s="409"/>
      <c r="D34" s="501" t="s">
        <v>88</v>
      </c>
      <c r="F34" s="768"/>
      <c r="G34" s="769"/>
      <c r="H34" s="400" t="s">
        <v>89</v>
      </c>
      <c r="I34" s="447"/>
      <c r="J34" s="177" t="s">
        <v>90</v>
      </c>
      <c r="K34" s="177"/>
      <c r="L34" s="173"/>
      <c r="V34" s="178"/>
    </row>
    <row r="35" spans="1:28">
      <c r="A35" s="400" t="s">
        <v>532</v>
      </c>
      <c r="C35" s="401"/>
      <c r="F35" s="768"/>
      <c r="G35" s="769"/>
      <c r="H35" s="400"/>
      <c r="I35" s="447"/>
      <c r="J35" s="177" t="s">
        <v>94</v>
      </c>
      <c r="K35" s="177"/>
      <c r="L35" s="173"/>
      <c r="V35" s="178"/>
    </row>
    <row r="36" spans="1:28" ht="12" customHeight="1">
      <c r="A36" s="412"/>
      <c r="B36" s="413"/>
      <c r="C36" s="448"/>
      <c r="D36" s="501" t="s">
        <v>95</v>
      </c>
      <c r="F36" s="768"/>
      <c r="G36" s="769"/>
      <c r="H36" s="400" t="s">
        <v>96</v>
      </c>
      <c r="I36" s="447"/>
      <c r="J36" s="177"/>
      <c r="K36" s="177"/>
      <c r="L36" s="173"/>
      <c r="V36" s="178"/>
    </row>
    <row r="37" spans="1:28" ht="16.5">
      <c r="A37" s="393" t="s">
        <v>97</v>
      </c>
      <c r="B37" s="407"/>
      <c r="C37" s="395"/>
      <c r="D37" s="501" t="s">
        <v>98</v>
      </c>
      <c r="F37" s="88" t="s">
        <v>99</v>
      </c>
      <c r="G37" s="85"/>
      <c r="H37" s="400" t="s">
        <v>89</v>
      </c>
      <c r="I37" s="447"/>
      <c r="J37" s="177" t="s">
        <v>100</v>
      </c>
      <c r="K37" s="177"/>
      <c r="L37" s="173"/>
      <c r="V37" s="178"/>
      <c r="Y37" s="468"/>
      <c r="Z37" s="468"/>
      <c r="AA37" s="468"/>
      <c r="AB37" s="685"/>
    </row>
    <row r="38" spans="1:28"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c r="Y38" s="468"/>
      <c r="Z38" s="468"/>
      <c r="AA38" s="468"/>
      <c r="AB38" s="685"/>
    </row>
    <row r="39" spans="1:28" ht="16.25" customHeight="1">
      <c r="A39" s="412"/>
      <c r="B39" s="413"/>
      <c r="C39" s="414"/>
      <c r="D39" s="513"/>
      <c r="E39" s="413"/>
      <c r="F39" s="778" t="s">
        <v>1218</v>
      </c>
      <c r="G39" s="779"/>
      <c r="H39" s="778" t="s">
        <v>1221</v>
      </c>
      <c r="I39" s="779"/>
      <c r="J39" s="181" t="s">
        <v>105</v>
      </c>
      <c r="K39" s="181"/>
      <c r="L39" s="762" t="s">
        <v>106</v>
      </c>
      <c r="M39" s="763"/>
      <c r="N39" s="763"/>
      <c r="O39" s="763"/>
      <c r="P39" s="763"/>
      <c r="Q39" s="763"/>
      <c r="R39" s="763"/>
      <c r="S39" s="763"/>
      <c r="T39" s="763"/>
      <c r="U39" s="763"/>
      <c r="V39" s="764"/>
      <c r="Y39" s="468"/>
      <c r="Z39" s="468"/>
      <c r="AA39" s="468"/>
      <c r="AB39" s="685"/>
    </row>
    <row r="40" spans="1:28" ht="18" customHeight="1">
      <c r="Y40" s="468"/>
      <c r="Z40" s="468"/>
      <c r="AA40" s="468"/>
      <c r="AB40" s="685"/>
    </row>
    <row r="41" spans="1:28" ht="18" customHeight="1">
      <c r="Y41" s="468"/>
      <c r="Z41" s="468"/>
      <c r="AA41" s="468"/>
      <c r="AB41" s="685"/>
    </row>
    <row r="42" spans="1:28" ht="18" customHeight="1">
      <c r="Y42" s="468"/>
      <c r="Z42" s="468"/>
      <c r="AA42" s="468"/>
      <c r="AB42" s="685"/>
    </row>
    <row r="43" spans="1:28" ht="35" customHeight="1">
      <c r="Y43" s="440"/>
      <c r="Z43" s="440"/>
      <c r="AB43" s="386"/>
    </row>
    <row r="44" spans="1:28" s="460" customFormat="1" ht="17.25" customHeight="1">
      <c r="A44" s="203" t="s">
        <v>942</v>
      </c>
      <c r="B44" s="169"/>
      <c r="C44" s="203" t="s">
        <v>597</v>
      </c>
      <c r="D44" s="500"/>
      <c r="E44" s="168"/>
      <c r="F44" s="203" t="s">
        <v>936</v>
      </c>
      <c r="G44" s="169"/>
      <c r="H44" s="203" t="s">
        <v>597</v>
      </c>
      <c r="K44" s="225"/>
      <c r="L44" s="225"/>
      <c r="V44" s="226"/>
      <c r="X44" s="624"/>
    </row>
    <row r="45" spans="1:28" s="460" customFormat="1" ht="17.25" customHeight="1">
      <c r="A45" s="203" t="s">
        <v>943</v>
      </c>
      <c r="B45" s="169"/>
      <c r="C45" s="203" t="s">
        <v>947</v>
      </c>
      <c r="D45" s="500"/>
      <c r="E45" s="168"/>
      <c r="F45" s="203" t="s">
        <v>937</v>
      </c>
      <c r="G45" s="169"/>
      <c r="H45" s="203" t="s">
        <v>947</v>
      </c>
      <c r="K45" s="225"/>
      <c r="L45" s="225"/>
      <c r="V45" s="226"/>
      <c r="X45" s="624"/>
    </row>
    <row r="46" spans="1:28" s="460" customFormat="1" ht="17.25" customHeight="1">
      <c r="A46" s="203" t="s">
        <v>944</v>
      </c>
      <c r="B46" s="169"/>
      <c r="C46" s="203" t="s">
        <v>947</v>
      </c>
      <c r="D46" s="500"/>
      <c r="E46" s="168"/>
      <c r="F46" s="203" t="s">
        <v>938</v>
      </c>
      <c r="G46" s="169"/>
      <c r="H46" s="203" t="s">
        <v>597</v>
      </c>
      <c r="K46" s="225"/>
      <c r="L46" s="225"/>
      <c r="V46" s="226"/>
      <c r="X46" s="624"/>
    </row>
    <row r="47" spans="1:28" s="460" customFormat="1" ht="17.25" customHeight="1">
      <c r="A47" s="203" t="s">
        <v>945</v>
      </c>
      <c r="B47" s="169"/>
      <c r="C47" s="203" t="s">
        <v>597</v>
      </c>
      <c r="D47" s="500"/>
      <c r="E47" s="168"/>
      <c r="F47" s="203" t="s">
        <v>939</v>
      </c>
      <c r="G47" s="169"/>
      <c r="H47" s="203" t="s">
        <v>597</v>
      </c>
      <c r="K47" s="225"/>
      <c r="L47" s="225"/>
      <c r="V47" s="226"/>
      <c r="X47" s="624"/>
      <c r="AB47" s="624"/>
    </row>
    <row r="48" spans="1:28" s="460" customFormat="1" ht="17.25" customHeight="1">
      <c r="A48" s="203" t="s">
        <v>946</v>
      </c>
      <c r="B48" s="169"/>
      <c r="C48" s="203" t="s">
        <v>597</v>
      </c>
      <c r="D48" s="500"/>
      <c r="E48" s="168"/>
      <c r="F48" s="203" t="s">
        <v>941</v>
      </c>
      <c r="G48" s="169"/>
      <c r="H48" s="203" t="s">
        <v>597</v>
      </c>
      <c r="K48" s="225"/>
      <c r="L48" s="225"/>
      <c r="V48" s="226"/>
      <c r="X48" s="624"/>
      <c r="AB48" s="624"/>
    </row>
    <row r="49" spans="1:28" ht="20">
      <c r="A49" s="168"/>
      <c r="B49" s="168"/>
      <c r="C49" s="168"/>
      <c r="D49" s="500"/>
      <c r="E49" s="168"/>
      <c r="F49" s="203" t="s">
        <v>940</v>
      </c>
      <c r="H49" s="203" t="s">
        <v>597</v>
      </c>
      <c r="Y49" s="460"/>
      <c r="Z49" s="460"/>
      <c r="AA49" s="460"/>
    </row>
    <row r="50" spans="1:28" ht="20">
      <c r="A50" s="459"/>
      <c r="B50" s="435"/>
      <c r="C50" s="167"/>
      <c r="D50" s="514"/>
      <c r="X50" s="386"/>
      <c r="Y50" s="460"/>
      <c r="Z50" s="460"/>
      <c r="AA50" s="460"/>
      <c r="AB50" s="685"/>
    </row>
    <row r="51" spans="1:28" ht="20">
      <c r="A51" s="450"/>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35"/>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s="719"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19"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19"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7" s="719"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19"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19"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19"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19" customFormat="1" ht="14">
      <c r="A71" s="435"/>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7" s="719"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X72" s="632"/>
      <c r="Y72" s="386"/>
      <c r="Z72" s="386"/>
      <c r="AA72" s="386"/>
    </row>
    <row r="73" spans="1:27" s="719"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19"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19"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19"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19"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19"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19"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19"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19"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19"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19"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2CBD6-47AA-4970-B392-348804C94F20}">
  <sheetPr>
    <pageSetUpPr fitToPage="1"/>
  </sheetPr>
  <dimension ref="A1:AB79"/>
  <sheetViews>
    <sheetView zoomScale="70" zoomScaleNormal="70" zoomScaleSheetLayoutView="115" workbookViewId="0">
      <selection activeCell="J19" sqref="J19"/>
    </sheetView>
  </sheetViews>
  <sheetFormatPr defaultColWidth="9.1796875" defaultRowHeight="12.5"/>
  <cols>
    <col min="1" max="1" width="5.6328125" style="386" customWidth="1"/>
    <col min="2" max="2" width="41.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19" customWidth="1"/>
    <col min="25" max="25" width="8.90625" style="386" customWidth="1"/>
    <col min="26" max="26" width="11.6328125" style="386" bestFit="1" customWidth="1"/>
    <col min="27" max="27" width="42" style="386" bestFit="1" customWidth="1"/>
    <col min="28" max="28" width="7.90625" style="719"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18"/>
      <c r="I10" s="719"/>
      <c r="J10" s="408"/>
      <c r="K10" s="173"/>
      <c r="L10" s="177"/>
      <c r="N10" s="401"/>
      <c r="V10" s="178"/>
    </row>
    <row r="11" spans="1:22" ht="13">
      <c r="A11" s="400" t="s">
        <v>535</v>
      </c>
      <c r="B11" s="386" t="s">
        <v>1226</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1223</v>
      </c>
      <c r="C18" s="324" t="str">
        <f>IF(D18="","",VLOOKUP(B18,Data!$B$5:$L$502,2,FALSE))</f>
        <v/>
      </c>
      <c r="D18" s="381"/>
      <c r="E18" s="312"/>
      <c r="F18" s="325" t="str">
        <f>IF(D18="","",VLOOKUP(B18,Data!$B$5:$L$502,11,FALSE))</f>
        <v/>
      </c>
      <c r="G18" s="326" t="str">
        <f t="shared" ref="G18:G26" si="0">IF(D18&gt;0,D18*F18,"-")</f>
        <v>-</v>
      </c>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19"/>
      <c r="Z18" s="386"/>
      <c r="AA18" s="386"/>
      <c r="AB18" s="719"/>
    </row>
    <row r="19" spans="1:28" s="468" customFormat="1" ht="19.25" customHeight="1">
      <c r="A19" s="540"/>
      <c r="B19" s="686" t="s">
        <v>1224</v>
      </c>
      <c r="C19" s="324"/>
      <c r="D19" s="381">
        <v>1</v>
      </c>
      <c r="E19" s="312"/>
      <c r="F19" s="325">
        <v>4352.4399999999996</v>
      </c>
      <c r="G19" s="326">
        <f t="shared" si="0"/>
        <v>4352.4399999999996</v>
      </c>
      <c r="H19" s="327" t="s">
        <v>192</v>
      </c>
      <c r="I19" s="327" t="s">
        <v>193</v>
      </c>
      <c r="J19" s="227"/>
      <c r="K19" s="325">
        <v>270</v>
      </c>
      <c r="L19" s="325">
        <v>247</v>
      </c>
      <c r="M19" s="228"/>
      <c r="N19" s="295"/>
      <c r="O19" s="296"/>
      <c r="P19" s="229"/>
      <c r="Q19" s="296"/>
      <c r="R19" s="296"/>
      <c r="S19" s="229"/>
      <c r="T19" s="297"/>
      <c r="U19" s="229"/>
      <c r="V19" s="334">
        <v>1.488</v>
      </c>
      <c r="X19" s="720"/>
      <c r="Z19" s="386"/>
      <c r="AA19" s="386"/>
      <c r="AB19" s="720"/>
    </row>
    <row r="20" spans="1:28" s="468" customFormat="1" ht="19.25" customHeight="1">
      <c r="A20" s="540"/>
      <c r="B20" s="686" t="s">
        <v>1225</v>
      </c>
      <c r="C20" s="324" t="str">
        <f>IF(D20="","",VLOOKUP(B20,Data!$B$5:$L$502,2,FALSE))</f>
        <v/>
      </c>
      <c r="D20" s="381"/>
      <c r="E20" s="525"/>
      <c r="F20" s="325" t="str">
        <f>IF(D20="","",VLOOKUP(B20,Data!$B$5:$L$502,11,FALSE))</f>
        <v/>
      </c>
      <c r="G20" s="326" t="str">
        <f t="shared" si="0"/>
        <v>-</v>
      </c>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719"/>
      <c r="Z20" s="386"/>
      <c r="AA20" s="386"/>
      <c r="AB20" s="719"/>
    </row>
    <row r="21" spans="1:28" s="468" customFormat="1" ht="19.25" customHeight="1">
      <c r="A21" s="540"/>
      <c r="B21" s="584"/>
      <c r="C21" s="324" t="str">
        <f>IF(D21="","",VLOOKUP(B21,Data!$B$5:$L$502,2,FALSE))</f>
        <v/>
      </c>
      <c r="D21" s="485"/>
      <c r="E21" s="312"/>
      <c r="F21" s="325" t="str">
        <f>IF(D21="","",VLOOKUP(B21,Data!$B$5:$L$502,11,FALSE))</f>
        <v/>
      </c>
      <c r="G21" s="326" t="str">
        <f t="shared" si="0"/>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719"/>
      <c r="Z21" s="386"/>
      <c r="AA21" s="386"/>
      <c r="AB21" s="719"/>
    </row>
    <row r="22" spans="1:28" s="468" customFormat="1" ht="19.25" customHeight="1">
      <c r="A22" s="540"/>
      <c r="B22" s="584"/>
      <c r="C22" s="324" t="str">
        <f>IF(D22="","",VLOOKUP(B22,Data!$B$5:$L$502,2,FALSE))</f>
        <v/>
      </c>
      <c r="D22" s="485"/>
      <c r="E22" s="312"/>
      <c r="F22" s="325" t="str">
        <f>IF(D22="","",VLOOKUP(B22,Data!$B$5:$L$502,11,FALSE))</f>
        <v/>
      </c>
      <c r="G22" s="326" t="str">
        <f t="shared" si="0"/>
        <v>-</v>
      </c>
      <c r="H22" s="327" t="str">
        <f>IF(D22="","",VLOOKUP(B22,Data!$B$5:$D$502,3,FALSE))</f>
        <v/>
      </c>
      <c r="I22" s="327" t="str">
        <f>IF(D22="","",VLOOKUP(B22,Data!$B$5:$M$502,12,FALSE))</f>
        <v/>
      </c>
      <c r="J22" s="356"/>
      <c r="K22" s="325" t="str">
        <f>IF(D22="","",VLOOKUP(B22,Data!$B$5:$E$502,4,FALSE)*D22)</f>
        <v/>
      </c>
      <c r="L22" s="325" t="str">
        <f>IF(D22="","",VLOOKUP(B22,Data!$B$5:$F$502,5,FALSE)*D22)</f>
        <v/>
      </c>
      <c r="M22" s="357"/>
      <c r="N22" s="358"/>
      <c r="O22" s="359"/>
      <c r="P22" s="360"/>
      <c r="Q22" s="359"/>
      <c r="R22" s="359"/>
      <c r="S22" s="360"/>
      <c r="T22" s="361"/>
      <c r="U22" s="360"/>
      <c r="V22" s="334" t="str">
        <f>IF(D22="","",VLOOKUP(B22,Data!$B$5:$J$502,9,FALSE)*D22)</f>
        <v/>
      </c>
      <c r="X22" s="719"/>
      <c r="Z22" s="386"/>
      <c r="AA22" s="386"/>
      <c r="AB22" s="719"/>
    </row>
    <row r="23" spans="1:28" s="468" customFormat="1" ht="19.25" customHeight="1">
      <c r="A23" s="540"/>
      <c r="B23" s="584"/>
      <c r="C23" s="324" t="str">
        <f>IF(D23="","",VLOOKUP(B23,Data!$B$5:$L$502,2,FALSE))</f>
        <v/>
      </c>
      <c r="D23" s="485"/>
      <c r="E23" s="312"/>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720"/>
      <c r="Z23" s="386"/>
      <c r="AA23" s="386"/>
      <c r="AB23" s="720"/>
    </row>
    <row r="24" spans="1:28" s="468" customFormat="1" ht="19.25" customHeight="1">
      <c r="A24" s="540"/>
      <c r="B24" s="584"/>
      <c r="C24" s="324" t="str">
        <f>IF(D24="","",VLOOKUP(B24,Data!$B$5:$L$502,2,FALSE))</f>
        <v/>
      </c>
      <c r="D24" s="485"/>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719"/>
      <c r="Z24" s="386"/>
      <c r="AA24" s="386"/>
      <c r="AB24" s="719"/>
    </row>
    <row r="25" spans="1:28" s="468" customFormat="1" ht="19.25" customHeight="1">
      <c r="A25" s="540"/>
      <c r="B25" s="721" t="s">
        <v>902</v>
      </c>
      <c r="C25" s="324" t="str">
        <f>IF(D25="","",VLOOKUP(B25,Data!$B$5:$L$502,2,FALSE))</f>
        <v/>
      </c>
      <c r="D25" s="485"/>
      <c r="E25" s="525"/>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719"/>
    </row>
    <row r="26" spans="1:28" s="468" customFormat="1" ht="19.25" customHeight="1">
      <c r="A26" s="540"/>
      <c r="B26" s="722" t="s">
        <v>1222</v>
      </c>
      <c r="C26" s="324" t="str">
        <f>IF(D26="","",VLOOKUP(B26,Data!$B$5:$L$502,2,FALSE))</f>
        <v/>
      </c>
      <c r="D26" s="485"/>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719"/>
    </row>
    <row r="27" spans="1:28" s="440" customFormat="1" ht="17.5" customHeight="1">
      <c r="A27" s="540"/>
      <c r="B27" s="784"/>
      <c r="C27" s="785"/>
      <c r="D27" s="510">
        <f>SUM(D17:D26)</f>
        <v>1</v>
      </c>
      <c r="E27" s="463"/>
      <c r="F27" s="351"/>
      <c r="G27" s="351">
        <f>SUM(G17:G26)</f>
        <v>4352.4399999999996</v>
      </c>
      <c r="H27" s="462"/>
      <c r="I27" s="462"/>
      <c r="J27" s="462"/>
      <c r="K27" s="351">
        <f>SUM(K17:K26)</f>
        <v>270</v>
      </c>
      <c r="L27" s="351">
        <f>SUM(L17:L26)</f>
        <v>247</v>
      </c>
      <c r="M27" s="351">
        <f>SUM(M18:M26)</f>
        <v>0</v>
      </c>
      <c r="N27" s="351" t="e">
        <f>SUM(#REF!)</f>
        <v>#REF!</v>
      </c>
      <c r="O27" s="351">
        <f>SUM(O18:O26)</f>
        <v>0</v>
      </c>
      <c r="P27" s="351">
        <f>SUM(P18:P26)</f>
        <v>0</v>
      </c>
      <c r="Q27" s="351" t="e">
        <f>SUM(#REF!)</f>
        <v>#REF!</v>
      </c>
      <c r="R27" s="351">
        <f>SUM(R18:R26)</f>
        <v>0</v>
      </c>
      <c r="S27" s="351">
        <f>SUM(S18:S26)</f>
        <v>0</v>
      </c>
      <c r="T27" s="351"/>
      <c r="U27" s="351">
        <f>SUM(U18:U26)</f>
        <v>0</v>
      </c>
      <c r="V27" s="354">
        <f>SUM(V17:V26)</f>
        <v>1.488</v>
      </c>
      <c r="X27" s="623"/>
    </row>
    <row r="28" spans="1:28" ht="16.5" customHeight="1">
      <c r="A28" s="540"/>
      <c r="B28" s="786"/>
      <c r="C28" s="787"/>
      <c r="D28" s="511"/>
      <c r="E28" s="412"/>
      <c r="F28" s="183" t="s">
        <v>821</v>
      </c>
      <c r="G28" s="180"/>
      <c r="H28" s="442"/>
      <c r="I28" s="442"/>
      <c r="J28" s="442"/>
      <c r="K28" s="184"/>
      <c r="L28" s="180"/>
      <c r="M28" s="414"/>
      <c r="N28" s="413"/>
      <c r="O28" s="413"/>
      <c r="P28" s="413"/>
      <c r="Q28" s="413"/>
      <c r="R28" s="413"/>
      <c r="S28" s="413"/>
      <c r="T28" s="414"/>
      <c r="U28" s="414"/>
      <c r="V28" s="182"/>
    </row>
    <row r="29" spans="1:28" ht="13">
      <c r="A29" s="393" t="s">
        <v>530</v>
      </c>
      <c r="B29" s="394"/>
      <c r="C29" s="444"/>
      <c r="D29" s="512" t="s">
        <v>538</v>
      </c>
      <c r="E29" s="407"/>
      <c r="F29" s="80" t="s">
        <v>83</v>
      </c>
      <c r="G29" s="84"/>
      <c r="H29" s="423" t="s">
        <v>84</v>
      </c>
      <c r="I29" s="446"/>
      <c r="J29" s="175" t="s">
        <v>85</v>
      </c>
      <c r="K29" s="175"/>
      <c r="L29" s="765" t="s">
        <v>86</v>
      </c>
      <c r="M29" s="766"/>
      <c r="N29" s="766"/>
      <c r="O29" s="766"/>
      <c r="P29" s="766"/>
      <c r="Q29" s="766"/>
      <c r="R29" s="766"/>
      <c r="S29" s="766"/>
      <c r="T29" s="766"/>
      <c r="U29" s="766"/>
      <c r="V29" s="767"/>
    </row>
    <row r="30" spans="1:28" ht="13">
      <c r="A30" s="400" t="s">
        <v>531</v>
      </c>
      <c r="C30" s="409"/>
      <c r="D30" s="501" t="s">
        <v>88</v>
      </c>
      <c r="F30" s="768"/>
      <c r="G30" s="769"/>
      <c r="H30" s="400" t="s">
        <v>89</v>
      </c>
      <c r="I30" s="447"/>
      <c r="J30" s="177" t="s">
        <v>90</v>
      </c>
      <c r="K30" s="177"/>
      <c r="L30" s="173"/>
      <c r="V30" s="178"/>
    </row>
    <row r="31" spans="1:28">
      <c r="A31" s="400" t="s">
        <v>532</v>
      </c>
      <c r="C31" s="401"/>
      <c r="F31" s="768"/>
      <c r="G31" s="769"/>
      <c r="H31" s="400"/>
      <c r="I31" s="447"/>
      <c r="J31" s="177" t="s">
        <v>94</v>
      </c>
      <c r="K31" s="177"/>
      <c r="L31" s="173"/>
      <c r="V31" s="178"/>
    </row>
    <row r="32" spans="1:28" ht="12" customHeight="1">
      <c r="A32" s="412"/>
      <c r="B32" s="413"/>
      <c r="C32" s="448"/>
      <c r="D32" s="501" t="s">
        <v>95</v>
      </c>
      <c r="F32" s="768"/>
      <c r="G32" s="769"/>
      <c r="H32" s="400" t="s">
        <v>96</v>
      </c>
      <c r="I32" s="447"/>
      <c r="J32" s="177"/>
      <c r="K32" s="177"/>
      <c r="L32" s="173"/>
      <c r="V32" s="178"/>
    </row>
    <row r="33" spans="1:28" ht="16.5">
      <c r="A33" s="393" t="s">
        <v>97</v>
      </c>
      <c r="B33" s="407"/>
      <c r="C33" s="395"/>
      <c r="D33" s="501" t="s">
        <v>98</v>
      </c>
      <c r="F33" s="88" t="s">
        <v>99</v>
      </c>
      <c r="G33" s="85"/>
      <c r="H33" s="400" t="s">
        <v>89</v>
      </c>
      <c r="I33" s="447"/>
      <c r="J33" s="177" t="s">
        <v>100</v>
      </c>
      <c r="K33" s="177"/>
      <c r="L33" s="173"/>
      <c r="V33" s="178"/>
      <c r="Y33" s="468"/>
      <c r="Z33" s="468"/>
      <c r="AA33" s="468"/>
      <c r="AB33" s="685"/>
    </row>
    <row r="34" spans="1:28" ht="14.25" customHeight="1">
      <c r="A34" s="400" t="s">
        <v>546</v>
      </c>
      <c r="C34" s="401"/>
      <c r="D34" s="501" t="s">
        <v>101</v>
      </c>
      <c r="F34" s="89"/>
      <c r="G34" s="187"/>
      <c r="H34" s="400" t="s">
        <v>102</v>
      </c>
      <c r="I34" s="447"/>
      <c r="J34" s="177" t="s">
        <v>533</v>
      </c>
      <c r="K34" s="177"/>
      <c r="L34" s="770" t="s">
        <v>104</v>
      </c>
      <c r="M34" s="771"/>
      <c r="N34" s="771"/>
      <c r="O34" s="771"/>
      <c r="P34" s="771"/>
      <c r="Q34" s="771"/>
      <c r="R34" s="771"/>
      <c r="S34" s="771"/>
      <c r="T34" s="771"/>
      <c r="U34" s="771"/>
      <c r="V34" s="772"/>
      <c r="Y34" s="468"/>
      <c r="Z34" s="468"/>
      <c r="AA34" s="468"/>
      <c r="AB34" s="685"/>
    </row>
    <row r="35" spans="1:28" ht="16.25" customHeight="1">
      <c r="A35" s="412"/>
      <c r="B35" s="413"/>
      <c r="C35" s="414"/>
      <c r="D35" s="513"/>
      <c r="E35" s="413"/>
      <c r="F35" s="778" t="s">
        <v>1218</v>
      </c>
      <c r="G35" s="779"/>
      <c r="H35" s="778" t="s">
        <v>1221</v>
      </c>
      <c r="I35" s="779"/>
      <c r="J35" s="181" t="s">
        <v>105</v>
      </c>
      <c r="K35" s="181"/>
      <c r="L35" s="762" t="s">
        <v>106</v>
      </c>
      <c r="M35" s="763"/>
      <c r="N35" s="763"/>
      <c r="O35" s="763"/>
      <c r="P35" s="763"/>
      <c r="Q35" s="763"/>
      <c r="R35" s="763"/>
      <c r="S35" s="763"/>
      <c r="T35" s="763"/>
      <c r="U35" s="763"/>
      <c r="V35" s="764"/>
      <c r="Y35" s="468"/>
      <c r="Z35" s="468"/>
      <c r="AA35" s="468"/>
      <c r="AB35" s="685"/>
    </row>
    <row r="36" spans="1:28" ht="18" customHeight="1">
      <c r="Y36" s="468"/>
      <c r="Z36" s="468"/>
      <c r="AA36" s="468"/>
      <c r="AB36" s="685"/>
    </row>
    <row r="37" spans="1:28" ht="18" customHeight="1">
      <c r="Y37" s="468"/>
      <c r="Z37" s="468"/>
      <c r="AA37" s="468"/>
      <c r="AB37" s="685"/>
    </row>
    <row r="38" spans="1:28" ht="18" customHeight="1">
      <c r="Y38" s="468"/>
      <c r="Z38" s="468"/>
      <c r="AA38" s="468"/>
      <c r="AB38" s="685"/>
    </row>
    <row r="39" spans="1:28" ht="35" customHeight="1">
      <c r="Y39" s="440"/>
      <c r="Z39" s="440"/>
      <c r="AB39" s="386"/>
    </row>
    <row r="40" spans="1:28" s="460" customFormat="1" ht="17.25" customHeight="1">
      <c r="A40" s="203" t="s">
        <v>942</v>
      </c>
      <c r="B40" s="169"/>
      <c r="C40" s="203" t="s">
        <v>597</v>
      </c>
      <c r="D40" s="500"/>
      <c r="E40" s="168"/>
      <c r="F40" s="203" t="s">
        <v>936</v>
      </c>
      <c r="G40" s="169"/>
      <c r="H40" s="203" t="s">
        <v>597</v>
      </c>
      <c r="K40" s="225"/>
      <c r="L40" s="225"/>
      <c r="V40" s="226"/>
      <c r="X40" s="624"/>
    </row>
    <row r="41" spans="1:28" s="460" customFormat="1" ht="17.25" customHeight="1">
      <c r="A41" s="203" t="s">
        <v>943</v>
      </c>
      <c r="B41" s="169"/>
      <c r="C41" s="203" t="s">
        <v>947</v>
      </c>
      <c r="D41" s="500"/>
      <c r="E41" s="168"/>
      <c r="F41" s="203" t="s">
        <v>937</v>
      </c>
      <c r="G41" s="169"/>
      <c r="H41" s="203" t="s">
        <v>947</v>
      </c>
      <c r="K41" s="225"/>
      <c r="L41" s="225"/>
      <c r="V41" s="226"/>
      <c r="X41" s="624"/>
    </row>
    <row r="42" spans="1:28" s="460" customFormat="1" ht="17.25" customHeight="1">
      <c r="A42" s="203" t="s">
        <v>944</v>
      </c>
      <c r="B42" s="169"/>
      <c r="C42" s="203" t="s">
        <v>947</v>
      </c>
      <c r="D42" s="500"/>
      <c r="E42" s="168"/>
      <c r="F42" s="203" t="s">
        <v>938</v>
      </c>
      <c r="G42" s="169"/>
      <c r="H42" s="203" t="s">
        <v>597</v>
      </c>
      <c r="K42" s="225"/>
      <c r="L42" s="225"/>
      <c r="V42" s="226"/>
      <c r="X42" s="624"/>
    </row>
    <row r="43" spans="1:28" s="460" customFormat="1" ht="17.25" customHeight="1">
      <c r="A43" s="203" t="s">
        <v>945</v>
      </c>
      <c r="B43" s="169"/>
      <c r="C43" s="203" t="s">
        <v>597</v>
      </c>
      <c r="D43" s="500"/>
      <c r="E43" s="168"/>
      <c r="F43" s="203" t="s">
        <v>939</v>
      </c>
      <c r="G43" s="169"/>
      <c r="H43" s="203" t="s">
        <v>597</v>
      </c>
      <c r="K43" s="225"/>
      <c r="L43" s="225"/>
      <c r="V43" s="226"/>
      <c r="X43" s="624"/>
      <c r="AB43" s="624"/>
    </row>
    <row r="44" spans="1:28" s="460" customFormat="1" ht="17.25" customHeight="1">
      <c r="A44" s="203" t="s">
        <v>946</v>
      </c>
      <c r="B44" s="169"/>
      <c r="C44" s="203" t="s">
        <v>597</v>
      </c>
      <c r="D44" s="500"/>
      <c r="E44" s="168"/>
      <c r="F44" s="203" t="s">
        <v>941</v>
      </c>
      <c r="G44" s="169"/>
      <c r="H44" s="203" t="s">
        <v>597</v>
      </c>
      <c r="K44" s="225"/>
      <c r="L44" s="225"/>
      <c r="V44" s="226"/>
      <c r="X44" s="624"/>
      <c r="AB44" s="624"/>
    </row>
    <row r="45" spans="1:28" ht="20">
      <c r="A45" s="168"/>
      <c r="B45" s="168"/>
      <c r="C45" s="168"/>
      <c r="D45" s="500"/>
      <c r="E45" s="168"/>
      <c r="F45" s="203" t="s">
        <v>940</v>
      </c>
      <c r="H45" s="203" t="s">
        <v>597</v>
      </c>
      <c r="Y45" s="460"/>
      <c r="Z45" s="460"/>
      <c r="AA45" s="460"/>
    </row>
    <row r="46" spans="1:28" ht="20">
      <c r="A46" s="459"/>
      <c r="B46" s="435"/>
      <c r="C46" s="167"/>
      <c r="D46" s="514"/>
      <c r="X46" s="386"/>
      <c r="Y46" s="460"/>
      <c r="Z46" s="460"/>
      <c r="AA46" s="460"/>
      <c r="AB46" s="685"/>
    </row>
    <row r="47" spans="1:28" ht="20">
      <c r="A47" s="450"/>
      <c r="B47" s="435"/>
      <c r="C47" s="167"/>
      <c r="D47" s="514"/>
      <c r="X47" s="386"/>
      <c r="Y47" s="460"/>
      <c r="Z47" s="460"/>
      <c r="AA47" s="460"/>
      <c r="AB47" s="685"/>
    </row>
    <row r="48" spans="1:28" ht="20">
      <c r="A48" s="452"/>
      <c r="B48" s="435"/>
      <c r="C48" s="167"/>
      <c r="D48" s="514"/>
      <c r="X48" s="386"/>
      <c r="Y48" s="460"/>
      <c r="Z48" s="460"/>
      <c r="AA48" s="460"/>
      <c r="AB48" s="685"/>
    </row>
    <row r="49" spans="1:28" ht="20">
      <c r="A49" s="452"/>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35"/>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s="719" customFormat="1" ht="20">
      <c r="A60" s="452"/>
      <c r="B60" s="435"/>
      <c r="C60" s="167"/>
      <c r="D60" s="514"/>
      <c r="E60" s="386"/>
      <c r="F60" s="169"/>
      <c r="G60" s="169"/>
      <c r="H60" s="386"/>
      <c r="I60" s="386"/>
      <c r="J60" s="386"/>
      <c r="K60" s="169"/>
      <c r="L60" s="169"/>
      <c r="M60" s="386"/>
      <c r="N60" s="386"/>
      <c r="O60" s="386"/>
      <c r="P60" s="386"/>
      <c r="Q60" s="386"/>
      <c r="R60" s="386"/>
      <c r="S60" s="386"/>
      <c r="T60" s="386"/>
      <c r="U60" s="386"/>
      <c r="V60" s="170"/>
      <c r="W60" s="386"/>
      <c r="X60" s="386"/>
      <c r="Y60" s="460"/>
      <c r="Z60" s="460"/>
      <c r="AA60" s="460"/>
    </row>
    <row r="61" spans="1:28" s="719" customFormat="1" ht="20">
      <c r="A61" s="452"/>
      <c r="B61" s="435"/>
      <c r="C61" s="167"/>
      <c r="D61" s="514"/>
      <c r="E61" s="386"/>
      <c r="F61" s="169"/>
      <c r="G61" s="169"/>
      <c r="H61" s="386"/>
      <c r="I61" s="386"/>
      <c r="J61" s="386"/>
      <c r="K61" s="169"/>
      <c r="L61" s="169"/>
      <c r="M61" s="386"/>
      <c r="N61" s="386"/>
      <c r="O61" s="386"/>
      <c r="P61" s="386"/>
      <c r="Q61" s="386"/>
      <c r="R61" s="386"/>
      <c r="S61" s="386"/>
      <c r="T61" s="386"/>
      <c r="U61" s="386"/>
      <c r="V61" s="170"/>
      <c r="W61" s="386"/>
      <c r="X61" s="386"/>
      <c r="Y61" s="460"/>
      <c r="Z61" s="460"/>
      <c r="AA61" s="460"/>
    </row>
    <row r="62" spans="1:28" s="719"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19" customFormat="1" ht="14">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386"/>
      <c r="Z63" s="386"/>
      <c r="AA63" s="386"/>
    </row>
    <row r="64" spans="1:28" s="719" customFormat="1" ht="14">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386"/>
      <c r="Z64" s="386"/>
      <c r="AA64" s="386"/>
    </row>
    <row r="65" spans="1:27" s="719"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19"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19" customFormat="1" ht="14">
      <c r="A67" s="435"/>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19" customFormat="1" ht="14">
      <c r="A68" s="386"/>
      <c r="B68" s="435"/>
      <c r="C68" s="167"/>
      <c r="D68" s="514"/>
      <c r="E68" s="386"/>
      <c r="F68" s="169"/>
      <c r="G68" s="169"/>
      <c r="H68" s="386"/>
      <c r="I68" s="386"/>
      <c r="J68" s="386"/>
      <c r="K68" s="169"/>
      <c r="L68" s="169"/>
      <c r="M68" s="386"/>
      <c r="N68" s="386"/>
      <c r="O68" s="386"/>
      <c r="P68" s="386"/>
      <c r="Q68" s="386"/>
      <c r="R68" s="386"/>
      <c r="S68" s="386"/>
      <c r="T68" s="386"/>
      <c r="U68" s="386"/>
      <c r="V68" s="170"/>
      <c r="W68" s="386"/>
      <c r="X68" s="632"/>
      <c r="Y68" s="386"/>
      <c r="Z68" s="386"/>
      <c r="AA68" s="386"/>
    </row>
    <row r="69" spans="1:27" s="719" customFormat="1" ht="14">
      <c r="A69" s="386"/>
      <c r="B69" s="435"/>
      <c r="C69" s="167"/>
      <c r="D69" s="514"/>
      <c r="E69" s="386"/>
      <c r="F69" s="169"/>
      <c r="G69" s="169"/>
      <c r="H69" s="386"/>
      <c r="I69" s="386"/>
      <c r="J69" s="386"/>
      <c r="K69" s="169"/>
      <c r="L69" s="169"/>
      <c r="M69" s="386"/>
      <c r="N69" s="386"/>
      <c r="O69" s="386"/>
      <c r="P69" s="386"/>
      <c r="Q69" s="386"/>
      <c r="R69" s="386"/>
      <c r="S69" s="386"/>
      <c r="T69" s="386"/>
      <c r="U69" s="386"/>
      <c r="V69" s="170"/>
      <c r="W69" s="386"/>
      <c r="Y69" s="386"/>
      <c r="Z69" s="386"/>
      <c r="AA69" s="386"/>
    </row>
    <row r="70" spans="1:27" s="719"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Y70" s="386"/>
      <c r="Z70" s="386"/>
      <c r="AA70" s="386"/>
    </row>
    <row r="71" spans="1:27" s="719"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19"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19"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19"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19"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19"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19"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19"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19"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sheetData>
  <mergeCells count="9">
    <mergeCell ref="F35:G35"/>
    <mergeCell ref="H35:I35"/>
    <mergeCell ref="L35:V35"/>
    <mergeCell ref="B27:C28"/>
    <mergeCell ref="L29:V29"/>
    <mergeCell ref="F30:G30"/>
    <mergeCell ref="F31:G31"/>
    <mergeCell ref="F32:G32"/>
    <mergeCell ref="L34:V34"/>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EA954-623C-44CD-ADBC-2C1A4D1EF448}">
  <sheetPr>
    <pageSetUpPr fitToPage="1"/>
  </sheetPr>
  <dimension ref="A1:AB83"/>
  <sheetViews>
    <sheetView topLeftCell="A16" zoomScale="70" zoomScaleNormal="70" zoomScaleSheetLayoutView="115" workbookViewId="0">
      <selection activeCell="G29" sqref="G29"/>
    </sheetView>
  </sheetViews>
  <sheetFormatPr defaultColWidth="9.1796875" defaultRowHeight="12.5"/>
  <cols>
    <col min="1" max="1" width="5.6328125" style="386" customWidth="1"/>
    <col min="2" max="2" width="39.3632812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24" customWidth="1"/>
    <col min="25" max="25" width="8.90625" style="386" customWidth="1"/>
    <col min="26" max="26" width="11.6328125" style="386" bestFit="1" customWidth="1"/>
    <col min="27" max="27" width="42" style="386" bestFit="1" customWidth="1"/>
    <col min="28" max="28" width="7.90625" style="724"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23"/>
      <c r="I10" s="72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1200</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24"/>
      <c r="Z18" s="386"/>
      <c r="AA18" s="386"/>
      <c r="AB18" s="724"/>
    </row>
    <row r="19" spans="1:28" s="468" customFormat="1" ht="19.25" customHeight="1">
      <c r="A19" s="540">
        <v>1</v>
      </c>
      <c r="B19" s="584" t="s">
        <v>409</v>
      </c>
      <c r="C19" s="324" t="str">
        <f>IF(D19="","",VLOOKUP(B19,Data!$B$5:$L$502,2,FALSE))</f>
        <v>ZU62650</v>
      </c>
      <c r="D19" s="470">
        <v>1</v>
      </c>
      <c r="E19" s="525" t="s">
        <v>528</v>
      </c>
      <c r="F19" s="325">
        <f>IF(D19="","",VLOOKUP(B19,Data!$B$5:$L$502,11,FALSE))</f>
        <v>6876.72</v>
      </c>
      <c r="G19" s="326">
        <f t="shared" ref="G19:G30" si="0">IF(D19&gt;0,D19*F19,"-")</f>
        <v>6876.72</v>
      </c>
      <c r="H19" s="327" t="str">
        <f>IF(D19="","",VLOOKUP(B19,Data!$B$5:$D$502,3,FALSE))</f>
        <v>C/T</v>
      </c>
      <c r="I19" s="327" t="str">
        <f>IF(D19="","",VLOOKUP(B19,Data!$B$5:$M$502,12,FALSE))</f>
        <v>Indonesia</v>
      </c>
      <c r="J19" s="356" t="s">
        <v>1201</v>
      </c>
      <c r="K19" s="325">
        <f>IF(D19="","",VLOOKUP(B19,Data!$B$5:$E$502,4,FALSE)*D19)</f>
        <v>338</v>
      </c>
      <c r="L19" s="325">
        <f>IF(D19="","",VLOOKUP(B19,Data!$B$5:$F$502,5,FALSE)*D19)</f>
        <v>304</v>
      </c>
      <c r="M19" s="357"/>
      <c r="N19" s="358"/>
      <c r="O19" s="359"/>
      <c r="P19" s="360"/>
      <c r="Q19" s="359"/>
      <c r="R19" s="359"/>
      <c r="S19" s="360"/>
      <c r="T19" s="361"/>
      <c r="U19" s="360"/>
      <c r="V19" s="334">
        <f>IF(D19="","",VLOOKUP(B19,Data!$B$5:$J$502,9,FALSE)*D19)</f>
        <v>1.806</v>
      </c>
      <c r="X19" s="724"/>
      <c r="Z19" s="386"/>
      <c r="AA19" s="386"/>
      <c r="AB19" s="724"/>
    </row>
    <row r="20" spans="1:28" s="468" customFormat="1" ht="19.25" customHeight="1">
      <c r="A20" s="540">
        <v>2</v>
      </c>
      <c r="B20" s="584" t="s">
        <v>378</v>
      </c>
      <c r="C20" s="324" t="str">
        <f>IF(D20="","",VLOOKUP(B20,Data!$B$5:$L$502,2,FALSE))</f>
        <v>WQ78270</v>
      </c>
      <c r="D20" s="470">
        <v>2</v>
      </c>
      <c r="E20" s="312"/>
      <c r="F20" s="325">
        <f>IF(D20="","",VLOOKUP(B20,Data!$B$5:$L$502,11,FALSE))</f>
        <v>5429.44</v>
      </c>
      <c r="G20" s="326">
        <f t="shared" si="0"/>
        <v>10858.88</v>
      </c>
      <c r="H20" s="327" t="str">
        <f>IF(D20="","",VLOOKUP(B20,Data!$B$5:$D$502,3,FALSE))</f>
        <v>C/T</v>
      </c>
      <c r="I20" s="327" t="str">
        <f>IF(D20="","",VLOOKUP(B20,Data!$B$5:$M$502,12,FALSE))</f>
        <v>Indonesia</v>
      </c>
      <c r="J20" s="356" t="s">
        <v>1201</v>
      </c>
      <c r="K20" s="325">
        <f>IF(D20="","",VLOOKUP(B20,Data!$B$5:$E$502,4,FALSE)*D20)</f>
        <v>610</v>
      </c>
      <c r="L20" s="325">
        <f>IF(D20="","",VLOOKUP(B20,Data!$B$5:$F$502,5,FALSE)*D20)</f>
        <v>538</v>
      </c>
      <c r="M20" s="357"/>
      <c r="N20" s="358"/>
      <c r="O20" s="359"/>
      <c r="P20" s="360"/>
      <c r="Q20" s="359"/>
      <c r="R20" s="359"/>
      <c r="S20" s="360"/>
      <c r="T20" s="361"/>
      <c r="U20" s="360"/>
      <c r="V20" s="334">
        <f>IF(D20="","",VLOOKUP(B20,Data!$B$5:$J$502,9,FALSE)*D20)</f>
        <v>3.0680000000000001</v>
      </c>
      <c r="X20" s="724"/>
      <c r="Z20" s="386"/>
      <c r="AA20" s="386"/>
      <c r="AB20" s="724"/>
    </row>
    <row r="21" spans="1:28" s="468" customFormat="1" ht="19.25" customHeight="1">
      <c r="A21" s="540">
        <v>3</v>
      </c>
      <c r="B21" s="584" t="s">
        <v>372</v>
      </c>
      <c r="C21" s="324" t="str">
        <f>IF(D21="","",VLOOKUP(B21,Data!$B$5:$L$502,2,FALSE))</f>
        <v>WQ78280</v>
      </c>
      <c r="D21" s="470">
        <v>2</v>
      </c>
      <c r="E21" s="525" t="s">
        <v>529</v>
      </c>
      <c r="F21" s="325">
        <f>IF(D21="","",VLOOKUP(B21,Data!$B$5:$L$502,11,FALSE))</f>
        <v>5431.9</v>
      </c>
      <c r="G21" s="326">
        <f>IF(D21&gt;0,D21*F21,"-")</f>
        <v>10863.8</v>
      </c>
      <c r="H21" s="327" t="str">
        <f>IF(D21="","",VLOOKUP(B21,Data!$B$5:$D$502,3,FALSE))</f>
        <v>C/T</v>
      </c>
      <c r="I21" s="327" t="str">
        <f>IF(D21="","",VLOOKUP(B21,Data!$B$5:$M$502,12,FALSE))</f>
        <v>Indonesia</v>
      </c>
      <c r="J21" s="356" t="s">
        <v>1201</v>
      </c>
      <c r="K21" s="325">
        <f>IF(D21="","",VLOOKUP(B21,Data!$B$5:$E$502,4,FALSE)*D21)</f>
        <v>610</v>
      </c>
      <c r="L21" s="325">
        <f>IF(D21="","",VLOOKUP(B21,Data!$B$5:$F$502,5,FALSE)*D21)</f>
        <v>538</v>
      </c>
      <c r="M21" s="357"/>
      <c r="N21" s="358"/>
      <c r="O21" s="359"/>
      <c r="P21" s="360"/>
      <c r="Q21" s="359"/>
      <c r="R21" s="359"/>
      <c r="S21" s="360"/>
      <c r="T21" s="361"/>
      <c r="U21" s="360"/>
      <c r="V21" s="334">
        <f>IF(D21="","",VLOOKUP(B21,Data!$B$5:$J$502,9,FALSE)*D21)</f>
        <v>3.0680000000000001</v>
      </c>
      <c r="X21" s="724"/>
      <c r="Z21" s="386"/>
      <c r="AA21" s="386"/>
      <c r="AB21" s="724"/>
    </row>
    <row r="22" spans="1:28" s="468" customFormat="1" ht="19.25" customHeight="1">
      <c r="A22" s="540">
        <v>4</v>
      </c>
      <c r="B22" s="584" t="s">
        <v>40</v>
      </c>
      <c r="C22" s="324" t="str">
        <f>IF(D22="","",VLOOKUP(B22,Data!$B$5:$L$502,2,FALSE))</f>
        <v>ZJ54410</v>
      </c>
      <c r="D22" s="470">
        <v>10</v>
      </c>
      <c r="E22" s="525"/>
      <c r="F22" s="325">
        <f>IF(D22="","",VLOOKUP(B22,Data!$B$5:$L$502,11,FALSE))</f>
        <v>4657.7700000000004</v>
      </c>
      <c r="G22" s="326">
        <f>IF(D22&gt;0,D22*F22,"-")</f>
        <v>46577.700000000004</v>
      </c>
      <c r="H22" s="327" t="str">
        <f>IF(D22="","",VLOOKUP(B22,Data!$B$5:$D$502,3,FALSE))</f>
        <v>C/T</v>
      </c>
      <c r="I22" s="327" t="str">
        <f>IF(D22="","",VLOOKUP(B22,Data!$B$5:$M$502,12,FALSE))</f>
        <v>Indonesia</v>
      </c>
      <c r="J22" s="356" t="s">
        <v>1201</v>
      </c>
      <c r="K22" s="325">
        <f>IF(D22="","",VLOOKUP(B22,Data!$B$5:$E$502,4,FALSE)*D22)</f>
        <v>3050</v>
      </c>
      <c r="L22" s="325">
        <f>IF(D22="","",VLOOKUP(B22,Data!$B$5:$F$502,5,FALSE)*D22)</f>
        <v>2690</v>
      </c>
      <c r="M22" s="357"/>
      <c r="N22" s="358"/>
      <c r="O22" s="359"/>
      <c r="P22" s="360"/>
      <c r="Q22" s="359"/>
      <c r="R22" s="359"/>
      <c r="S22" s="360"/>
      <c r="T22" s="361"/>
      <c r="U22" s="360"/>
      <c r="V22" s="334">
        <f>IF(D22="","",VLOOKUP(B22,Data!$B$5:$J$502,9,FALSE)*D22)</f>
        <v>15.34</v>
      </c>
      <c r="X22" s="724"/>
      <c r="Z22" s="386"/>
      <c r="AA22" s="386"/>
      <c r="AB22" s="724"/>
    </row>
    <row r="23" spans="1:28" s="468" customFormat="1" ht="19.25" customHeight="1">
      <c r="A23" s="540">
        <v>5</v>
      </c>
      <c r="B23" s="584" t="s">
        <v>380</v>
      </c>
      <c r="C23" s="324" t="str">
        <f>IF(D23="","",VLOOKUP(B23,Data!$B$5:$L$502,2,FALSE))</f>
        <v>WQ78300</v>
      </c>
      <c r="D23" s="470">
        <v>1</v>
      </c>
      <c r="E23" s="312" t="s">
        <v>982</v>
      </c>
      <c r="F23" s="325">
        <f>IF(D23="","",VLOOKUP(B23,Data!$B$5:$L$502,11,FALSE))</f>
        <v>6360.77</v>
      </c>
      <c r="G23" s="326">
        <f>IF(D23&gt;0,D23*F23,"-")</f>
        <v>6360.77</v>
      </c>
      <c r="H23" s="327" t="str">
        <f>IF(D23="","",VLOOKUP(B23,Data!$B$5:$D$502,3,FALSE))</f>
        <v>C/T</v>
      </c>
      <c r="I23" s="327" t="str">
        <f>IF(D23="","",VLOOKUP(B23,Data!$B$5:$M$502,12,FALSE))</f>
        <v>Indonesia</v>
      </c>
      <c r="J23" s="356" t="s">
        <v>1201</v>
      </c>
      <c r="K23" s="325">
        <f>IF(D23="","",VLOOKUP(B23,Data!$B$5:$E$502,4,FALSE)*D23)</f>
        <v>323</v>
      </c>
      <c r="L23" s="325">
        <f>IF(D23="","",VLOOKUP(B23,Data!$B$5:$F$502,5,FALSE)*D23)</f>
        <v>285</v>
      </c>
      <c r="M23" s="357"/>
      <c r="N23" s="358"/>
      <c r="O23" s="359"/>
      <c r="P23" s="360"/>
      <c r="Q23" s="359"/>
      <c r="R23" s="359"/>
      <c r="S23" s="360"/>
      <c r="T23" s="361"/>
      <c r="U23" s="360"/>
      <c r="V23" s="334">
        <f>IF(D23="","",VLOOKUP(B23,Data!$B$5:$J$502,9,FALSE)*D23)</f>
        <v>1.806</v>
      </c>
      <c r="X23" s="724"/>
      <c r="Z23" s="386"/>
      <c r="AA23" s="386"/>
      <c r="AB23" s="724"/>
    </row>
    <row r="24" spans="1:28" s="468" customFormat="1" ht="19.25" customHeight="1">
      <c r="A24" s="540">
        <v>6</v>
      </c>
      <c r="B24" s="584" t="s">
        <v>382</v>
      </c>
      <c r="C24" s="324" t="str">
        <f>IF(D24="","",VLOOKUP(B24,Data!$B$5:$L$502,2,FALSE))</f>
        <v>WQ78310</v>
      </c>
      <c r="D24" s="470">
        <v>1</v>
      </c>
      <c r="E24" s="525"/>
      <c r="F24" s="325">
        <f>IF(D24="","",VLOOKUP(B24,Data!$B$5:$L$502,11,FALSE))</f>
        <v>6409.6</v>
      </c>
      <c r="G24" s="326">
        <f t="shared" si="0"/>
        <v>6409.6</v>
      </c>
      <c r="H24" s="327" t="str">
        <f>IF(D24="","",VLOOKUP(B24,Data!$B$5:$D$502,3,FALSE))</f>
        <v>C/T</v>
      </c>
      <c r="I24" s="327" t="str">
        <f>IF(D24="","",VLOOKUP(B24,Data!$B$5:$M$502,12,FALSE))</f>
        <v>Indonesia</v>
      </c>
      <c r="J24" s="356" t="s">
        <v>1201</v>
      </c>
      <c r="K24" s="325">
        <f>IF(D24="","",VLOOKUP(B24,Data!$B$5:$E$502,4,FALSE)*D24)</f>
        <v>317</v>
      </c>
      <c r="L24" s="325">
        <f>IF(D24="","",VLOOKUP(B24,Data!$B$5:$F$502,5,FALSE)*D24)</f>
        <v>279</v>
      </c>
      <c r="M24" s="357"/>
      <c r="N24" s="358"/>
      <c r="O24" s="359"/>
      <c r="P24" s="360"/>
      <c r="Q24" s="359"/>
      <c r="R24" s="359"/>
      <c r="S24" s="360"/>
      <c r="T24" s="361"/>
      <c r="U24" s="360"/>
      <c r="V24" s="334">
        <f>IF(D24="","",VLOOKUP(B24,Data!$B$5:$J$502,9,FALSE)*D24)</f>
        <v>1.806</v>
      </c>
      <c r="X24" s="724"/>
      <c r="Z24" s="386"/>
      <c r="AA24" s="386"/>
      <c r="AB24" s="724"/>
    </row>
    <row r="25" spans="1:28" s="468" customFormat="1" ht="19.25" customHeight="1">
      <c r="A25" s="540"/>
      <c r="B25" s="672" t="s">
        <v>1219</v>
      </c>
      <c r="C25" s="324" t="str">
        <f>IF(D25="","",VLOOKUP(B25,Data!$B$5:$L$502,2,FALSE))</f>
        <v/>
      </c>
      <c r="D25" s="474"/>
      <c r="E25" s="525"/>
      <c r="F25" s="325" t="str">
        <f>IF(D25="","",VLOOKUP(B25,Data!$B$5:$L$502,11,FALSE))</f>
        <v/>
      </c>
      <c r="G25" s="326"/>
      <c r="H25" s="327" t="str">
        <f>IF(D25="","",VLOOKUP(B25,Data!$B$5:$D$502,3,FALSE))</f>
        <v/>
      </c>
      <c r="I25" s="327" t="str">
        <f>IF(D25="","",VLOOKUP(B25,Data!$B$5:$M$502,12,FALSE))</f>
        <v/>
      </c>
      <c r="J25" s="227"/>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724"/>
      <c r="Z25" s="386"/>
      <c r="AA25" s="386"/>
      <c r="AB25" s="724"/>
    </row>
    <row r="26" spans="1:28" s="468" customFormat="1" ht="19.25" customHeight="1">
      <c r="A26" s="540">
        <v>7</v>
      </c>
      <c r="B26" s="584" t="s">
        <v>340</v>
      </c>
      <c r="C26" s="324" t="str">
        <f>IF(D26="","",VLOOKUP(B26,Data!$B$5:$L$502,2,FALSE))</f>
        <v>ZE62400</v>
      </c>
      <c r="D26" s="470">
        <v>42</v>
      </c>
      <c r="E26" s="312"/>
      <c r="F26" s="325">
        <f>IF(D26="","",VLOOKUP(B26,Data!$B$5:$L$502,11,FALSE))</f>
        <v>1704.47</v>
      </c>
      <c r="G26" s="326">
        <f>IF(D26&gt;0,D26*F26,"-")</f>
        <v>71587.740000000005</v>
      </c>
      <c r="H26" s="327" t="str">
        <f>IF(D26="","",VLOOKUP(B26,Data!$B$5:$D$502,3,FALSE))</f>
        <v>C/T</v>
      </c>
      <c r="I26" s="327" t="str">
        <f>IF(D26="","",VLOOKUP(B26,Data!$B$5:$M$502,12,FALSE))</f>
        <v>Indonesia</v>
      </c>
      <c r="J26" s="356" t="s">
        <v>1220</v>
      </c>
      <c r="K26" s="325">
        <f>IF(D26="","",VLOOKUP(B26,Data!$B$5:$E$502,4,FALSE)*D26)</f>
        <v>8442</v>
      </c>
      <c r="L26" s="325">
        <f>IF(D26="","",VLOOKUP(B26,Data!$B$5:$F$502,5,FALSE)*D26)</f>
        <v>7602</v>
      </c>
      <c r="M26" s="357"/>
      <c r="N26" s="358"/>
      <c r="O26" s="359"/>
      <c r="P26" s="360"/>
      <c r="Q26" s="359"/>
      <c r="R26" s="359"/>
      <c r="S26" s="360"/>
      <c r="T26" s="361"/>
      <c r="U26" s="360"/>
      <c r="V26" s="334">
        <f>IF(D26="","",VLOOKUP(B26,Data!$B$5:$J$502,9,FALSE)*D26)</f>
        <v>48.3</v>
      </c>
      <c r="X26" s="724"/>
      <c r="Z26" s="386"/>
      <c r="AA26" s="386"/>
      <c r="AB26" s="724"/>
    </row>
    <row r="27" spans="1:28" s="468" customFormat="1" ht="19.25" customHeight="1">
      <c r="A27" s="540">
        <v>8</v>
      </c>
      <c r="B27" s="584" t="s">
        <v>394</v>
      </c>
      <c r="C27" s="324" t="str">
        <f>IF(D27="","",VLOOKUP(B27,Data!$B$5:$L$502,2,FALSE))</f>
        <v>ZW44770</v>
      </c>
      <c r="D27" s="470">
        <v>15</v>
      </c>
      <c r="E27" s="525"/>
      <c r="F27" s="325">
        <f>IF(D27="","",VLOOKUP(B27,Data!$B$5:$L$502,11,FALSE))</f>
        <v>1857.02</v>
      </c>
      <c r="G27" s="326">
        <f>IF(D27&gt;0,D27*F27,"-")</f>
        <v>27855.3</v>
      </c>
      <c r="H27" s="327" t="str">
        <f>IF(D27="","",VLOOKUP(B27,Data!$B$5:$D$502,3,FALSE))</f>
        <v>C/T</v>
      </c>
      <c r="I27" s="327" t="str">
        <f>IF(D27="","",VLOOKUP(B27,Data!$B$5:$M$502,12,FALSE))</f>
        <v>Indonesia</v>
      </c>
      <c r="J27" s="356" t="s">
        <v>1220</v>
      </c>
      <c r="K27" s="325">
        <f>IF(D27="","",VLOOKUP(B27,Data!$B$5:$E$502,4,FALSE)*D27)</f>
        <v>3015</v>
      </c>
      <c r="L27" s="325">
        <f>IF(D27="","",VLOOKUP(B27,Data!$B$5:$F$502,5,FALSE)*D27)</f>
        <v>2715</v>
      </c>
      <c r="M27" s="357"/>
      <c r="N27" s="358"/>
      <c r="O27" s="359"/>
      <c r="P27" s="360"/>
      <c r="Q27" s="359"/>
      <c r="R27" s="359"/>
      <c r="S27" s="360"/>
      <c r="T27" s="361"/>
      <c r="U27" s="360"/>
      <c r="V27" s="334">
        <f>IF(D27="","",VLOOKUP(B27,Data!$B$5:$J$502,9,FALSE)*D27)</f>
        <v>17.25</v>
      </c>
      <c r="X27" s="724"/>
      <c r="Z27" s="386"/>
      <c r="AA27" s="386"/>
      <c r="AB27" s="724"/>
    </row>
    <row r="28" spans="1:28" s="468" customFormat="1" ht="19.25" customHeight="1">
      <c r="A28" s="540">
        <v>9</v>
      </c>
      <c r="B28" s="584" t="s">
        <v>353</v>
      </c>
      <c r="C28" s="324" t="str">
        <f>IF(D28="","",VLOOKUP(B28,Data!$B$5:$L$502,2,FALSE))</f>
        <v>ZF71250</v>
      </c>
      <c r="D28" s="470">
        <v>2</v>
      </c>
      <c r="E28" s="312"/>
      <c r="F28" s="325">
        <f>IF(D28="","",VLOOKUP(B28,Data!$B$5:$L$502,11,FALSE))</f>
        <v>1991.71</v>
      </c>
      <c r="G28" s="326">
        <f t="shared" si="0"/>
        <v>3983.42</v>
      </c>
      <c r="H28" s="327" t="str">
        <f>IF(D28="","",VLOOKUP(B28,Data!$B$5:$D$502,3,FALSE))</f>
        <v>C/T</v>
      </c>
      <c r="I28" s="327" t="str">
        <f>IF(D28="","",VLOOKUP(B28,Data!$B$5:$M$502,12,FALSE))</f>
        <v>Indonesia</v>
      </c>
      <c r="J28" s="356" t="s">
        <v>1220</v>
      </c>
      <c r="K28" s="325">
        <f>IF(D28="","",VLOOKUP(B28,Data!$B$5:$E$502,4,FALSE)*D28)</f>
        <v>440</v>
      </c>
      <c r="L28" s="325">
        <f>IF(D28="","",VLOOKUP(B28,Data!$B$5:$F$502,5,FALSE)*D28)</f>
        <v>398</v>
      </c>
      <c r="M28" s="357"/>
      <c r="N28" s="358"/>
      <c r="O28" s="359"/>
      <c r="P28" s="360"/>
      <c r="Q28" s="359"/>
      <c r="R28" s="359"/>
      <c r="S28" s="360"/>
      <c r="T28" s="361"/>
      <c r="U28" s="360"/>
      <c r="V28" s="334">
        <f>IF(D28="","",VLOOKUP(B28,Data!$B$5:$J$502,9,FALSE)*D28)</f>
        <v>2.37</v>
      </c>
      <c r="X28" s="724"/>
      <c r="Z28" s="386"/>
      <c r="AA28" s="386"/>
      <c r="AB28" s="724"/>
    </row>
    <row r="29" spans="1:28" s="468" customFormat="1" ht="19.25" customHeight="1">
      <c r="A29" s="540"/>
      <c r="B29" s="584"/>
      <c r="C29" s="324" t="str">
        <f>IF(D29="","",VLOOKUP(B29,Data!$B$5:$L$502,2,FALSE))</f>
        <v/>
      </c>
      <c r="D29" s="485"/>
      <c r="E29" s="525"/>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724"/>
    </row>
    <row r="30" spans="1:28" s="468" customFormat="1" ht="19.25" customHeight="1">
      <c r="A30" s="540"/>
      <c r="B30" s="499"/>
      <c r="C30" s="324" t="str">
        <f>IF(D30="","",VLOOKUP(B30,Data!$B$5:$L$502,2,FALSE))</f>
        <v/>
      </c>
      <c r="D30" s="485"/>
      <c r="E30" s="525"/>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724"/>
    </row>
    <row r="31" spans="1:28" s="440" customFormat="1" ht="17.5" customHeight="1">
      <c r="A31" s="540"/>
      <c r="B31" s="784"/>
      <c r="C31" s="785"/>
      <c r="D31" s="510">
        <f>SUM(D17:D30)</f>
        <v>76</v>
      </c>
      <c r="E31" s="463"/>
      <c r="F31" s="351"/>
      <c r="G31" s="351">
        <f>SUM(G17:G30)</f>
        <v>191373.93000000002</v>
      </c>
      <c r="H31" s="462"/>
      <c r="I31" s="462"/>
      <c r="J31" s="462"/>
      <c r="K31" s="351">
        <f>SUM(K17:K30)</f>
        <v>17145</v>
      </c>
      <c r="L31" s="351">
        <f>SUM(L17:L30)</f>
        <v>15349</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94.814000000000007</v>
      </c>
      <c r="X31" s="623"/>
    </row>
    <row r="32" spans="1:28" ht="16.5" customHeight="1">
      <c r="A32" s="540"/>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28"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28" ht="13">
      <c r="A34" s="400" t="s">
        <v>531</v>
      </c>
      <c r="C34" s="409"/>
      <c r="D34" s="501" t="s">
        <v>88</v>
      </c>
      <c r="F34" s="768"/>
      <c r="G34" s="769"/>
      <c r="H34" s="400" t="s">
        <v>89</v>
      </c>
      <c r="I34" s="447"/>
      <c r="J34" s="177" t="s">
        <v>90</v>
      </c>
      <c r="K34" s="177"/>
      <c r="L34" s="173"/>
      <c r="V34" s="178"/>
    </row>
    <row r="35" spans="1:28">
      <c r="A35" s="400" t="s">
        <v>532</v>
      </c>
      <c r="C35" s="401"/>
      <c r="F35" s="768"/>
      <c r="G35" s="769"/>
      <c r="H35" s="400"/>
      <c r="I35" s="447"/>
      <c r="J35" s="177" t="s">
        <v>94</v>
      </c>
      <c r="K35" s="177"/>
      <c r="L35" s="173"/>
      <c r="V35" s="178"/>
    </row>
    <row r="36" spans="1:28" ht="12" customHeight="1">
      <c r="A36" s="412"/>
      <c r="B36" s="413"/>
      <c r="C36" s="448"/>
      <c r="D36" s="501" t="s">
        <v>95</v>
      </c>
      <c r="F36" s="768"/>
      <c r="G36" s="769"/>
      <c r="H36" s="400" t="s">
        <v>96</v>
      </c>
      <c r="I36" s="447"/>
      <c r="J36" s="177"/>
      <c r="K36" s="177"/>
      <c r="L36" s="173"/>
      <c r="V36" s="178"/>
    </row>
    <row r="37" spans="1:28" ht="16.5">
      <c r="A37" s="393" t="s">
        <v>97</v>
      </c>
      <c r="B37" s="407"/>
      <c r="C37" s="395"/>
      <c r="D37" s="501" t="s">
        <v>98</v>
      </c>
      <c r="F37" s="88" t="s">
        <v>99</v>
      </c>
      <c r="G37" s="85"/>
      <c r="H37" s="400" t="s">
        <v>89</v>
      </c>
      <c r="I37" s="447"/>
      <c r="J37" s="177" t="s">
        <v>100</v>
      </c>
      <c r="K37" s="177"/>
      <c r="L37" s="173"/>
      <c r="V37" s="178"/>
      <c r="Y37" s="468"/>
      <c r="Z37" s="468"/>
      <c r="AA37" s="468"/>
      <c r="AB37" s="685"/>
    </row>
    <row r="38" spans="1:28"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c r="Y38" s="468"/>
      <c r="Z38" s="468"/>
      <c r="AA38" s="468"/>
      <c r="AB38" s="685"/>
    </row>
    <row r="39" spans="1:28" ht="16.25" customHeight="1">
      <c r="A39" s="412"/>
      <c r="B39" s="413"/>
      <c r="C39" s="414"/>
      <c r="D39" s="513"/>
      <c r="E39" s="413"/>
      <c r="F39" s="778" t="s">
        <v>1218</v>
      </c>
      <c r="G39" s="779"/>
      <c r="H39" s="778" t="s">
        <v>1227</v>
      </c>
      <c r="I39" s="779"/>
      <c r="J39" s="181" t="s">
        <v>105</v>
      </c>
      <c r="K39" s="181"/>
      <c r="L39" s="762" t="s">
        <v>106</v>
      </c>
      <c r="M39" s="763"/>
      <c r="N39" s="763"/>
      <c r="O39" s="763"/>
      <c r="P39" s="763"/>
      <c r="Q39" s="763"/>
      <c r="R39" s="763"/>
      <c r="S39" s="763"/>
      <c r="T39" s="763"/>
      <c r="U39" s="763"/>
      <c r="V39" s="764"/>
      <c r="Y39" s="468"/>
      <c r="Z39" s="468"/>
      <c r="AA39" s="468"/>
      <c r="AB39" s="685"/>
    </row>
    <row r="40" spans="1:28" ht="18" customHeight="1">
      <c r="Y40" s="468"/>
      <c r="Z40" s="468"/>
      <c r="AA40" s="468"/>
      <c r="AB40" s="685"/>
    </row>
    <row r="41" spans="1:28" ht="18" customHeight="1">
      <c r="Y41" s="468"/>
      <c r="Z41" s="468"/>
      <c r="AA41" s="468"/>
      <c r="AB41" s="685"/>
    </row>
    <row r="42" spans="1:28" ht="18" customHeight="1">
      <c r="Y42" s="468"/>
      <c r="Z42" s="468"/>
      <c r="AA42" s="468"/>
      <c r="AB42" s="685"/>
    </row>
    <row r="43" spans="1:28" ht="5.5" customHeight="1">
      <c r="Y43" s="440"/>
      <c r="Z43" s="440"/>
      <c r="AB43" s="386"/>
    </row>
    <row r="44" spans="1:28" s="460" customFormat="1" ht="17.25" customHeight="1">
      <c r="A44" s="203" t="s">
        <v>942</v>
      </c>
      <c r="B44" s="169"/>
      <c r="C44" s="203" t="s">
        <v>597</v>
      </c>
      <c r="D44" s="500"/>
      <c r="E44" s="168"/>
      <c r="F44" s="203" t="s">
        <v>936</v>
      </c>
      <c r="G44" s="169"/>
      <c r="H44" s="203" t="s">
        <v>597</v>
      </c>
      <c r="K44" s="225"/>
      <c r="L44" s="225"/>
      <c r="V44" s="226"/>
      <c r="X44" s="624"/>
    </row>
    <row r="45" spans="1:28" s="460" customFormat="1" ht="17.25" customHeight="1">
      <c r="A45" s="203" t="s">
        <v>943</v>
      </c>
      <c r="B45" s="169"/>
      <c r="C45" s="203" t="s">
        <v>947</v>
      </c>
      <c r="D45" s="500"/>
      <c r="E45" s="168"/>
      <c r="F45" s="203" t="s">
        <v>937</v>
      </c>
      <c r="G45" s="169"/>
      <c r="H45" s="203" t="s">
        <v>947</v>
      </c>
      <c r="K45" s="225"/>
      <c r="L45" s="225"/>
      <c r="V45" s="226"/>
      <c r="X45" s="624"/>
    </row>
    <row r="46" spans="1:28" s="460" customFormat="1" ht="17.25" customHeight="1">
      <c r="A46" s="203" t="s">
        <v>944</v>
      </c>
      <c r="B46" s="169"/>
      <c r="C46" s="203" t="s">
        <v>947</v>
      </c>
      <c r="D46" s="500"/>
      <c r="E46" s="168"/>
      <c r="F46" s="203" t="s">
        <v>938</v>
      </c>
      <c r="G46" s="169"/>
      <c r="H46" s="203" t="s">
        <v>597</v>
      </c>
      <c r="K46" s="225"/>
      <c r="L46" s="225"/>
      <c r="V46" s="226"/>
      <c r="X46" s="624"/>
    </row>
    <row r="47" spans="1:28" s="460" customFormat="1" ht="17.25" customHeight="1">
      <c r="A47" s="203" t="s">
        <v>945</v>
      </c>
      <c r="B47" s="169"/>
      <c r="C47" s="203" t="s">
        <v>597</v>
      </c>
      <c r="D47" s="500"/>
      <c r="E47" s="168"/>
      <c r="F47" s="203" t="s">
        <v>939</v>
      </c>
      <c r="G47" s="169"/>
      <c r="H47" s="203" t="s">
        <v>597</v>
      </c>
      <c r="K47" s="225"/>
      <c r="L47" s="225"/>
      <c r="V47" s="226"/>
      <c r="X47" s="624"/>
      <c r="AB47" s="624"/>
    </row>
    <row r="48" spans="1:28" s="460" customFormat="1" ht="17.25" customHeight="1">
      <c r="A48" s="203" t="s">
        <v>946</v>
      </c>
      <c r="B48" s="169"/>
      <c r="C48" s="203" t="s">
        <v>597</v>
      </c>
      <c r="D48" s="500"/>
      <c r="E48" s="168"/>
      <c r="F48" s="203" t="s">
        <v>941</v>
      </c>
      <c r="G48" s="169"/>
      <c r="H48" s="203" t="s">
        <v>597</v>
      </c>
      <c r="K48" s="225"/>
      <c r="L48" s="225"/>
      <c r="V48" s="226"/>
      <c r="X48" s="624"/>
      <c r="AB48" s="624"/>
    </row>
    <row r="49" spans="1:28" ht="20">
      <c r="A49" s="168"/>
      <c r="B49" s="168"/>
      <c r="C49" s="168"/>
      <c r="D49" s="500"/>
      <c r="E49" s="168"/>
      <c r="F49" s="203" t="s">
        <v>940</v>
      </c>
      <c r="H49" s="203" t="s">
        <v>597</v>
      </c>
      <c r="Y49" s="460"/>
      <c r="Z49" s="460"/>
      <c r="AA49" s="460"/>
    </row>
    <row r="50" spans="1:28" ht="20">
      <c r="A50" s="459"/>
      <c r="B50" s="435"/>
      <c r="C50" s="167"/>
      <c r="D50" s="514"/>
      <c r="X50" s="386"/>
      <c r="Y50" s="460"/>
      <c r="Z50" s="460"/>
      <c r="AA50" s="460"/>
      <c r="AB50" s="685"/>
    </row>
    <row r="51" spans="1:28" ht="20">
      <c r="A51" s="450"/>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35"/>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s="724"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24"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24"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7" s="724"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24"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24"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24"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24" customFormat="1" ht="14">
      <c r="A71" s="435"/>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7" s="724"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X72" s="632"/>
      <c r="Y72" s="386"/>
      <c r="Z72" s="386"/>
      <c r="AA72" s="386"/>
    </row>
    <row r="73" spans="1:27" s="724"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24"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24"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24"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24"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24"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24"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24"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24"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24"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24"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B7F10-B530-4A38-BD4D-29B2E2263550}">
  <sheetPr>
    <pageSetUpPr fitToPage="1"/>
  </sheetPr>
  <dimension ref="A1:AB81"/>
  <sheetViews>
    <sheetView topLeftCell="A10" zoomScale="70" zoomScaleNormal="70" zoomScaleSheetLayoutView="115" workbookViewId="0">
      <selection activeCell="B23" sqref="B23"/>
    </sheetView>
  </sheetViews>
  <sheetFormatPr defaultColWidth="9.1796875" defaultRowHeight="12.5"/>
  <cols>
    <col min="1" max="1" width="5.6328125" style="386" customWidth="1"/>
    <col min="2" max="2" width="39.3632812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26" customWidth="1"/>
    <col min="25" max="25" width="8.90625" style="386" customWidth="1"/>
    <col min="26" max="26" width="11.6328125" style="386" bestFit="1" customWidth="1"/>
    <col min="27" max="27" width="42" style="386" bestFit="1" customWidth="1"/>
    <col min="28" max="28" width="7.90625" style="726"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25"/>
      <c r="I10" s="72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1200</v>
      </c>
      <c r="C18" s="324" t="str">
        <f>IF(D18="","",VLOOKUP(B18,Data!$B$5:$L$502,2,FALSE))</f>
        <v/>
      </c>
      <c r="D18" s="381"/>
      <c r="E18" s="312"/>
      <c r="F18" s="325" t="str">
        <f>IF(D18="","",VLOOKUP(B18,Data!$B$5:$L$502,11,FALSE))</f>
        <v/>
      </c>
      <c r="G18" s="326"/>
      <c r="H18" s="327" t="str">
        <f>IF(D18="","",VLOOKUP(B18,Data!$B$5:$D$502,3,FALSE))</f>
        <v/>
      </c>
      <c r="I18" s="327" t="str">
        <f>IF(D18="","",VLOOKUP(B18,Data!$B$5:$M$502,12,FALSE))</f>
        <v/>
      </c>
      <c r="J18" s="227"/>
      <c r="K18" s="325" t="str">
        <f>IF(D18="","",VLOOKUP(B18,Data!$B$5:$E$502,4,FALSE)*D18)</f>
        <v/>
      </c>
      <c r="L18" s="325" t="str">
        <f>IF(D18="","",VLOOKUP(B18,Data!$B$5:$F$502,5,FALSE)*D18)</f>
        <v/>
      </c>
      <c r="M18" s="228"/>
      <c r="N18" s="295"/>
      <c r="O18" s="296"/>
      <c r="P18" s="229"/>
      <c r="Q18" s="296"/>
      <c r="R18" s="296"/>
      <c r="S18" s="229"/>
      <c r="T18" s="297"/>
      <c r="U18" s="229"/>
      <c r="V18" s="334" t="str">
        <f>IF(D18="","",VLOOKUP(B18,Data!$B$5:$J$502,9,FALSE)*D18)</f>
        <v/>
      </c>
      <c r="X18" s="726"/>
      <c r="Z18" s="386"/>
      <c r="AA18" s="386"/>
      <c r="AB18" s="726"/>
    </row>
    <row r="19" spans="1:28" s="468" customFormat="1" ht="19.25" customHeight="1">
      <c r="A19" s="540">
        <v>1</v>
      </c>
      <c r="B19" s="584" t="s">
        <v>378</v>
      </c>
      <c r="C19" s="324" t="str">
        <f>IF(D19="","",VLOOKUP(B19,Data!$B$5:$L$502,2,FALSE))</f>
        <v>WQ78270</v>
      </c>
      <c r="D19" s="470">
        <v>2</v>
      </c>
      <c r="E19" s="525" t="s">
        <v>528</v>
      </c>
      <c r="F19" s="325">
        <f>IF(D19="","",VLOOKUP(B19,Data!$B$5:$L$502,11,FALSE))</f>
        <v>5429.44</v>
      </c>
      <c r="G19" s="326">
        <f t="shared" ref="G19:G28" si="0">IF(D19&gt;0,D19*F19,"-")</f>
        <v>10858.88</v>
      </c>
      <c r="H19" s="327" t="str">
        <f>IF(D19="","",VLOOKUP(B19,Data!$B$5:$D$502,3,FALSE))</f>
        <v>C/T</v>
      </c>
      <c r="I19" s="327" t="str">
        <f>IF(D19="","",VLOOKUP(B19,Data!$B$5:$M$502,12,FALSE))</f>
        <v>Indonesia</v>
      </c>
      <c r="J19" s="356" t="s">
        <v>1201</v>
      </c>
      <c r="K19" s="325">
        <f>IF(D19="","",VLOOKUP(B19,Data!$B$5:$E$502,4,FALSE)*D19)</f>
        <v>610</v>
      </c>
      <c r="L19" s="325">
        <f>IF(D19="","",VLOOKUP(B19,Data!$B$5:$F$502,5,FALSE)*D19)</f>
        <v>538</v>
      </c>
      <c r="M19" s="357"/>
      <c r="N19" s="358"/>
      <c r="O19" s="359"/>
      <c r="P19" s="360"/>
      <c r="Q19" s="359"/>
      <c r="R19" s="359"/>
      <c r="S19" s="360"/>
      <c r="T19" s="361"/>
      <c r="U19" s="360"/>
      <c r="V19" s="334">
        <f>IF(D19="","",VLOOKUP(B19,Data!$B$5:$J$502,9,FALSE)*D19)</f>
        <v>3.0680000000000001</v>
      </c>
      <c r="X19" s="726"/>
      <c r="Z19" s="386"/>
      <c r="AA19" s="386"/>
      <c r="AB19" s="726"/>
    </row>
    <row r="20" spans="1:28" s="468" customFormat="1" ht="19.25" customHeight="1">
      <c r="A20" s="540"/>
      <c r="B20" s="672" t="s">
        <v>1219</v>
      </c>
      <c r="C20" s="324" t="str">
        <f>IF(D20="","",VLOOKUP(B20,Data!$B$5:$L$502,2,FALSE))</f>
        <v/>
      </c>
      <c r="D20" s="474"/>
      <c r="E20" s="312"/>
      <c r="F20" s="325" t="str">
        <f>IF(D20="","",VLOOKUP(B20,Data!$B$5:$L$502,11,FALSE))</f>
        <v/>
      </c>
      <c r="G20" s="326" t="str">
        <f t="shared" si="0"/>
        <v>-</v>
      </c>
      <c r="H20" s="327" t="str">
        <f>IF(D20="","",VLOOKUP(B20,Data!$B$5:$D$502,3,FALSE))</f>
        <v/>
      </c>
      <c r="I20" s="327" t="str">
        <f>IF(D20="","",VLOOKUP(B20,Data!$B$5:$M$502,12,FALSE))</f>
        <v/>
      </c>
      <c r="J20" s="356"/>
      <c r="K20" s="325" t="str">
        <f>IF(D20="","",VLOOKUP(B20,Data!$B$5:$E$502,4,FALSE)*D20)</f>
        <v/>
      </c>
      <c r="L20" s="325" t="str">
        <f>IF(D20="","",VLOOKUP(B20,Data!$B$5:$F$502,5,FALSE)*D20)</f>
        <v/>
      </c>
      <c r="M20" s="357"/>
      <c r="N20" s="358"/>
      <c r="O20" s="359"/>
      <c r="P20" s="360"/>
      <c r="Q20" s="359"/>
      <c r="R20" s="359"/>
      <c r="S20" s="360"/>
      <c r="T20" s="361"/>
      <c r="U20" s="360"/>
      <c r="V20" s="334" t="str">
        <f>IF(D20="","",VLOOKUP(B20,Data!$B$5:$J$502,9,FALSE)*D20)</f>
        <v/>
      </c>
      <c r="X20" s="726"/>
      <c r="Z20" s="386"/>
      <c r="AA20" s="386"/>
      <c r="AB20" s="726"/>
    </row>
    <row r="21" spans="1:28" s="468" customFormat="1" ht="19.25" customHeight="1">
      <c r="A21" s="540">
        <v>2</v>
      </c>
      <c r="B21" s="584" t="s">
        <v>350</v>
      </c>
      <c r="C21" s="324" t="str">
        <f>IF(D21="","",VLOOKUP(B21,Data!$B$5:$L$502,2,FALSE))</f>
        <v>ZU05460</v>
      </c>
      <c r="D21" s="470">
        <v>2</v>
      </c>
      <c r="E21" s="525" t="s">
        <v>529</v>
      </c>
      <c r="F21" s="325">
        <f>IF(D21="","",VLOOKUP(B21,Data!$B$5:$L$502,11,FALSE))</f>
        <v>5913.05</v>
      </c>
      <c r="G21" s="326">
        <f>IF(D21&gt;0,D21*F21,"-")</f>
        <v>11826.1</v>
      </c>
      <c r="H21" s="327" t="str">
        <f>IF(D21="","",VLOOKUP(B21,Data!$B$5:$D$502,3,FALSE))</f>
        <v>C/T</v>
      </c>
      <c r="I21" s="327" t="str">
        <f>IF(D21="","",VLOOKUP(B21,Data!$B$5:$M$502,12,FALSE))</f>
        <v>Indonesia</v>
      </c>
      <c r="J21" s="356" t="s">
        <v>1220</v>
      </c>
      <c r="K21" s="325">
        <f>IF(D21="","",VLOOKUP(B21,Data!$B$5:$E$502,4,FALSE)*D21)</f>
        <v>676</v>
      </c>
      <c r="L21" s="325">
        <f>IF(D21="","",VLOOKUP(B21,Data!$B$5:$F$502,5,FALSE)*D21)</f>
        <v>594</v>
      </c>
      <c r="M21" s="357"/>
      <c r="N21" s="358"/>
      <c r="O21" s="359"/>
      <c r="P21" s="360"/>
      <c r="Q21" s="359"/>
      <c r="R21" s="359"/>
      <c r="S21" s="360"/>
      <c r="T21" s="361"/>
      <c r="U21" s="360"/>
      <c r="V21" s="334">
        <f>IF(D21="","",VLOOKUP(B21,Data!$B$5:$J$502,9,FALSE)*D21)</f>
        <v>3.6120000000000001</v>
      </c>
      <c r="X21" s="726"/>
      <c r="Z21" s="386"/>
      <c r="AA21" s="386"/>
      <c r="AB21" s="726"/>
    </row>
    <row r="22" spans="1:28" s="468" customFormat="1" ht="19.25" customHeight="1">
      <c r="A22" s="540">
        <v>3</v>
      </c>
      <c r="B22" s="584" t="s">
        <v>353</v>
      </c>
      <c r="C22" s="324" t="str">
        <f>IF(D22="","",VLOOKUP(B22,Data!$B$5:$L$502,2,FALSE))</f>
        <v>ZF71250</v>
      </c>
      <c r="D22" s="470">
        <v>52</v>
      </c>
      <c r="E22" s="312"/>
      <c r="F22" s="325">
        <f>IF(D22="","",VLOOKUP(B22,Data!$B$5:$L$502,11,FALSE))</f>
        <v>1991.71</v>
      </c>
      <c r="G22" s="326"/>
      <c r="H22" s="327" t="str">
        <f>IF(D22="","",VLOOKUP(B22,Data!$B$5:$D$502,3,FALSE))</f>
        <v>C/T</v>
      </c>
      <c r="I22" s="327" t="str">
        <f>IF(D22="","",VLOOKUP(B22,Data!$B$5:$M$502,12,FALSE))</f>
        <v>Indonesia</v>
      </c>
      <c r="J22" s="356" t="s">
        <v>1220</v>
      </c>
      <c r="K22" s="325">
        <f>IF(D22="","",VLOOKUP(B22,Data!$B$5:$E$502,4,FALSE)*D22)</f>
        <v>11440</v>
      </c>
      <c r="L22" s="325">
        <f>IF(D22="","",VLOOKUP(B22,Data!$B$5:$F$502,5,FALSE)*D22)</f>
        <v>10348</v>
      </c>
      <c r="M22" s="228"/>
      <c r="N22" s="295"/>
      <c r="O22" s="296"/>
      <c r="P22" s="229"/>
      <c r="Q22" s="296"/>
      <c r="R22" s="296"/>
      <c r="S22" s="229"/>
      <c r="T22" s="297"/>
      <c r="U22" s="229"/>
      <c r="V22" s="334">
        <f>IF(D22="","",VLOOKUP(B22,Data!$B$5:$J$502,9,FALSE)*D22)</f>
        <v>61.620000000000005</v>
      </c>
      <c r="X22" s="726"/>
      <c r="Z22" s="386"/>
      <c r="AA22" s="386"/>
      <c r="AB22" s="726"/>
    </row>
    <row r="23" spans="1:28" s="468" customFormat="1" ht="19.25" customHeight="1">
      <c r="A23" s="540">
        <v>4</v>
      </c>
      <c r="B23" s="584" t="s">
        <v>396</v>
      </c>
      <c r="C23" s="324" t="str">
        <f>IF(D23="","",VLOOKUP(B23,Data!$B$5:$L$502,2,FALSE))</f>
        <v>ZW44780</v>
      </c>
      <c r="D23" s="470">
        <v>13</v>
      </c>
      <c r="E23" s="312" t="s">
        <v>982</v>
      </c>
      <c r="F23" s="325">
        <f>IF(D23="","",VLOOKUP(B23,Data!$B$5:$L$502,11,FALSE))</f>
        <v>2167.13</v>
      </c>
      <c r="G23" s="326">
        <f t="shared" ref="G23:G24" si="1">IF(D23&gt;0,D23*F23,"-")</f>
        <v>28172.690000000002</v>
      </c>
      <c r="H23" s="327" t="str">
        <f>IF(D23="","",VLOOKUP(B23,Data!$B$5:$D$502,3,FALSE))</f>
        <v>C/T</v>
      </c>
      <c r="I23" s="327" t="str">
        <f>IF(D23="","",VLOOKUP(B23,Data!$B$5:$M$502,12,FALSE))</f>
        <v>Indonesia</v>
      </c>
      <c r="J23" s="356" t="s">
        <v>1220</v>
      </c>
      <c r="K23" s="325">
        <f>IF(D23="","",VLOOKUP(B23,Data!$B$5:$E$502,4,FALSE)*D23)</f>
        <v>2860</v>
      </c>
      <c r="L23" s="325">
        <f>IF(D23="","",VLOOKUP(B23,Data!$B$5:$F$502,5,FALSE)*D23)</f>
        <v>2587</v>
      </c>
      <c r="M23" s="357"/>
      <c r="N23" s="358"/>
      <c r="O23" s="359"/>
      <c r="P23" s="360"/>
      <c r="Q23" s="359"/>
      <c r="R23" s="359"/>
      <c r="S23" s="360"/>
      <c r="T23" s="361"/>
      <c r="U23" s="360"/>
      <c r="V23" s="334">
        <f>IF(D23="","",VLOOKUP(B23,Data!$B$5:$J$502,9,FALSE)*D23)</f>
        <v>15.405000000000001</v>
      </c>
      <c r="X23" s="726"/>
      <c r="Z23" s="386"/>
      <c r="AA23" s="386"/>
      <c r="AB23" s="726"/>
    </row>
    <row r="24" spans="1:28" s="468" customFormat="1" ht="19.25" customHeight="1">
      <c r="A24" s="540"/>
      <c r="B24" s="584"/>
      <c r="C24" s="324" t="str">
        <f>IF(D24="","",VLOOKUP(B24,Data!$B$5:$L$502,2,FALSE))</f>
        <v/>
      </c>
      <c r="D24" s="470"/>
      <c r="E24" s="312"/>
      <c r="F24" s="325" t="str">
        <f>IF(D24="","",VLOOKUP(B24,Data!$B$5:$L$502,11,FALSE))</f>
        <v/>
      </c>
      <c r="G24" s="326" t="str">
        <f t="shared" si="1"/>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726"/>
      <c r="Z24" s="386"/>
      <c r="AA24" s="386"/>
      <c r="AB24" s="726"/>
    </row>
    <row r="25" spans="1:28" s="468" customFormat="1" ht="19.25" customHeight="1">
      <c r="A25" s="540"/>
      <c r="B25" s="584"/>
      <c r="C25" s="324" t="str">
        <f>IF(D25="","",VLOOKUP(B25,Data!$B$5:$L$502,2,FALSE))</f>
        <v/>
      </c>
      <c r="D25" s="470"/>
      <c r="E25" s="312"/>
      <c r="F25" s="325" t="str">
        <f>IF(D25="","",VLOOKUP(B25,Data!$B$5:$L$502,11,FALSE))</f>
        <v/>
      </c>
      <c r="G25" s="326" t="str">
        <f>IF(D25&gt;0,D25*F25,"-")</f>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726"/>
      <c r="Z25" s="386"/>
      <c r="AA25" s="386"/>
      <c r="AB25" s="726"/>
    </row>
    <row r="26" spans="1:28" s="468" customFormat="1" ht="19.25" customHeight="1">
      <c r="A26" s="540"/>
      <c r="B26" s="584"/>
      <c r="C26" s="324" t="str">
        <f>IF(D26="","",VLOOKUP(B26,Data!$B$5:$L$502,2,FALSE))</f>
        <v/>
      </c>
      <c r="D26" s="470"/>
      <c r="E26" s="312"/>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726"/>
      <c r="Z26" s="386"/>
      <c r="AA26" s="386"/>
      <c r="AB26" s="726"/>
    </row>
    <row r="27" spans="1:28" s="468" customFormat="1" ht="19.25" customHeight="1">
      <c r="A27" s="540"/>
      <c r="B27" s="584"/>
      <c r="C27" s="324" t="str">
        <f>IF(D27="","",VLOOKUP(B27,Data!$B$5:$L$502,2,FALSE))</f>
        <v/>
      </c>
      <c r="D27" s="485"/>
      <c r="E27" s="525"/>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726"/>
    </row>
    <row r="28" spans="1:28" s="468" customFormat="1" ht="19.25" customHeight="1">
      <c r="A28" s="540"/>
      <c r="B28" s="499"/>
      <c r="C28" s="324" t="str">
        <f>IF(D28="","",VLOOKUP(B28,Data!$B$5:$L$502,2,FALSE))</f>
        <v/>
      </c>
      <c r="D28" s="485"/>
      <c r="E28" s="525"/>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26"/>
    </row>
    <row r="29" spans="1:28" s="440" customFormat="1" ht="17.5" customHeight="1">
      <c r="A29" s="540"/>
      <c r="B29" s="784"/>
      <c r="C29" s="785"/>
      <c r="D29" s="510">
        <f>SUM(D17:D28)</f>
        <v>69</v>
      </c>
      <c r="E29" s="463"/>
      <c r="F29" s="351"/>
      <c r="G29" s="351">
        <f>SUM(G17:G28)</f>
        <v>50857.67</v>
      </c>
      <c r="H29" s="462"/>
      <c r="I29" s="462"/>
      <c r="J29" s="462"/>
      <c r="K29" s="351">
        <f>SUM(K17:K28)</f>
        <v>15586</v>
      </c>
      <c r="L29" s="351">
        <f>SUM(L17:L28)</f>
        <v>14067</v>
      </c>
      <c r="M29" s="351">
        <f>SUM(M18:M28)</f>
        <v>0</v>
      </c>
      <c r="N29" s="351" t="e">
        <f>SUM(#REF!)</f>
        <v>#REF!</v>
      </c>
      <c r="O29" s="351">
        <f>SUM(O18:O28)</f>
        <v>0</v>
      </c>
      <c r="P29" s="351">
        <f>SUM(P18:P28)</f>
        <v>0</v>
      </c>
      <c r="Q29" s="351" t="e">
        <f>SUM(#REF!)</f>
        <v>#REF!</v>
      </c>
      <c r="R29" s="351">
        <f>SUM(R18:R28)</f>
        <v>0</v>
      </c>
      <c r="S29" s="351">
        <f>SUM(S18:S28)</f>
        <v>0</v>
      </c>
      <c r="T29" s="351"/>
      <c r="U29" s="351">
        <f>SUM(U18:U28)</f>
        <v>0</v>
      </c>
      <c r="V29" s="354">
        <f>SUM(V17:V28)</f>
        <v>83.705000000000013</v>
      </c>
      <c r="X29" s="623"/>
    </row>
    <row r="30" spans="1:28" ht="16.5" customHeight="1">
      <c r="A30" s="540"/>
      <c r="B30" s="786"/>
      <c r="C30" s="787"/>
      <c r="D30" s="511"/>
      <c r="E30" s="412"/>
      <c r="F30" s="183" t="s">
        <v>821</v>
      </c>
      <c r="G30" s="180"/>
      <c r="H30" s="442"/>
      <c r="I30" s="442"/>
      <c r="J30" s="442"/>
      <c r="K30" s="184"/>
      <c r="L30" s="180"/>
      <c r="M30" s="414"/>
      <c r="N30" s="413"/>
      <c r="O30" s="413"/>
      <c r="P30" s="413"/>
      <c r="Q30" s="413"/>
      <c r="R30" s="413"/>
      <c r="S30" s="413"/>
      <c r="T30" s="414"/>
      <c r="U30" s="414"/>
      <c r="V30" s="182"/>
    </row>
    <row r="31" spans="1:28" ht="13">
      <c r="A31" s="393" t="s">
        <v>530</v>
      </c>
      <c r="B31" s="394"/>
      <c r="C31" s="444"/>
      <c r="D31" s="512" t="s">
        <v>538</v>
      </c>
      <c r="E31" s="407"/>
      <c r="F31" s="80" t="s">
        <v>83</v>
      </c>
      <c r="G31" s="84"/>
      <c r="H31" s="423" t="s">
        <v>84</v>
      </c>
      <c r="I31" s="446"/>
      <c r="J31" s="175" t="s">
        <v>85</v>
      </c>
      <c r="K31" s="175"/>
      <c r="L31" s="765" t="s">
        <v>86</v>
      </c>
      <c r="M31" s="766"/>
      <c r="N31" s="766"/>
      <c r="O31" s="766"/>
      <c r="P31" s="766"/>
      <c r="Q31" s="766"/>
      <c r="R31" s="766"/>
      <c r="S31" s="766"/>
      <c r="T31" s="766"/>
      <c r="U31" s="766"/>
      <c r="V31" s="767"/>
    </row>
    <row r="32" spans="1:28" ht="13">
      <c r="A32" s="400" t="s">
        <v>531</v>
      </c>
      <c r="C32" s="409"/>
      <c r="D32" s="501" t="s">
        <v>88</v>
      </c>
      <c r="F32" s="768"/>
      <c r="G32" s="769"/>
      <c r="H32" s="400" t="s">
        <v>89</v>
      </c>
      <c r="I32" s="447"/>
      <c r="J32" s="177" t="s">
        <v>90</v>
      </c>
      <c r="K32" s="177"/>
      <c r="L32" s="173"/>
      <c r="V32" s="178"/>
    </row>
    <row r="33" spans="1:28">
      <c r="A33" s="400" t="s">
        <v>532</v>
      </c>
      <c r="C33" s="401"/>
      <c r="F33" s="768"/>
      <c r="G33" s="769"/>
      <c r="H33" s="400"/>
      <c r="I33" s="447"/>
      <c r="J33" s="177" t="s">
        <v>94</v>
      </c>
      <c r="K33" s="177"/>
      <c r="L33" s="173"/>
      <c r="V33" s="178"/>
    </row>
    <row r="34" spans="1:28" ht="12" customHeight="1">
      <c r="A34" s="412"/>
      <c r="B34" s="413"/>
      <c r="C34" s="448"/>
      <c r="D34" s="501" t="s">
        <v>95</v>
      </c>
      <c r="F34" s="768"/>
      <c r="G34" s="769"/>
      <c r="H34" s="400" t="s">
        <v>96</v>
      </c>
      <c r="I34" s="447"/>
      <c r="J34" s="177"/>
      <c r="K34" s="177"/>
      <c r="L34" s="173"/>
      <c r="V34" s="178"/>
    </row>
    <row r="35" spans="1:28" ht="16.5">
      <c r="A35" s="393" t="s">
        <v>97</v>
      </c>
      <c r="B35" s="407"/>
      <c r="C35" s="395"/>
      <c r="D35" s="501" t="s">
        <v>98</v>
      </c>
      <c r="F35" s="88" t="s">
        <v>99</v>
      </c>
      <c r="G35" s="85"/>
      <c r="H35" s="400" t="s">
        <v>89</v>
      </c>
      <c r="I35" s="447"/>
      <c r="J35" s="177" t="s">
        <v>100</v>
      </c>
      <c r="K35" s="177"/>
      <c r="L35" s="173"/>
      <c r="V35" s="178"/>
      <c r="Y35" s="468"/>
      <c r="Z35" s="468"/>
      <c r="AA35" s="468"/>
      <c r="AB35" s="685"/>
    </row>
    <row r="36" spans="1:28" ht="14.25" customHeight="1">
      <c r="A36" s="400" t="s">
        <v>546</v>
      </c>
      <c r="C36" s="401"/>
      <c r="D36" s="501" t="s">
        <v>101</v>
      </c>
      <c r="F36" s="89"/>
      <c r="G36" s="187"/>
      <c r="H36" s="400" t="s">
        <v>102</v>
      </c>
      <c r="I36" s="447"/>
      <c r="J36" s="177" t="s">
        <v>533</v>
      </c>
      <c r="K36" s="177"/>
      <c r="L36" s="770" t="s">
        <v>104</v>
      </c>
      <c r="M36" s="771"/>
      <c r="N36" s="771"/>
      <c r="O36" s="771"/>
      <c r="P36" s="771"/>
      <c r="Q36" s="771"/>
      <c r="R36" s="771"/>
      <c r="S36" s="771"/>
      <c r="T36" s="771"/>
      <c r="U36" s="771"/>
      <c r="V36" s="772"/>
      <c r="Y36" s="468"/>
      <c r="Z36" s="468"/>
      <c r="AA36" s="468"/>
      <c r="AB36" s="685"/>
    </row>
    <row r="37" spans="1:28" ht="16.25" customHeight="1">
      <c r="A37" s="412"/>
      <c r="B37" s="413"/>
      <c r="C37" s="414"/>
      <c r="D37" s="513"/>
      <c r="E37" s="413"/>
      <c r="F37" s="778" t="s">
        <v>1218</v>
      </c>
      <c r="G37" s="779"/>
      <c r="H37" s="778" t="s">
        <v>1228</v>
      </c>
      <c r="I37" s="779"/>
      <c r="J37" s="181" t="s">
        <v>105</v>
      </c>
      <c r="K37" s="181"/>
      <c r="L37" s="762" t="s">
        <v>106</v>
      </c>
      <c r="M37" s="763"/>
      <c r="N37" s="763"/>
      <c r="O37" s="763"/>
      <c r="P37" s="763"/>
      <c r="Q37" s="763"/>
      <c r="R37" s="763"/>
      <c r="S37" s="763"/>
      <c r="T37" s="763"/>
      <c r="U37" s="763"/>
      <c r="V37" s="764"/>
      <c r="Y37" s="468"/>
      <c r="Z37" s="468"/>
      <c r="AA37" s="468"/>
      <c r="AB37" s="685"/>
    </row>
    <row r="38" spans="1:28" ht="18" customHeight="1">
      <c r="Y38" s="468"/>
      <c r="Z38" s="468"/>
      <c r="AA38" s="468"/>
      <c r="AB38" s="685"/>
    </row>
    <row r="39" spans="1:28" ht="18" customHeight="1">
      <c r="Y39" s="468"/>
      <c r="Z39" s="468"/>
      <c r="AA39" s="468"/>
      <c r="AB39" s="685"/>
    </row>
    <row r="40" spans="1:28" ht="18" customHeight="1">
      <c r="Y40" s="468"/>
      <c r="Z40" s="468"/>
      <c r="AA40" s="468"/>
      <c r="AB40" s="685"/>
    </row>
    <row r="41" spans="1:28" ht="5.5" customHeight="1">
      <c r="Y41" s="440"/>
      <c r="Z41" s="440"/>
      <c r="AB41" s="386"/>
    </row>
    <row r="42" spans="1:28" s="460" customFormat="1" ht="17.25" customHeight="1">
      <c r="A42" s="203" t="s">
        <v>942</v>
      </c>
      <c r="B42" s="169"/>
      <c r="C42" s="203" t="s">
        <v>597</v>
      </c>
      <c r="D42" s="500"/>
      <c r="E42" s="168"/>
      <c r="F42" s="203" t="s">
        <v>936</v>
      </c>
      <c r="G42" s="169"/>
      <c r="H42" s="203" t="s">
        <v>597</v>
      </c>
      <c r="K42" s="225"/>
      <c r="L42" s="225"/>
      <c r="V42" s="226"/>
      <c r="X42" s="624"/>
    </row>
    <row r="43" spans="1:28" s="460" customFormat="1" ht="17.25" customHeight="1">
      <c r="A43" s="203" t="s">
        <v>943</v>
      </c>
      <c r="B43" s="169"/>
      <c r="C43" s="203" t="s">
        <v>947</v>
      </c>
      <c r="D43" s="500"/>
      <c r="E43" s="168"/>
      <c r="F43" s="203" t="s">
        <v>937</v>
      </c>
      <c r="G43" s="169"/>
      <c r="H43" s="203" t="s">
        <v>947</v>
      </c>
      <c r="K43" s="225"/>
      <c r="L43" s="225"/>
      <c r="V43" s="226"/>
      <c r="X43" s="624"/>
    </row>
    <row r="44" spans="1:28" s="460" customFormat="1" ht="17.25" customHeight="1">
      <c r="A44" s="203" t="s">
        <v>944</v>
      </c>
      <c r="B44" s="169"/>
      <c r="C44" s="203" t="s">
        <v>947</v>
      </c>
      <c r="D44" s="500"/>
      <c r="E44" s="168"/>
      <c r="F44" s="203" t="s">
        <v>938</v>
      </c>
      <c r="G44" s="169"/>
      <c r="H44" s="203" t="s">
        <v>597</v>
      </c>
      <c r="K44" s="225"/>
      <c r="L44" s="225"/>
      <c r="V44" s="226"/>
      <c r="X44" s="624"/>
    </row>
    <row r="45" spans="1:28" s="460" customFormat="1" ht="17.25" customHeight="1">
      <c r="A45" s="203" t="s">
        <v>945</v>
      </c>
      <c r="B45" s="169"/>
      <c r="C45" s="203" t="s">
        <v>597</v>
      </c>
      <c r="D45" s="500"/>
      <c r="E45" s="168"/>
      <c r="F45" s="203" t="s">
        <v>939</v>
      </c>
      <c r="G45" s="169"/>
      <c r="H45" s="203" t="s">
        <v>597</v>
      </c>
      <c r="K45" s="225"/>
      <c r="L45" s="225"/>
      <c r="V45" s="226"/>
      <c r="X45" s="624"/>
      <c r="AB45" s="624"/>
    </row>
    <row r="46" spans="1:28" s="460" customFormat="1" ht="17.25" customHeight="1">
      <c r="A46" s="203" t="s">
        <v>946</v>
      </c>
      <c r="B46" s="169"/>
      <c r="C46" s="203" t="s">
        <v>597</v>
      </c>
      <c r="D46" s="500"/>
      <c r="E46" s="168"/>
      <c r="F46" s="203" t="s">
        <v>941</v>
      </c>
      <c r="G46" s="169"/>
      <c r="H46" s="203" t="s">
        <v>597</v>
      </c>
      <c r="K46" s="225"/>
      <c r="L46" s="225"/>
      <c r="V46" s="226"/>
      <c r="X46" s="624"/>
      <c r="AB46" s="624"/>
    </row>
    <row r="47" spans="1:28" ht="20">
      <c r="A47" s="168"/>
      <c r="B47" s="168"/>
      <c r="C47" s="168"/>
      <c r="D47" s="500"/>
      <c r="E47" s="168"/>
      <c r="F47" s="203" t="s">
        <v>940</v>
      </c>
      <c r="H47" s="203" t="s">
        <v>597</v>
      </c>
      <c r="Y47" s="460"/>
      <c r="Z47" s="460"/>
      <c r="AA47" s="460"/>
    </row>
    <row r="48" spans="1:28" ht="20">
      <c r="A48" s="459"/>
      <c r="B48" s="435"/>
      <c r="C48" s="167"/>
      <c r="D48" s="514"/>
      <c r="X48" s="386"/>
      <c r="Y48" s="460"/>
      <c r="Z48" s="460"/>
      <c r="AA48" s="460"/>
      <c r="AB48" s="685"/>
    </row>
    <row r="49" spans="1:28" ht="20">
      <c r="A49" s="450"/>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35"/>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s="726"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26"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726"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26"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26"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26"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26"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26" customFormat="1" ht="14">
      <c r="A69" s="435"/>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26"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X70" s="632"/>
      <c r="Y70" s="386"/>
      <c r="Z70" s="386"/>
      <c r="AA70" s="386"/>
    </row>
    <row r="71" spans="1:27" s="726"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26"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26"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26"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26"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26"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26"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26"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26"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26"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26"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sheetData>
  <mergeCells count="9">
    <mergeCell ref="F37:G37"/>
    <mergeCell ref="H37:I37"/>
    <mergeCell ref="L37:V37"/>
    <mergeCell ref="B29:C30"/>
    <mergeCell ref="L31:V31"/>
    <mergeCell ref="F32:G32"/>
    <mergeCell ref="F33:G33"/>
    <mergeCell ref="F34:G34"/>
    <mergeCell ref="L36:V36"/>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684B7-F875-4EA1-BA0C-0322E4F4816F}">
  <sheetPr>
    <pageSetUpPr fitToPage="1"/>
  </sheetPr>
  <dimension ref="A1:AB83"/>
  <sheetViews>
    <sheetView topLeftCell="A13" zoomScale="70" zoomScaleNormal="70" zoomScaleSheetLayoutView="115" workbookViewId="0">
      <selection activeCell="A19" sqref="A19:XFD20"/>
    </sheetView>
  </sheetViews>
  <sheetFormatPr defaultColWidth="9.1796875" defaultRowHeight="12.5"/>
  <cols>
    <col min="1" max="1" width="5.6328125" style="386" customWidth="1"/>
    <col min="2" max="2" width="37.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28" customWidth="1"/>
    <col min="25" max="25" width="8.90625" style="386" customWidth="1"/>
    <col min="26" max="26" width="11.6328125" style="386" bestFit="1" customWidth="1"/>
    <col min="27" max="27" width="42" style="386" bestFit="1" customWidth="1"/>
    <col min="28" max="28" width="7.90625" style="728"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27"/>
      <c r="I10" s="72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70"/>
      <c r="E18" s="312"/>
      <c r="F18" s="325" t="str">
        <f>IF(D18="","",VLOOKUP(B18,Data!$B$5:$L$502,11,FALSE))</f>
        <v/>
      </c>
      <c r="G18" s="326" t="str">
        <f t="shared" ref="G18:G30"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28"/>
    </row>
    <row r="19" spans="1:28" s="468" customFormat="1" ht="19.25" customHeight="1">
      <c r="A19" s="540">
        <v>1</v>
      </c>
      <c r="B19" s="584" t="s">
        <v>892</v>
      </c>
      <c r="C19" s="324" t="str">
        <f>IF(D19="","",VLOOKUP(B19,Data!$B$5:$L$502,2,FALSE))</f>
        <v>VCM7890</v>
      </c>
      <c r="D19" s="485">
        <v>4</v>
      </c>
      <c r="E19" s="525" t="s">
        <v>528</v>
      </c>
      <c r="F19" s="325">
        <f>IF(D19="","",VLOOKUP(B19,Data!$B$5:$L$502,11,FALSE))</f>
        <v>2253.08</v>
      </c>
      <c r="G19" s="326">
        <f t="shared" si="0"/>
        <v>9012.32</v>
      </c>
      <c r="H19" s="327" t="str">
        <f>IF(D19="","",VLOOKUP(B19,Data!$B$5:$D$502,3,FALSE))</f>
        <v>C/T</v>
      </c>
      <c r="I19" s="327" t="str">
        <f>IF(D19="","",VLOOKUP(B19,Data!$B$5:$M$502,12,FALSE))</f>
        <v>Indonesia</v>
      </c>
      <c r="J19" s="356" t="s">
        <v>1163</v>
      </c>
      <c r="K19" s="325">
        <f>IF(D19="","",VLOOKUP(B19,Data!$B$5:$E$502,4,FALSE)*D19)</f>
        <v>1040</v>
      </c>
      <c r="L19" s="325">
        <f>IF(D19="","",VLOOKUP(B19,Data!$B$5:$F$502,5,FALSE)*D19)</f>
        <v>940</v>
      </c>
      <c r="M19" s="357"/>
      <c r="N19" s="358"/>
      <c r="O19" s="359"/>
      <c r="P19" s="360"/>
      <c r="Q19" s="359"/>
      <c r="R19" s="359"/>
      <c r="S19" s="360"/>
      <c r="T19" s="361"/>
      <c r="U19" s="360"/>
      <c r="V19" s="334">
        <f>IF(D19="","",VLOOKUP(B19,Data!$B$5:$J$502,9,FALSE)*D19)</f>
        <v>5.6280000000000001</v>
      </c>
      <c r="X19" s="728"/>
      <c r="Y19" s="468">
        <v>212904</v>
      </c>
      <c r="Z19" s="468" t="s">
        <v>410</v>
      </c>
      <c r="AA19" s="468" t="s">
        <v>1080</v>
      </c>
      <c r="AB19" s="685">
        <v>1</v>
      </c>
    </row>
    <row r="20" spans="1:28" s="468" customFormat="1" ht="19.25" customHeight="1">
      <c r="A20" s="540"/>
      <c r="B20" s="672" t="s">
        <v>1200</v>
      </c>
      <c r="C20" s="324" t="str">
        <f>IF(D20="","",VLOOKUP(B20,Data!$B$5:$L$502,2,FALSE))</f>
        <v/>
      </c>
      <c r="D20" s="381"/>
      <c r="E20" s="312"/>
      <c r="F20" s="325" t="str">
        <f>IF(D20="","",VLOOKUP(B20,Data!$B$5:$L$502,11,FALSE))</f>
        <v/>
      </c>
      <c r="G20" s="326"/>
      <c r="H20" s="327" t="str">
        <f>IF(D20="","",VLOOKUP(B20,Data!$B$5:$D$502,3,FALSE))</f>
        <v/>
      </c>
      <c r="I20" s="327" t="str">
        <f>IF(D20="","",VLOOKUP(B20,Data!$B$5:$M$502,12,FALSE))</f>
        <v/>
      </c>
      <c r="J20" s="227"/>
      <c r="K20" s="325" t="str">
        <f>IF(D20="","",VLOOKUP(B20,Data!$B$5:$E$502,4,FALSE)*D20)</f>
        <v/>
      </c>
      <c r="L20" s="325" t="str">
        <f>IF(D20="","",VLOOKUP(B20,Data!$B$5:$F$502,5,FALSE)*D20)</f>
        <v/>
      </c>
      <c r="M20" s="228"/>
      <c r="N20" s="295"/>
      <c r="O20" s="296"/>
      <c r="P20" s="229"/>
      <c r="Q20" s="296"/>
      <c r="R20" s="296"/>
      <c r="S20" s="229"/>
      <c r="T20" s="297"/>
      <c r="U20" s="229"/>
      <c r="V20" s="334" t="str">
        <f>IF(D20="","",VLOOKUP(B20,Data!$B$5:$J$502,9,FALSE)*D20)</f>
        <v/>
      </c>
      <c r="X20" s="728"/>
      <c r="Z20" s="386"/>
      <c r="AA20" s="386"/>
      <c r="AB20" s="728"/>
    </row>
    <row r="21" spans="1:28" s="468" customFormat="1" ht="19.25" customHeight="1">
      <c r="A21" s="540">
        <v>2</v>
      </c>
      <c r="B21" s="584" t="s">
        <v>372</v>
      </c>
      <c r="C21" s="324" t="str">
        <f>IF(D21="","",VLOOKUP(B21,Data!$B$5:$L$502,2,FALSE))</f>
        <v>WQ78280</v>
      </c>
      <c r="D21" s="470">
        <v>2</v>
      </c>
      <c r="E21" s="525" t="s">
        <v>529</v>
      </c>
      <c r="F21" s="325">
        <f>IF(D21="","",VLOOKUP(B21,Data!$B$5:$L$502,11,FALSE))</f>
        <v>5431.9</v>
      </c>
      <c r="G21" s="326">
        <f t="shared" ref="G21" si="1">IF(D21&gt;0,D21*F21,"-")</f>
        <v>10863.8</v>
      </c>
      <c r="H21" s="327" t="str">
        <f>IF(D21="","",VLOOKUP(B21,Data!$B$5:$D$502,3,FALSE))</f>
        <v>C/T</v>
      </c>
      <c r="I21" s="327" t="str">
        <f>IF(D21="","",VLOOKUP(B21,Data!$B$5:$M$502,12,FALSE))</f>
        <v>Indonesia</v>
      </c>
      <c r="J21" s="356" t="s">
        <v>1201</v>
      </c>
      <c r="K21" s="325">
        <f>IF(D21="","",VLOOKUP(B21,Data!$B$5:$E$502,4,FALSE)*D21)</f>
        <v>610</v>
      </c>
      <c r="L21" s="325">
        <f>IF(D21="","",VLOOKUP(B21,Data!$B$5:$F$502,5,FALSE)*D21)</f>
        <v>538</v>
      </c>
      <c r="M21" s="357"/>
      <c r="N21" s="358"/>
      <c r="O21" s="359"/>
      <c r="P21" s="360"/>
      <c r="Q21" s="359"/>
      <c r="R21" s="359"/>
      <c r="S21" s="360"/>
      <c r="T21" s="361"/>
      <c r="U21" s="360"/>
      <c r="V21" s="334">
        <f>IF(D21="","",VLOOKUP(B21,Data!$B$5:$J$502,9,FALSE)*D21)</f>
        <v>3.0680000000000001</v>
      </c>
      <c r="X21" s="728"/>
      <c r="Z21" s="386"/>
      <c r="AA21" s="386"/>
      <c r="AB21" s="728"/>
    </row>
    <row r="22" spans="1:28" s="468" customFormat="1" ht="19.25" customHeight="1">
      <c r="A22" s="540">
        <v>3</v>
      </c>
      <c r="B22" s="584" t="s">
        <v>382</v>
      </c>
      <c r="C22" s="324" t="str">
        <f>IF(D22="","",VLOOKUP(B22,Data!$B$5:$L$502,2,FALSE))</f>
        <v>WQ78310</v>
      </c>
      <c r="D22" s="470">
        <v>1</v>
      </c>
      <c r="E22" s="312"/>
      <c r="F22" s="325">
        <f>IF(D22="","",VLOOKUP(B22,Data!$B$5:$L$502,11,FALSE))</f>
        <v>6409.6</v>
      </c>
      <c r="G22" s="326">
        <f t="shared" si="0"/>
        <v>6409.6</v>
      </c>
      <c r="H22" s="327" t="str">
        <f>IF(D22="","",VLOOKUP(B22,Data!$B$5:$D$502,3,FALSE))</f>
        <v>C/T</v>
      </c>
      <c r="I22" s="327" t="str">
        <f>IF(D22="","",VLOOKUP(B22,Data!$B$5:$M$502,12,FALSE))</f>
        <v>Indonesia</v>
      </c>
      <c r="J22" s="356" t="s">
        <v>1201</v>
      </c>
      <c r="K22" s="325">
        <f>IF(D22="","",VLOOKUP(B22,Data!$B$5:$E$502,4,FALSE)*D22)</f>
        <v>317</v>
      </c>
      <c r="L22" s="325">
        <f>IF(D22="","",VLOOKUP(B22,Data!$B$5:$F$502,5,FALSE)*D22)</f>
        <v>279</v>
      </c>
      <c r="M22" s="357"/>
      <c r="N22" s="358"/>
      <c r="O22" s="359"/>
      <c r="P22" s="360"/>
      <c r="Q22" s="359"/>
      <c r="R22" s="359"/>
      <c r="S22" s="360"/>
      <c r="T22" s="361"/>
      <c r="U22" s="360"/>
      <c r="V22" s="334">
        <f>IF(D22="","",VLOOKUP(B22,Data!$B$5:$J$502,9,FALSE)*D22)</f>
        <v>1.806</v>
      </c>
      <c r="X22" s="728"/>
      <c r="Z22" s="386"/>
      <c r="AA22" s="386"/>
      <c r="AB22" s="728"/>
    </row>
    <row r="23" spans="1:28" s="468" customFormat="1" ht="19.25" customHeight="1">
      <c r="A23" s="540"/>
      <c r="B23" s="672" t="s">
        <v>1219</v>
      </c>
      <c r="C23" s="324" t="str">
        <f>IF(D23="","",VLOOKUP(B23,Data!$B$5:$L$502,2,FALSE))</f>
        <v/>
      </c>
      <c r="D23" s="474"/>
      <c r="E23" s="312" t="s">
        <v>982</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728"/>
      <c r="Z23" s="386"/>
      <c r="AA23" s="386"/>
      <c r="AB23" s="728"/>
    </row>
    <row r="24" spans="1:28" s="468" customFormat="1" ht="19.25" customHeight="1">
      <c r="A24" s="540">
        <v>4</v>
      </c>
      <c r="B24" s="584" t="s">
        <v>361</v>
      </c>
      <c r="C24" s="324" t="str">
        <f>IF(D24="","",VLOOKUP(B24,Data!$B$5:$L$502,2,FALSE))</f>
        <v>WQ78290</v>
      </c>
      <c r="D24" s="470">
        <v>15</v>
      </c>
      <c r="E24" s="312"/>
      <c r="F24" s="325">
        <f>IF(D24="","",VLOOKUP(B24,Data!$B$5:$L$502,11,FALSE))</f>
        <v>4283.7299999999996</v>
      </c>
      <c r="G24" s="326">
        <f t="shared" si="0"/>
        <v>64255.95</v>
      </c>
      <c r="H24" s="327" t="str">
        <f>IF(D24="","",VLOOKUP(B24,Data!$B$5:$D$502,3,FALSE))</f>
        <v>C/T</v>
      </c>
      <c r="I24" s="327" t="str">
        <f>IF(D24="","",VLOOKUP(B24,Data!$B$5:$M$502,12,FALSE))</f>
        <v>Indonesia</v>
      </c>
      <c r="J24" s="356" t="s">
        <v>1220</v>
      </c>
      <c r="K24" s="325">
        <f>IF(D24="","",VLOOKUP(B24,Data!$B$5:$E$502,4,FALSE)*D24)</f>
        <v>4575</v>
      </c>
      <c r="L24" s="325">
        <f>IF(D24="","",VLOOKUP(B24,Data!$B$5:$F$502,5,FALSE)*D24)</f>
        <v>4035</v>
      </c>
      <c r="M24" s="357"/>
      <c r="N24" s="358"/>
      <c r="O24" s="359"/>
      <c r="P24" s="360"/>
      <c r="Q24" s="359"/>
      <c r="R24" s="359"/>
      <c r="S24" s="360"/>
      <c r="T24" s="361"/>
      <c r="U24" s="360"/>
      <c r="V24" s="334">
        <f>IF(D24="","",VLOOKUP(B24,Data!$B$5:$J$502,9,FALSE)*D24)</f>
        <v>23.01</v>
      </c>
      <c r="X24" s="728"/>
      <c r="Z24" s="386"/>
      <c r="AA24" s="386"/>
      <c r="AB24" s="728"/>
    </row>
    <row r="25" spans="1:28" s="468" customFormat="1" ht="19.25" customHeight="1">
      <c r="A25" s="540">
        <v>5</v>
      </c>
      <c r="B25" s="584" t="s">
        <v>340</v>
      </c>
      <c r="C25" s="324" t="str">
        <f>IF(D25="","",VLOOKUP(B25,Data!$B$5:$L$502,2,FALSE))</f>
        <v>ZE62400</v>
      </c>
      <c r="D25" s="470">
        <v>10</v>
      </c>
      <c r="E25" s="312"/>
      <c r="F25" s="325">
        <f>IF(D25="","",VLOOKUP(B25,Data!$B$5:$L$502,11,FALSE))</f>
        <v>1704.47</v>
      </c>
      <c r="G25" s="326">
        <f t="shared" si="0"/>
        <v>17044.7</v>
      </c>
      <c r="H25" s="327" t="str">
        <f>IF(D25="","",VLOOKUP(B25,Data!$B$5:$D$502,3,FALSE))</f>
        <v>C/T</v>
      </c>
      <c r="I25" s="327" t="str">
        <f>IF(D25="","",VLOOKUP(B25,Data!$B$5:$M$502,12,FALSE))</f>
        <v>Indonesia</v>
      </c>
      <c r="J25" s="356" t="s">
        <v>1220</v>
      </c>
      <c r="K25" s="325">
        <f>IF(D25="","",VLOOKUP(B25,Data!$B$5:$E$502,4,FALSE)*D25)</f>
        <v>2010</v>
      </c>
      <c r="L25" s="325">
        <f>IF(D25="","",VLOOKUP(B25,Data!$B$5:$F$502,5,FALSE)*D25)</f>
        <v>1810</v>
      </c>
      <c r="M25" s="228"/>
      <c r="N25" s="295"/>
      <c r="O25" s="296"/>
      <c r="P25" s="229"/>
      <c r="Q25" s="296"/>
      <c r="R25" s="296"/>
      <c r="S25" s="229"/>
      <c r="T25" s="297"/>
      <c r="U25" s="229"/>
      <c r="V25" s="334">
        <f>IF(D25="","",VLOOKUP(B25,Data!$B$5:$J$502,9,FALSE)*D25)</f>
        <v>11.5</v>
      </c>
      <c r="X25" s="728"/>
      <c r="Z25" s="386"/>
      <c r="AA25" s="386"/>
      <c r="AB25" s="728"/>
    </row>
    <row r="26" spans="1:28" s="468" customFormat="1" ht="19.25" customHeight="1">
      <c r="A26" s="540">
        <v>6</v>
      </c>
      <c r="B26" s="584" t="s">
        <v>353</v>
      </c>
      <c r="C26" s="324" t="str">
        <f>IF(D26="","",VLOOKUP(B26,Data!$B$5:$L$502,2,FALSE))</f>
        <v>ZF71250</v>
      </c>
      <c r="D26" s="470">
        <v>20</v>
      </c>
      <c r="E26" s="312"/>
      <c r="F26" s="325">
        <f>IF(D26="","",VLOOKUP(B26,Data!$B$5:$L$502,11,FALSE))</f>
        <v>1991.71</v>
      </c>
      <c r="G26" s="326">
        <f t="shared" si="0"/>
        <v>39834.199999999997</v>
      </c>
      <c r="H26" s="327" t="str">
        <f>IF(D26="","",VLOOKUP(B26,Data!$B$5:$D$502,3,FALSE))</f>
        <v>C/T</v>
      </c>
      <c r="I26" s="327" t="str">
        <f>IF(D26="","",VLOOKUP(B26,Data!$B$5:$M$502,12,FALSE))</f>
        <v>Indonesia</v>
      </c>
      <c r="J26" s="356" t="s">
        <v>1220</v>
      </c>
      <c r="K26" s="325">
        <f>IF(D26="","",VLOOKUP(B26,Data!$B$5:$E$502,4,FALSE)*D26)</f>
        <v>4400</v>
      </c>
      <c r="L26" s="325">
        <f>IF(D26="","",VLOOKUP(B26,Data!$B$5:$F$502,5,FALSE)*D26)</f>
        <v>3980</v>
      </c>
      <c r="M26" s="357"/>
      <c r="N26" s="358"/>
      <c r="O26" s="359"/>
      <c r="P26" s="360"/>
      <c r="Q26" s="359"/>
      <c r="R26" s="359"/>
      <c r="S26" s="360"/>
      <c r="T26" s="361"/>
      <c r="U26" s="360"/>
      <c r="V26" s="334">
        <f>IF(D26="","",VLOOKUP(B26,Data!$B$5:$J$502,9,FALSE)*D26)</f>
        <v>23.700000000000003</v>
      </c>
      <c r="X26" s="728"/>
      <c r="Z26" s="386"/>
      <c r="AA26" s="386"/>
      <c r="AB26" s="728"/>
    </row>
    <row r="27" spans="1:28" s="468" customFormat="1" ht="19.25" customHeight="1">
      <c r="A27" s="540">
        <v>7</v>
      </c>
      <c r="B27" s="584" t="s">
        <v>355</v>
      </c>
      <c r="C27" s="324" t="str">
        <f>IF(D27="","",VLOOKUP(B27,Data!$B$5:$L$502,2,FALSE))</f>
        <v>ZF42500</v>
      </c>
      <c r="D27" s="470">
        <v>23</v>
      </c>
      <c r="E27" s="312"/>
      <c r="F27" s="325">
        <f>IF(D27="","",VLOOKUP(B27,Data!$B$5:$L$502,11,FALSE))</f>
        <v>2302.7199999999998</v>
      </c>
      <c r="G27" s="326">
        <f t="shared" si="0"/>
        <v>52962.559999999998</v>
      </c>
      <c r="H27" s="327" t="str">
        <f>IF(D27="","",VLOOKUP(B27,Data!$B$5:$D$502,3,FALSE))</f>
        <v>C/T</v>
      </c>
      <c r="I27" s="327" t="str">
        <f>IF(D27="","",VLOOKUP(B27,Data!$B$5:$M$502,12,FALSE))</f>
        <v>Indonesia</v>
      </c>
      <c r="J27" s="356" t="s">
        <v>1220</v>
      </c>
      <c r="K27" s="325">
        <f>IF(D27="","",VLOOKUP(B27,Data!$B$5:$E$502,4,FALSE)*D27)</f>
        <v>6141</v>
      </c>
      <c r="L27" s="325">
        <f>IF(D27="","",VLOOKUP(B27,Data!$B$5:$F$502,5,FALSE)*D27)</f>
        <v>5566</v>
      </c>
      <c r="M27" s="357"/>
      <c r="N27" s="358"/>
      <c r="O27" s="359"/>
      <c r="P27" s="360"/>
      <c r="Q27" s="359"/>
      <c r="R27" s="359"/>
      <c r="S27" s="360"/>
      <c r="T27" s="361"/>
      <c r="U27" s="360"/>
      <c r="V27" s="334">
        <f>IF(D27="","",VLOOKUP(B27,Data!$B$5:$J$502,9,FALSE)*D27)</f>
        <v>34.223999999999997</v>
      </c>
      <c r="X27" s="728"/>
      <c r="Z27" s="386"/>
      <c r="AA27" s="386"/>
      <c r="AB27" s="728"/>
    </row>
    <row r="28" spans="1:28" s="468" customFormat="1" ht="19.25" customHeight="1">
      <c r="A28" s="540"/>
      <c r="B28" s="584"/>
      <c r="C28" s="324" t="str">
        <f>IF(D28="","",VLOOKUP(B28,Data!$B$5:$L$502,2,FALSE))</f>
        <v/>
      </c>
      <c r="D28" s="470"/>
      <c r="E28" s="312"/>
      <c r="F28" s="325" t="str">
        <f>IF(D28="","",VLOOKUP(B28,Data!$B$5:$L$502,11,FALSE))</f>
        <v/>
      </c>
      <c r="G28" s="326" t="str">
        <f>IF(D28&gt;0,D28*F28,"-")</f>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28"/>
      <c r="Z28" s="386"/>
      <c r="AA28" s="386"/>
      <c r="AB28" s="728"/>
    </row>
    <row r="29" spans="1:28" s="468" customFormat="1" ht="19.25" customHeight="1">
      <c r="A29" s="540"/>
      <c r="B29" s="584"/>
      <c r="C29" s="324" t="str">
        <f>IF(D29="","",VLOOKUP(B29,Data!$B$5:$L$502,2,FALSE))</f>
        <v/>
      </c>
      <c r="D29" s="485"/>
      <c r="E29" s="525"/>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728"/>
    </row>
    <row r="30" spans="1:28" s="468" customFormat="1" ht="19.25" customHeight="1">
      <c r="A30" s="540"/>
      <c r="B30" s="499"/>
      <c r="C30" s="324" t="str">
        <f>IF(D30="","",VLOOKUP(B30,Data!$B$5:$L$502,2,FALSE))</f>
        <v/>
      </c>
      <c r="D30" s="485"/>
      <c r="E30" s="525"/>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728"/>
    </row>
    <row r="31" spans="1:28" s="440" customFormat="1" ht="17.5" customHeight="1">
      <c r="A31" s="540"/>
      <c r="B31" s="784"/>
      <c r="C31" s="785"/>
      <c r="D31" s="510">
        <f>SUM(D17:D30)</f>
        <v>75</v>
      </c>
      <c r="E31" s="463"/>
      <c r="F31" s="351"/>
      <c r="G31" s="351">
        <f>SUM(G17:G30)</f>
        <v>200383.13</v>
      </c>
      <c r="H31" s="462"/>
      <c r="I31" s="462"/>
      <c r="J31" s="462"/>
      <c r="K31" s="351">
        <f>SUM(K17:K30)</f>
        <v>19093</v>
      </c>
      <c r="L31" s="351">
        <f>SUM(L17:L30)</f>
        <v>17148</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102.93600000000001</v>
      </c>
      <c r="X31" s="623"/>
    </row>
    <row r="32" spans="1:28" ht="16.5" customHeight="1">
      <c r="A32" s="540"/>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28"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28" ht="13">
      <c r="A34" s="400" t="s">
        <v>531</v>
      </c>
      <c r="C34" s="409"/>
      <c r="D34" s="501" t="s">
        <v>88</v>
      </c>
      <c r="F34" s="768"/>
      <c r="G34" s="769"/>
      <c r="H34" s="400" t="s">
        <v>89</v>
      </c>
      <c r="I34" s="447"/>
      <c r="J34" s="177" t="s">
        <v>90</v>
      </c>
      <c r="K34" s="177"/>
      <c r="L34" s="173"/>
      <c r="V34" s="178"/>
    </row>
    <row r="35" spans="1:28">
      <c r="A35" s="400" t="s">
        <v>532</v>
      </c>
      <c r="C35" s="401"/>
      <c r="F35" s="768"/>
      <c r="G35" s="769"/>
      <c r="H35" s="400"/>
      <c r="I35" s="447"/>
      <c r="J35" s="177" t="s">
        <v>94</v>
      </c>
      <c r="K35" s="177"/>
      <c r="L35" s="173"/>
      <c r="V35" s="178"/>
    </row>
    <row r="36" spans="1:28" ht="12" customHeight="1">
      <c r="A36" s="412"/>
      <c r="B36" s="413"/>
      <c r="C36" s="448"/>
      <c r="D36" s="501" t="s">
        <v>95</v>
      </c>
      <c r="F36" s="768"/>
      <c r="G36" s="769"/>
      <c r="H36" s="400" t="s">
        <v>96</v>
      </c>
      <c r="I36" s="447"/>
      <c r="J36" s="177"/>
      <c r="K36" s="177"/>
      <c r="L36" s="173"/>
      <c r="V36" s="178"/>
    </row>
    <row r="37" spans="1:28" ht="16.5">
      <c r="A37" s="393" t="s">
        <v>97</v>
      </c>
      <c r="B37" s="407"/>
      <c r="C37" s="395"/>
      <c r="D37" s="501" t="s">
        <v>98</v>
      </c>
      <c r="F37" s="88" t="s">
        <v>99</v>
      </c>
      <c r="G37" s="85"/>
      <c r="H37" s="400" t="s">
        <v>89</v>
      </c>
      <c r="I37" s="447"/>
      <c r="J37" s="177" t="s">
        <v>100</v>
      </c>
      <c r="K37" s="177"/>
      <c r="L37" s="173"/>
      <c r="V37" s="178"/>
      <c r="Y37" s="468"/>
      <c r="Z37" s="468"/>
      <c r="AA37" s="468"/>
      <c r="AB37" s="685"/>
    </row>
    <row r="38" spans="1:28"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c r="Y38" s="468"/>
      <c r="Z38" s="468"/>
      <c r="AA38" s="468"/>
      <c r="AB38" s="685"/>
    </row>
    <row r="39" spans="1:28" ht="16.25" customHeight="1">
      <c r="A39" s="412"/>
      <c r="B39" s="413"/>
      <c r="C39" s="414"/>
      <c r="D39" s="513"/>
      <c r="E39" s="413"/>
      <c r="F39" s="778" t="s">
        <v>1230</v>
      </c>
      <c r="G39" s="779"/>
      <c r="H39" s="778" t="s">
        <v>1231</v>
      </c>
      <c r="I39" s="779"/>
      <c r="J39" s="181" t="s">
        <v>105</v>
      </c>
      <c r="K39" s="181"/>
      <c r="L39" s="762" t="s">
        <v>106</v>
      </c>
      <c r="M39" s="763"/>
      <c r="N39" s="763"/>
      <c r="O39" s="763"/>
      <c r="P39" s="763"/>
      <c r="Q39" s="763"/>
      <c r="R39" s="763"/>
      <c r="S39" s="763"/>
      <c r="T39" s="763"/>
      <c r="U39" s="763"/>
      <c r="V39" s="764"/>
      <c r="Y39" s="468"/>
      <c r="Z39" s="468"/>
      <c r="AA39" s="468"/>
      <c r="AB39" s="685"/>
    </row>
    <row r="40" spans="1:28" ht="18" customHeight="1">
      <c r="Y40" s="468"/>
      <c r="Z40" s="468"/>
      <c r="AA40" s="468"/>
      <c r="AB40" s="685"/>
    </row>
    <row r="41" spans="1:28" ht="18" customHeight="1">
      <c r="Y41" s="468"/>
      <c r="Z41" s="468"/>
      <c r="AA41" s="468"/>
      <c r="AB41" s="685"/>
    </row>
    <row r="42" spans="1:28" ht="18" customHeight="1">
      <c r="Y42" s="468"/>
      <c r="Z42" s="468"/>
      <c r="AA42" s="468"/>
      <c r="AB42" s="685"/>
    </row>
    <row r="43" spans="1:28" ht="18.5" customHeight="1">
      <c r="Y43" s="440"/>
      <c r="Z43" s="440"/>
      <c r="AB43" s="386"/>
    </row>
    <row r="44" spans="1:28" s="460" customFormat="1" ht="17.25" customHeight="1">
      <c r="A44" s="203" t="s">
        <v>942</v>
      </c>
      <c r="B44" s="169"/>
      <c r="C44" s="203" t="s">
        <v>597</v>
      </c>
      <c r="D44" s="500"/>
      <c r="E44" s="168"/>
      <c r="F44" s="203" t="s">
        <v>936</v>
      </c>
      <c r="G44" s="169"/>
      <c r="H44" s="203" t="s">
        <v>597</v>
      </c>
      <c r="K44" s="225"/>
      <c r="L44" s="225"/>
      <c r="V44" s="226"/>
      <c r="X44" s="624"/>
    </row>
    <row r="45" spans="1:28" s="460" customFormat="1" ht="17.25" customHeight="1">
      <c r="A45" s="203" t="s">
        <v>943</v>
      </c>
      <c r="B45" s="169"/>
      <c r="C45" s="203" t="s">
        <v>947</v>
      </c>
      <c r="D45" s="500"/>
      <c r="E45" s="168"/>
      <c r="F45" s="203" t="s">
        <v>937</v>
      </c>
      <c r="G45" s="169"/>
      <c r="H45" s="203" t="s">
        <v>947</v>
      </c>
      <c r="K45" s="225"/>
      <c r="L45" s="225"/>
      <c r="V45" s="226"/>
      <c r="X45" s="624"/>
    </row>
    <row r="46" spans="1:28" s="460" customFormat="1" ht="17.25" customHeight="1">
      <c r="A46" s="203" t="s">
        <v>944</v>
      </c>
      <c r="B46" s="169"/>
      <c r="C46" s="203" t="s">
        <v>947</v>
      </c>
      <c r="D46" s="500"/>
      <c r="E46" s="168"/>
      <c r="F46" s="203" t="s">
        <v>938</v>
      </c>
      <c r="G46" s="169"/>
      <c r="H46" s="203" t="s">
        <v>597</v>
      </c>
      <c r="K46" s="225"/>
      <c r="L46" s="225"/>
      <c r="V46" s="226"/>
      <c r="X46" s="624"/>
    </row>
    <row r="47" spans="1:28" s="460" customFormat="1" ht="17.25" customHeight="1">
      <c r="A47" s="203" t="s">
        <v>945</v>
      </c>
      <c r="B47" s="169"/>
      <c r="C47" s="203" t="s">
        <v>597</v>
      </c>
      <c r="D47" s="500"/>
      <c r="E47" s="168"/>
      <c r="F47" s="203" t="s">
        <v>939</v>
      </c>
      <c r="G47" s="169"/>
      <c r="H47" s="203" t="s">
        <v>597</v>
      </c>
      <c r="K47" s="225"/>
      <c r="L47" s="225"/>
      <c r="V47" s="226"/>
      <c r="X47" s="624"/>
      <c r="AB47" s="624"/>
    </row>
    <row r="48" spans="1:28" s="460" customFormat="1" ht="17.25" customHeight="1">
      <c r="A48" s="203" t="s">
        <v>946</v>
      </c>
      <c r="B48" s="169"/>
      <c r="C48" s="203" t="s">
        <v>597</v>
      </c>
      <c r="D48" s="500"/>
      <c r="E48" s="168"/>
      <c r="F48" s="203" t="s">
        <v>941</v>
      </c>
      <c r="G48" s="169"/>
      <c r="H48" s="203" t="s">
        <v>597</v>
      </c>
      <c r="K48" s="225"/>
      <c r="L48" s="225"/>
      <c r="V48" s="226"/>
      <c r="X48" s="624"/>
      <c r="AB48" s="624"/>
    </row>
    <row r="49" spans="1:28" ht="20">
      <c r="A49" s="168"/>
      <c r="B49" s="168"/>
      <c r="C49" s="168"/>
      <c r="D49" s="500"/>
      <c r="E49" s="168"/>
      <c r="F49" s="203" t="s">
        <v>940</v>
      </c>
      <c r="H49" s="203" t="s">
        <v>597</v>
      </c>
      <c r="Y49" s="460"/>
      <c r="Z49" s="460"/>
      <c r="AA49" s="460"/>
    </row>
    <row r="50" spans="1:28" ht="20">
      <c r="A50" s="459"/>
      <c r="B50" s="435"/>
      <c r="C50" s="167"/>
      <c r="D50" s="514"/>
      <c r="X50" s="386"/>
      <c r="Y50" s="460"/>
      <c r="Z50" s="460"/>
      <c r="AA50" s="460"/>
      <c r="AB50" s="685"/>
    </row>
    <row r="51" spans="1:28" ht="20">
      <c r="A51" s="450"/>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35"/>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s="728"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28"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28"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7" s="728"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28"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28"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28"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28" customFormat="1" ht="14">
      <c r="A71" s="435"/>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7" s="728"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X72" s="632"/>
      <c r="Y72" s="386"/>
      <c r="Z72" s="386"/>
      <c r="AA72" s="386"/>
    </row>
    <row r="73" spans="1:27" s="728"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28"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28"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28"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28"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28"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28"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28"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28"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28"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28"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65" firstPageNumber="4294963191" fitToHeight="2" orientation="landscape" r:id="rId1"/>
  <headerFooter alignWithMargins="0">
    <oddHeader>&amp;R&amp;"Calibri"&amp;10&amp;K000000 Confidential&amp;1#_x000D_</oddHeader>
  </headerFooter>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1CE95-8827-4514-BEC7-6EB6A70527B7}">
  <sheetPr>
    <pageSetUpPr fitToPage="1"/>
  </sheetPr>
  <dimension ref="A1:AB82"/>
  <sheetViews>
    <sheetView topLeftCell="A16" zoomScale="70" zoomScaleNormal="70" zoomScaleSheetLayoutView="115" workbookViewId="0">
      <selection activeCell="J23" sqref="J23"/>
    </sheetView>
  </sheetViews>
  <sheetFormatPr defaultColWidth="9.1796875" defaultRowHeight="12.5"/>
  <cols>
    <col min="1" max="1" width="5.6328125" style="386" customWidth="1"/>
    <col min="2" max="2" width="37.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30" customWidth="1"/>
    <col min="25" max="25" width="8.90625" style="386" customWidth="1"/>
    <col min="26" max="26" width="11.6328125" style="386" bestFit="1" customWidth="1"/>
    <col min="27" max="27" width="42" style="386" bestFit="1" customWidth="1"/>
    <col min="28" max="28" width="7.90625" style="730"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29"/>
      <c r="I10" s="73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70"/>
      <c r="E18" s="312"/>
      <c r="F18" s="325" t="str">
        <f>IF(D18="","",VLOOKUP(B18,Data!$B$5:$L$502,11,FALSE))</f>
        <v/>
      </c>
      <c r="G18" s="326" t="str">
        <f t="shared" ref="G18:G29"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30"/>
    </row>
    <row r="19" spans="1:28" s="468" customFormat="1" ht="19.25" customHeight="1">
      <c r="A19" s="540">
        <v>1</v>
      </c>
      <c r="B19" s="584" t="s">
        <v>894</v>
      </c>
      <c r="C19" s="324" t="str">
        <f>IF(D19="","",VLOOKUP(B19,Data!$B$5:$L$502,2,FALSE))</f>
        <v>VCM7910</v>
      </c>
      <c r="D19" s="485">
        <v>3</v>
      </c>
      <c r="E19" s="525" t="s">
        <v>528</v>
      </c>
      <c r="F19" s="325">
        <f>IF(D19="","",VLOOKUP(B19,Data!$B$5:$L$502,11,FALSE))</f>
        <v>2518.09</v>
      </c>
      <c r="G19" s="326">
        <f t="shared" ref="G19:G20" si="1">IF(D19&gt;0,D19*F19,"-")</f>
        <v>7554.27</v>
      </c>
      <c r="H19" s="327" t="str">
        <f>IF(D19="","",VLOOKUP(B19,Data!$B$5:$D$502,3,FALSE))</f>
        <v>C/T</v>
      </c>
      <c r="I19" s="327" t="str">
        <f>IF(D19="","",VLOOKUP(B19,Data!$B$5:$M$502,12,FALSE))</f>
        <v>Indonesia</v>
      </c>
      <c r="J19" s="356" t="s">
        <v>1163</v>
      </c>
      <c r="K19" s="325">
        <f>IF(D19="","",VLOOKUP(B19,Data!$B$5:$E$502,4,FALSE)*D19)</f>
        <v>780</v>
      </c>
      <c r="L19" s="325">
        <f>IF(D19="","",VLOOKUP(B19,Data!$B$5:$F$502,5,FALSE)*D19)</f>
        <v>705</v>
      </c>
      <c r="M19" s="357"/>
      <c r="N19" s="358"/>
      <c r="O19" s="359"/>
      <c r="P19" s="360"/>
      <c r="Q19" s="359"/>
      <c r="R19" s="359"/>
      <c r="S19" s="360"/>
      <c r="T19" s="361"/>
      <c r="U19" s="360"/>
      <c r="V19" s="334">
        <f>IF(D19="","",VLOOKUP(B19,Data!$B$5:$J$502,9,FALSE)*D19)</f>
        <v>4.2210000000000001</v>
      </c>
      <c r="X19" s="732"/>
      <c r="Y19" s="468">
        <v>212904</v>
      </c>
      <c r="Z19" s="468" t="s">
        <v>410</v>
      </c>
      <c r="AA19" s="468" t="s">
        <v>1080</v>
      </c>
      <c r="AB19" s="685">
        <v>1</v>
      </c>
    </row>
    <row r="20" spans="1:28" s="468" customFormat="1" ht="19.25" customHeight="1">
      <c r="A20" s="540">
        <v>2</v>
      </c>
      <c r="B20" s="584" t="s">
        <v>892</v>
      </c>
      <c r="C20" s="324" t="str">
        <f>IF(D20="","",VLOOKUP(B20,Data!$B$5:$L$502,2,FALSE))</f>
        <v>VCM7890</v>
      </c>
      <c r="D20" s="485">
        <v>10</v>
      </c>
      <c r="E20" s="525"/>
      <c r="F20" s="325">
        <f>IF(D20="","",VLOOKUP(B20,Data!$B$5:$L$502,11,FALSE))</f>
        <v>2253.08</v>
      </c>
      <c r="G20" s="326">
        <f t="shared" si="1"/>
        <v>22530.799999999999</v>
      </c>
      <c r="H20" s="327" t="str">
        <f>IF(D20="","",VLOOKUP(B20,Data!$B$5:$D$502,3,FALSE))</f>
        <v>C/T</v>
      </c>
      <c r="I20" s="327" t="str">
        <f>IF(D20="","",VLOOKUP(B20,Data!$B$5:$M$502,12,FALSE))</f>
        <v>Indonesia</v>
      </c>
      <c r="J20" s="356" t="s">
        <v>1163</v>
      </c>
      <c r="K20" s="325">
        <f>IF(D20="","",VLOOKUP(B20,Data!$B$5:$E$502,4,FALSE)*D20)</f>
        <v>2600</v>
      </c>
      <c r="L20" s="325">
        <f>IF(D20="","",VLOOKUP(B20,Data!$B$5:$F$502,5,FALSE)*D20)</f>
        <v>2350</v>
      </c>
      <c r="M20" s="357"/>
      <c r="N20" s="358"/>
      <c r="O20" s="359"/>
      <c r="P20" s="360"/>
      <c r="Q20" s="359"/>
      <c r="R20" s="359"/>
      <c r="S20" s="360"/>
      <c r="T20" s="361"/>
      <c r="U20" s="360"/>
      <c r="V20" s="334">
        <f>IF(D20="","",VLOOKUP(B20,Data!$B$5:$J$502,9,FALSE)*D20)</f>
        <v>14.07</v>
      </c>
      <c r="X20" s="732"/>
      <c r="Y20" s="468">
        <v>212904</v>
      </c>
      <c r="Z20" s="468" t="s">
        <v>410</v>
      </c>
      <c r="AA20" s="468" t="s">
        <v>1080</v>
      </c>
      <c r="AB20" s="685">
        <v>1</v>
      </c>
    </row>
    <row r="21" spans="1:28" s="468" customFormat="1" ht="19.25" customHeight="1">
      <c r="A21" s="540">
        <v>3</v>
      </c>
      <c r="B21" s="584" t="s">
        <v>893</v>
      </c>
      <c r="C21" s="324" t="str">
        <f>IF(D21="","",VLOOKUP(B21,Data!$B$5:$L$502,2,FALSE))</f>
        <v>VCM7900</v>
      </c>
      <c r="D21" s="485">
        <v>5</v>
      </c>
      <c r="E21" s="525" t="s">
        <v>529</v>
      </c>
      <c r="F21" s="325">
        <f>IF(D21="","",VLOOKUP(B21,Data!$B$5:$L$502,11,FALSE))</f>
        <v>2696.84</v>
      </c>
      <c r="G21" s="326">
        <f t="shared" si="0"/>
        <v>13484.2</v>
      </c>
      <c r="H21" s="327" t="str">
        <f>IF(D21="","",VLOOKUP(B21,Data!$B$5:$D$502,3,FALSE))</f>
        <v>C/T</v>
      </c>
      <c r="I21" s="327" t="str">
        <f>IF(D21="","",VLOOKUP(B21,Data!$B$5:$M$502,12,FALSE))</f>
        <v>Indonesia</v>
      </c>
      <c r="J21" s="356" t="s">
        <v>1163</v>
      </c>
      <c r="K21" s="325">
        <f>IF(D21="","",VLOOKUP(B21,Data!$B$5:$E$502,4,FALSE)*D21)</f>
        <v>1300</v>
      </c>
      <c r="L21" s="325">
        <f>IF(D21="","",VLOOKUP(B21,Data!$B$5:$F$502,5,FALSE)*D21)</f>
        <v>1175</v>
      </c>
      <c r="M21" s="357"/>
      <c r="N21" s="358"/>
      <c r="O21" s="359"/>
      <c r="P21" s="360"/>
      <c r="Q21" s="359"/>
      <c r="R21" s="359"/>
      <c r="S21" s="360"/>
      <c r="T21" s="361"/>
      <c r="U21" s="360"/>
      <c r="V21" s="334">
        <f>IF(D21="","",VLOOKUP(B21,Data!$B$5:$J$502,9,FALSE)*D21)</f>
        <v>7.0350000000000001</v>
      </c>
      <c r="X21" s="730"/>
      <c r="Y21" s="468">
        <v>212904</v>
      </c>
      <c r="Z21" s="468" t="s">
        <v>410</v>
      </c>
      <c r="AA21" s="468" t="s">
        <v>1080</v>
      </c>
      <c r="AB21" s="685">
        <v>1</v>
      </c>
    </row>
    <row r="22" spans="1:28" s="468" customFormat="1" ht="19.25" customHeight="1">
      <c r="A22" s="540"/>
      <c r="B22" s="672" t="s">
        <v>1179</v>
      </c>
      <c r="C22" s="324" t="str">
        <f>IF(D22="","",VLOOKUP(B22,Data!$B$5:$L$502,2,FALSE))</f>
        <v/>
      </c>
      <c r="D22" s="470"/>
      <c r="E22" s="312"/>
      <c r="F22" s="325" t="str">
        <f>IF(D22="","",VLOOKUP(B22,Data!$B$5:$L$502,11,FALSE))</f>
        <v/>
      </c>
      <c r="G22" s="326" t="str">
        <f t="shared" ref="G22:G23" si="2">IF(D22&gt;0,D22*F22,"-")</f>
        <v>-</v>
      </c>
      <c r="H22" s="327" t="str">
        <f>IF(D22="","",VLOOKUP(B22,Data!$B$5:$D$502,3,FALSE))</f>
        <v/>
      </c>
      <c r="I22" s="327" t="str">
        <f>IF(D22="","",VLOOKUP(B22,Data!$B$5:$M$502,12,FALSE))</f>
        <v/>
      </c>
      <c r="J22" s="356"/>
      <c r="K22" s="325" t="str">
        <f>IF(D22="","",VLOOKUP(B22,Data!$B$5:$E$502,4,FALSE)*D22)</f>
        <v/>
      </c>
      <c r="L22" s="325" t="str">
        <f>IF(D22="","",VLOOKUP(B22,Data!$B$5:$F$502,5,FALSE)*D22)</f>
        <v/>
      </c>
      <c r="M22" s="357"/>
      <c r="N22" s="358"/>
      <c r="O22" s="359"/>
      <c r="P22" s="360"/>
      <c r="Q22" s="359"/>
      <c r="R22" s="359"/>
      <c r="S22" s="360"/>
      <c r="T22" s="361"/>
      <c r="U22" s="360"/>
      <c r="V22" s="334" t="str">
        <f>IF(D22="","",VLOOKUP(B22,Data!$B$5:$J$502,9,FALSE)*D22)</f>
        <v/>
      </c>
      <c r="X22" s="732"/>
    </row>
    <row r="23" spans="1:28" s="468" customFormat="1" ht="19.25" customHeight="1">
      <c r="A23" s="540">
        <v>4</v>
      </c>
      <c r="B23" s="584" t="s">
        <v>894</v>
      </c>
      <c r="C23" s="324" t="str">
        <f>IF(D23="","",VLOOKUP(B23,Data!$B$5:$L$502,2,FALSE))</f>
        <v>VCM7910</v>
      </c>
      <c r="D23" s="485">
        <v>2</v>
      </c>
      <c r="E23" s="312" t="s">
        <v>982</v>
      </c>
      <c r="F23" s="325">
        <f>IF(D23="","",VLOOKUP(B23,Data!$B$5:$L$502,11,FALSE))</f>
        <v>2518.09</v>
      </c>
      <c r="G23" s="326">
        <f t="shared" si="2"/>
        <v>5036.18</v>
      </c>
      <c r="H23" s="327" t="str">
        <f>IF(D23="","",VLOOKUP(B23,Data!$B$5:$D$502,3,FALSE))</f>
        <v>C/T</v>
      </c>
      <c r="I23" s="327" t="str">
        <f>IF(D23="","",VLOOKUP(B23,Data!$B$5:$M$502,12,FALSE))</f>
        <v>Indonesia</v>
      </c>
      <c r="J23" s="356" t="s">
        <v>1180</v>
      </c>
      <c r="K23" s="325">
        <f>IF(D23="","",VLOOKUP(B23,Data!$B$5:$E$502,4,FALSE)*D23)</f>
        <v>520</v>
      </c>
      <c r="L23" s="325">
        <f>IF(D23="","",VLOOKUP(B23,Data!$B$5:$F$502,5,FALSE)*D23)</f>
        <v>470</v>
      </c>
      <c r="M23" s="357"/>
      <c r="N23" s="358"/>
      <c r="O23" s="359"/>
      <c r="P23" s="360"/>
      <c r="Q23" s="359"/>
      <c r="R23" s="359"/>
      <c r="S23" s="360"/>
      <c r="T23" s="361"/>
      <c r="U23" s="360"/>
      <c r="V23" s="334">
        <f>IF(D23="","",VLOOKUP(B23,Data!$B$5:$J$502,9,FALSE)*D23)</f>
        <v>2.8140000000000001</v>
      </c>
      <c r="X23" s="732"/>
      <c r="Y23" s="468">
        <v>212904</v>
      </c>
      <c r="Z23" s="468" t="s">
        <v>410</v>
      </c>
      <c r="AA23" s="468" t="s">
        <v>1080</v>
      </c>
      <c r="AB23" s="685">
        <v>1</v>
      </c>
    </row>
    <row r="24" spans="1:28" s="468" customFormat="1" ht="19.25" customHeight="1">
      <c r="A24" s="540"/>
      <c r="B24" s="672" t="s">
        <v>1219</v>
      </c>
      <c r="C24" s="324" t="str">
        <f>IF(D24="","",VLOOKUP(B24,Data!$B$5:$L$502,2,FALSE))</f>
        <v/>
      </c>
      <c r="D24" s="474"/>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730"/>
      <c r="Z24" s="386"/>
      <c r="AA24" s="386"/>
      <c r="AB24" s="730"/>
    </row>
    <row r="25" spans="1:28" s="468" customFormat="1" ht="19.25" customHeight="1">
      <c r="A25" s="540">
        <v>5</v>
      </c>
      <c r="B25" s="584" t="s">
        <v>340</v>
      </c>
      <c r="C25" s="324" t="str">
        <f>IF(D25="","",VLOOKUP(B25,Data!$B$5:$L$502,2,FALSE))</f>
        <v>ZE62400</v>
      </c>
      <c r="D25" s="470">
        <v>10</v>
      </c>
      <c r="E25" s="312"/>
      <c r="F25" s="325">
        <f>IF(D25="","",VLOOKUP(B25,Data!$B$5:$L$502,11,FALSE))</f>
        <v>1704.47</v>
      </c>
      <c r="G25" s="326">
        <f t="shared" si="0"/>
        <v>17044.7</v>
      </c>
      <c r="H25" s="327" t="str">
        <f>IF(D25="","",VLOOKUP(B25,Data!$B$5:$D$502,3,FALSE))</f>
        <v>C/T</v>
      </c>
      <c r="I25" s="327" t="str">
        <f>IF(D25="","",VLOOKUP(B25,Data!$B$5:$M$502,12,FALSE))</f>
        <v>Indonesia</v>
      </c>
      <c r="J25" s="356" t="s">
        <v>1220</v>
      </c>
      <c r="K25" s="325">
        <f>IF(D25="","",VLOOKUP(B25,Data!$B$5:$E$502,4,FALSE)*D25)</f>
        <v>2010</v>
      </c>
      <c r="L25" s="325">
        <f>IF(D25="","",VLOOKUP(B25,Data!$B$5:$F$502,5,FALSE)*D25)</f>
        <v>1810</v>
      </c>
      <c r="M25" s="228"/>
      <c r="N25" s="295"/>
      <c r="O25" s="296"/>
      <c r="P25" s="229"/>
      <c r="Q25" s="296"/>
      <c r="R25" s="296"/>
      <c r="S25" s="229"/>
      <c r="T25" s="297"/>
      <c r="U25" s="229"/>
      <c r="V25" s="334">
        <f>IF(D25="","",VLOOKUP(B25,Data!$B$5:$J$502,9,FALSE)*D25)</f>
        <v>11.5</v>
      </c>
      <c r="X25" s="730"/>
      <c r="Z25" s="386"/>
      <c r="AA25" s="386"/>
      <c r="AB25" s="730"/>
    </row>
    <row r="26" spans="1:28" s="468" customFormat="1" ht="19.25" customHeight="1">
      <c r="A26" s="540">
        <v>6</v>
      </c>
      <c r="B26" s="584" t="s">
        <v>353</v>
      </c>
      <c r="C26" s="324" t="str">
        <f>IF(D26="","",VLOOKUP(B26,Data!$B$5:$L$502,2,FALSE))</f>
        <v>ZF71250</v>
      </c>
      <c r="D26" s="470">
        <v>20</v>
      </c>
      <c r="E26" s="312"/>
      <c r="F26" s="325">
        <f>IF(D26="","",VLOOKUP(B26,Data!$B$5:$L$502,11,FALSE))</f>
        <v>1991.71</v>
      </c>
      <c r="G26" s="326">
        <f t="shared" si="0"/>
        <v>39834.199999999997</v>
      </c>
      <c r="H26" s="327" t="str">
        <f>IF(D26="","",VLOOKUP(B26,Data!$B$5:$D$502,3,FALSE))</f>
        <v>C/T</v>
      </c>
      <c r="I26" s="327" t="str">
        <f>IF(D26="","",VLOOKUP(B26,Data!$B$5:$M$502,12,FALSE))</f>
        <v>Indonesia</v>
      </c>
      <c r="J26" s="356" t="s">
        <v>1220</v>
      </c>
      <c r="K26" s="325">
        <f>IF(D26="","",VLOOKUP(B26,Data!$B$5:$E$502,4,FALSE)*D26)</f>
        <v>4400</v>
      </c>
      <c r="L26" s="325">
        <f>IF(D26="","",VLOOKUP(B26,Data!$B$5:$F$502,5,FALSE)*D26)</f>
        <v>3980</v>
      </c>
      <c r="M26" s="357"/>
      <c r="N26" s="358"/>
      <c r="O26" s="359"/>
      <c r="P26" s="360"/>
      <c r="Q26" s="359"/>
      <c r="R26" s="359"/>
      <c r="S26" s="360"/>
      <c r="T26" s="361"/>
      <c r="U26" s="360"/>
      <c r="V26" s="334">
        <f>IF(D26="","",VLOOKUP(B26,Data!$B$5:$J$502,9,FALSE)*D26)</f>
        <v>23.700000000000003</v>
      </c>
      <c r="X26" s="730"/>
      <c r="Z26" s="386"/>
      <c r="AA26" s="386"/>
      <c r="AB26" s="730"/>
    </row>
    <row r="27" spans="1:28" s="468" customFormat="1" ht="19.25" customHeight="1">
      <c r="A27" s="540">
        <v>7</v>
      </c>
      <c r="B27" s="584" t="s">
        <v>355</v>
      </c>
      <c r="C27" s="324" t="str">
        <f>IF(D27="","",VLOOKUP(B27,Data!$B$5:$L$502,2,FALSE))</f>
        <v>ZF42500</v>
      </c>
      <c r="D27" s="470">
        <v>44</v>
      </c>
      <c r="E27" s="312"/>
      <c r="F27" s="325">
        <f>IF(D27="","",VLOOKUP(B27,Data!$B$5:$L$502,11,FALSE))</f>
        <v>2302.7199999999998</v>
      </c>
      <c r="G27" s="326">
        <f t="shared" si="0"/>
        <v>101319.67999999999</v>
      </c>
      <c r="H27" s="327" t="str">
        <f>IF(D27="","",VLOOKUP(B27,Data!$B$5:$D$502,3,FALSE))</f>
        <v>C/T</v>
      </c>
      <c r="I27" s="327" t="str">
        <f>IF(D27="","",VLOOKUP(B27,Data!$B$5:$M$502,12,FALSE))</f>
        <v>Indonesia</v>
      </c>
      <c r="J27" s="356" t="s">
        <v>1220</v>
      </c>
      <c r="K27" s="325">
        <f>IF(D27="","",VLOOKUP(B27,Data!$B$5:$E$502,4,FALSE)*D27)</f>
        <v>11748</v>
      </c>
      <c r="L27" s="325">
        <f>IF(D27="","",VLOOKUP(B27,Data!$B$5:$F$502,5,FALSE)*D27)</f>
        <v>10648</v>
      </c>
      <c r="M27" s="357"/>
      <c r="N27" s="358"/>
      <c r="O27" s="359"/>
      <c r="P27" s="360"/>
      <c r="Q27" s="359"/>
      <c r="R27" s="359"/>
      <c r="S27" s="360"/>
      <c r="T27" s="361"/>
      <c r="U27" s="360"/>
      <c r="V27" s="334">
        <f>IF(D27="","",VLOOKUP(B27,Data!$B$5:$J$502,9,FALSE)*D27)</f>
        <v>65.471999999999994</v>
      </c>
      <c r="X27" s="730"/>
      <c r="Z27" s="386"/>
      <c r="AA27" s="386"/>
      <c r="AB27" s="730"/>
    </row>
    <row r="28" spans="1:28" s="468" customFormat="1" ht="19.25" customHeight="1">
      <c r="A28" s="540"/>
      <c r="B28" s="584"/>
      <c r="C28" s="324" t="str">
        <f>IF(D28="","",VLOOKUP(B28,Data!$B$5:$L$502,2,FALSE))</f>
        <v/>
      </c>
      <c r="D28" s="485"/>
      <c r="E28" s="525"/>
      <c r="F28" s="325" t="str">
        <f>IF(D28="","",VLOOKUP(B28,Data!$B$5:$L$502,11,FALSE))</f>
        <v/>
      </c>
      <c r="G28" s="326" t="str">
        <f t="shared" si="0"/>
        <v>-</v>
      </c>
      <c r="H28" s="327" t="str">
        <f>IF(D28="","",VLOOKUP(B28,Data!$B$5:$D$502,3,FALSE))</f>
        <v/>
      </c>
      <c r="I28" s="327" t="str">
        <f>IF(D28="","",VLOOKUP(B28,Data!$B$5:$M$502,12,FALSE))</f>
        <v/>
      </c>
      <c r="J28" s="356"/>
      <c r="K28" s="325" t="str">
        <f>IF(D28="","",VLOOKUP(B28,Data!$B$5:$E$502,4,FALSE)*D28)</f>
        <v/>
      </c>
      <c r="L28" s="325" t="str">
        <f>IF(D28="","",VLOOKUP(B28,Data!$B$5:$F$502,5,FALSE)*D28)</f>
        <v/>
      </c>
      <c r="M28" s="357"/>
      <c r="N28" s="358"/>
      <c r="O28" s="359"/>
      <c r="P28" s="360"/>
      <c r="Q28" s="359"/>
      <c r="R28" s="359"/>
      <c r="S28" s="360"/>
      <c r="T28" s="361"/>
      <c r="U28" s="360"/>
      <c r="V28" s="334" t="str">
        <f>IF(D28="","",VLOOKUP(B28,Data!$B$5:$J$502,9,FALSE)*D28)</f>
        <v/>
      </c>
      <c r="X28" s="730"/>
    </row>
    <row r="29" spans="1:28" s="468" customFormat="1" ht="19.25" customHeight="1">
      <c r="A29" s="540"/>
      <c r="B29" s="499"/>
      <c r="C29" s="324" t="str">
        <f>IF(D29="","",VLOOKUP(B29,Data!$B$5:$L$502,2,FALSE))</f>
        <v/>
      </c>
      <c r="D29" s="485"/>
      <c r="E29" s="525"/>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730"/>
    </row>
    <row r="30" spans="1:28" s="440" customFormat="1" ht="17.5" customHeight="1">
      <c r="A30" s="540"/>
      <c r="B30" s="784" t="s">
        <v>1233</v>
      </c>
      <c r="C30" s="785"/>
      <c r="D30" s="510">
        <f>SUM(D17:D29)</f>
        <v>94</v>
      </c>
      <c r="E30" s="463"/>
      <c r="F30" s="351"/>
      <c r="G30" s="351">
        <f>SUM(G17:G29)</f>
        <v>206804.03</v>
      </c>
      <c r="H30" s="462"/>
      <c r="I30" s="462"/>
      <c r="J30" s="462"/>
      <c r="K30" s="351">
        <f>SUM(K17:K29)</f>
        <v>23358</v>
      </c>
      <c r="L30" s="351">
        <f>SUM(L17:L29)</f>
        <v>21138</v>
      </c>
      <c r="M30" s="351">
        <f>SUM(M18:M29)</f>
        <v>0</v>
      </c>
      <c r="N30" s="351" t="e">
        <f>SUM(#REF!)</f>
        <v>#REF!</v>
      </c>
      <c r="O30" s="351">
        <f>SUM(O18:O29)</f>
        <v>0</v>
      </c>
      <c r="P30" s="351">
        <f>SUM(P18:P29)</f>
        <v>0</v>
      </c>
      <c r="Q30" s="351" t="e">
        <f>SUM(#REF!)</f>
        <v>#REF!</v>
      </c>
      <c r="R30" s="351">
        <f>SUM(R18:R29)</f>
        <v>0</v>
      </c>
      <c r="S30" s="351">
        <f>SUM(S18:S29)</f>
        <v>0</v>
      </c>
      <c r="T30" s="351"/>
      <c r="U30" s="351">
        <f>SUM(U18:U29)</f>
        <v>0</v>
      </c>
      <c r="V30" s="354">
        <f>SUM(V17:V29)</f>
        <v>128.81200000000001</v>
      </c>
      <c r="X30" s="623"/>
    </row>
    <row r="31" spans="1:28" ht="16.5" customHeight="1">
      <c r="A31" s="540"/>
      <c r="B31" s="786"/>
      <c r="C31" s="787"/>
      <c r="D31" s="511"/>
      <c r="E31" s="412"/>
      <c r="F31" s="183" t="s">
        <v>821</v>
      </c>
      <c r="G31" s="180"/>
      <c r="H31" s="442"/>
      <c r="I31" s="442"/>
      <c r="J31" s="442"/>
      <c r="K31" s="184"/>
      <c r="L31" s="180"/>
      <c r="M31" s="414"/>
      <c r="N31" s="413"/>
      <c r="O31" s="413"/>
      <c r="P31" s="413"/>
      <c r="Q31" s="413"/>
      <c r="R31" s="413"/>
      <c r="S31" s="413"/>
      <c r="T31" s="414"/>
      <c r="U31" s="414"/>
      <c r="V31" s="182"/>
    </row>
    <row r="32" spans="1:28" ht="13">
      <c r="A32" s="393" t="s">
        <v>530</v>
      </c>
      <c r="B32" s="394"/>
      <c r="C32" s="444"/>
      <c r="D32" s="512" t="s">
        <v>538</v>
      </c>
      <c r="E32" s="407"/>
      <c r="F32" s="80" t="s">
        <v>83</v>
      </c>
      <c r="G32" s="84"/>
      <c r="H32" s="423" t="s">
        <v>84</v>
      </c>
      <c r="I32" s="446"/>
      <c r="J32" s="175" t="s">
        <v>85</v>
      </c>
      <c r="K32" s="175"/>
      <c r="L32" s="765" t="s">
        <v>86</v>
      </c>
      <c r="M32" s="766"/>
      <c r="N32" s="766"/>
      <c r="O32" s="766"/>
      <c r="P32" s="766"/>
      <c r="Q32" s="766"/>
      <c r="R32" s="766"/>
      <c r="S32" s="766"/>
      <c r="T32" s="766"/>
      <c r="U32" s="766"/>
      <c r="V32" s="767"/>
    </row>
    <row r="33" spans="1:28" ht="13">
      <c r="A33" s="400" t="s">
        <v>531</v>
      </c>
      <c r="C33" s="409"/>
      <c r="D33" s="501" t="s">
        <v>88</v>
      </c>
      <c r="F33" s="768"/>
      <c r="G33" s="769"/>
      <c r="H33" s="400" t="s">
        <v>89</v>
      </c>
      <c r="I33" s="447"/>
      <c r="J33" s="177" t="s">
        <v>90</v>
      </c>
      <c r="K33" s="177"/>
      <c r="L33" s="173"/>
      <c r="V33" s="178"/>
    </row>
    <row r="34" spans="1:28">
      <c r="A34" s="400" t="s">
        <v>532</v>
      </c>
      <c r="C34" s="401"/>
      <c r="F34" s="768"/>
      <c r="G34" s="769"/>
      <c r="H34" s="400"/>
      <c r="I34" s="447"/>
      <c r="J34" s="177" t="s">
        <v>94</v>
      </c>
      <c r="K34" s="177"/>
      <c r="L34" s="173"/>
      <c r="V34" s="178"/>
    </row>
    <row r="35" spans="1:28" ht="12" customHeight="1">
      <c r="A35" s="412"/>
      <c r="B35" s="413"/>
      <c r="C35" s="448"/>
      <c r="D35" s="501" t="s">
        <v>95</v>
      </c>
      <c r="F35" s="768"/>
      <c r="G35" s="769"/>
      <c r="H35" s="400" t="s">
        <v>96</v>
      </c>
      <c r="I35" s="447"/>
      <c r="J35" s="177"/>
      <c r="K35" s="177"/>
      <c r="L35" s="173"/>
      <c r="V35" s="178"/>
    </row>
    <row r="36" spans="1:28" ht="16.5">
      <c r="A36" s="393" t="s">
        <v>97</v>
      </c>
      <c r="B36" s="407"/>
      <c r="C36" s="395"/>
      <c r="D36" s="501" t="s">
        <v>98</v>
      </c>
      <c r="F36" s="88" t="s">
        <v>99</v>
      </c>
      <c r="G36" s="85"/>
      <c r="H36" s="400" t="s">
        <v>89</v>
      </c>
      <c r="I36" s="447"/>
      <c r="J36" s="177" t="s">
        <v>100</v>
      </c>
      <c r="K36" s="177"/>
      <c r="L36" s="173"/>
      <c r="V36" s="178"/>
      <c r="Y36" s="468"/>
      <c r="Z36" s="468"/>
      <c r="AA36" s="468"/>
      <c r="AB36" s="685"/>
    </row>
    <row r="37" spans="1:28" ht="14.25" customHeight="1">
      <c r="A37" s="400" t="s">
        <v>546</v>
      </c>
      <c r="C37" s="401"/>
      <c r="D37" s="501" t="s">
        <v>101</v>
      </c>
      <c r="F37" s="89"/>
      <c r="G37" s="187"/>
      <c r="H37" s="400" t="s">
        <v>102</v>
      </c>
      <c r="I37" s="447"/>
      <c r="J37" s="177" t="s">
        <v>533</v>
      </c>
      <c r="K37" s="177"/>
      <c r="L37" s="770" t="s">
        <v>104</v>
      </c>
      <c r="M37" s="771"/>
      <c r="N37" s="771"/>
      <c r="O37" s="771"/>
      <c r="P37" s="771"/>
      <c r="Q37" s="771"/>
      <c r="R37" s="771"/>
      <c r="S37" s="771"/>
      <c r="T37" s="771"/>
      <c r="U37" s="771"/>
      <c r="V37" s="772"/>
      <c r="Y37" s="468"/>
      <c r="Z37" s="468"/>
      <c r="AA37" s="468"/>
      <c r="AB37" s="685"/>
    </row>
    <row r="38" spans="1:28" ht="16.25" customHeight="1">
      <c r="A38" s="412"/>
      <c r="B38" s="413"/>
      <c r="C38" s="414"/>
      <c r="D38" s="513"/>
      <c r="E38" s="413"/>
      <c r="F38" s="778" t="s">
        <v>1230</v>
      </c>
      <c r="G38" s="779"/>
      <c r="H38" s="778" t="s">
        <v>1229</v>
      </c>
      <c r="I38" s="779"/>
      <c r="J38" s="181" t="s">
        <v>105</v>
      </c>
      <c r="K38" s="181"/>
      <c r="L38" s="762" t="s">
        <v>106</v>
      </c>
      <c r="M38" s="763"/>
      <c r="N38" s="763"/>
      <c r="O38" s="763"/>
      <c r="P38" s="763"/>
      <c r="Q38" s="763"/>
      <c r="R38" s="763"/>
      <c r="S38" s="763"/>
      <c r="T38" s="763"/>
      <c r="U38" s="763"/>
      <c r="V38" s="764"/>
      <c r="Y38" s="468"/>
      <c r="Z38" s="468"/>
      <c r="AA38" s="468"/>
      <c r="AB38" s="685"/>
    </row>
    <row r="39" spans="1:28" ht="18" customHeight="1">
      <c r="Y39" s="468"/>
      <c r="Z39" s="468"/>
      <c r="AA39" s="468"/>
      <c r="AB39" s="685"/>
    </row>
    <row r="40" spans="1:28" ht="18" customHeight="1">
      <c r="Y40" s="468"/>
      <c r="Z40" s="468"/>
      <c r="AA40" s="468"/>
      <c r="AB40" s="685"/>
    </row>
    <row r="41" spans="1:28" ht="18" customHeight="1">
      <c r="Y41" s="468"/>
      <c r="Z41" s="468"/>
      <c r="AA41" s="468"/>
      <c r="AB41" s="685"/>
    </row>
    <row r="42" spans="1:28" ht="18.5" customHeight="1">
      <c r="Y42" s="440"/>
      <c r="Z42" s="440"/>
      <c r="AB42" s="386"/>
    </row>
    <row r="43" spans="1:28" s="460" customFormat="1" ht="17.25" customHeight="1">
      <c r="A43" s="203" t="s">
        <v>942</v>
      </c>
      <c r="B43" s="169"/>
      <c r="C43" s="203" t="s">
        <v>597</v>
      </c>
      <c r="D43" s="500"/>
      <c r="E43" s="168"/>
      <c r="F43" s="203" t="s">
        <v>936</v>
      </c>
      <c r="G43" s="169"/>
      <c r="H43" s="203" t="s">
        <v>597</v>
      </c>
      <c r="K43" s="225"/>
      <c r="L43" s="225"/>
      <c r="V43" s="226"/>
      <c r="X43" s="624"/>
    </row>
    <row r="44" spans="1:28" s="460" customFormat="1" ht="17.25" customHeight="1">
      <c r="A44" s="203" t="s">
        <v>943</v>
      </c>
      <c r="B44" s="169"/>
      <c r="C44" s="203" t="s">
        <v>947</v>
      </c>
      <c r="D44" s="500"/>
      <c r="E44" s="168"/>
      <c r="F44" s="203" t="s">
        <v>937</v>
      </c>
      <c r="G44" s="169"/>
      <c r="H44" s="203" t="s">
        <v>947</v>
      </c>
      <c r="K44" s="225"/>
      <c r="L44" s="225"/>
      <c r="V44" s="226"/>
      <c r="X44" s="624"/>
    </row>
    <row r="45" spans="1:28" s="460" customFormat="1" ht="17.25" customHeight="1">
      <c r="A45" s="203" t="s">
        <v>944</v>
      </c>
      <c r="B45" s="169"/>
      <c r="C45" s="203" t="s">
        <v>947</v>
      </c>
      <c r="D45" s="500"/>
      <c r="E45" s="168"/>
      <c r="F45" s="203" t="s">
        <v>938</v>
      </c>
      <c r="G45" s="169"/>
      <c r="H45" s="203" t="s">
        <v>597</v>
      </c>
      <c r="K45" s="225"/>
      <c r="L45" s="225"/>
      <c r="V45" s="226"/>
      <c r="X45" s="624"/>
    </row>
    <row r="46" spans="1:28" s="460" customFormat="1" ht="17.25" customHeight="1">
      <c r="A46" s="203" t="s">
        <v>945</v>
      </c>
      <c r="B46" s="169"/>
      <c r="C46" s="203" t="s">
        <v>597</v>
      </c>
      <c r="D46" s="500"/>
      <c r="E46" s="168"/>
      <c r="F46" s="203" t="s">
        <v>939</v>
      </c>
      <c r="G46" s="169"/>
      <c r="H46" s="203" t="s">
        <v>597</v>
      </c>
      <c r="K46" s="225"/>
      <c r="L46" s="225"/>
      <c r="V46" s="226"/>
      <c r="X46" s="624"/>
      <c r="AB46" s="624"/>
    </row>
    <row r="47" spans="1:28" s="460" customFormat="1" ht="17.25" customHeight="1">
      <c r="A47" s="203" t="s">
        <v>946</v>
      </c>
      <c r="B47" s="169"/>
      <c r="C47" s="203" t="s">
        <v>597</v>
      </c>
      <c r="D47" s="500"/>
      <c r="E47" s="168"/>
      <c r="F47" s="203" t="s">
        <v>941</v>
      </c>
      <c r="G47" s="169"/>
      <c r="H47" s="203" t="s">
        <v>597</v>
      </c>
      <c r="K47" s="225"/>
      <c r="L47" s="225"/>
      <c r="V47" s="226"/>
      <c r="X47" s="624"/>
      <c r="AB47" s="624"/>
    </row>
    <row r="48" spans="1:28" ht="20">
      <c r="A48" s="168"/>
      <c r="B48" s="168"/>
      <c r="C48" s="168"/>
      <c r="D48" s="500"/>
      <c r="E48" s="168"/>
      <c r="F48" s="203" t="s">
        <v>940</v>
      </c>
      <c r="H48" s="203" t="s">
        <v>597</v>
      </c>
      <c r="Y48" s="460"/>
      <c r="Z48" s="460"/>
      <c r="AA48" s="460"/>
    </row>
    <row r="49" spans="1:28" ht="20">
      <c r="A49" s="459"/>
      <c r="B49" s="435"/>
      <c r="C49" s="167"/>
      <c r="D49" s="514"/>
      <c r="X49" s="386"/>
      <c r="Y49" s="460"/>
      <c r="Z49" s="460"/>
      <c r="AA49" s="460"/>
      <c r="AB49" s="685"/>
    </row>
    <row r="50" spans="1:28" ht="20">
      <c r="A50" s="450"/>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35"/>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s="730"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730"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30"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30"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30"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30"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30"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30" customFormat="1" ht="14">
      <c r="A70" s="435"/>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30"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X71" s="632"/>
      <c r="Y71" s="386"/>
      <c r="Z71" s="386"/>
      <c r="AA71" s="386"/>
    </row>
    <row r="72" spans="1:27" s="730"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30"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30"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30"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30"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30"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30"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30"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30"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30"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30"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sheetData>
  <mergeCells count="9">
    <mergeCell ref="F38:G38"/>
    <mergeCell ref="H38:I38"/>
    <mergeCell ref="L38:V38"/>
    <mergeCell ref="B30:C31"/>
    <mergeCell ref="L32:V32"/>
    <mergeCell ref="F33:G33"/>
    <mergeCell ref="F34:G34"/>
    <mergeCell ref="F35:G35"/>
    <mergeCell ref="L37:V37"/>
  </mergeCells>
  <printOptions horizontalCentered="1"/>
  <pageMargins left="0.19685039370078741" right="0" top="0.15748031496062992" bottom="0.15748031496062992" header="0.11811023622047245" footer="0.15748031496062992"/>
  <pageSetup paperSize="9" scale="66" firstPageNumber="4294963191" fitToHeight="2" orientation="landscape" r:id="rId1"/>
  <headerFooter alignWithMargins="0">
    <oddHeader>&amp;R&amp;"Calibri"&amp;10&amp;K000000 Confidential&amp;1#_x000D_</oddHeader>
  </headerFooter>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54711-55A7-4E27-8F64-F45222AFBA09}">
  <sheetPr>
    <pageSetUpPr fitToPage="1"/>
  </sheetPr>
  <dimension ref="A1:AB79"/>
  <sheetViews>
    <sheetView zoomScale="70" zoomScaleNormal="70" zoomScaleSheetLayoutView="115" workbookViewId="0">
      <selection activeCell="B23" sqref="B23"/>
    </sheetView>
  </sheetViews>
  <sheetFormatPr defaultColWidth="9.1796875" defaultRowHeight="12.5"/>
  <cols>
    <col min="1" max="1" width="5.6328125" style="386" customWidth="1"/>
    <col min="2" max="2" width="37.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32" customWidth="1"/>
    <col min="25" max="25" width="8.90625" style="386" customWidth="1"/>
    <col min="26" max="26" width="11.6328125" style="386" bestFit="1" customWidth="1"/>
    <col min="27" max="27" width="42" style="386" bestFit="1" customWidth="1"/>
    <col min="28" max="28" width="7.90625" style="732"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31"/>
      <c r="I10" s="73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1219</v>
      </c>
      <c r="C18" s="324" t="str">
        <f>IF(D18="","",VLOOKUP(B18,Data!$B$5:$L$502,2,FALSE))</f>
        <v/>
      </c>
      <c r="D18" s="470"/>
      <c r="E18" s="312"/>
      <c r="F18" s="325" t="str">
        <f>IF(D18="","",VLOOKUP(B18,Data!$B$5:$L$502,11,FALSE))</f>
        <v/>
      </c>
      <c r="G18" s="326" t="str">
        <f t="shared" ref="G18:G26"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32"/>
    </row>
    <row r="19" spans="1:28" s="468" customFormat="1" ht="19.25" customHeight="1">
      <c r="A19" s="540">
        <v>1</v>
      </c>
      <c r="B19" s="584" t="s">
        <v>361</v>
      </c>
      <c r="C19" s="324" t="str">
        <f>IF(D19="","",VLOOKUP(B19,Data!$B$5:$L$502,2,FALSE))</f>
        <v>WQ78290</v>
      </c>
      <c r="D19" s="485">
        <f>28*2</f>
        <v>56</v>
      </c>
      <c r="E19" s="525" t="s">
        <v>528</v>
      </c>
      <c r="F19" s="325">
        <f>IF(D19="","",VLOOKUP(B19,Data!$B$5:$L$502,11,FALSE))</f>
        <v>4283.7299999999996</v>
      </c>
      <c r="G19" s="326">
        <f t="shared" si="0"/>
        <v>239888.87999999998</v>
      </c>
      <c r="H19" s="327" t="str">
        <f>IF(D19="","",VLOOKUP(B19,Data!$B$5:$D$502,3,FALSE))</f>
        <v>C/T</v>
      </c>
      <c r="I19" s="327" t="str">
        <f>IF(D19="","",VLOOKUP(B19,Data!$B$5:$M$502,12,FALSE))</f>
        <v>Indonesia</v>
      </c>
      <c r="J19" s="356" t="s">
        <v>1220</v>
      </c>
      <c r="K19" s="325">
        <f>IF(D19="","",VLOOKUP(B19,Data!$B$5:$E$502,4,FALSE)*D19)</f>
        <v>17080</v>
      </c>
      <c r="L19" s="325">
        <f>IF(D19="","",VLOOKUP(B19,Data!$B$5:$F$502,5,FALSE)*D19)</f>
        <v>15064</v>
      </c>
      <c r="M19" s="357"/>
      <c r="N19" s="358"/>
      <c r="O19" s="359"/>
      <c r="P19" s="360"/>
      <c r="Q19" s="359"/>
      <c r="R19" s="359"/>
      <c r="S19" s="360"/>
      <c r="T19" s="361"/>
      <c r="U19" s="360"/>
      <c r="V19" s="334">
        <f>IF(D19="","",VLOOKUP(B19,Data!$B$5:$J$502,9,FALSE)*D19)</f>
        <v>85.903999999999996</v>
      </c>
      <c r="X19" s="732"/>
      <c r="Y19" s="468">
        <v>212904</v>
      </c>
      <c r="Z19" s="468" t="s">
        <v>410</v>
      </c>
      <c r="AA19" s="468" t="s">
        <v>1080</v>
      </c>
      <c r="AB19" s="685">
        <v>1</v>
      </c>
    </row>
    <row r="20" spans="1:28" s="468" customFormat="1" ht="19.25" customHeight="1">
      <c r="A20" s="540"/>
      <c r="B20" s="584"/>
      <c r="C20" s="324" t="str">
        <f>IF(D20="","",VLOOKUP(B20,Data!$B$5:$L$502,2,FALSE))</f>
        <v/>
      </c>
      <c r="D20" s="485"/>
      <c r="E20" s="525"/>
      <c r="F20" s="325" t="str">
        <f>IF(D20="","",VLOOKUP(B20,Data!$B$5:$L$502,11,FALSE))</f>
        <v/>
      </c>
      <c r="G20" s="326" t="str">
        <f t="shared" si="0"/>
        <v>-</v>
      </c>
      <c r="H20" s="327" t="str">
        <f>IF(D20="","",VLOOKUP(B20,Data!$B$5:$D$502,3,FALSE))</f>
        <v/>
      </c>
      <c r="I20" s="327" t="str">
        <f>IF(D20="","",VLOOKUP(B20,Data!$B$5:$M$502,12,FALSE))</f>
        <v/>
      </c>
      <c r="J20" s="356"/>
      <c r="K20" s="325" t="str">
        <f>IF(D20="","",VLOOKUP(B20,Data!$B$5:$E$502,4,FALSE)*D20)</f>
        <v/>
      </c>
      <c r="L20" s="325" t="str">
        <f>IF(D20="","",VLOOKUP(B20,Data!$B$5:$F$502,5,FALSE)*D20)</f>
        <v/>
      </c>
      <c r="M20" s="357"/>
      <c r="N20" s="358"/>
      <c r="O20" s="359"/>
      <c r="P20" s="360"/>
      <c r="Q20" s="359"/>
      <c r="R20" s="359"/>
      <c r="S20" s="360"/>
      <c r="T20" s="361"/>
      <c r="U20" s="360"/>
      <c r="V20" s="334" t="str">
        <f>IF(D20="","",VLOOKUP(B20,Data!$B$5:$J$502,9,FALSE)*D20)</f>
        <v/>
      </c>
      <c r="X20" s="732"/>
      <c r="Y20" s="468">
        <v>212904</v>
      </c>
      <c r="Z20" s="468" t="s">
        <v>410</v>
      </c>
      <c r="AA20" s="468" t="s">
        <v>1080</v>
      </c>
      <c r="AB20" s="685">
        <v>1</v>
      </c>
    </row>
    <row r="21" spans="1:28" s="468" customFormat="1" ht="19.25" customHeight="1">
      <c r="A21" s="540"/>
      <c r="B21" s="584"/>
      <c r="C21" s="324" t="str">
        <f>IF(D21="","",VLOOKUP(B21,Data!$B$5:$L$502,2,FALSE))</f>
        <v/>
      </c>
      <c r="D21" s="485"/>
      <c r="E21" s="525" t="s">
        <v>529</v>
      </c>
      <c r="F21" s="325" t="str">
        <f>IF(D21="","",VLOOKUP(B21,Data!$B$5:$L$502,11,FALSE))</f>
        <v/>
      </c>
      <c r="G21" s="326" t="str">
        <f t="shared" si="0"/>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732"/>
      <c r="Y21" s="468">
        <v>212904</v>
      </c>
      <c r="Z21" s="468" t="s">
        <v>410</v>
      </c>
      <c r="AA21" s="468" t="s">
        <v>1080</v>
      </c>
      <c r="AB21" s="685">
        <v>1</v>
      </c>
    </row>
    <row r="22" spans="1:28" s="468" customFormat="1" ht="19.25" customHeight="1">
      <c r="A22" s="540"/>
      <c r="B22" s="672"/>
      <c r="C22" s="324" t="str">
        <f>IF(D22="","",VLOOKUP(B22,Data!$B$5:$L$502,2,FALSE))</f>
        <v/>
      </c>
      <c r="D22" s="474"/>
      <c r="E22" s="312"/>
      <c r="F22" s="325" t="str">
        <f>IF(D22="","",VLOOKUP(B22,Data!$B$5:$L$502,11,FALSE))</f>
        <v/>
      </c>
      <c r="G22" s="326" t="str">
        <f t="shared" si="0"/>
        <v>-</v>
      </c>
      <c r="H22" s="327" t="str">
        <f>IF(D22="","",VLOOKUP(B22,Data!$B$5:$D$502,3,FALSE))</f>
        <v/>
      </c>
      <c r="I22" s="327" t="str">
        <f>IF(D22="","",VLOOKUP(B22,Data!$B$5:$M$502,12,FALSE))</f>
        <v/>
      </c>
      <c r="J22" s="356"/>
      <c r="K22" s="325" t="str">
        <f>IF(D22="","",VLOOKUP(B22,Data!$B$5:$E$502,4,FALSE)*D22)</f>
        <v/>
      </c>
      <c r="L22" s="325" t="str">
        <f>IF(D22="","",VLOOKUP(B22,Data!$B$5:$F$502,5,FALSE)*D22)</f>
        <v/>
      </c>
      <c r="M22" s="357"/>
      <c r="N22" s="358"/>
      <c r="O22" s="359"/>
      <c r="P22" s="360"/>
      <c r="Q22" s="359"/>
      <c r="R22" s="359"/>
      <c r="S22" s="360"/>
      <c r="T22" s="361"/>
      <c r="U22" s="360"/>
      <c r="V22" s="334" t="str">
        <f>IF(D22="","",VLOOKUP(B22,Data!$B$5:$J$502,9,FALSE)*D22)</f>
        <v/>
      </c>
      <c r="X22" s="732"/>
      <c r="Z22" s="386"/>
      <c r="AA22" s="386"/>
      <c r="AB22" s="732"/>
    </row>
    <row r="23" spans="1:28" s="468" customFormat="1" ht="19.25" customHeight="1">
      <c r="A23" s="540"/>
      <c r="B23" s="584"/>
      <c r="C23" s="324" t="str">
        <f>IF(D23="","",VLOOKUP(B23,Data!$B$5:$L$502,2,FALSE))</f>
        <v/>
      </c>
      <c r="D23" s="470"/>
      <c r="E23" s="312" t="s">
        <v>982</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732"/>
      <c r="Z23" s="386"/>
      <c r="AA23" s="386"/>
      <c r="AB23" s="732"/>
    </row>
    <row r="24" spans="1:28" s="468" customFormat="1" ht="19.25" customHeight="1">
      <c r="A24" s="540"/>
      <c r="B24" s="584"/>
      <c r="C24" s="324" t="str">
        <f>IF(D24="","",VLOOKUP(B24,Data!$B$5:$L$502,2,FALSE))</f>
        <v/>
      </c>
      <c r="D24" s="470"/>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732"/>
      <c r="Z24" s="386"/>
      <c r="AA24" s="386"/>
      <c r="AB24" s="732"/>
    </row>
    <row r="25" spans="1:28" s="468" customFormat="1" ht="19.25" customHeight="1">
      <c r="A25" s="540"/>
      <c r="B25" s="584"/>
      <c r="C25" s="324" t="str">
        <f>IF(D25="","",VLOOKUP(B25,Data!$B$5:$L$502,2,FALSE))</f>
        <v/>
      </c>
      <c r="D25" s="485"/>
      <c r="E25" s="525"/>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732"/>
    </row>
    <row r="26" spans="1:28" s="468" customFormat="1" ht="19.25" customHeight="1">
      <c r="A26" s="540"/>
      <c r="B26" s="499"/>
      <c r="C26" s="324" t="str">
        <f>IF(D26="","",VLOOKUP(B26,Data!$B$5:$L$502,2,FALSE))</f>
        <v/>
      </c>
      <c r="D26" s="485"/>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732"/>
    </row>
    <row r="27" spans="1:28" s="440" customFormat="1" ht="17.5" customHeight="1">
      <c r="A27" s="540"/>
      <c r="B27" s="784" t="s">
        <v>1232</v>
      </c>
      <c r="C27" s="785"/>
      <c r="D27" s="510">
        <f>SUM(D17:D26)</f>
        <v>56</v>
      </c>
      <c r="E27" s="463"/>
      <c r="F27" s="351"/>
      <c r="G27" s="351">
        <f>SUM(G17:G26)</f>
        <v>239888.87999999998</v>
      </c>
      <c r="H27" s="462"/>
      <c r="I27" s="462"/>
      <c r="J27" s="462"/>
      <c r="K27" s="351">
        <f>SUM(K17:K26)</f>
        <v>17080</v>
      </c>
      <c r="L27" s="351">
        <f>SUM(L17:L26)</f>
        <v>15064</v>
      </c>
      <c r="M27" s="351">
        <f>SUM(M18:M26)</f>
        <v>0</v>
      </c>
      <c r="N27" s="351" t="e">
        <f>SUM(#REF!)</f>
        <v>#REF!</v>
      </c>
      <c r="O27" s="351">
        <f>SUM(O18:O26)</f>
        <v>0</v>
      </c>
      <c r="P27" s="351">
        <f>SUM(P18:P26)</f>
        <v>0</v>
      </c>
      <c r="Q27" s="351" t="e">
        <f>SUM(#REF!)</f>
        <v>#REF!</v>
      </c>
      <c r="R27" s="351">
        <f>SUM(R18:R26)</f>
        <v>0</v>
      </c>
      <c r="S27" s="351">
        <f>SUM(S18:S26)</f>
        <v>0</v>
      </c>
      <c r="T27" s="351"/>
      <c r="U27" s="351">
        <f>SUM(U18:U26)</f>
        <v>0</v>
      </c>
      <c r="V27" s="354">
        <f>SUM(V17:V26)</f>
        <v>85.903999999999996</v>
      </c>
      <c r="X27" s="623"/>
    </row>
    <row r="28" spans="1:28" ht="16.5" customHeight="1">
      <c r="A28" s="540"/>
      <c r="B28" s="786"/>
      <c r="C28" s="787"/>
      <c r="D28" s="511"/>
      <c r="E28" s="412"/>
      <c r="F28" s="183" t="s">
        <v>821</v>
      </c>
      <c r="G28" s="180"/>
      <c r="H28" s="442"/>
      <c r="I28" s="442"/>
      <c r="J28" s="442"/>
      <c r="K28" s="184"/>
      <c r="L28" s="180"/>
      <c r="M28" s="414"/>
      <c r="N28" s="413"/>
      <c r="O28" s="413"/>
      <c r="P28" s="413"/>
      <c r="Q28" s="413"/>
      <c r="R28" s="413"/>
      <c r="S28" s="413"/>
      <c r="T28" s="414"/>
      <c r="U28" s="414"/>
      <c r="V28" s="182"/>
    </row>
    <row r="29" spans="1:28" ht="13">
      <c r="A29" s="393" t="s">
        <v>530</v>
      </c>
      <c r="B29" s="394"/>
      <c r="C29" s="444"/>
      <c r="D29" s="512" t="s">
        <v>538</v>
      </c>
      <c r="E29" s="407"/>
      <c r="F29" s="80" t="s">
        <v>83</v>
      </c>
      <c r="G29" s="84"/>
      <c r="H29" s="423" t="s">
        <v>84</v>
      </c>
      <c r="I29" s="446"/>
      <c r="J29" s="175" t="s">
        <v>85</v>
      </c>
      <c r="K29" s="175"/>
      <c r="L29" s="765" t="s">
        <v>86</v>
      </c>
      <c r="M29" s="766"/>
      <c r="N29" s="766"/>
      <c r="O29" s="766"/>
      <c r="P29" s="766"/>
      <c r="Q29" s="766"/>
      <c r="R29" s="766"/>
      <c r="S29" s="766"/>
      <c r="T29" s="766"/>
      <c r="U29" s="766"/>
      <c r="V29" s="767"/>
    </row>
    <row r="30" spans="1:28" ht="13">
      <c r="A30" s="400" t="s">
        <v>531</v>
      </c>
      <c r="C30" s="409"/>
      <c r="D30" s="501" t="s">
        <v>88</v>
      </c>
      <c r="F30" s="768"/>
      <c r="G30" s="769"/>
      <c r="H30" s="400" t="s">
        <v>89</v>
      </c>
      <c r="I30" s="447"/>
      <c r="J30" s="177" t="s">
        <v>90</v>
      </c>
      <c r="K30" s="177"/>
      <c r="L30" s="173"/>
      <c r="V30" s="178"/>
    </row>
    <row r="31" spans="1:28">
      <c r="A31" s="400" t="s">
        <v>532</v>
      </c>
      <c r="C31" s="401"/>
      <c r="F31" s="768"/>
      <c r="G31" s="769"/>
      <c r="H31" s="400"/>
      <c r="I31" s="447"/>
      <c r="J31" s="177" t="s">
        <v>94</v>
      </c>
      <c r="K31" s="177"/>
      <c r="L31" s="173"/>
      <c r="V31" s="178"/>
    </row>
    <row r="32" spans="1:28" ht="12" customHeight="1">
      <c r="A32" s="412"/>
      <c r="B32" s="413"/>
      <c r="C32" s="448"/>
      <c r="D32" s="501" t="s">
        <v>95</v>
      </c>
      <c r="F32" s="768"/>
      <c r="G32" s="769"/>
      <c r="H32" s="400" t="s">
        <v>96</v>
      </c>
      <c r="I32" s="447"/>
      <c r="J32" s="177"/>
      <c r="K32" s="177"/>
      <c r="L32" s="173"/>
      <c r="V32" s="178"/>
    </row>
    <row r="33" spans="1:28" ht="16.5">
      <c r="A33" s="393" t="s">
        <v>97</v>
      </c>
      <c r="B33" s="407"/>
      <c r="C33" s="395"/>
      <c r="D33" s="501" t="s">
        <v>98</v>
      </c>
      <c r="F33" s="88" t="s">
        <v>99</v>
      </c>
      <c r="G33" s="85"/>
      <c r="H33" s="400" t="s">
        <v>89</v>
      </c>
      <c r="I33" s="447"/>
      <c r="J33" s="177" t="s">
        <v>100</v>
      </c>
      <c r="K33" s="177"/>
      <c r="L33" s="173"/>
      <c r="V33" s="178"/>
      <c r="Y33" s="468"/>
      <c r="Z33" s="468"/>
      <c r="AA33" s="468"/>
      <c r="AB33" s="685"/>
    </row>
    <row r="34" spans="1:28" ht="14.25" customHeight="1">
      <c r="A34" s="400" t="s">
        <v>546</v>
      </c>
      <c r="C34" s="401"/>
      <c r="D34" s="501" t="s">
        <v>101</v>
      </c>
      <c r="F34" s="89"/>
      <c r="G34" s="187"/>
      <c r="H34" s="400" t="s">
        <v>102</v>
      </c>
      <c r="I34" s="447"/>
      <c r="J34" s="177" t="s">
        <v>533</v>
      </c>
      <c r="K34" s="177"/>
      <c r="L34" s="770" t="s">
        <v>104</v>
      </c>
      <c r="M34" s="771"/>
      <c r="N34" s="771"/>
      <c r="O34" s="771"/>
      <c r="P34" s="771"/>
      <c r="Q34" s="771"/>
      <c r="R34" s="771"/>
      <c r="S34" s="771"/>
      <c r="T34" s="771"/>
      <c r="U34" s="771"/>
      <c r="V34" s="772"/>
      <c r="Y34" s="468"/>
      <c r="Z34" s="468"/>
      <c r="AA34" s="468"/>
      <c r="AB34" s="685"/>
    </row>
    <row r="35" spans="1:28" ht="16.25" customHeight="1">
      <c r="A35" s="412"/>
      <c r="B35" s="413"/>
      <c r="C35" s="414"/>
      <c r="D35" s="513"/>
      <c r="E35" s="413"/>
      <c r="F35" s="778" t="s">
        <v>1230</v>
      </c>
      <c r="G35" s="779"/>
      <c r="H35" s="778" t="s">
        <v>1229</v>
      </c>
      <c r="I35" s="779"/>
      <c r="J35" s="181" t="s">
        <v>105</v>
      </c>
      <c r="K35" s="181"/>
      <c r="L35" s="762" t="s">
        <v>106</v>
      </c>
      <c r="M35" s="763"/>
      <c r="N35" s="763"/>
      <c r="O35" s="763"/>
      <c r="P35" s="763"/>
      <c r="Q35" s="763"/>
      <c r="R35" s="763"/>
      <c r="S35" s="763"/>
      <c r="T35" s="763"/>
      <c r="U35" s="763"/>
      <c r="V35" s="764"/>
      <c r="Y35" s="468"/>
      <c r="Z35" s="468"/>
      <c r="AA35" s="468"/>
      <c r="AB35" s="685"/>
    </row>
    <row r="36" spans="1:28" ht="18" customHeight="1">
      <c r="Y36" s="468"/>
      <c r="Z36" s="468"/>
      <c r="AA36" s="468"/>
      <c r="AB36" s="685"/>
    </row>
    <row r="37" spans="1:28" ht="18" customHeight="1">
      <c r="Y37" s="468"/>
      <c r="Z37" s="468"/>
      <c r="AA37" s="468"/>
      <c r="AB37" s="685"/>
    </row>
    <row r="38" spans="1:28" ht="18" customHeight="1">
      <c r="Y38" s="468"/>
      <c r="Z38" s="468"/>
      <c r="AA38" s="468"/>
      <c r="AB38" s="685"/>
    </row>
    <row r="39" spans="1:28" ht="18.5" customHeight="1">
      <c r="Y39" s="440"/>
      <c r="Z39" s="440"/>
      <c r="AB39" s="386"/>
    </row>
    <row r="40" spans="1:28" s="460" customFormat="1" ht="17.25" customHeight="1">
      <c r="A40" s="203" t="s">
        <v>942</v>
      </c>
      <c r="B40" s="169"/>
      <c r="C40" s="203" t="s">
        <v>597</v>
      </c>
      <c r="D40" s="500"/>
      <c r="E40" s="168"/>
      <c r="F40" s="203" t="s">
        <v>936</v>
      </c>
      <c r="G40" s="169"/>
      <c r="H40" s="203" t="s">
        <v>597</v>
      </c>
      <c r="K40" s="225"/>
      <c r="L40" s="225"/>
      <c r="V40" s="226"/>
      <c r="X40" s="624"/>
    </row>
    <row r="41" spans="1:28" s="460" customFormat="1" ht="17.25" customHeight="1">
      <c r="A41" s="203" t="s">
        <v>943</v>
      </c>
      <c r="B41" s="169"/>
      <c r="C41" s="203" t="s">
        <v>947</v>
      </c>
      <c r="D41" s="500"/>
      <c r="E41" s="168"/>
      <c r="F41" s="203" t="s">
        <v>937</v>
      </c>
      <c r="G41" s="169"/>
      <c r="H41" s="203" t="s">
        <v>947</v>
      </c>
      <c r="K41" s="225"/>
      <c r="L41" s="225"/>
      <c r="V41" s="226"/>
      <c r="X41" s="624"/>
    </row>
    <row r="42" spans="1:28" s="460" customFormat="1" ht="17.25" customHeight="1">
      <c r="A42" s="203" t="s">
        <v>944</v>
      </c>
      <c r="B42" s="169"/>
      <c r="C42" s="203" t="s">
        <v>947</v>
      </c>
      <c r="D42" s="500"/>
      <c r="E42" s="168"/>
      <c r="F42" s="203" t="s">
        <v>938</v>
      </c>
      <c r="G42" s="169"/>
      <c r="H42" s="203" t="s">
        <v>597</v>
      </c>
      <c r="K42" s="225"/>
      <c r="L42" s="225"/>
      <c r="V42" s="226"/>
      <c r="X42" s="624"/>
    </row>
    <row r="43" spans="1:28" s="460" customFormat="1" ht="17.25" customHeight="1">
      <c r="A43" s="203" t="s">
        <v>945</v>
      </c>
      <c r="B43" s="169"/>
      <c r="C43" s="203" t="s">
        <v>597</v>
      </c>
      <c r="D43" s="500"/>
      <c r="E43" s="168"/>
      <c r="F43" s="203" t="s">
        <v>939</v>
      </c>
      <c r="G43" s="169"/>
      <c r="H43" s="203" t="s">
        <v>597</v>
      </c>
      <c r="K43" s="225"/>
      <c r="L43" s="225"/>
      <c r="V43" s="226"/>
      <c r="X43" s="624"/>
      <c r="AB43" s="624"/>
    </row>
    <row r="44" spans="1:28" s="460" customFormat="1" ht="17.25" customHeight="1">
      <c r="A44" s="203" t="s">
        <v>946</v>
      </c>
      <c r="B44" s="169"/>
      <c r="C44" s="203" t="s">
        <v>597</v>
      </c>
      <c r="D44" s="500"/>
      <c r="E44" s="168"/>
      <c r="F44" s="203" t="s">
        <v>941</v>
      </c>
      <c r="G44" s="169"/>
      <c r="H44" s="203" t="s">
        <v>597</v>
      </c>
      <c r="K44" s="225"/>
      <c r="L44" s="225"/>
      <c r="V44" s="226"/>
      <c r="X44" s="624"/>
      <c r="AB44" s="624"/>
    </row>
    <row r="45" spans="1:28" ht="20">
      <c r="A45" s="168"/>
      <c r="B45" s="168"/>
      <c r="C45" s="168"/>
      <c r="D45" s="500"/>
      <c r="E45" s="168"/>
      <c r="F45" s="203" t="s">
        <v>940</v>
      </c>
      <c r="H45" s="203" t="s">
        <v>597</v>
      </c>
      <c r="Y45" s="460"/>
      <c r="Z45" s="460"/>
      <c r="AA45" s="460"/>
    </row>
    <row r="46" spans="1:28" ht="20">
      <c r="A46" s="459"/>
      <c r="B46" s="435"/>
      <c r="C46" s="167"/>
      <c r="D46" s="514"/>
      <c r="X46" s="386"/>
      <c r="Y46" s="460"/>
      <c r="Z46" s="460"/>
      <c r="AA46" s="460"/>
      <c r="AB46" s="685"/>
    </row>
    <row r="47" spans="1:28" ht="20">
      <c r="A47" s="450"/>
      <c r="B47" s="435"/>
      <c r="C47" s="167"/>
      <c r="D47" s="514"/>
      <c r="X47" s="386"/>
      <c r="Y47" s="460"/>
      <c r="Z47" s="460"/>
      <c r="AA47" s="460"/>
      <c r="AB47" s="685"/>
    </row>
    <row r="48" spans="1:28" ht="20">
      <c r="A48" s="452"/>
      <c r="B48" s="435"/>
      <c r="C48" s="167"/>
      <c r="D48" s="514"/>
      <c r="X48" s="386"/>
      <c r="Y48" s="460"/>
      <c r="Z48" s="460"/>
      <c r="AA48" s="460"/>
      <c r="AB48" s="685"/>
    </row>
    <row r="49" spans="1:28" ht="20">
      <c r="A49" s="452"/>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35"/>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s="732" customFormat="1" ht="20">
      <c r="A60" s="452"/>
      <c r="B60" s="435"/>
      <c r="C60" s="167"/>
      <c r="D60" s="514"/>
      <c r="E60" s="386"/>
      <c r="F60" s="169"/>
      <c r="G60" s="169"/>
      <c r="H60" s="386"/>
      <c r="I60" s="386"/>
      <c r="J60" s="386"/>
      <c r="K60" s="169"/>
      <c r="L60" s="169"/>
      <c r="M60" s="386"/>
      <c r="N60" s="386"/>
      <c r="O60" s="386"/>
      <c r="P60" s="386"/>
      <c r="Q60" s="386"/>
      <c r="R60" s="386"/>
      <c r="S60" s="386"/>
      <c r="T60" s="386"/>
      <c r="U60" s="386"/>
      <c r="V60" s="170"/>
      <c r="W60" s="386"/>
      <c r="X60" s="386"/>
      <c r="Y60" s="460"/>
      <c r="Z60" s="460"/>
      <c r="AA60" s="460"/>
    </row>
    <row r="61" spans="1:28" s="732" customFormat="1" ht="20">
      <c r="A61" s="452"/>
      <c r="B61" s="435"/>
      <c r="C61" s="167"/>
      <c r="D61" s="514"/>
      <c r="E61" s="386"/>
      <c r="F61" s="169"/>
      <c r="G61" s="169"/>
      <c r="H61" s="386"/>
      <c r="I61" s="386"/>
      <c r="J61" s="386"/>
      <c r="K61" s="169"/>
      <c r="L61" s="169"/>
      <c r="M61" s="386"/>
      <c r="N61" s="386"/>
      <c r="O61" s="386"/>
      <c r="P61" s="386"/>
      <c r="Q61" s="386"/>
      <c r="R61" s="386"/>
      <c r="S61" s="386"/>
      <c r="T61" s="386"/>
      <c r="U61" s="386"/>
      <c r="V61" s="170"/>
      <c r="W61" s="386"/>
      <c r="X61" s="386"/>
      <c r="Y61" s="460"/>
      <c r="Z61" s="460"/>
      <c r="AA61" s="460"/>
    </row>
    <row r="62" spans="1:28" s="732"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32" customFormat="1" ht="14">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386"/>
      <c r="Z63" s="386"/>
      <c r="AA63" s="386"/>
    </row>
    <row r="64" spans="1:28" s="732" customFormat="1" ht="14">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386"/>
      <c r="Z64" s="386"/>
      <c r="AA64" s="386"/>
    </row>
    <row r="65" spans="1:27" s="732"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32"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32" customFormat="1" ht="14">
      <c r="A67" s="435"/>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32" customFormat="1" ht="14">
      <c r="A68" s="386"/>
      <c r="B68" s="435"/>
      <c r="C68" s="167"/>
      <c r="D68" s="514"/>
      <c r="E68" s="386"/>
      <c r="F68" s="169"/>
      <c r="G68" s="169"/>
      <c r="H68" s="386"/>
      <c r="I68" s="386"/>
      <c r="J68" s="386"/>
      <c r="K68" s="169"/>
      <c r="L68" s="169"/>
      <c r="M68" s="386"/>
      <c r="N68" s="386"/>
      <c r="O68" s="386"/>
      <c r="P68" s="386"/>
      <c r="Q68" s="386"/>
      <c r="R68" s="386"/>
      <c r="S68" s="386"/>
      <c r="T68" s="386"/>
      <c r="U68" s="386"/>
      <c r="V68" s="170"/>
      <c r="W68" s="386"/>
      <c r="X68" s="632"/>
      <c r="Y68" s="386"/>
      <c r="Z68" s="386"/>
      <c r="AA68" s="386"/>
    </row>
    <row r="69" spans="1:27" s="732" customFormat="1" ht="14">
      <c r="A69" s="386"/>
      <c r="B69" s="435"/>
      <c r="C69" s="167"/>
      <c r="D69" s="514"/>
      <c r="E69" s="386"/>
      <c r="F69" s="169"/>
      <c r="G69" s="169"/>
      <c r="H69" s="386"/>
      <c r="I69" s="386"/>
      <c r="J69" s="386"/>
      <c r="K69" s="169"/>
      <c r="L69" s="169"/>
      <c r="M69" s="386"/>
      <c r="N69" s="386"/>
      <c r="O69" s="386"/>
      <c r="P69" s="386"/>
      <c r="Q69" s="386"/>
      <c r="R69" s="386"/>
      <c r="S69" s="386"/>
      <c r="T69" s="386"/>
      <c r="U69" s="386"/>
      <c r="V69" s="170"/>
      <c r="W69" s="386"/>
      <c r="Y69" s="386"/>
      <c r="Z69" s="386"/>
      <c r="AA69" s="386"/>
    </row>
    <row r="70" spans="1:27" s="732"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Y70" s="386"/>
      <c r="Z70" s="386"/>
      <c r="AA70" s="386"/>
    </row>
    <row r="71" spans="1:27" s="732"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32"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32"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32"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32"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32"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32"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32"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32"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sheetData>
  <mergeCells count="9">
    <mergeCell ref="F35:G35"/>
    <mergeCell ref="H35:I35"/>
    <mergeCell ref="L35:V35"/>
    <mergeCell ref="B27:C28"/>
    <mergeCell ref="L29:V29"/>
    <mergeCell ref="F30:G30"/>
    <mergeCell ref="F31:G31"/>
    <mergeCell ref="F32:G32"/>
    <mergeCell ref="L34:V34"/>
  </mergeCells>
  <printOptions horizontalCentered="1"/>
  <pageMargins left="0.19685039370078741" right="0" top="0.15748031496062992" bottom="0.15748031496062992" header="0.11811023622047245" footer="0.15748031496062992"/>
  <pageSetup paperSize="9" scale="66" firstPageNumber="4294963191" fitToHeight="2" orientation="landscape" r:id="rId1"/>
  <headerFooter alignWithMargins="0">
    <oddHeader>&amp;R&amp;"Calibri"&amp;10&amp;K000000 Confidential&amp;1#_x000D_</oddHeader>
  </headerFooter>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3442E-5AB6-42B1-94DB-3463385A3679}">
  <sheetPr>
    <pageSetUpPr fitToPage="1"/>
  </sheetPr>
  <dimension ref="A1:AB80"/>
  <sheetViews>
    <sheetView topLeftCell="A16" zoomScale="70" zoomScaleNormal="70" zoomScaleSheetLayoutView="115" workbookViewId="0">
      <selection activeCell="J19" sqref="J19:J20"/>
    </sheetView>
  </sheetViews>
  <sheetFormatPr defaultColWidth="9.1796875" defaultRowHeight="12.5"/>
  <cols>
    <col min="1" max="1" width="5.6328125" style="386" customWidth="1"/>
    <col min="2" max="2" width="37.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34" customWidth="1"/>
    <col min="25" max="25" width="8.90625" style="386" customWidth="1"/>
    <col min="26" max="26" width="11.6328125" style="386" bestFit="1" customWidth="1"/>
    <col min="27" max="27" width="42" style="386" bestFit="1" customWidth="1"/>
    <col min="28" max="28" width="7.90625" style="734"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33"/>
      <c r="I10" s="73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70"/>
      <c r="E18" s="312"/>
      <c r="F18" s="325" t="str">
        <f>IF(D18="","",VLOOKUP(B18,Data!$B$5:$L$502,11,FALSE))</f>
        <v/>
      </c>
      <c r="G18" s="326" t="str">
        <f t="shared" ref="G18:G27"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34"/>
    </row>
    <row r="19" spans="1:28" s="468" customFormat="1" ht="19.25" customHeight="1">
      <c r="A19" s="540">
        <v>1</v>
      </c>
      <c r="B19" s="584" t="s">
        <v>892</v>
      </c>
      <c r="C19" s="324" t="str">
        <f>IF(D19="","",VLOOKUP(B19,Data!$B$5:$L$502,2,FALSE))</f>
        <v>VCM7890</v>
      </c>
      <c r="D19" s="485">
        <v>12</v>
      </c>
      <c r="E19" s="525" t="s">
        <v>528</v>
      </c>
      <c r="F19" s="325">
        <f>IF(D19="","",VLOOKUP(B19,Data!$B$5:$L$502,11,FALSE))</f>
        <v>2253.08</v>
      </c>
      <c r="G19" s="326">
        <f t="shared" si="0"/>
        <v>27036.959999999999</v>
      </c>
      <c r="H19" s="327" t="str">
        <f>IF(D19="","",VLOOKUP(B19,Data!$B$5:$D$502,3,FALSE))</f>
        <v>C/T</v>
      </c>
      <c r="I19" s="327" t="str">
        <f>IF(D19="","",VLOOKUP(B19,Data!$B$5:$M$502,12,FALSE))</f>
        <v>Indonesia</v>
      </c>
      <c r="J19" s="356" t="s">
        <v>1163</v>
      </c>
      <c r="K19" s="325">
        <f>IF(D19="","",VLOOKUP(B19,Data!$B$5:$E$502,4,FALSE)*D19)</f>
        <v>3120</v>
      </c>
      <c r="L19" s="325">
        <f>IF(D19="","",VLOOKUP(B19,Data!$B$5:$F$502,5,FALSE)*D19)</f>
        <v>2820</v>
      </c>
      <c r="M19" s="357"/>
      <c r="N19" s="358"/>
      <c r="O19" s="359"/>
      <c r="P19" s="360"/>
      <c r="Q19" s="359"/>
      <c r="R19" s="359"/>
      <c r="S19" s="360"/>
      <c r="T19" s="361"/>
      <c r="U19" s="360"/>
      <c r="V19" s="334">
        <f>IF(D19="","",VLOOKUP(B19,Data!$B$5:$J$502,9,FALSE)*D19)</f>
        <v>16.884</v>
      </c>
      <c r="X19" s="734"/>
      <c r="AB19" s="685"/>
    </row>
    <row r="20" spans="1:28" s="468" customFormat="1" ht="19.25" customHeight="1">
      <c r="A20" s="540">
        <v>2</v>
      </c>
      <c r="B20" s="584" t="s">
        <v>893</v>
      </c>
      <c r="C20" s="324" t="str">
        <f>IF(D20="","",VLOOKUP(B20,Data!$B$5:$L$502,2,FALSE))</f>
        <v>VCM7900</v>
      </c>
      <c r="D20" s="485">
        <v>12</v>
      </c>
      <c r="E20" s="525"/>
      <c r="F20" s="325">
        <f>IF(D20="","",VLOOKUP(B20,Data!$B$5:$L$502,11,FALSE))</f>
        <v>2696.84</v>
      </c>
      <c r="G20" s="326">
        <f t="shared" si="0"/>
        <v>32362.080000000002</v>
      </c>
      <c r="H20" s="327" t="str">
        <f>IF(D20="","",VLOOKUP(B20,Data!$B$5:$D$502,3,FALSE))</f>
        <v>C/T</v>
      </c>
      <c r="I20" s="327" t="str">
        <f>IF(D20="","",VLOOKUP(B20,Data!$B$5:$M$502,12,FALSE))</f>
        <v>Indonesia</v>
      </c>
      <c r="J20" s="356" t="s">
        <v>1163</v>
      </c>
      <c r="K20" s="325">
        <f>IF(D20="","",VLOOKUP(B20,Data!$B$5:$E$502,4,FALSE)*D20)</f>
        <v>3120</v>
      </c>
      <c r="L20" s="325">
        <f>IF(D20="","",VLOOKUP(B20,Data!$B$5:$F$502,5,FALSE)*D20)</f>
        <v>2820</v>
      </c>
      <c r="M20" s="357"/>
      <c r="N20" s="358"/>
      <c r="O20" s="359"/>
      <c r="P20" s="360"/>
      <c r="Q20" s="359"/>
      <c r="R20" s="359"/>
      <c r="S20" s="360"/>
      <c r="T20" s="361"/>
      <c r="U20" s="360"/>
      <c r="V20" s="334">
        <f>IF(D20="","",VLOOKUP(B20,Data!$B$5:$J$502,9,FALSE)*D20)</f>
        <v>16.884</v>
      </c>
      <c r="X20" s="734"/>
      <c r="AB20" s="685"/>
    </row>
    <row r="21" spans="1:28" s="468" customFormat="1" ht="19.25" customHeight="1">
      <c r="A21" s="540"/>
      <c r="B21" s="672" t="s">
        <v>1179</v>
      </c>
      <c r="C21" s="324" t="str">
        <f>IF(D21="","",VLOOKUP(B21,Data!$B$5:$L$502,2,FALSE))</f>
        <v/>
      </c>
      <c r="D21" s="470"/>
      <c r="E21" s="525" t="s">
        <v>529</v>
      </c>
      <c r="F21" s="325" t="str">
        <f>IF(D21="","",VLOOKUP(B21,Data!$B$5:$L$502,11,FALSE))</f>
        <v/>
      </c>
      <c r="G21" s="326" t="str">
        <f t="shared" si="0"/>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734"/>
    </row>
    <row r="22" spans="1:28" s="468" customFormat="1" ht="19.25" customHeight="1">
      <c r="A22" s="540">
        <v>3</v>
      </c>
      <c r="B22" s="584" t="s">
        <v>894</v>
      </c>
      <c r="C22" s="324" t="str">
        <f>IF(D22="","",VLOOKUP(B22,Data!$B$5:$L$502,2,FALSE))</f>
        <v>VCM7910</v>
      </c>
      <c r="D22" s="485">
        <v>2</v>
      </c>
      <c r="E22" s="312"/>
      <c r="F22" s="325">
        <f>IF(D22="","",VLOOKUP(B22,Data!$B$5:$L$502,11,FALSE))</f>
        <v>2518.09</v>
      </c>
      <c r="G22" s="326">
        <f t="shared" si="0"/>
        <v>5036.18</v>
      </c>
      <c r="H22" s="327" t="str">
        <f>IF(D22="","",VLOOKUP(B22,Data!$B$5:$D$502,3,FALSE))</f>
        <v>C/T</v>
      </c>
      <c r="I22" s="327" t="str">
        <f>IF(D22="","",VLOOKUP(B22,Data!$B$5:$M$502,12,FALSE))</f>
        <v>Indonesia</v>
      </c>
      <c r="J22" s="356" t="s">
        <v>1180</v>
      </c>
      <c r="K22" s="325">
        <f>IF(D22="","",VLOOKUP(B22,Data!$B$5:$E$502,4,FALSE)*D22)</f>
        <v>520</v>
      </c>
      <c r="L22" s="325">
        <f>IF(D22="","",VLOOKUP(B22,Data!$B$5:$F$502,5,FALSE)*D22)</f>
        <v>470</v>
      </c>
      <c r="M22" s="357"/>
      <c r="N22" s="358"/>
      <c r="O22" s="359"/>
      <c r="P22" s="360"/>
      <c r="Q22" s="359"/>
      <c r="R22" s="359"/>
      <c r="S22" s="360"/>
      <c r="T22" s="361"/>
      <c r="U22" s="360"/>
      <c r="V22" s="334">
        <f>IF(D22="","",VLOOKUP(B22,Data!$B$5:$J$502,9,FALSE)*D22)</f>
        <v>2.8140000000000001</v>
      </c>
      <c r="X22" s="734"/>
      <c r="AB22" s="685"/>
    </row>
    <row r="23" spans="1:28" s="468" customFormat="1" ht="19.25" customHeight="1">
      <c r="A23" s="540"/>
      <c r="B23" s="672" t="s">
        <v>1219</v>
      </c>
      <c r="C23" s="324" t="str">
        <f>IF(D23="","",VLOOKUP(B23,Data!$B$5:$L$502,2,FALSE))</f>
        <v/>
      </c>
      <c r="D23" s="474"/>
      <c r="E23" s="312" t="s">
        <v>982</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734"/>
      <c r="Z23" s="386"/>
      <c r="AA23" s="386"/>
      <c r="AB23" s="734"/>
    </row>
    <row r="24" spans="1:28" s="468" customFormat="1" ht="19.25" customHeight="1">
      <c r="A24" s="540">
        <v>4</v>
      </c>
      <c r="B24" s="584" t="s">
        <v>353</v>
      </c>
      <c r="C24" s="324" t="str">
        <f>IF(D24="","",VLOOKUP(B24,Data!$B$5:$L$502,2,FALSE))</f>
        <v>ZF71250</v>
      </c>
      <c r="D24" s="470">
        <v>15</v>
      </c>
      <c r="E24" s="312"/>
      <c r="F24" s="325">
        <f>IF(D24="","",VLOOKUP(B24,Data!$B$5:$L$502,11,FALSE))</f>
        <v>1991.71</v>
      </c>
      <c r="G24" s="326">
        <f t="shared" si="0"/>
        <v>29875.65</v>
      </c>
      <c r="H24" s="327" t="str">
        <f>IF(D24="","",VLOOKUP(B24,Data!$B$5:$D$502,3,FALSE))</f>
        <v>C/T</v>
      </c>
      <c r="I24" s="327" t="str">
        <f>IF(D24="","",VLOOKUP(B24,Data!$B$5:$M$502,12,FALSE))</f>
        <v>Indonesia</v>
      </c>
      <c r="J24" s="356" t="s">
        <v>1220</v>
      </c>
      <c r="K24" s="325">
        <f>IF(D24="","",VLOOKUP(B24,Data!$B$5:$E$502,4,FALSE)*D24)</f>
        <v>3300</v>
      </c>
      <c r="L24" s="325">
        <f>IF(D24="","",VLOOKUP(B24,Data!$B$5:$F$502,5,FALSE)*D24)</f>
        <v>2985</v>
      </c>
      <c r="M24" s="357"/>
      <c r="N24" s="358"/>
      <c r="O24" s="359"/>
      <c r="P24" s="360"/>
      <c r="Q24" s="359"/>
      <c r="R24" s="359"/>
      <c r="S24" s="360"/>
      <c r="T24" s="361"/>
      <c r="U24" s="360"/>
      <c r="V24" s="334">
        <f>IF(D24="","",VLOOKUP(B24,Data!$B$5:$J$502,9,FALSE)*D24)</f>
        <v>17.775000000000002</v>
      </c>
      <c r="X24" s="734"/>
      <c r="Z24" s="386"/>
      <c r="AA24" s="386"/>
      <c r="AB24" s="734"/>
    </row>
    <row r="25" spans="1:28" s="468" customFormat="1" ht="19.25" customHeight="1">
      <c r="A25" s="540">
        <v>5</v>
      </c>
      <c r="B25" s="584" t="s">
        <v>355</v>
      </c>
      <c r="C25" s="324" t="str">
        <f>IF(D25="","",VLOOKUP(B25,Data!$B$5:$L$502,2,FALSE))</f>
        <v>ZF42500</v>
      </c>
      <c r="D25" s="470">
        <v>51</v>
      </c>
      <c r="E25" s="312"/>
      <c r="F25" s="325">
        <f>IF(D25="","",VLOOKUP(B25,Data!$B$5:$L$502,11,FALSE))</f>
        <v>2302.7199999999998</v>
      </c>
      <c r="G25" s="326">
        <f t="shared" si="0"/>
        <v>117438.71999999999</v>
      </c>
      <c r="H25" s="327" t="str">
        <f>IF(D25="","",VLOOKUP(B25,Data!$B$5:$D$502,3,FALSE))</f>
        <v>C/T</v>
      </c>
      <c r="I25" s="327" t="str">
        <f>IF(D25="","",VLOOKUP(B25,Data!$B$5:$M$502,12,FALSE))</f>
        <v>Indonesia</v>
      </c>
      <c r="J25" s="356" t="s">
        <v>1220</v>
      </c>
      <c r="K25" s="325">
        <f>IF(D25="","",VLOOKUP(B25,Data!$B$5:$E$502,4,FALSE)*D25)</f>
        <v>13617</v>
      </c>
      <c r="L25" s="325">
        <f>IF(D25="","",VLOOKUP(B25,Data!$B$5:$F$502,5,FALSE)*D25)</f>
        <v>12342</v>
      </c>
      <c r="M25" s="357"/>
      <c r="N25" s="358"/>
      <c r="O25" s="359"/>
      <c r="P25" s="360"/>
      <c r="Q25" s="359"/>
      <c r="R25" s="359"/>
      <c r="S25" s="360"/>
      <c r="T25" s="361"/>
      <c r="U25" s="360"/>
      <c r="V25" s="334">
        <f>IF(D25="","",VLOOKUP(B25,Data!$B$5:$J$502,9,FALSE)*D25)</f>
        <v>75.888000000000005</v>
      </c>
      <c r="X25" s="734"/>
      <c r="Z25" s="386"/>
      <c r="AA25" s="386"/>
      <c r="AB25" s="734"/>
    </row>
    <row r="26" spans="1:28" s="468" customFormat="1" ht="19.25" customHeight="1">
      <c r="A26" s="540"/>
      <c r="B26" s="584"/>
      <c r="C26" s="324" t="str">
        <f>IF(D26="","",VLOOKUP(B26,Data!$B$5:$L$502,2,FALSE))</f>
        <v/>
      </c>
      <c r="D26" s="485"/>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734"/>
    </row>
    <row r="27" spans="1:28" s="468" customFormat="1" ht="19.25" customHeight="1">
      <c r="A27" s="540"/>
      <c r="B27" s="499"/>
      <c r="C27" s="324" t="str">
        <f>IF(D27="","",VLOOKUP(B27,Data!$B$5:$L$502,2,FALSE))</f>
        <v/>
      </c>
      <c r="D27" s="485"/>
      <c r="E27" s="525"/>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734"/>
    </row>
    <row r="28" spans="1:28" s="440" customFormat="1" ht="17.5" customHeight="1">
      <c r="A28" s="540"/>
      <c r="B28" s="784"/>
      <c r="C28" s="785"/>
      <c r="D28" s="510">
        <f>SUM(D17:D27)</f>
        <v>92</v>
      </c>
      <c r="E28" s="463"/>
      <c r="F28" s="351"/>
      <c r="G28" s="351">
        <f>SUM(G17:G27)</f>
        <v>211749.58999999997</v>
      </c>
      <c r="H28" s="462"/>
      <c r="I28" s="462"/>
      <c r="J28" s="462"/>
      <c r="K28" s="351">
        <f>SUM(K17:K27)</f>
        <v>23677</v>
      </c>
      <c r="L28" s="351">
        <f>SUM(L17:L27)</f>
        <v>21437</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130.245</v>
      </c>
      <c r="X28" s="623"/>
    </row>
    <row r="29" spans="1:28" ht="16.5" customHeight="1">
      <c r="A29" s="540"/>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8" ht="12" customHeight="1">
      <c r="A33" s="412"/>
      <c r="B33" s="413"/>
      <c r="C33" s="448"/>
      <c r="D33" s="501" t="s">
        <v>95</v>
      </c>
      <c r="F33" s="768"/>
      <c r="G33" s="769"/>
      <c r="H33" s="400" t="s">
        <v>96</v>
      </c>
      <c r="I33" s="447"/>
      <c r="J33" s="177"/>
      <c r="K33" s="177"/>
      <c r="L33" s="173"/>
      <c r="V33" s="178"/>
    </row>
    <row r="34" spans="1:28" ht="16.5">
      <c r="A34" s="393" t="s">
        <v>97</v>
      </c>
      <c r="B34" s="407"/>
      <c r="C34" s="395"/>
      <c r="D34" s="501" t="s">
        <v>98</v>
      </c>
      <c r="F34" s="88" t="s">
        <v>99</v>
      </c>
      <c r="G34" s="85"/>
      <c r="H34" s="400" t="s">
        <v>89</v>
      </c>
      <c r="I34" s="447"/>
      <c r="J34" s="177" t="s">
        <v>100</v>
      </c>
      <c r="K34" s="177"/>
      <c r="L34" s="173"/>
      <c r="V34" s="178"/>
      <c r="Y34" s="468"/>
      <c r="Z34" s="468"/>
      <c r="AA34" s="468"/>
      <c r="AB34" s="685"/>
    </row>
    <row r="35" spans="1:28"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c r="Y35" s="468"/>
      <c r="Z35" s="468"/>
      <c r="AA35" s="468"/>
      <c r="AB35" s="685"/>
    </row>
    <row r="36" spans="1:28" ht="16.25" customHeight="1">
      <c r="A36" s="412"/>
      <c r="B36" s="413"/>
      <c r="C36" s="414"/>
      <c r="D36" s="513"/>
      <c r="E36" s="413"/>
      <c r="F36" s="778" t="s">
        <v>1234</v>
      </c>
      <c r="G36" s="779"/>
      <c r="H36" s="778" t="s">
        <v>1230</v>
      </c>
      <c r="I36" s="779"/>
      <c r="J36" s="181" t="s">
        <v>105</v>
      </c>
      <c r="K36" s="181"/>
      <c r="L36" s="762" t="s">
        <v>106</v>
      </c>
      <c r="M36" s="763"/>
      <c r="N36" s="763"/>
      <c r="O36" s="763"/>
      <c r="P36" s="763"/>
      <c r="Q36" s="763"/>
      <c r="R36" s="763"/>
      <c r="S36" s="763"/>
      <c r="T36" s="763"/>
      <c r="U36" s="763"/>
      <c r="V36" s="764"/>
      <c r="Y36" s="468"/>
      <c r="Z36" s="468"/>
      <c r="AA36" s="468"/>
      <c r="AB36" s="685"/>
    </row>
    <row r="37" spans="1:28" ht="18" customHeight="1">
      <c r="Y37" s="468"/>
      <c r="Z37" s="468"/>
      <c r="AA37" s="468"/>
      <c r="AB37" s="685"/>
    </row>
    <row r="38" spans="1:28" ht="18" customHeight="1">
      <c r="Y38" s="468"/>
      <c r="Z38" s="468"/>
      <c r="AA38" s="468"/>
      <c r="AB38" s="685"/>
    </row>
    <row r="39" spans="1:28" ht="18" customHeight="1">
      <c r="Y39" s="468"/>
      <c r="Z39" s="468"/>
      <c r="AA39" s="468"/>
      <c r="AB39" s="685"/>
    </row>
    <row r="40" spans="1:28" ht="18.5" customHeight="1">
      <c r="Y40" s="440"/>
      <c r="Z40" s="440"/>
      <c r="AB40" s="386"/>
    </row>
    <row r="41" spans="1:28" s="460" customFormat="1" ht="17.25" customHeight="1">
      <c r="A41" s="203" t="s">
        <v>942</v>
      </c>
      <c r="B41" s="169"/>
      <c r="C41" s="203" t="s">
        <v>597</v>
      </c>
      <c r="D41" s="500"/>
      <c r="E41" s="168"/>
      <c r="F41" s="203" t="s">
        <v>936</v>
      </c>
      <c r="G41" s="169"/>
      <c r="H41" s="203" t="s">
        <v>597</v>
      </c>
      <c r="K41" s="225"/>
      <c r="L41" s="225"/>
      <c r="V41" s="226"/>
      <c r="X41" s="624"/>
    </row>
    <row r="42" spans="1:28" s="460" customFormat="1" ht="17.25" customHeight="1">
      <c r="A42" s="203" t="s">
        <v>943</v>
      </c>
      <c r="B42" s="169"/>
      <c r="C42" s="203" t="s">
        <v>947</v>
      </c>
      <c r="D42" s="500"/>
      <c r="E42" s="168"/>
      <c r="F42" s="203" t="s">
        <v>937</v>
      </c>
      <c r="G42" s="169"/>
      <c r="H42" s="203" t="s">
        <v>947</v>
      </c>
      <c r="K42" s="225"/>
      <c r="L42" s="225"/>
      <c r="V42" s="226"/>
      <c r="X42" s="624"/>
    </row>
    <row r="43" spans="1:28" s="460" customFormat="1" ht="17.25" customHeight="1">
      <c r="A43" s="203" t="s">
        <v>944</v>
      </c>
      <c r="B43" s="169"/>
      <c r="C43" s="203" t="s">
        <v>947</v>
      </c>
      <c r="D43" s="500"/>
      <c r="E43" s="168"/>
      <c r="F43" s="203" t="s">
        <v>938</v>
      </c>
      <c r="G43" s="169"/>
      <c r="H43" s="203" t="s">
        <v>597</v>
      </c>
      <c r="K43" s="225"/>
      <c r="L43" s="225"/>
      <c r="V43" s="226"/>
      <c r="X43" s="624"/>
    </row>
    <row r="44" spans="1:28" s="460" customFormat="1" ht="17.25" customHeight="1">
      <c r="A44" s="203" t="s">
        <v>945</v>
      </c>
      <c r="B44" s="169"/>
      <c r="C44" s="203" t="s">
        <v>597</v>
      </c>
      <c r="D44" s="500"/>
      <c r="E44" s="168"/>
      <c r="F44" s="203" t="s">
        <v>939</v>
      </c>
      <c r="G44" s="169"/>
      <c r="H44" s="203" t="s">
        <v>597</v>
      </c>
      <c r="K44" s="225"/>
      <c r="L44" s="225"/>
      <c r="V44" s="226"/>
      <c r="X44" s="624"/>
      <c r="AB44" s="624"/>
    </row>
    <row r="45" spans="1:28" s="460" customFormat="1" ht="17.25" customHeight="1">
      <c r="A45" s="203" t="s">
        <v>946</v>
      </c>
      <c r="B45" s="169"/>
      <c r="C45" s="203" t="s">
        <v>597</v>
      </c>
      <c r="D45" s="500"/>
      <c r="E45" s="168"/>
      <c r="F45" s="203" t="s">
        <v>941</v>
      </c>
      <c r="G45" s="169"/>
      <c r="H45" s="203" t="s">
        <v>597</v>
      </c>
      <c r="K45" s="225"/>
      <c r="L45" s="225"/>
      <c r="V45" s="226"/>
      <c r="X45" s="624"/>
      <c r="AB45" s="624"/>
    </row>
    <row r="46" spans="1:28" ht="20">
      <c r="A46" s="168"/>
      <c r="B46" s="168"/>
      <c r="C46" s="168"/>
      <c r="D46" s="500"/>
      <c r="E46" s="168"/>
      <c r="F46" s="203" t="s">
        <v>940</v>
      </c>
      <c r="H46" s="203" t="s">
        <v>597</v>
      </c>
      <c r="Y46" s="460"/>
      <c r="Z46" s="460"/>
      <c r="AA46" s="460"/>
    </row>
    <row r="47" spans="1:28" ht="20">
      <c r="A47" s="459"/>
      <c r="B47" s="435"/>
      <c r="C47" s="167"/>
      <c r="D47" s="514"/>
      <c r="X47" s="386"/>
      <c r="Y47" s="460"/>
      <c r="Z47" s="460"/>
      <c r="AA47" s="460"/>
      <c r="AB47" s="685"/>
    </row>
    <row r="48" spans="1:28" ht="20">
      <c r="A48" s="450"/>
      <c r="B48" s="435"/>
      <c r="C48" s="167"/>
      <c r="D48" s="514"/>
      <c r="X48" s="386"/>
      <c r="Y48" s="460"/>
      <c r="Z48" s="460"/>
      <c r="AA48" s="460"/>
      <c r="AB48" s="685"/>
    </row>
    <row r="49" spans="1:28" ht="20">
      <c r="A49" s="452"/>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35"/>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s="734" customFormat="1" ht="20">
      <c r="A61" s="452"/>
      <c r="B61" s="435"/>
      <c r="C61" s="167"/>
      <c r="D61" s="514"/>
      <c r="E61" s="386"/>
      <c r="F61" s="169"/>
      <c r="G61" s="169"/>
      <c r="H61" s="386"/>
      <c r="I61" s="386"/>
      <c r="J61" s="386"/>
      <c r="K61" s="169"/>
      <c r="L61" s="169"/>
      <c r="M61" s="386"/>
      <c r="N61" s="386"/>
      <c r="O61" s="386"/>
      <c r="P61" s="386"/>
      <c r="Q61" s="386"/>
      <c r="R61" s="386"/>
      <c r="S61" s="386"/>
      <c r="T61" s="386"/>
      <c r="U61" s="386"/>
      <c r="V61" s="170"/>
      <c r="W61" s="386"/>
      <c r="X61" s="386"/>
      <c r="Y61" s="460"/>
      <c r="Z61" s="460"/>
      <c r="AA61" s="460"/>
    </row>
    <row r="62" spans="1:28" s="734"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34"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734" customFormat="1" ht="14">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386"/>
      <c r="Z64" s="386"/>
      <c r="AA64" s="386"/>
    </row>
    <row r="65" spans="1:27" s="734"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34"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34"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34" customFormat="1" ht="14">
      <c r="A68" s="435"/>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34" customFormat="1" ht="14">
      <c r="A69" s="386"/>
      <c r="B69" s="435"/>
      <c r="C69" s="167"/>
      <c r="D69" s="514"/>
      <c r="E69" s="386"/>
      <c r="F69" s="169"/>
      <c r="G69" s="169"/>
      <c r="H69" s="386"/>
      <c r="I69" s="386"/>
      <c r="J69" s="386"/>
      <c r="K69" s="169"/>
      <c r="L69" s="169"/>
      <c r="M69" s="386"/>
      <c r="N69" s="386"/>
      <c r="O69" s="386"/>
      <c r="P69" s="386"/>
      <c r="Q69" s="386"/>
      <c r="R69" s="386"/>
      <c r="S69" s="386"/>
      <c r="T69" s="386"/>
      <c r="U69" s="386"/>
      <c r="V69" s="170"/>
      <c r="W69" s="386"/>
      <c r="X69" s="632"/>
      <c r="Y69" s="386"/>
      <c r="Z69" s="386"/>
      <c r="AA69" s="386"/>
    </row>
    <row r="70" spans="1:27" s="734"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Y70" s="386"/>
      <c r="Z70" s="386"/>
      <c r="AA70" s="386"/>
    </row>
    <row r="71" spans="1:27" s="734"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34"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34"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34"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34"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34"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34"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34"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34"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34"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66" firstPageNumber="4294963191" fitToHeight="2" orientation="landscape" r:id="rId1"/>
  <headerFooter alignWithMargins="0">
    <oddHeader>&amp;R&amp;"Calibri"&amp;10&amp;K000000 Confidential&amp;1#_x000D_</oddHeader>
  </headerFooter>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767B2-75C1-410D-A553-A4D421952902}">
  <sheetPr>
    <pageSetUpPr fitToPage="1"/>
  </sheetPr>
  <dimension ref="A1:AB79"/>
  <sheetViews>
    <sheetView topLeftCell="A10" zoomScale="70" zoomScaleNormal="70" zoomScaleSheetLayoutView="115" workbookViewId="0">
      <selection activeCell="J24" sqref="J24"/>
    </sheetView>
  </sheetViews>
  <sheetFormatPr defaultColWidth="9.1796875" defaultRowHeight="12.5"/>
  <cols>
    <col min="1" max="1" width="5.6328125" style="386" customWidth="1"/>
    <col min="2" max="2" width="37.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34" customWidth="1"/>
    <col min="25" max="25" width="8.90625" style="386" customWidth="1"/>
    <col min="26" max="26" width="11.6328125" style="386" bestFit="1" customWidth="1"/>
    <col min="27" max="27" width="42" style="386" bestFit="1" customWidth="1"/>
    <col min="28" max="28" width="7.90625" style="734"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33"/>
      <c r="I10" s="734"/>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1219</v>
      </c>
      <c r="C18" s="324" t="str">
        <f>IF(D18="","",VLOOKUP(B18,Data!$B$5:$L$502,2,FALSE))</f>
        <v/>
      </c>
      <c r="D18" s="470"/>
      <c r="E18" s="312"/>
      <c r="F18" s="325" t="str">
        <f>IF(D18="","",VLOOKUP(B18,Data!$B$5:$L$502,11,FALSE))</f>
        <v/>
      </c>
      <c r="G18" s="326" t="str">
        <f t="shared" ref="G18:G26"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34"/>
    </row>
    <row r="19" spans="1:28" s="468" customFormat="1" ht="19.25" customHeight="1">
      <c r="A19" s="540">
        <v>1</v>
      </c>
      <c r="B19" s="584" t="s">
        <v>350</v>
      </c>
      <c r="C19" s="324" t="str">
        <f>IF(D19="","",VLOOKUP(B19,Data!$B$5:$L$502,2,FALSE))</f>
        <v>ZU05460</v>
      </c>
      <c r="D19" s="485">
        <v>5</v>
      </c>
      <c r="E19" s="525" t="s">
        <v>528</v>
      </c>
      <c r="F19" s="325">
        <f>IF(D19="","",VLOOKUP(B19,Data!$B$5:$L$502,11,FALSE))</f>
        <v>5913.05</v>
      </c>
      <c r="G19" s="326">
        <f t="shared" si="0"/>
        <v>29565.25</v>
      </c>
      <c r="H19" s="327" t="str">
        <f>IF(D19="","",VLOOKUP(B19,Data!$B$5:$D$502,3,FALSE))</f>
        <v>C/T</v>
      </c>
      <c r="I19" s="327" t="str">
        <f>IF(D19="","",VLOOKUP(B19,Data!$B$5:$M$502,12,FALSE))</f>
        <v>Indonesia</v>
      </c>
      <c r="J19" s="356" t="s">
        <v>1220</v>
      </c>
      <c r="K19" s="325">
        <f>IF(D19="","",VLOOKUP(B19,Data!$B$5:$E$502,4,FALSE)*D19)</f>
        <v>1690</v>
      </c>
      <c r="L19" s="325">
        <f>IF(D19="","",VLOOKUP(B19,Data!$B$5:$F$502,5,FALSE)*D19)</f>
        <v>1485</v>
      </c>
      <c r="M19" s="357"/>
      <c r="N19" s="358"/>
      <c r="O19" s="359"/>
      <c r="P19" s="360"/>
      <c r="Q19" s="359"/>
      <c r="R19" s="359"/>
      <c r="S19" s="360"/>
      <c r="T19" s="361"/>
      <c r="U19" s="360"/>
      <c r="V19" s="334">
        <f>IF(D19="","",VLOOKUP(B19,Data!$B$5:$J$502,9,FALSE)*D19)</f>
        <v>9.0300000000000011</v>
      </c>
      <c r="X19" s="734"/>
      <c r="Y19" s="468">
        <v>212904</v>
      </c>
      <c r="Z19" s="468" t="s">
        <v>410</v>
      </c>
      <c r="AA19" s="468" t="s">
        <v>1080</v>
      </c>
      <c r="AB19" s="685">
        <v>1</v>
      </c>
    </row>
    <row r="20" spans="1:28" s="468" customFormat="1" ht="19.25" customHeight="1">
      <c r="A20" s="540">
        <v>2</v>
      </c>
      <c r="B20" s="584" t="s">
        <v>409</v>
      </c>
      <c r="C20" s="324" t="str">
        <f>IF(D20="","",VLOOKUP(B20,Data!$B$5:$L$502,2,FALSE))</f>
        <v>ZU62650</v>
      </c>
      <c r="D20" s="485">
        <v>6</v>
      </c>
      <c r="E20" s="525"/>
      <c r="F20" s="325">
        <f>IF(D20="","",VLOOKUP(B20,Data!$B$5:$L$502,11,FALSE))</f>
        <v>6876.72</v>
      </c>
      <c r="G20" s="326">
        <f t="shared" si="0"/>
        <v>41260.32</v>
      </c>
      <c r="H20" s="327" t="str">
        <f>IF(D20="","",VLOOKUP(B20,Data!$B$5:$D$502,3,FALSE))</f>
        <v>C/T</v>
      </c>
      <c r="I20" s="327" t="str">
        <f>IF(D20="","",VLOOKUP(B20,Data!$B$5:$M$502,12,FALSE))</f>
        <v>Indonesia</v>
      </c>
      <c r="J20" s="356" t="s">
        <v>1220</v>
      </c>
      <c r="K20" s="325">
        <f>IF(D20="","",VLOOKUP(B20,Data!$B$5:$E$502,4,FALSE)*D20)</f>
        <v>2028</v>
      </c>
      <c r="L20" s="325">
        <f>IF(D20="","",VLOOKUP(B20,Data!$B$5:$F$502,5,FALSE)*D20)</f>
        <v>1824</v>
      </c>
      <c r="M20" s="357"/>
      <c r="N20" s="358"/>
      <c r="O20" s="359"/>
      <c r="P20" s="360"/>
      <c r="Q20" s="359"/>
      <c r="R20" s="359"/>
      <c r="S20" s="360"/>
      <c r="T20" s="361"/>
      <c r="U20" s="360"/>
      <c r="V20" s="334">
        <f>IF(D20="","",VLOOKUP(B20,Data!$B$5:$J$502,9,FALSE)*D20)</f>
        <v>10.836</v>
      </c>
      <c r="X20" s="734"/>
      <c r="Y20" s="468">
        <v>212904</v>
      </c>
      <c r="Z20" s="468" t="s">
        <v>410</v>
      </c>
      <c r="AA20" s="468" t="s">
        <v>1080</v>
      </c>
      <c r="AB20" s="685">
        <v>1</v>
      </c>
    </row>
    <row r="21" spans="1:28" s="468" customFormat="1" ht="19.25" customHeight="1">
      <c r="A21" s="540">
        <v>3</v>
      </c>
      <c r="B21" s="584" t="s">
        <v>378</v>
      </c>
      <c r="C21" s="324" t="str">
        <f>IF(D21="","",VLOOKUP(B21,Data!$B$5:$L$502,2,FALSE))</f>
        <v>WQ78270</v>
      </c>
      <c r="D21" s="485">
        <v>2</v>
      </c>
      <c r="E21" s="525" t="s">
        <v>529</v>
      </c>
      <c r="F21" s="325">
        <f>IF(D21="","",VLOOKUP(B21,Data!$B$5:$L$502,11,FALSE))</f>
        <v>5429.44</v>
      </c>
      <c r="G21" s="326">
        <f t="shared" si="0"/>
        <v>10858.88</v>
      </c>
      <c r="H21" s="327" t="str">
        <f>IF(D21="","",VLOOKUP(B21,Data!$B$5:$D$502,3,FALSE))</f>
        <v>C/T</v>
      </c>
      <c r="I21" s="327" t="str">
        <f>IF(D21="","",VLOOKUP(B21,Data!$B$5:$M$502,12,FALSE))</f>
        <v>Indonesia</v>
      </c>
      <c r="J21" s="356" t="s">
        <v>1220</v>
      </c>
      <c r="K21" s="325">
        <f>IF(D21="","",VLOOKUP(B21,Data!$B$5:$E$502,4,FALSE)*D21)</f>
        <v>610</v>
      </c>
      <c r="L21" s="325">
        <f>IF(D21="","",VLOOKUP(B21,Data!$B$5:$F$502,5,FALSE)*D21)</f>
        <v>538</v>
      </c>
      <c r="M21" s="357"/>
      <c r="N21" s="358"/>
      <c r="O21" s="359"/>
      <c r="P21" s="360"/>
      <c r="Q21" s="359"/>
      <c r="R21" s="359"/>
      <c r="S21" s="360"/>
      <c r="T21" s="361"/>
      <c r="U21" s="360"/>
      <c r="V21" s="334">
        <f>IF(D21="","",VLOOKUP(B21,Data!$B$5:$J$502,9,FALSE)*D21)</f>
        <v>3.0680000000000001</v>
      </c>
      <c r="X21" s="734"/>
      <c r="Y21" s="468">
        <v>212904</v>
      </c>
      <c r="Z21" s="468" t="s">
        <v>410</v>
      </c>
      <c r="AA21" s="468" t="s">
        <v>1080</v>
      </c>
      <c r="AB21" s="685">
        <v>1</v>
      </c>
    </row>
    <row r="22" spans="1:28" s="468" customFormat="1" ht="19.25" customHeight="1">
      <c r="A22" s="540">
        <v>4</v>
      </c>
      <c r="B22" s="686" t="s">
        <v>361</v>
      </c>
      <c r="C22" s="324" t="str">
        <f>IF(D22="","",VLOOKUP(B22,Data!$B$5:$L$502,2,FALSE))</f>
        <v>WQ78290</v>
      </c>
      <c r="D22" s="474">
        <v>30</v>
      </c>
      <c r="E22" s="312"/>
      <c r="F22" s="325">
        <f>IF(D22="","",VLOOKUP(B22,Data!$B$5:$L$502,11,FALSE))</f>
        <v>4283.7299999999996</v>
      </c>
      <c r="G22" s="326">
        <f t="shared" si="0"/>
        <v>128511.9</v>
      </c>
      <c r="H22" s="327" t="str">
        <f>IF(D22="","",VLOOKUP(B22,Data!$B$5:$D$502,3,FALSE))</f>
        <v>C/T</v>
      </c>
      <c r="I22" s="327" t="str">
        <f>IF(D22="","",VLOOKUP(B22,Data!$B$5:$M$502,12,FALSE))</f>
        <v>Indonesia</v>
      </c>
      <c r="J22" s="356" t="s">
        <v>1220</v>
      </c>
      <c r="K22" s="325">
        <f>IF(D22="","",VLOOKUP(B22,Data!$B$5:$E$502,4,FALSE)*D22)</f>
        <v>9150</v>
      </c>
      <c r="L22" s="325">
        <f>IF(D22="","",VLOOKUP(B22,Data!$B$5:$F$502,5,FALSE)*D22)</f>
        <v>8070</v>
      </c>
      <c r="M22" s="357"/>
      <c r="N22" s="358"/>
      <c r="O22" s="359"/>
      <c r="P22" s="360"/>
      <c r="Q22" s="359"/>
      <c r="R22" s="359"/>
      <c r="S22" s="360"/>
      <c r="T22" s="361"/>
      <c r="U22" s="360"/>
      <c r="V22" s="334">
        <f>IF(D22="","",VLOOKUP(B22,Data!$B$5:$J$502,9,FALSE)*D22)</f>
        <v>46.02</v>
      </c>
      <c r="X22" s="734"/>
      <c r="Z22" s="386"/>
      <c r="AA22" s="386"/>
      <c r="AB22" s="734"/>
    </row>
    <row r="23" spans="1:28" s="468" customFormat="1" ht="19.25" customHeight="1">
      <c r="A23" s="540"/>
      <c r="B23" s="584"/>
      <c r="C23" s="324" t="str">
        <f>IF(D23="","",VLOOKUP(B23,Data!$B$5:$L$502,2,FALSE))</f>
        <v/>
      </c>
      <c r="D23" s="470"/>
      <c r="E23" s="312" t="s">
        <v>982</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734"/>
      <c r="Z23" s="386"/>
      <c r="AA23" s="386"/>
      <c r="AB23" s="734"/>
    </row>
    <row r="24" spans="1:28" s="468" customFormat="1" ht="19.25" customHeight="1">
      <c r="A24" s="540"/>
      <c r="B24" s="584"/>
      <c r="C24" s="324" t="str">
        <f>IF(D24="","",VLOOKUP(B24,Data!$B$5:$L$502,2,FALSE))</f>
        <v/>
      </c>
      <c r="D24" s="470"/>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228"/>
      <c r="N24" s="295"/>
      <c r="O24" s="296"/>
      <c r="P24" s="229"/>
      <c r="Q24" s="296"/>
      <c r="R24" s="296"/>
      <c r="S24" s="229"/>
      <c r="T24" s="297"/>
      <c r="U24" s="229"/>
      <c r="V24" s="334" t="str">
        <f>IF(D24="","",VLOOKUP(B24,Data!$B$5:$J$502,9,FALSE)*D24)</f>
        <v/>
      </c>
      <c r="X24" s="734"/>
      <c r="Z24" s="386"/>
      <c r="AA24" s="386"/>
      <c r="AB24" s="734"/>
    </row>
    <row r="25" spans="1:28" s="468" customFormat="1" ht="19.25" customHeight="1">
      <c r="A25" s="540"/>
      <c r="B25" s="584"/>
      <c r="C25" s="324" t="str">
        <f>IF(D25="","",VLOOKUP(B25,Data!$B$5:$L$502,2,FALSE))</f>
        <v/>
      </c>
      <c r="D25" s="485"/>
      <c r="E25" s="525"/>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734"/>
    </row>
    <row r="26" spans="1:28" s="468" customFormat="1" ht="19.25" customHeight="1">
      <c r="A26" s="540"/>
      <c r="B26" s="499"/>
      <c r="C26" s="324" t="str">
        <f>IF(D26="","",VLOOKUP(B26,Data!$B$5:$L$502,2,FALSE))</f>
        <v/>
      </c>
      <c r="D26" s="485"/>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734"/>
    </row>
    <row r="27" spans="1:28" s="440" customFormat="1" ht="17.5" customHeight="1">
      <c r="A27" s="540"/>
      <c r="B27" s="784" t="s">
        <v>1237</v>
      </c>
      <c r="C27" s="785"/>
      <c r="D27" s="510">
        <f>SUM(D17:D26)</f>
        <v>43</v>
      </c>
      <c r="E27" s="463"/>
      <c r="F27" s="351"/>
      <c r="G27" s="351">
        <f>SUM(G17:G26)</f>
        <v>210196.35</v>
      </c>
      <c r="H27" s="462"/>
      <c r="I27" s="462"/>
      <c r="J27" s="462"/>
      <c r="K27" s="351">
        <f>SUM(K17:K26)</f>
        <v>13478</v>
      </c>
      <c r="L27" s="351">
        <f>SUM(L17:L26)</f>
        <v>11917</v>
      </c>
      <c r="M27" s="351">
        <f>SUM(M18:M26)</f>
        <v>0</v>
      </c>
      <c r="N27" s="351" t="e">
        <f>SUM(#REF!)</f>
        <v>#REF!</v>
      </c>
      <c r="O27" s="351">
        <f>SUM(O18:O26)</f>
        <v>0</v>
      </c>
      <c r="P27" s="351">
        <f>SUM(P18:P26)</f>
        <v>0</v>
      </c>
      <c r="Q27" s="351" t="e">
        <f>SUM(#REF!)</f>
        <v>#REF!</v>
      </c>
      <c r="R27" s="351">
        <f>SUM(R18:R26)</f>
        <v>0</v>
      </c>
      <c r="S27" s="351">
        <f>SUM(S18:S26)</f>
        <v>0</v>
      </c>
      <c r="T27" s="351"/>
      <c r="U27" s="351">
        <f>SUM(U18:U26)</f>
        <v>0</v>
      </c>
      <c r="V27" s="354">
        <f>SUM(V17:V26)</f>
        <v>68.954000000000008</v>
      </c>
      <c r="X27" s="623"/>
    </row>
    <row r="28" spans="1:28" ht="16.5" customHeight="1">
      <c r="A28" s="540"/>
      <c r="B28" s="786"/>
      <c r="C28" s="787"/>
      <c r="D28" s="511"/>
      <c r="E28" s="412"/>
      <c r="F28" s="183" t="s">
        <v>821</v>
      </c>
      <c r="G28" s="180"/>
      <c r="H28" s="442"/>
      <c r="I28" s="442"/>
      <c r="J28" s="442"/>
      <c r="K28" s="184"/>
      <c r="L28" s="180"/>
      <c r="M28" s="414"/>
      <c r="N28" s="413"/>
      <c r="O28" s="413"/>
      <c r="P28" s="413"/>
      <c r="Q28" s="413"/>
      <c r="R28" s="413"/>
      <c r="S28" s="413"/>
      <c r="T28" s="414"/>
      <c r="U28" s="414"/>
      <c r="V28" s="182"/>
    </row>
    <row r="29" spans="1:28" ht="13">
      <c r="A29" s="393" t="s">
        <v>530</v>
      </c>
      <c r="B29" s="394"/>
      <c r="C29" s="444"/>
      <c r="D29" s="512" t="s">
        <v>538</v>
      </c>
      <c r="E29" s="407"/>
      <c r="F29" s="80" t="s">
        <v>83</v>
      </c>
      <c r="G29" s="84"/>
      <c r="H29" s="423" t="s">
        <v>84</v>
      </c>
      <c r="I29" s="446"/>
      <c r="J29" s="175" t="s">
        <v>85</v>
      </c>
      <c r="K29" s="175"/>
      <c r="L29" s="765" t="s">
        <v>86</v>
      </c>
      <c r="M29" s="766"/>
      <c r="N29" s="766"/>
      <c r="O29" s="766"/>
      <c r="P29" s="766"/>
      <c r="Q29" s="766"/>
      <c r="R29" s="766"/>
      <c r="S29" s="766"/>
      <c r="T29" s="766"/>
      <c r="U29" s="766"/>
      <c r="V29" s="767"/>
    </row>
    <row r="30" spans="1:28" ht="13">
      <c r="A30" s="400" t="s">
        <v>531</v>
      </c>
      <c r="C30" s="409"/>
      <c r="D30" s="501" t="s">
        <v>88</v>
      </c>
      <c r="F30" s="768"/>
      <c r="G30" s="769"/>
      <c r="H30" s="400" t="s">
        <v>89</v>
      </c>
      <c r="I30" s="447"/>
      <c r="J30" s="177" t="s">
        <v>90</v>
      </c>
      <c r="K30" s="177"/>
      <c r="L30" s="173"/>
      <c r="V30" s="178"/>
    </row>
    <row r="31" spans="1:28">
      <c r="A31" s="400" t="s">
        <v>532</v>
      </c>
      <c r="C31" s="401"/>
      <c r="F31" s="768"/>
      <c r="G31" s="769"/>
      <c r="H31" s="400"/>
      <c r="I31" s="447"/>
      <c r="J31" s="177" t="s">
        <v>94</v>
      </c>
      <c r="K31" s="177"/>
      <c r="L31" s="173"/>
      <c r="V31" s="178"/>
    </row>
    <row r="32" spans="1:28" ht="12" customHeight="1">
      <c r="A32" s="412"/>
      <c r="B32" s="413"/>
      <c r="C32" s="448"/>
      <c r="D32" s="501" t="s">
        <v>95</v>
      </c>
      <c r="F32" s="768"/>
      <c r="G32" s="769"/>
      <c r="H32" s="400" t="s">
        <v>96</v>
      </c>
      <c r="I32" s="447"/>
      <c r="J32" s="177"/>
      <c r="K32" s="177"/>
      <c r="L32" s="173"/>
      <c r="V32" s="178"/>
    </row>
    <row r="33" spans="1:28" ht="16.5">
      <c r="A33" s="393" t="s">
        <v>97</v>
      </c>
      <c r="B33" s="407"/>
      <c r="C33" s="395"/>
      <c r="D33" s="501" t="s">
        <v>98</v>
      </c>
      <c r="F33" s="88" t="s">
        <v>99</v>
      </c>
      <c r="G33" s="85"/>
      <c r="H33" s="400" t="s">
        <v>89</v>
      </c>
      <c r="I33" s="447"/>
      <c r="J33" s="177" t="s">
        <v>100</v>
      </c>
      <c r="K33" s="177"/>
      <c r="L33" s="173"/>
      <c r="V33" s="178"/>
      <c r="Y33" s="468"/>
      <c r="Z33" s="468"/>
      <c r="AA33" s="468"/>
      <c r="AB33" s="685"/>
    </row>
    <row r="34" spans="1:28" ht="14.25" customHeight="1">
      <c r="A34" s="400" t="s">
        <v>546</v>
      </c>
      <c r="C34" s="401"/>
      <c r="D34" s="501" t="s">
        <v>101</v>
      </c>
      <c r="F34" s="89"/>
      <c r="G34" s="187"/>
      <c r="H34" s="400" t="s">
        <v>102</v>
      </c>
      <c r="I34" s="447"/>
      <c r="J34" s="177" t="s">
        <v>533</v>
      </c>
      <c r="K34" s="177"/>
      <c r="L34" s="770" t="s">
        <v>104</v>
      </c>
      <c r="M34" s="771"/>
      <c r="N34" s="771"/>
      <c r="O34" s="771"/>
      <c r="P34" s="771"/>
      <c r="Q34" s="771"/>
      <c r="R34" s="771"/>
      <c r="S34" s="771"/>
      <c r="T34" s="771"/>
      <c r="U34" s="771"/>
      <c r="V34" s="772"/>
      <c r="Y34" s="468"/>
      <c r="Z34" s="468"/>
      <c r="AA34" s="468"/>
      <c r="AB34" s="685"/>
    </row>
    <row r="35" spans="1:28" ht="16.25" customHeight="1">
      <c r="A35" s="412"/>
      <c r="B35" s="413"/>
      <c r="C35" s="414"/>
      <c r="D35" s="513"/>
      <c r="E35" s="413"/>
      <c r="F35" s="778" t="s">
        <v>1236</v>
      </c>
      <c r="G35" s="779"/>
      <c r="H35" s="778" t="s">
        <v>1235</v>
      </c>
      <c r="I35" s="779"/>
      <c r="J35" s="181" t="s">
        <v>105</v>
      </c>
      <c r="K35" s="181"/>
      <c r="L35" s="762" t="s">
        <v>106</v>
      </c>
      <c r="M35" s="763"/>
      <c r="N35" s="763"/>
      <c r="O35" s="763"/>
      <c r="P35" s="763"/>
      <c r="Q35" s="763"/>
      <c r="R35" s="763"/>
      <c r="S35" s="763"/>
      <c r="T35" s="763"/>
      <c r="U35" s="763"/>
      <c r="V35" s="764"/>
      <c r="Y35" s="468"/>
      <c r="Z35" s="468"/>
      <c r="AA35" s="468"/>
      <c r="AB35" s="685"/>
    </row>
    <row r="36" spans="1:28" ht="18" customHeight="1">
      <c r="Y36" s="468"/>
      <c r="Z36" s="468"/>
      <c r="AA36" s="468"/>
      <c r="AB36" s="685"/>
    </row>
    <row r="37" spans="1:28" ht="18" customHeight="1">
      <c r="Y37" s="468"/>
      <c r="Z37" s="468"/>
      <c r="AA37" s="468"/>
      <c r="AB37" s="685"/>
    </row>
    <row r="38" spans="1:28" ht="18" customHeight="1">
      <c r="Y38" s="468"/>
      <c r="Z38" s="468"/>
      <c r="AA38" s="468"/>
      <c r="AB38" s="685"/>
    </row>
    <row r="39" spans="1:28" ht="18.5" customHeight="1">
      <c r="Y39" s="440"/>
      <c r="Z39" s="440"/>
      <c r="AB39" s="386"/>
    </row>
    <row r="40" spans="1:28" s="460" customFormat="1" ht="17.25" customHeight="1">
      <c r="A40" s="203" t="s">
        <v>942</v>
      </c>
      <c r="B40" s="169"/>
      <c r="C40" s="203" t="s">
        <v>597</v>
      </c>
      <c r="D40" s="500"/>
      <c r="E40" s="168"/>
      <c r="F40" s="203" t="s">
        <v>936</v>
      </c>
      <c r="G40" s="169"/>
      <c r="H40" s="203" t="s">
        <v>597</v>
      </c>
      <c r="K40" s="225"/>
      <c r="L40" s="225"/>
      <c r="V40" s="226"/>
      <c r="X40" s="624"/>
    </row>
    <row r="41" spans="1:28" s="460" customFormat="1" ht="17.25" customHeight="1">
      <c r="A41" s="203" t="s">
        <v>943</v>
      </c>
      <c r="B41" s="169"/>
      <c r="C41" s="203" t="s">
        <v>947</v>
      </c>
      <c r="D41" s="500"/>
      <c r="E41" s="168"/>
      <c r="F41" s="203" t="s">
        <v>937</v>
      </c>
      <c r="G41" s="169"/>
      <c r="H41" s="203" t="s">
        <v>947</v>
      </c>
      <c r="K41" s="225"/>
      <c r="L41" s="225"/>
      <c r="V41" s="226"/>
      <c r="X41" s="624"/>
    </row>
    <row r="42" spans="1:28" s="460" customFormat="1" ht="17.25" customHeight="1">
      <c r="A42" s="203" t="s">
        <v>944</v>
      </c>
      <c r="B42" s="169"/>
      <c r="C42" s="203" t="s">
        <v>947</v>
      </c>
      <c r="D42" s="500"/>
      <c r="E42" s="168"/>
      <c r="F42" s="203" t="s">
        <v>938</v>
      </c>
      <c r="G42" s="169"/>
      <c r="H42" s="203" t="s">
        <v>597</v>
      </c>
      <c r="K42" s="225"/>
      <c r="L42" s="225"/>
      <c r="V42" s="226"/>
      <c r="X42" s="624"/>
    </row>
    <row r="43" spans="1:28" s="460" customFormat="1" ht="17.25" customHeight="1">
      <c r="A43" s="203" t="s">
        <v>945</v>
      </c>
      <c r="B43" s="169"/>
      <c r="C43" s="203" t="s">
        <v>597</v>
      </c>
      <c r="D43" s="500"/>
      <c r="E43" s="168"/>
      <c r="F43" s="203" t="s">
        <v>939</v>
      </c>
      <c r="G43" s="169"/>
      <c r="H43" s="203" t="s">
        <v>597</v>
      </c>
      <c r="K43" s="225"/>
      <c r="L43" s="225"/>
      <c r="V43" s="226"/>
      <c r="X43" s="624"/>
      <c r="AB43" s="624"/>
    </row>
    <row r="44" spans="1:28" s="460" customFormat="1" ht="17.25" customHeight="1">
      <c r="A44" s="203" t="s">
        <v>946</v>
      </c>
      <c r="B44" s="169"/>
      <c r="C44" s="203" t="s">
        <v>597</v>
      </c>
      <c r="D44" s="500"/>
      <c r="E44" s="168"/>
      <c r="F44" s="203" t="s">
        <v>941</v>
      </c>
      <c r="G44" s="169"/>
      <c r="H44" s="203" t="s">
        <v>597</v>
      </c>
      <c r="K44" s="225"/>
      <c r="L44" s="225"/>
      <c r="V44" s="226"/>
      <c r="X44" s="624"/>
      <c r="AB44" s="624"/>
    </row>
    <row r="45" spans="1:28" ht="20">
      <c r="A45" s="168"/>
      <c r="B45" s="168"/>
      <c r="C45" s="168"/>
      <c r="D45" s="500"/>
      <c r="E45" s="168"/>
      <c r="F45" s="203" t="s">
        <v>940</v>
      </c>
      <c r="H45" s="203" t="s">
        <v>597</v>
      </c>
      <c r="Y45" s="460"/>
      <c r="Z45" s="460"/>
      <c r="AA45" s="460"/>
    </row>
    <row r="46" spans="1:28" ht="20">
      <c r="A46" s="459"/>
      <c r="B46" s="435"/>
      <c r="C46" s="167"/>
      <c r="D46" s="514"/>
      <c r="X46" s="386"/>
      <c r="Y46" s="460"/>
      <c r="Z46" s="460"/>
      <c r="AA46" s="460"/>
      <c r="AB46" s="685"/>
    </row>
    <row r="47" spans="1:28" ht="20">
      <c r="A47" s="450"/>
      <c r="B47" s="435"/>
      <c r="C47" s="167"/>
      <c r="D47" s="514"/>
      <c r="X47" s="386"/>
      <c r="Y47" s="460"/>
      <c r="Z47" s="460"/>
      <c r="AA47" s="460"/>
      <c r="AB47" s="685"/>
    </row>
    <row r="48" spans="1:28" ht="20">
      <c r="A48" s="452"/>
      <c r="B48" s="435"/>
      <c r="C48" s="167"/>
      <c r="D48" s="514"/>
      <c r="X48" s="386"/>
      <c r="Y48" s="460"/>
      <c r="Z48" s="460"/>
      <c r="AA48" s="460"/>
      <c r="AB48" s="685"/>
    </row>
    <row r="49" spans="1:28" ht="20">
      <c r="A49" s="452"/>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35"/>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s="734" customFormat="1" ht="20">
      <c r="A60" s="452"/>
      <c r="B60" s="435"/>
      <c r="C60" s="167"/>
      <c r="D60" s="514"/>
      <c r="E60" s="386"/>
      <c r="F60" s="169"/>
      <c r="G60" s="169"/>
      <c r="H60" s="386"/>
      <c r="I60" s="386"/>
      <c r="J60" s="386"/>
      <c r="K60" s="169"/>
      <c r="L60" s="169"/>
      <c r="M60" s="386"/>
      <c r="N60" s="386"/>
      <c r="O60" s="386"/>
      <c r="P60" s="386"/>
      <c r="Q60" s="386"/>
      <c r="R60" s="386"/>
      <c r="S60" s="386"/>
      <c r="T60" s="386"/>
      <c r="U60" s="386"/>
      <c r="V60" s="170"/>
      <c r="W60" s="386"/>
      <c r="X60" s="386"/>
      <c r="Y60" s="460"/>
      <c r="Z60" s="460"/>
      <c r="AA60" s="460"/>
    </row>
    <row r="61" spans="1:28" s="734" customFormat="1" ht="20">
      <c r="A61" s="452"/>
      <c r="B61" s="435"/>
      <c r="C61" s="167"/>
      <c r="D61" s="514"/>
      <c r="E61" s="386"/>
      <c r="F61" s="169"/>
      <c r="G61" s="169"/>
      <c r="H61" s="386"/>
      <c r="I61" s="386"/>
      <c r="J61" s="386"/>
      <c r="K61" s="169"/>
      <c r="L61" s="169"/>
      <c r="M61" s="386"/>
      <c r="N61" s="386"/>
      <c r="O61" s="386"/>
      <c r="P61" s="386"/>
      <c r="Q61" s="386"/>
      <c r="R61" s="386"/>
      <c r="S61" s="386"/>
      <c r="T61" s="386"/>
      <c r="U61" s="386"/>
      <c r="V61" s="170"/>
      <c r="W61" s="386"/>
      <c r="X61" s="386"/>
      <c r="Y61" s="460"/>
      <c r="Z61" s="460"/>
      <c r="AA61" s="460"/>
    </row>
    <row r="62" spans="1:28" s="734"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34" customFormat="1" ht="14">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386"/>
      <c r="Z63" s="386"/>
      <c r="AA63" s="386"/>
    </row>
    <row r="64" spans="1:28" s="734" customFormat="1" ht="14">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386"/>
      <c r="Z64" s="386"/>
      <c r="AA64" s="386"/>
    </row>
    <row r="65" spans="1:27" s="734"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34"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34" customFormat="1" ht="14">
      <c r="A67" s="435"/>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34" customFormat="1" ht="14">
      <c r="A68" s="386"/>
      <c r="B68" s="435"/>
      <c r="C68" s="167"/>
      <c r="D68" s="514"/>
      <c r="E68" s="386"/>
      <c r="F68" s="169"/>
      <c r="G68" s="169"/>
      <c r="H68" s="386"/>
      <c r="I68" s="386"/>
      <c r="J68" s="386"/>
      <c r="K68" s="169"/>
      <c r="L68" s="169"/>
      <c r="M68" s="386"/>
      <c r="N68" s="386"/>
      <c r="O68" s="386"/>
      <c r="P68" s="386"/>
      <c r="Q68" s="386"/>
      <c r="R68" s="386"/>
      <c r="S68" s="386"/>
      <c r="T68" s="386"/>
      <c r="U68" s="386"/>
      <c r="V68" s="170"/>
      <c r="W68" s="386"/>
      <c r="X68" s="632"/>
      <c r="Y68" s="386"/>
      <c r="Z68" s="386"/>
      <c r="AA68" s="386"/>
    </row>
    <row r="69" spans="1:27" s="734" customFormat="1" ht="14">
      <c r="A69" s="386"/>
      <c r="B69" s="435"/>
      <c r="C69" s="167"/>
      <c r="D69" s="514"/>
      <c r="E69" s="386"/>
      <c r="F69" s="169"/>
      <c r="G69" s="169"/>
      <c r="H69" s="386"/>
      <c r="I69" s="386"/>
      <c r="J69" s="386"/>
      <c r="K69" s="169"/>
      <c r="L69" s="169"/>
      <c r="M69" s="386"/>
      <c r="N69" s="386"/>
      <c r="O69" s="386"/>
      <c r="P69" s="386"/>
      <c r="Q69" s="386"/>
      <c r="R69" s="386"/>
      <c r="S69" s="386"/>
      <c r="T69" s="386"/>
      <c r="U69" s="386"/>
      <c r="V69" s="170"/>
      <c r="W69" s="386"/>
      <c r="Y69" s="386"/>
      <c r="Z69" s="386"/>
      <c r="AA69" s="386"/>
    </row>
    <row r="70" spans="1:27" s="734"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Y70" s="386"/>
      <c r="Z70" s="386"/>
      <c r="AA70" s="386"/>
    </row>
    <row r="71" spans="1:27" s="734"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34"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34"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34"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34"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34"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34"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34"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34"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sheetData>
  <mergeCells count="9">
    <mergeCell ref="F35:G35"/>
    <mergeCell ref="H35:I35"/>
    <mergeCell ref="L35:V35"/>
    <mergeCell ref="B27:C28"/>
    <mergeCell ref="L29:V29"/>
    <mergeCell ref="F30:G30"/>
    <mergeCell ref="F31:G31"/>
    <mergeCell ref="F32:G32"/>
    <mergeCell ref="L34:V34"/>
  </mergeCells>
  <printOptions horizontalCentered="1"/>
  <pageMargins left="0.19685039370078741" right="0" top="0.15748031496062992" bottom="0.15748031496062992" header="0.11811023622047245" footer="0.15748031496062992"/>
  <pageSetup paperSize="9" scale="66" firstPageNumber="4294963191" fitToHeight="2" orientation="landscape" r:id="rId1"/>
  <headerFooter alignWithMargins="0">
    <oddHeader>&amp;R&amp;"Calibri"&amp;10&amp;K000000 Confidential&amp;1#_x000D_</oddHeader>
  </headerFooter>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0C876-8C18-4F58-BC40-616F0F5B669F}">
  <sheetPr>
    <pageSetUpPr fitToPage="1"/>
  </sheetPr>
  <dimension ref="A1:AB80"/>
  <sheetViews>
    <sheetView topLeftCell="A13" zoomScale="70" zoomScaleNormal="70" zoomScaleSheetLayoutView="115" workbookViewId="0">
      <selection activeCell="J22" sqref="J22"/>
    </sheetView>
  </sheetViews>
  <sheetFormatPr defaultColWidth="9.1796875" defaultRowHeight="12.5"/>
  <cols>
    <col min="1" max="1" width="5.6328125" style="386" customWidth="1"/>
    <col min="2" max="2" width="37.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36" customWidth="1"/>
    <col min="25" max="25" width="8.90625" style="386" customWidth="1"/>
    <col min="26" max="26" width="11.6328125" style="386" bestFit="1" customWidth="1"/>
    <col min="27" max="27" width="42" style="386" bestFit="1" customWidth="1"/>
    <col min="28" max="28" width="7.90625" style="736"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35"/>
      <c r="I10" s="736"/>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70"/>
      <c r="E18" s="312"/>
      <c r="F18" s="325" t="str">
        <f>IF(D18="","",VLOOKUP(B18,Data!$B$5:$L$502,11,FALSE))</f>
        <v/>
      </c>
      <c r="G18" s="326" t="str">
        <f t="shared" ref="G18:G27"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36"/>
    </row>
    <row r="19" spans="1:28" s="468" customFormat="1" ht="19.25" customHeight="1">
      <c r="A19" s="540">
        <v>1</v>
      </c>
      <c r="B19" s="584" t="s">
        <v>892</v>
      </c>
      <c r="C19" s="324" t="str">
        <f>IF(D19="","",VLOOKUP(B19,Data!$B$5:$L$502,2,FALSE))</f>
        <v>VCM7890</v>
      </c>
      <c r="D19" s="485">
        <v>12</v>
      </c>
      <c r="E19" s="525" t="s">
        <v>528</v>
      </c>
      <c r="F19" s="325">
        <f>IF(D19="","",VLOOKUP(B19,Data!$B$5:$L$502,11,FALSE))</f>
        <v>2253.08</v>
      </c>
      <c r="G19" s="326">
        <f t="shared" si="0"/>
        <v>27036.959999999999</v>
      </c>
      <c r="H19" s="327" t="str">
        <f>IF(D19="","",VLOOKUP(B19,Data!$B$5:$D$502,3,FALSE))</f>
        <v>C/T</v>
      </c>
      <c r="I19" s="327" t="str">
        <f>IF(D19="","",VLOOKUP(B19,Data!$B$5:$M$502,12,FALSE))</f>
        <v>Indonesia</v>
      </c>
      <c r="J19" s="356" t="s">
        <v>1163</v>
      </c>
      <c r="K19" s="325">
        <f>IF(D19="","",VLOOKUP(B19,Data!$B$5:$E$502,4,FALSE)*D19)</f>
        <v>3120</v>
      </c>
      <c r="L19" s="325">
        <f>IF(D19="","",VLOOKUP(B19,Data!$B$5:$F$502,5,FALSE)*D19)</f>
        <v>2820</v>
      </c>
      <c r="M19" s="357"/>
      <c r="N19" s="358"/>
      <c r="O19" s="359"/>
      <c r="P19" s="360"/>
      <c r="Q19" s="359"/>
      <c r="R19" s="359"/>
      <c r="S19" s="360"/>
      <c r="T19" s="361"/>
      <c r="U19" s="360"/>
      <c r="V19" s="334">
        <f>IF(D19="","",VLOOKUP(B19,Data!$B$5:$J$502,9,FALSE)*D19)</f>
        <v>16.884</v>
      </c>
      <c r="X19" s="736"/>
      <c r="Y19" s="468">
        <v>212904</v>
      </c>
      <c r="Z19" s="468" t="s">
        <v>410</v>
      </c>
      <c r="AA19" s="468" t="s">
        <v>1080</v>
      </c>
      <c r="AB19" s="685">
        <v>1</v>
      </c>
    </row>
    <row r="20" spans="1:28" s="468" customFormat="1" ht="19.25" customHeight="1">
      <c r="A20" s="540">
        <v>2</v>
      </c>
      <c r="B20" s="584" t="s">
        <v>893</v>
      </c>
      <c r="C20" s="324" t="str">
        <f>IF(D20="","",VLOOKUP(B20,Data!$B$5:$L$502,2,FALSE))</f>
        <v>VCM7900</v>
      </c>
      <c r="D20" s="485">
        <v>5</v>
      </c>
      <c r="E20" s="525"/>
      <c r="F20" s="325">
        <f>IF(D20="","",VLOOKUP(B20,Data!$B$5:$L$502,11,FALSE))</f>
        <v>2696.84</v>
      </c>
      <c r="G20" s="326">
        <f t="shared" si="0"/>
        <v>13484.2</v>
      </c>
      <c r="H20" s="327" t="str">
        <f>IF(D20="","",VLOOKUP(B20,Data!$B$5:$D$502,3,FALSE))</f>
        <v>C/T</v>
      </c>
      <c r="I20" s="327" t="str">
        <f>IF(D20="","",VLOOKUP(B20,Data!$B$5:$M$502,12,FALSE))</f>
        <v>Indonesia</v>
      </c>
      <c r="J20" s="356" t="s">
        <v>1163</v>
      </c>
      <c r="K20" s="325">
        <f>IF(D20="","",VLOOKUP(B20,Data!$B$5:$E$502,4,FALSE)*D20)</f>
        <v>1300</v>
      </c>
      <c r="L20" s="325">
        <f>IF(D20="","",VLOOKUP(B20,Data!$B$5:$F$502,5,FALSE)*D20)</f>
        <v>1175</v>
      </c>
      <c r="M20" s="357"/>
      <c r="N20" s="358"/>
      <c r="O20" s="359"/>
      <c r="P20" s="360"/>
      <c r="Q20" s="359"/>
      <c r="R20" s="359"/>
      <c r="S20" s="360"/>
      <c r="T20" s="361"/>
      <c r="U20" s="360"/>
      <c r="V20" s="334">
        <f>IF(D20="","",VLOOKUP(B20,Data!$B$5:$J$502,9,FALSE)*D20)</f>
        <v>7.0350000000000001</v>
      </c>
      <c r="X20" s="736"/>
      <c r="Y20" s="468">
        <v>212904</v>
      </c>
      <c r="Z20" s="468" t="s">
        <v>410</v>
      </c>
      <c r="AA20" s="468" t="s">
        <v>1080</v>
      </c>
      <c r="AB20" s="685">
        <v>1</v>
      </c>
    </row>
    <row r="21" spans="1:28" s="468" customFormat="1" ht="19.25" customHeight="1">
      <c r="A21" s="540"/>
      <c r="B21" s="672" t="s">
        <v>1219</v>
      </c>
      <c r="C21" s="324" t="str">
        <f>IF(D21="","",VLOOKUP(B21,Data!$B$5:$L$502,2,FALSE))</f>
        <v/>
      </c>
      <c r="D21" s="470"/>
      <c r="E21" s="525" t="s">
        <v>529</v>
      </c>
      <c r="F21" s="325" t="str">
        <f>IF(D21="","",VLOOKUP(B21,Data!$B$5:$L$502,11,FALSE))</f>
        <v/>
      </c>
      <c r="G21" s="326" t="str">
        <f t="shared" ref="G21" si="1">IF(D21&gt;0,D21*F21,"-")</f>
        <v>-</v>
      </c>
      <c r="H21" s="327" t="str">
        <f>IF(D21="","",VLOOKUP(B21,Data!$B$5:$D$502,3,FALSE))</f>
        <v/>
      </c>
      <c r="I21" s="327" t="str">
        <f>IF(D21="","",VLOOKUP(B21,Data!$B$5:$M$502,12,FALSE))</f>
        <v/>
      </c>
      <c r="J21" s="356"/>
      <c r="K21" s="325" t="str">
        <f>IF(D21="","",VLOOKUP(B21,Data!$B$5:$E$502,4,FALSE)*D21)</f>
        <v/>
      </c>
      <c r="L21" s="325" t="str">
        <f>IF(D21="","",VLOOKUP(B21,Data!$B$5:$F$502,5,FALSE)*D21)</f>
        <v/>
      </c>
      <c r="M21" s="357"/>
      <c r="N21" s="358"/>
      <c r="O21" s="359"/>
      <c r="P21" s="360"/>
      <c r="Q21" s="359"/>
      <c r="R21" s="359"/>
      <c r="S21" s="360"/>
      <c r="T21" s="361"/>
      <c r="U21" s="360"/>
      <c r="V21" s="334" t="str">
        <f>IF(D21="","",VLOOKUP(B21,Data!$B$5:$J$502,9,FALSE)*D21)</f>
        <v/>
      </c>
      <c r="X21" s="736"/>
    </row>
    <row r="22" spans="1:28" s="468" customFormat="1" ht="19.25" customHeight="1">
      <c r="A22" s="540">
        <v>3</v>
      </c>
      <c r="B22" s="584" t="s">
        <v>353</v>
      </c>
      <c r="C22" s="324" t="str">
        <f>IF(D22="","",VLOOKUP(B22,Data!$B$5:$L$502,2,FALSE))</f>
        <v>ZF71250</v>
      </c>
      <c r="D22" s="485">
        <v>15</v>
      </c>
      <c r="E22" s="312"/>
      <c r="F22" s="325">
        <f>IF(D22="","",VLOOKUP(B22,Data!$B$5:$L$502,11,FALSE))</f>
        <v>1991.71</v>
      </c>
      <c r="G22" s="326">
        <f t="shared" si="0"/>
        <v>29875.65</v>
      </c>
      <c r="H22" s="327" t="str">
        <f>IF(D22="","",VLOOKUP(B22,Data!$B$5:$D$502,3,FALSE))</f>
        <v>C/T</v>
      </c>
      <c r="I22" s="327" t="str">
        <f>IF(D22="","",VLOOKUP(B22,Data!$B$5:$M$502,12,FALSE))</f>
        <v>Indonesia</v>
      </c>
      <c r="J22" s="356" t="s">
        <v>1220</v>
      </c>
      <c r="K22" s="325">
        <f>IF(D22="","",VLOOKUP(B22,Data!$B$5:$E$502,4,FALSE)*D22)</f>
        <v>3300</v>
      </c>
      <c r="L22" s="325">
        <f>IF(D22="","",VLOOKUP(B22,Data!$B$5:$F$502,5,FALSE)*D22)</f>
        <v>2985</v>
      </c>
      <c r="M22" s="357"/>
      <c r="N22" s="358"/>
      <c r="O22" s="359"/>
      <c r="P22" s="360"/>
      <c r="Q22" s="359"/>
      <c r="R22" s="359"/>
      <c r="S22" s="360"/>
      <c r="T22" s="361"/>
      <c r="U22" s="360"/>
      <c r="V22" s="334">
        <f>IF(D22="","",VLOOKUP(B22,Data!$B$5:$J$502,9,FALSE)*D22)</f>
        <v>17.775000000000002</v>
      </c>
      <c r="X22" s="736"/>
      <c r="Y22" s="468">
        <v>212904</v>
      </c>
      <c r="Z22" s="468" t="s">
        <v>410</v>
      </c>
      <c r="AA22" s="468" t="s">
        <v>1080</v>
      </c>
      <c r="AB22" s="685">
        <v>1</v>
      </c>
    </row>
    <row r="23" spans="1:28" s="468" customFormat="1" ht="19.25" customHeight="1">
      <c r="A23" s="540">
        <v>4</v>
      </c>
      <c r="B23" s="686" t="s">
        <v>355</v>
      </c>
      <c r="C23" s="324" t="str">
        <f>IF(D23="","",VLOOKUP(B23,Data!$B$5:$L$502,2,FALSE))</f>
        <v>ZF42500</v>
      </c>
      <c r="D23" s="474">
        <v>30</v>
      </c>
      <c r="E23" s="312" t="s">
        <v>982</v>
      </c>
      <c r="F23" s="325">
        <f>IF(D23="","",VLOOKUP(B23,Data!$B$5:$L$502,11,FALSE))</f>
        <v>2302.7199999999998</v>
      </c>
      <c r="G23" s="326">
        <f t="shared" si="0"/>
        <v>69081.599999999991</v>
      </c>
      <c r="H23" s="327" t="str">
        <f>IF(D23="","",VLOOKUP(B23,Data!$B$5:$D$502,3,FALSE))</f>
        <v>C/T</v>
      </c>
      <c r="I23" s="327" t="str">
        <f>IF(D23="","",VLOOKUP(B23,Data!$B$5:$M$502,12,FALSE))</f>
        <v>Indonesia</v>
      </c>
      <c r="J23" s="356" t="s">
        <v>1220</v>
      </c>
      <c r="K23" s="325">
        <f>IF(D23="","",VLOOKUP(B23,Data!$B$5:$E$502,4,FALSE)*D23)</f>
        <v>8010</v>
      </c>
      <c r="L23" s="325">
        <f>IF(D23="","",VLOOKUP(B23,Data!$B$5:$F$502,5,FALSE)*D23)</f>
        <v>7260</v>
      </c>
      <c r="M23" s="357"/>
      <c r="N23" s="358"/>
      <c r="O23" s="359"/>
      <c r="P23" s="360"/>
      <c r="Q23" s="359"/>
      <c r="R23" s="359"/>
      <c r="S23" s="360"/>
      <c r="T23" s="361"/>
      <c r="U23" s="360"/>
      <c r="V23" s="334">
        <f>IF(D23="","",VLOOKUP(B23,Data!$B$5:$J$502,9,FALSE)*D23)</f>
        <v>44.64</v>
      </c>
      <c r="X23" s="736"/>
      <c r="Z23" s="386"/>
      <c r="AA23" s="386"/>
      <c r="AB23" s="736"/>
    </row>
    <row r="24" spans="1:28" s="468" customFormat="1" ht="19.25" customHeight="1">
      <c r="A24" s="540"/>
      <c r="B24" s="584"/>
      <c r="C24" s="324" t="str">
        <f>IF(D24="","",VLOOKUP(B24,Data!$B$5:$L$502,2,FALSE))</f>
        <v/>
      </c>
      <c r="D24" s="470"/>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736"/>
      <c r="Z24" s="386"/>
      <c r="AA24" s="386"/>
      <c r="AB24" s="736"/>
    </row>
    <row r="25" spans="1:28" s="468" customFormat="1" ht="19.25" customHeight="1">
      <c r="A25" s="540"/>
      <c r="B25" s="584"/>
      <c r="C25" s="324" t="str">
        <f>IF(D25="","",VLOOKUP(B25,Data!$B$5:$L$502,2,FALSE))</f>
        <v/>
      </c>
      <c r="D25" s="470"/>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228"/>
      <c r="N25" s="295"/>
      <c r="O25" s="296"/>
      <c r="P25" s="229"/>
      <c r="Q25" s="296"/>
      <c r="R25" s="296"/>
      <c r="S25" s="229"/>
      <c r="T25" s="297"/>
      <c r="U25" s="229"/>
      <c r="V25" s="334" t="str">
        <f>IF(D25="","",VLOOKUP(B25,Data!$B$5:$J$502,9,FALSE)*D25)</f>
        <v/>
      </c>
      <c r="X25" s="736"/>
      <c r="Z25" s="386"/>
      <c r="AA25" s="386"/>
      <c r="AB25" s="736"/>
    </row>
    <row r="26" spans="1:28" s="468" customFormat="1" ht="19.25" customHeight="1">
      <c r="A26" s="540"/>
      <c r="B26" s="584"/>
      <c r="C26" s="324" t="str">
        <f>IF(D26="","",VLOOKUP(B26,Data!$B$5:$L$502,2,FALSE))</f>
        <v/>
      </c>
      <c r="D26" s="485"/>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736"/>
    </row>
    <row r="27" spans="1:28" s="468" customFormat="1" ht="19.25" customHeight="1">
      <c r="A27" s="540"/>
      <c r="B27" s="499"/>
      <c r="C27" s="324" t="str">
        <f>IF(D27="","",VLOOKUP(B27,Data!$B$5:$L$502,2,FALSE))</f>
        <v/>
      </c>
      <c r="D27" s="485"/>
      <c r="E27" s="525"/>
      <c r="F27" s="325" t="str">
        <f>IF(D27="","",VLOOKUP(B27,Data!$B$5:$L$502,11,FALSE))</f>
        <v/>
      </c>
      <c r="G27" s="326" t="str">
        <f t="shared" si="0"/>
        <v>-</v>
      </c>
      <c r="H27" s="327" t="str">
        <f>IF(D27="","",VLOOKUP(B27,Data!$B$5:$D$502,3,FALSE))</f>
        <v/>
      </c>
      <c r="I27" s="327" t="str">
        <f>IF(D27="","",VLOOKUP(B27,Data!$B$5:$M$502,12,FALSE))</f>
        <v/>
      </c>
      <c r="J27" s="356"/>
      <c r="K27" s="325" t="str">
        <f>IF(D27="","",VLOOKUP(B27,Data!$B$5:$E$502,4,FALSE)*D27)</f>
        <v/>
      </c>
      <c r="L27" s="325" t="str">
        <f>IF(D27="","",VLOOKUP(B27,Data!$B$5:$F$502,5,FALSE)*D27)</f>
        <v/>
      </c>
      <c r="M27" s="357"/>
      <c r="N27" s="358"/>
      <c r="O27" s="359"/>
      <c r="P27" s="360"/>
      <c r="Q27" s="359"/>
      <c r="R27" s="359"/>
      <c r="S27" s="360"/>
      <c r="T27" s="361"/>
      <c r="U27" s="360"/>
      <c r="V27" s="334" t="str">
        <f>IF(D27="","",VLOOKUP(B27,Data!$B$5:$J$502,9,FALSE)*D27)</f>
        <v/>
      </c>
      <c r="X27" s="736"/>
    </row>
    <row r="28" spans="1:28" s="440" customFormat="1" ht="17.5" customHeight="1">
      <c r="A28" s="540"/>
      <c r="B28" s="784" t="s">
        <v>1238</v>
      </c>
      <c r="C28" s="785"/>
      <c r="D28" s="510">
        <f>SUM(D17:D27)</f>
        <v>62</v>
      </c>
      <c r="E28" s="463"/>
      <c r="F28" s="351"/>
      <c r="G28" s="351">
        <f>SUM(G17:G27)</f>
        <v>139478.40999999997</v>
      </c>
      <c r="H28" s="462"/>
      <c r="I28" s="462"/>
      <c r="J28" s="462"/>
      <c r="K28" s="351">
        <f>SUM(K17:K27)</f>
        <v>15730</v>
      </c>
      <c r="L28" s="351">
        <f>SUM(L17:L27)</f>
        <v>14240</v>
      </c>
      <c r="M28" s="351">
        <f>SUM(M18:M27)</f>
        <v>0</v>
      </c>
      <c r="N28" s="351" t="e">
        <f>SUM(#REF!)</f>
        <v>#REF!</v>
      </c>
      <c r="O28" s="351">
        <f>SUM(O18:O27)</f>
        <v>0</v>
      </c>
      <c r="P28" s="351">
        <f>SUM(P18:P27)</f>
        <v>0</v>
      </c>
      <c r="Q28" s="351" t="e">
        <f>SUM(#REF!)</f>
        <v>#REF!</v>
      </c>
      <c r="R28" s="351">
        <f>SUM(R18:R27)</f>
        <v>0</v>
      </c>
      <c r="S28" s="351">
        <f>SUM(S18:S27)</f>
        <v>0</v>
      </c>
      <c r="T28" s="351"/>
      <c r="U28" s="351">
        <f>SUM(U18:U27)</f>
        <v>0</v>
      </c>
      <c r="V28" s="354">
        <f>SUM(V17:V27)</f>
        <v>86.334000000000003</v>
      </c>
      <c r="X28" s="623"/>
    </row>
    <row r="29" spans="1:28" ht="16.5" customHeight="1">
      <c r="A29" s="540"/>
      <c r="B29" s="786"/>
      <c r="C29" s="787"/>
      <c r="D29" s="511"/>
      <c r="E29" s="412"/>
      <c r="F29" s="183" t="s">
        <v>821</v>
      </c>
      <c r="G29" s="180"/>
      <c r="H29" s="442"/>
      <c r="I29" s="442"/>
      <c r="J29" s="442"/>
      <c r="K29" s="184"/>
      <c r="L29" s="180"/>
      <c r="M29" s="414"/>
      <c r="N29" s="413"/>
      <c r="O29" s="413"/>
      <c r="P29" s="413"/>
      <c r="Q29" s="413"/>
      <c r="R29" s="413"/>
      <c r="S29" s="413"/>
      <c r="T29" s="414"/>
      <c r="U29" s="414"/>
      <c r="V29" s="182"/>
    </row>
    <row r="30" spans="1:28" ht="13">
      <c r="A30" s="393" t="s">
        <v>530</v>
      </c>
      <c r="B30" s="394"/>
      <c r="C30" s="444"/>
      <c r="D30" s="512" t="s">
        <v>538</v>
      </c>
      <c r="E30" s="407"/>
      <c r="F30" s="80" t="s">
        <v>83</v>
      </c>
      <c r="G30" s="84"/>
      <c r="H30" s="423" t="s">
        <v>84</v>
      </c>
      <c r="I30" s="446"/>
      <c r="J30" s="175" t="s">
        <v>85</v>
      </c>
      <c r="K30" s="175"/>
      <c r="L30" s="765" t="s">
        <v>86</v>
      </c>
      <c r="M30" s="766"/>
      <c r="N30" s="766"/>
      <c r="O30" s="766"/>
      <c r="P30" s="766"/>
      <c r="Q30" s="766"/>
      <c r="R30" s="766"/>
      <c r="S30" s="766"/>
      <c r="T30" s="766"/>
      <c r="U30" s="766"/>
      <c r="V30" s="767"/>
    </row>
    <row r="31" spans="1:28" ht="13">
      <c r="A31" s="400" t="s">
        <v>531</v>
      </c>
      <c r="C31" s="409"/>
      <c r="D31" s="501" t="s">
        <v>88</v>
      </c>
      <c r="F31" s="768"/>
      <c r="G31" s="769"/>
      <c r="H31" s="400" t="s">
        <v>89</v>
      </c>
      <c r="I31" s="447"/>
      <c r="J31" s="177" t="s">
        <v>90</v>
      </c>
      <c r="K31" s="177"/>
      <c r="L31" s="173"/>
      <c r="V31" s="178"/>
    </row>
    <row r="32" spans="1:28">
      <c r="A32" s="400" t="s">
        <v>532</v>
      </c>
      <c r="C32" s="401"/>
      <c r="F32" s="768"/>
      <c r="G32" s="769"/>
      <c r="H32" s="400"/>
      <c r="I32" s="447"/>
      <c r="J32" s="177" t="s">
        <v>94</v>
      </c>
      <c r="K32" s="177"/>
      <c r="L32" s="173"/>
      <c r="V32" s="178"/>
    </row>
    <row r="33" spans="1:28" ht="12" customHeight="1">
      <c r="A33" s="412"/>
      <c r="B33" s="413"/>
      <c r="C33" s="448"/>
      <c r="D33" s="501" t="s">
        <v>95</v>
      </c>
      <c r="F33" s="768"/>
      <c r="G33" s="769"/>
      <c r="H33" s="400" t="s">
        <v>96</v>
      </c>
      <c r="I33" s="447"/>
      <c r="J33" s="177"/>
      <c r="K33" s="177"/>
      <c r="L33" s="173"/>
      <c r="V33" s="178"/>
    </row>
    <row r="34" spans="1:28" ht="16.5">
      <c r="A34" s="393" t="s">
        <v>97</v>
      </c>
      <c r="B34" s="407"/>
      <c r="C34" s="395"/>
      <c r="D34" s="501" t="s">
        <v>98</v>
      </c>
      <c r="F34" s="88" t="s">
        <v>99</v>
      </c>
      <c r="G34" s="85"/>
      <c r="H34" s="400" t="s">
        <v>89</v>
      </c>
      <c r="I34" s="447"/>
      <c r="J34" s="177" t="s">
        <v>100</v>
      </c>
      <c r="K34" s="177"/>
      <c r="L34" s="173"/>
      <c r="V34" s="178"/>
      <c r="Y34" s="468"/>
      <c r="Z34" s="468"/>
      <c r="AA34" s="468"/>
      <c r="AB34" s="685"/>
    </row>
    <row r="35" spans="1:28" ht="14.25" customHeight="1">
      <c r="A35" s="400" t="s">
        <v>546</v>
      </c>
      <c r="C35" s="401"/>
      <c r="D35" s="501" t="s">
        <v>101</v>
      </c>
      <c r="F35" s="89"/>
      <c r="G35" s="187"/>
      <c r="H35" s="400" t="s">
        <v>102</v>
      </c>
      <c r="I35" s="447"/>
      <c r="J35" s="177" t="s">
        <v>533</v>
      </c>
      <c r="K35" s="177"/>
      <c r="L35" s="770" t="s">
        <v>104</v>
      </c>
      <c r="M35" s="771"/>
      <c r="N35" s="771"/>
      <c r="O35" s="771"/>
      <c r="P35" s="771"/>
      <c r="Q35" s="771"/>
      <c r="R35" s="771"/>
      <c r="S35" s="771"/>
      <c r="T35" s="771"/>
      <c r="U35" s="771"/>
      <c r="V35" s="772"/>
      <c r="Y35" s="468"/>
      <c r="Z35" s="468"/>
      <c r="AA35" s="468"/>
      <c r="AB35" s="685"/>
    </row>
    <row r="36" spans="1:28" ht="16.25" customHeight="1">
      <c r="A36" s="412"/>
      <c r="B36" s="413"/>
      <c r="C36" s="414"/>
      <c r="D36" s="513"/>
      <c r="E36" s="413"/>
      <c r="F36" s="778" t="s">
        <v>1236</v>
      </c>
      <c r="G36" s="779"/>
      <c r="H36" s="778" t="s">
        <v>1235</v>
      </c>
      <c r="I36" s="779"/>
      <c r="J36" s="181" t="s">
        <v>105</v>
      </c>
      <c r="K36" s="181"/>
      <c r="L36" s="762" t="s">
        <v>106</v>
      </c>
      <c r="M36" s="763"/>
      <c r="N36" s="763"/>
      <c r="O36" s="763"/>
      <c r="P36" s="763"/>
      <c r="Q36" s="763"/>
      <c r="R36" s="763"/>
      <c r="S36" s="763"/>
      <c r="T36" s="763"/>
      <c r="U36" s="763"/>
      <c r="V36" s="764"/>
      <c r="Y36" s="468"/>
      <c r="Z36" s="468"/>
      <c r="AA36" s="468"/>
      <c r="AB36" s="685"/>
    </row>
    <row r="37" spans="1:28" ht="18" customHeight="1">
      <c r="Y37" s="468"/>
      <c r="Z37" s="468"/>
      <c r="AA37" s="468"/>
      <c r="AB37" s="685"/>
    </row>
    <row r="38" spans="1:28" ht="18" customHeight="1">
      <c r="Y38" s="468"/>
      <c r="Z38" s="468"/>
      <c r="AA38" s="468"/>
      <c r="AB38" s="685"/>
    </row>
    <row r="39" spans="1:28" ht="18" customHeight="1">
      <c r="Y39" s="468"/>
      <c r="Z39" s="468"/>
      <c r="AA39" s="468"/>
      <c r="AB39" s="685"/>
    </row>
    <row r="40" spans="1:28" ht="18.5" customHeight="1">
      <c r="Y40" s="440"/>
      <c r="Z40" s="440"/>
      <c r="AB40" s="386"/>
    </row>
    <row r="41" spans="1:28" s="460" customFormat="1" ht="17.25" customHeight="1">
      <c r="A41" s="203" t="s">
        <v>942</v>
      </c>
      <c r="B41" s="169"/>
      <c r="C41" s="203" t="s">
        <v>597</v>
      </c>
      <c r="D41" s="500"/>
      <c r="E41" s="168"/>
      <c r="F41" s="203" t="s">
        <v>936</v>
      </c>
      <c r="G41" s="169"/>
      <c r="H41" s="203" t="s">
        <v>597</v>
      </c>
      <c r="K41" s="225"/>
      <c r="L41" s="225"/>
      <c r="V41" s="226"/>
      <c r="X41" s="624"/>
    </row>
    <row r="42" spans="1:28" s="460" customFormat="1" ht="17.25" customHeight="1">
      <c r="A42" s="203" t="s">
        <v>943</v>
      </c>
      <c r="B42" s="169"/>
      <c r="C42" s="203" t="s">
        <v>947</v>
      </c>
      <c r="D42" s="500"/>
      <c r="E42" s="168"/>
      <c r="F42" s="203" t="s">
        <v>937</v>
      </c>
      <c r="G42" s="169"/>
      <c r="H42" s="203" t="s">
        <v>947</v>
      </c>
      <c r="K42" s="225"/>
      <c r="L42" s="225"/>
      <c r="V42" s="226"/>
      <c r="X42" s="624"/>
    </row>
    <row r="43" spans="1:28" s="460" customFormat="1" ht="17.25" customHeight="1">
      <c r="A43" s="203" t="s">
        <v>944</v>
      </c>
      <c r="B43" s="169"/>
      <c r="C43" s="203" t="s">
        <v>947</v>
      </c>
      <c r="D43" s="500"/>
      <c r="E43" s="168"/>
      <c r="F43" s="203" t="s">
        <v>938</v>
      </c>
      <c r="G43" s="169"/>
      <c r="H43" s="203" t="s">
        <v>597</v>
      </c>
      <c r="K43" s="225"/>
      <c r="L43" s="225"/>
      <c r="V43" s="226"/>
      <c r="X43" s="624"/>
    </row>
    <row r="44" spans="1:28" s="460" customFormat="1" ht="17.25" customHeight="1">
      <c r="A44" s="203" t="s">
        <v>945</v>
      </c>
      <c r="B44" s="169"/>
      <c r="C44" s="203" t="s">
        <v>597</v>
      </c>
      <c r="D44" s="500"/>
      <c r="E44" s="168"/>
      <c r="F44" s="203" t="s">
        <v>939</v>
      </c>
      <c r="G44" s="169"/>
      <c r="H44" s="203" t="s">
        <v>597</v>
      </c>
      <c r="K44" s="225"/>
      <c r="L44" s="225"/>
      <c r="V44" s="226"/>
      <c r="X44" s="624"/>
      <c r="AB44" s="624"/>
    </row>
    <row r="45" spans="1:28" s="460" customFormat="1" ht="17.25" customHeight="1">
      <c r="A45" s="203" t="s">
        <v>946</v>
      </c>
      <c r="B45" s="169"/>
      <c r="C45" s="203" t="s">
        <v>597</v>
      </c>
      <c r="D45" s="500"/>
      <c r="E45" s="168"/>
      <c r="F45" s="203" t="s">
        <v>941</v>
      </c>
      <c r="G45" s="169"/>
      <c r="H45" s="203" t="s">
        <v>597</v>
      </c>
      <c r="K45" s="225"/>
      <c r="L45" s="225"/>
      <c r="V45" s="226"/>
      <c r="X45" s="624"/>
      <c r="AB45" s="624"/>
    </row>
    <row r="46" spans="1:28" ht="20">
      <c r="A46" s="168"/>
      <c r="B46" s="168"/>
      <c r="C46" s="168"/>
      <c r="D46" s="500"/>
      <c r="E46" s="168"/>
      <c r="F46" s="203" t="s">
        <v>940</v>
      </c>
      <c r="H46" s="203" t="s">
        <v>597</v>
      </c>
      <c r="Y46" s="460"/>
      <c r="Z46" s="460"/>
      <c r="AA46" s="460"/>
    </row>
    <row r="47" spans="1:28" ht="20">
      <c r="A47" s="459"/>
      <c r="B47" s="435"/>
      <c r="C47" s="167"/>
      <c r="D47" s="514"/>
      <c r="X47" s="386"/>
      <c r="Y47" s="460"/>
      <c r="Z47" s="460"/>
      <c r="AA47" s="460"/>
      <c r="AB47" s="685"/>
    </row>
    <row r="48" spans="1:28" ht="20">
      <c r="A48" s="450"/>
      <c r="B48" s="435"/>
      <c r="C48" s="167"/>
      <c r="D48" s="514"/>
      <c r="X48" s="386"/>
      <c r="Y48" s="460"/>
      <c r="Z48" s="460"/>
      <c r="AA48" s="460"/>
      <c r="AB48" s="685"/>
    </row>
    <row r="49" spans="1:28" ht="20">
      <c r="A49" s="452"/>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35"/>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s="736" customFormat="1" ht="20">
      <c r="A61" s="452"/>
      <c r="B61" s="435"/>
      <c r="C61" s="167"/>
      <c r="D61" s="514"/>
      <c r="E61" s="386"/>
      <c r="F61" s="169"/>
      <c r="G61" s="169"/>
      <c r="H61" s="386"/>
      <c r="I61" s="386"/>
      <c r="J61" s="386"/>
      <c r="K61" s="169"/>
      <c r="L61" s="169"/>
      <c r="M61" s="386"/>
      <c r="N61" s="386"/>
      <c r="O61" s="386"/>
      <c r="P61" s="386"/>
      <c r="Q61" s="386"/>
      <c r="R61" s="386"/>
      <c r="S61" s="386"/>
      <c r="T61" s="386"/>
      <c r="U61" s="386"/>
      <c r="V61" s="170"/>
      <c r="W61" s="386"/>
      <c r="X61" s="386"/>
      <c r="Y61" s="460"/>
      <c r="Z61" s="460"/>
      <c r="AA61" s="460"/>
    </row>
    <row r="62" spans="1:28" s="736"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36" customFormat="1" ht="20">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460"/>
      <c r="Z63" s="460"/>
      <c r="AA63" s="460"/>
    </row>
    <row r="64" spans="1:28" s="736" customFormat="1" ht="14">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386"/>
      <c r="Z64" s="386"/>
      <c r="AA64" s="386"/>
    </row>
    <row r="65" spans="1:27" s="736"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36"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36"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36" customFormat="1" ht="14">
      <c r="A68" s="435"/>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36" customFormat="1" ht="14">
      <c r="A69" s="386"/>
      <c r="B69" s="435"/>
      <c r="C69" s="167"/>
      <c r="D69" s="514"/>
      <c r="E69" s="386"/>
      <c r="F69" s="169"/>
      <c r="G69" s="169"/>
      <c r="H69" s="386"/>
      <c r="I69" s="386"/>
      <c r="J69" s="386"/>
      <c r="K69" s="169"/>
      <c r="L69" s="169"/>
      <c r="M69" s="386"/>
      <c r="N69" s="386"/>
      <c r="O69" s="386"/>
      <c r="P69" s="386"/>
      <c r="Q69" s="386"/>
      <c r="R69" s="386"/>
      <c r="S69" s="386"/>
      <c r="T69" s="386"/>
      <c r="U69" s="386"/>
      <c r="V69" s="170"/>
      <c r="W69" s="386"/>
      <c r="X69" s="632"/>
      <c r="Y69" s="386"/>
      <c r="Z69" s="386"/>
      <c r="AA69" s="386"/>
    </row>
    <row r="70" spans="1:27" s="736"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Y70" s="386"/>
      <c r="Z70" s="386"/>
      <c r="AA70" s="386"/>
    </row>
    <row r="71" spans="1:27" s="736"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36"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36"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36"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36"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36"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36"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36"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36"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36"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sheetData>
  <mergeCells count="9">
    <mergeCell ref="F36:G36"/>
    <mergeCell ref="H36:I36"/>
    <mergeCell ref="L36:V36"/>
    <mergeCell ref="B28:C29"/>
    <mergeCell ref="L30:V30"/>
    <mergeCell ref="F31:G31"/>
    <mergeCell ref="F32:G32"/>
    <mergeCell ref="F33:G33"/>
    <mergeCell ref="L35:V35"/>
  </mergeCells>
  <printOptions horizontalCentered="1"/>
  <pageMargins left="0.19685039370078741" right="0" top="0.15748031496062992" bottom="0.15748031496062992" header="0.11811023622047245" footer="0.15748031496062992"/>
  <pageSetup paperSize="9" scale="66" firstPageNumber="4294963191" fitToHeight="2" orientation="landscape" r:id="rId1"/>
  <headerFooter alignWithMargins="0">
    <oddHeader>&amp;R&amp;"Calibri"&amp;10&amp;K000000 Confidential&amp;1#_x000D_</oddHeader>
  </headerFooter>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6B34D-2FFD-4C52-AD23-857FD1927A46}">
  <sheetPr>
    <pageSetUpPr fitToPage="1"/>
  </sheetPr>
  <dimension ref="A1:AB83"/>
  <sheetViews>
    <sheetView topLeftCell="A14" zoomScale="60" zoomScaleNormal="60" zoomScaleSheetLayoutView="115" workbookViewId="0">
      <selection activeCell="A20" sqref="A20:XFD22"/>
    </sheetView>
  </sheetViews>
  <sheetFormatPr defaultColWidth="9.1796875" defaultRowHeight="12.5"/>
  <cols>
    <col min="1" max="1" width="5.6328125" style="386" customWidth="1"/>
    <col min="2" max="2" width="37.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38" customWidth="1"/>
    <col min="25" max="25" width="8.90625" style="386" customWidth="1"/>
    <col min="26" max="26" width="11.6328125" style="386" bestFit="1" customWidth="1"/>
    <col min="27" max="27" width="42" style="386" bestFit="1" customWidth="1"/>
    <col min="28" max="28" width="7.90625" style="738"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37"/>
      <c r="I10" s="738"/>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1162</v>
      </c>
      <c r="C18" s="324" t="str">
        <f>IF(D18="","",VLOOKUP(B18,Data!$B$5:$L$502,2,FALSE))</f>
        <v/>
      </c>
      <c r="D18" s="470"/>
      <c r="E18" s="312"/>
      <c r="F18" s="325" t="str">
        <f>IF(D18="","",VLOOKUP(B18,Data!$B$5:$L$502,11,FALSE))</f>
        <v/>
      </c>
      <c r="G18" s="326" t="str">
        <f t="shared" ref="G18:G30"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38"/>
    </row>
    <row r="19" spans="1:28" s="468" customFormat="1" ht="19.25" customHeight="1">
      <c r="A19" s="540">
        <v>1</v>
      </c>
      <c r="B19" s="584" t="s">
        <v>892</v>
      </c>
      <c r="C19" s="324" t="str">
        <f>IF(D19="","",VLOOKUP(B19,Data!$B$5:$L$502,2,FALSE))</f>
        <v>VCM7890</v>
      </c>
      <c r="D19" s="470">
        <v>6</v>
      </c>
      <c r="E19" s="525" t="s">
        <v>528</v>
      </c>
      <c r="F19" s="325">
        <f>IF(D19="","",VLOOKUP(B19,Data!$B$5:$L$502,11,FALSE))</f>
        <v>2253.08</v>
      </c>
      <c r="G19" s="326">
        <f t="shared" si="0"/>
        <v>13518.48</v>
      </c>
      <c r="H19" s="327" t="str">
        <f>IF(D19="","",VLOOKUP(B19,Data!$B$5:$D$502,3,FALSE))</f>
        <v>C/T</v>
      </c>
      <c r="I19" s="327" t="str">
        <f>IF(D19="","",VLOOKUP(B19,Data!$B$5:$M$502,12,FALSE))</f>
        <v>Indonesia</v>
      </c>
      <c r="J19" s="356" t="s">
        <v>1163</v>
      </c>
      <c r="K19" s="325">
        <f>IF(D19="","",VLOOKUP(B19,Data!$B$5:$E$502,4,FALSE)*D19)</f>
        <v>1560</v>
      </c>
      <c r="L19" s="325">
        <f>IF(D19="","",VLOOKUP(B19,Data!$B$5:$F$502,5,FALSE)*D19)</f>
        <v>1410</v>
      </c>
      <c r="M19" s="357"/>
      <c r="N19" s="358"/>
      <c r="O19" s="359"/>
      <c r="P19" s="360"/>
      <c r="Q19" s="359"/>
      <c r="R19" s="359"/>
      <c r="S19" s="360"/>
      <c r="T19" s="361"/>
      <c r="U19" s="360"/>
      <c r="V19" s="334">
        <f>IF(D19="","",VLOOKUP(B19,Data!$B$5:$J$502,9,FALSE)*D19)</f>
        <v>8.4420000000000002</v>
      </c>
      <c r="X19" s="738"/>
      <c r="Y19" s="468">
        <v>212904</v>
      </c>
      <c r="Z19" s="468" t="s">
        <v>410</v>
      </c>
      <c r="AA19" s="468" t="s">
        <v>1080</v>
      </c>
      <c r="AB19" s="685">
        <v>1</v>
      </c>
    </row>
    <row r="20" spans="1:28" s="468" customFormat="1" ht="19.25" customHeight="1">
      <c r="A20" s="540"/>
      <c r="B20" s="672" t="s">
        <v>1179</v>
      </c>
      <c r="C20" s="324" t="str">
        <f>IF(D20="","",VLOOKUP(B20,Data!$B$5:$L$502,2,FALSE))</f>
        <v/>
      </c>
      <c r="D20" s="470"/>
      <c r="E20" s="312"/>
      <c r="F20" s="325" t="str">
        <f>IF(D20="","",VLOOKUP(B20,Data!$B$5:$L$502,11,FALSE))</f>
        <v/>
      </c>
      <c r="G20" s="326" t="str">
        <f t="shared" ref="G20:G21" si="1">IF(D20&gt;0,D20*F20,"-")</f>
        <v>-</v>
      </c>
      <c r="H20" s="327" t="str">
        <f>IF(D20="","",VLOOKUP(B20,Data!$B$5:$D$502,3,FALSE))</f>
        <v/>
      </c>
      <c r="I20" s="327" t="str">
        <f>IF(D20="","",VLOOKUP(B20,Data!$B$5:$M$502,12,FALSE))</f>
        <v/>
      </c>
      <c r="J20" s="356"/>
      <c r="K20" s="325" t="str">
        <f>IF(D20="","",VLOOKUP(B20,Data!$B$5:$E$502,4,FALSE)*D20)</f>
        <v/>
      </c>
      <c r="L20" s="325" t="str">
        <f>IF(D20="","",VLOOKUP(B20,Data!$B$5:$F$502,5,FALSE)*D20)</f>
        <v/>
      </c>
      <c r="M20" s="357"/>
      <c r="N20" s="358"/>
      <c r="O20" s="359"/>
      <c r="P20" s="360"/>
      <c r="Q20" s="359"/>
      <c r="R20" s="359"/>
      <c r="S20" s="360"/>
      <c r="T20" s="361"/>
      <c r="U20" s="360"/>
      <c r="V20" s="334" t="str">
        <f>IF(D20="","",VLOOKUP(B20,Data!$B$5:$J$502,9,FALSE)*D20)</f>
        <v/>
      </c>
      <c r="X20" s="738"/>
    </row>
    <row r="21" spans="1:28" s="468" customFormat="1" ht="19.25" customHeight="1">
      <c r="A21" s="540">
        <v>2</v>
      </c>
      <c r="B21" s="584" t="s">
        <v>892</v>
      </c>
      <c r="C21" s="324" t="str">
        <f>IF(D21="","",VLOOKUP(B21,Data!$B$5:$L$502,2,FALSE))</f>
        <v>VCM7890</v>
      </c>
      <c r="D21" s="470">
        <v>3</v>
      </c>
      <c r="E21" s="525" t="s">
        <v>529</v>
      </c>
      <c r="F21" s="325">
        <f>IF(D21="","",VLOOKUP(B21,Data!$B$5:$L$502,11,FALSE))</f>
        <v>2253.08</v>
      </c>
      <c r="G21" s="326">
        <f t="shared" si="1"/>
        <v>6759.24</v>
      </c>
      <c r="H21" s="327" t="str">
        <f>IF(D21="","",VLOOKUP(B21,Data!$B$5:$D$502,3,FALSE))</f>
        <v>C/T</v>
      </c>
      <c r="I21" s="327" t="str">
        <f>IF(D21="","",VLOOKUP(B21,Data!$B$5:$M$502,12,FALSE))</f>
        <v>Indonesia</v>
      </c>
      <c r="J21" s="356" t="s">
        <v>1180</v>
      </c>
      <c r="K21" s="325">
        <f>IF(D21="","",VLOOKUP(B21,Data!$B$5:$E$502,4,FALSE)*D21)</f>
        <v>780</v>
      </c>
      <c r="L21" s="325">
        <f>IF(D21="","",VLOOKUP(B21,Data!$B$5:$F$502,5,FALSE)*D21)</f>
        <v>705</v>
      </c>
      <c r="M21" s="357"/>
      <c r="N21" s="358"/>
      <c r="O21" s="359"/>
      <c r="P21" s="360"/>
      <c r="Q21" s="359"/>
      <c r="R21" s="359"/>
      <c r="S21" s="360"/>
      <c r="T21" s="361"/>
      <c r="U21" s="360"/>
      <c r="V21" s="334">
        <f>IF(D21="","",VLOOKUP(B21,Data!$B$5:$J$502,9,FALSE)*D21)</f>
        <v>4.2210000000000001</v>
      </c>
      <c r="X21" s="738"/>
      <c r="Y21" s="468">
        <v>212904</v>
      </c>
      <c r="Z21" s="468" t="s">
        <v>410</v>
      </c>
      <c r="AA21" s="468" t="s">
        <v>1080</v>
      </c>
      <c r="AB21" s="685">
        <v>1</v>
      </c>
    </row>
    <row r="22" spans="1:28" s="468" customFormat="1" ht="19.25" customHeight="1">
      <c r="A22" s="540">
        <v>3</v>
      </c>
      <c r="B22" s="584" t="s">
        <v>893</v>
      </c>
      <c r="C22" s="324" t="str">
        <f>IF(D22="","",VLOOKUP(B22,Data!$B$5:$L$502,2,FALSE))</f>
        <v>VCM7900</v>
      </c>
      <c r="D22" s="470">
        <v>12</v>
      </c>
      <c r="E22" s="312"/>
      <c r="F22" s="325">
        <f>IF(D22="","",VLOOKUP(B22,Data!$B$5:$L$502,11,FALSE))</f>
        <v>2696.84</v>
      </c>
      <c r="G22" s="326">
        <f t="shared" si="0"/>
        <v>32362.080000000002</v>
      </c>
      <c r="H22" s="327" t="str">
        <f>IF(D22="","",VLOOKUP(B22,Data!$B$5:$D$502,3,FALSE))</f>
        <v>C/T</v>
      </c>
      <c r="I22" s="327" t="str">
        <f>IF(D22="","",VLOOKUP(B22,Data!$B$5:$M$502,12,FALSE))</f>
        <v>Indonesia</v>
      </c>
      <c r="J22" s="356" t="s">
        <v>1180</v>
      </c>
      <c r="K22" s="325">
        <f>IF(D22="","",VLOOKUP(B22,Data!$B$5:$E$502,4,FALSE)*D22)</f>
        <v>3120</v>
      </c>
      <c r="L22" s="325">
        <f>IF(D22="","",VLOOKUP(B22,Data!$B$5:$F$502,5,FALSE)*D22)</f>
        <v>2820</v>
      </c>
      <c r="M22" s="357"/>
      <c r="N22" s="358"/>
      <c r="O22" s="359"/>
      <c r="P22" s="360"/>
      <c r="Q22" s="359"/>
      <c r="R22" s="359"/>
      <c r="S22" s="360"/>
      <c r="T22" s="361"/>
      <c r="U22" s="360"/>
      <c r="V22" s="334">
        <f>IF(D22="","",VLOOKUP(B22,Data!$B$5:$J$502,9,FALSE)*D22)</f>
        <v>16.884</v>
      </c>
      <c r="X22" s="738"/>
      <c r="Y22" s="468">
        <v>212904</v>
      </c>
      <c r="Z22" s="468" t="s">
        <v>410</v>
      </c>
      <c r="AA22" s="468" t="s">
        <v>1080</v>
      </c>
      <c r="AB22" s="685">
        <v>1</v>
      </c>
    </row>
    <row r="23" spans="1:28" s="468" customFormat="1" ht="19.25" customHeight="1">
      <c r="A23" s="540"/>
      <c r="B23" s="672" t="s">
        <v>1219</v>
      </c>
      <c r="C23" s="324" t="str">
        <f>IF(D23="","",VLOOKUP(B23,Data!$B$5:$L$502,2,FALSE))</f>
        <v/>
      </c>
      <c r="D23" s="470"/>
      <c r="E23" s="312" t="s">
        <v>982</v>
      </c>
      <c r="F23" s="325" t="str">
        <f>IF(D23="","",VLOOKUP(B23,Data!$B$5:$L$502,11,FALSE))</f>
        <v/>
      </c>
      <c r="G23" s="326" t="str">
        <f t="shared" si="0"/>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738"/>
    </row>
    <row r="24" spans="1:28" s="468" customFormat="1" ht="19.25" customHeight="1">
      <c r="A24" s="540">
        <v>6</v>
      </c>
      <c r="B24" s="584" t="s">
        <v>355</v>
      </c>
      <c r="C24" s="324" t="str">
        <f>IF(D24="","",VLOOKUP(B24,Data!$B$5:$L$502,2,FALSE))</f>
        <v>ZF42500</v>
      </c>
      <c r="D24" s="470">
        <v>8</v>
      </c>
      <c r="E24" s="312"/>
      <c r="F24" s="325">
        <f>IF(D24="","",VLOOKUP(B24,Data!$B$5:$L$502,11,FALSE))</f>
        <v>2302.7199999999998</v>
      </c>
      <c r="G24" s="326">
        <f t="shared" si="0"/>
        <v>18421.759999999998</v>
      </c>
      <c r="H24" s="327" t="str">
        <f>IF(D24="","",VLOOKUP(B24,Data!$B$5:$D$502,3,FALSE))</f>
        <v>C/T</v>
      </c>
      <c r="I24" s="327" t="str">
        <f>IF(D24="","",VLOOKUP(B24,Data!$B$5:$M$502,12,FALSE))</f>
        <v>Indonesia</v>
      </c>
      <c r="J24" s="356" t="s">
        <v>1220</v>
      </c>
      <c r="K24" s="325">
        <f>IF(D24="","",VLOOKUP(B24,Data!$B$5:$E$502,4,FALSE)*D24)</f>
        <v>2136</v>
      </c>
      <c r="L24" s="325">
        <f>IF(D24="","",VLOOKUP(B24,Data!$B$5:$F$502,5,FALSE)*D24)</f>
        <v>1936</v>
      </c>
      <c r="M24" s="357"/>
      <c r="N24" s="358"/>
      <c r="O24" s="359"/>
      <c r="P24" s="360"/>
      <c r="Q24" s="359"/>
      <c r="R24" s="359"/>
      <c r="S24" s="360"/>
      <c r="T24" s="361"/>
      <c r="U24" s="360"/>
      <c r="V24" s="334">
        <f>IF(D24="","",VLOOKUP(B24,Data!$B$5:$J$502,9,FALSE)*D24)</f>
        <v>11.904</v>
      </c>
      <c r="X24" s="738"/>
      <c r="Y24" s="468">
        <v>212904</v>
      </c>
      <c r="Z24" s="468" t="s">
        <v>410</v>
      </c>
      <c r="AA24" s="468" t="s">
        <v>1080</v>
      </c>
      <c r="AB24" s="685">
        <v>1</v>
      </c>
    </row>
    <row r="25" spans="1:28" s="468" customFormat="1" ht="19.25" customHeight="1">
      <c r="A25" s="540">
        <v>7</v>
      </c>
      <c r="B25" s="584" t="s">
        <v>398</v>
      </c>
      <c r="C25" s="324" t="str">
        <f>IF(D25="","",VLOOKUP(B25,Data!$B$5:$L$502,2,FALSE))</f>
        <v>ZW44790</v>
      </c>
      <c r="D25" s="470">
        <v>8</v>
      </c>
      <c r="E25" s="312"/>
      <c r="F25" s="325">
        <f>IF(D25="","",VLOOKUP(B25,Data!$B$5:$L$502,11,FALSE))</f>
        <v>2531</v>
      </c>
      <c r="G25" s="326">
        <f t="shared" ref="G25" si="2">IF(D25&gt;0,D25*F25,"-")</f>
        <v>20248</v>
      </c>
      <c r="H25" s="327" t="str">
        <f>IF(D25="","",VLOOKUP(B25,Data!$B$5:$D$502,3,FALSE))</f>
        <v>C/T</v>
      </c>
      <c r="I25" s="327" t="str">
        <f>IF(D25="","",VLOOKUP(B25,Data!$B$5:$M$502,12,FALSE))</f>
        <v>Indonesia</v>
      </c>
      <c r="J25" s="356" t="s">
        <v>1220</v>
      </c>
      <c r="K25" s="325">
        <f>IF(D25="","",VLOOKUP(B25,Data!$B$5:$E$502,4,FALSE)*D25)</f>
        <v>2136</v>
      </c>
      <c r="L25" s="325">
        <f>IF(D25="","",VLOOKUP(B25,Data!$B$5:$F$502,5,FALSE)*D25)</f>
        <v>1936</v>
      </c>
      <c r="M25" s="357"/>
      <c r="N25" s="358"/>
      <c r="O25" s="359"/>
      <c r="P25" s="360"/>
      <c r="Q25" s="359"/>
      <c r="R25" s="359"/>
      <c r="S25" s="360"/>
      <c r="T25" s="361"/>
      <c r="U25" s="360"/>
      <c r="V25" s="334">
        <f>IF(D25="","",VLOOKUP(B25,Data!$B$5:$J$502,9,FALSE)*D25)</f>
        <v>11.904</v>
      </c>
      <c r="X25" s="738"/>
      <c r="Y25" s="468">
        <v>212904</v>
      </c>
      <c r="Z25" s="468" t="s">
        <v>410</v>
      </c>
      <c r="AA25" s="468" t="s">
        <v>1080</v>
      </c>
      <c r="AB25" s="685">
        <v>1</v>
      </c>
    </row>
    <row r="26" spans="1:28" s="468" customFormat="1" ht="19.25" customHeight="1">
      <c r="A26" s="540">
        <v>10</v>
      </c>
      <c r="B26" s="686" t="s">
        <v>361</v>
      </c>
      <c r="C26" s="324" t="str">
        <f>IF(D26="","",VLOOKUP(B26,Data!$B$5:$L$502,2,FALSE))</f>
        <v>WQ78290</v>
      </c>
      <c r="D26" s="470">
        <v>15</v>
      </c>
      <c r="E26" s="312"/>
      <c r="F26" s="325">
        <f>IF(D26="","",VLOOKUP(B26,Data!$B$5:$L$502,11,FALSE))</f>
        <v>4283.7299999999996</v>
      </c>
      <c r="G26" s="326">
        <f t="shared" ref="G26:G28" si="3">IF(D26&gt;0,D26*F26,"-")</f>
        <v>64255.95</v>
      </c>
      <c r="H26" s="327" t="str">
        <f>IF(D26="","",VLOOKUP(B26,Data!$B$5:$D$502,3,FALSE))</f>
        <v>C/T</v>
      </c>
      <c r="I26" s="327" t="str">
        <f>IF(D26="","",VLOOKUP(B26,Data!$B$5:$M$502,12,FALSE))</f>
        <v>Indonesia</v>
      </c>
      <c r="J26" s="356" t="s">
        <v>1220</v>
      </c>
      <c r="K26" s="325">
        <f>IF(D26="","",VLOOKUP(B26,Data!$B$5:$E$502,4,FALSE)*D26)</f>
        <v>4575</v>
      </c>
      <c r="L26" s="325">
        <f>IF(D26="","",VLOOKUP(B26,Data!$B$5:$F$502,5,FALSE)*D26)</f>
        <v>4035</v>
      </c>
      <c r="M26" s="357"/>
      <c r="N26" s="358"/>
      <c r="O26" s="359"/>
      <c r="P26" s="360"/>
      <c r="Q26" s="359"/>
      <c r="R26" s="359"/>
      <c r="S26" s="360"/>
      <c r="T26" s="361"/>
      <c r="U26" s="360"/>
      <c r="V26" s="334">
        <f>IF(D26="","",VLOOKUP(B26,Data!$B$5:$J$502,9,FALSE)*D26)</f>
        <v>23.01</v>
      </c>
      <c r="X26" s="738"/>
      <c r="Z26" s="386"/>
      <c r="AA26" s="386"/>
      <c r="AB26" s="738"/>
    </row>
    <row r="27" spans="1:28" s="468" customFormat="1" ht="19.25" customHeight="1">
      <c r="A27" s="540">
        <v>11</v>
      </c>
      <c r="B27" s="686" t="s">
        <v>372</v>
      </c>
      <c r="C27" s="324" t="str">
        <f>IF(D27="","",VLOOKUP(B27,Data!$B$5:$L$502,2,FALSE))</f>
        <v>WQ78280</v>
      </c>
      <c r="D27" s="470">
        <v>2</v>
      </c>
      <c r="E27" s="312"/>
      <c r="F27" s="325">
        <f>IF(D27="","",VLOOKUP(B27,Data!$B$5:$L$502,11,FALSE))</f>
        <v>5431.9</v>
      </c>
      <c r="G27" s="326">
        <f t="shared" si="3"/>
        <v>10863.8</v>
      </c>
      <c r="H27" s="327" t="str">
        <f>IF(D27="","",VLOOKUP(B27,Data!$B$5:$D$502,3,FALSE))</f>
        <v>C/T</v>
      </c>
      <c r="I27" s="327" t="str">
        <f>IF(D27="","",VLOOKUP(B27,Data!$B$5:$M$502,12,FALSE))</f>
        <v>Indonesia</v>
      </c>
      <c r="J27" s="356" t="s">
        <v>1220</v>
      </c>
      <c r="K27" s="325">
        <f>IF(D27="","",VLOOKUP(B27,Data!$B$5:$E$502,4,FALSE)*D27)</f>
        <v>610</v>
      </c>
      <c r="L27" s="325">
        <f>IF(D27="","",VLOOKUP(B27,Data!$B$5:$F$502,5,FALSE)*D27)</f>
        <v>538</v>
      </c>
      <c r="M27" s="357"/>
      <c r="N27" s="358"/>
      <c r="O27" s="359"/>
      <c r="P27" s="360"/>
      <c r="Q27" s="359"/>
      <c r="R27" s="359"/>
      <c r="S27" s="360"/>
      <c r="T27" s="361"/>
      <c r="U27" s="360"/>
      <c r="V27" s="334">
        <f>IF(D27="","",VLOOKUP(B27,Data!$B$5:$J$502,9,FALSE)*D27)</f>
        <v>3.0680000000000001</v>
      </c>
      <c r="X27" s="738"/>
      <c r="Z27" s="386"/>
      <c r="AA27" s="386"/>
      <c r="AB27" s="738"/>
    </row>
    <row r="28" spans="1:28" s="468" customFormat="1" ht="19.25" customHeight="1">
      <c r="A28" s="540">
        <v>12</v>
      </c>
      <c r="B28" s="686" t="s">
        <v>40</v>
      </c>
      <c r="C28" s="324" t="str">
        <f>IF(D28="","",VLOOKUP(B28,Data!$B$5:$L$502,2,FALSE))</f>
        <v>ZJ54410</v>
      </c>
      <c r="D28" s="470">
        <v>7</v>
      </c>
      <c r="E28" s="312"/>
      <c r="F28" s="325">
        <f>IF(D28="","",VLOOKUP(B28,Data!$B$5:$L$502,11,FALSE))</f>
        <v>4657.7700000000004</v>
      </c>
      <c r="G28" s="326">
        <f t="shared" si="3"/>
        <v>32604.390000000003</v>
      </c>
      <c r="H28" s="327" t="str">
        <f>IF(D28="","",VLOOKUP(B28,Data!$B$5:$D$502,3,FALSE))</f>
        <v>C/T</v>
      </c>
      <c r="I28" s="327" t="str">
        <f>IF(D28="","",VLOOKUP(B28,Data!$B$5:$M$502,12,FALSE))</f>
        <v>Indonesia</v>
      </c>
      <c r="J28" s="356" t="s">
        <v>1220</v>
      </c>
      <c r="K28" s="325">
        <f>IF(D28="","",VLOOKUP(B28,Data!$B$5:$E$502,4,FALSE)*D28)</f>
        <v>2135</v>
      </c>
      <c r="L28" s="325">
        <f>IF(D28="","",VLOOKUP(B28,Data!$B$5:$F$502,5,FALSE)*D28)</f>
        <v>1883</v>
      </c>
      <c r="M28" s="357"/>
      <c r="N28" s="358"/>
      <c r="O28" s="359"/>
      <c r="P28" s="360"/>
      <c r="Q28" s="359"/>
      <c r="R28" s="359"/>
      <c r="S28" s="360"/>
      <c r="T28" s="361"/>
      <c r="U28" s="360"/>
      <c r="V28" s="334">
        <f>IF(D28="","",VLOOKUP(B28,Data!$B$5:$J$502,9,FALSE)*D28)</f>
        <v>10.738</v>
      </c>
      <c r="X28" s="738"/>
      <c r="Z28" s="386"/>
      <c r="AA28" s="386"/>
      <c r="AB28" s="738"/>
    </row>
    <row r="29" spans="1:28" s="468" customFormat="1" ht="19.25" customHeight="1">
      <c r="A29" s="540"/>
      <c r="B29" s="584"/>
      <c r="C29" s="324" t="str">
        <f>IF(D29="","",VLOOKUP(B29,Data!$B$5:$L$502,2,FALSE))</f>
        <v/>
      </c>
      <c r="D29" s="485"/>
      <c r="E29" s="525"/>
      <c r="F29" s="325" t="str">
        <f>IF(D29="","",VLOOKUP(B29,Data!$B$5:$L$502,11,FALSE))</f>
        <v/>
      </c>
      <c r="G29" s="326" t="str">
        <f t="shared" si="0"/>
        <v>-</v>
      </c>
      <c r="H29" s="327" t="str">
        <f>IF(D29="","",VLOOKUP(B29,Data!$B$5:$D$502,3,FALSE))</f>
        <v/>
      </c>
      <c r="I29" s="327" t="str">
        <f>IF(D29="","",VLOOKUP(B29,Data!$B$5:$M$502,12,FALSE))</f>
        <v/>
      </c>
      <c r="J29" s="356"/>
      <c r="K29" s="325" t="str">
        <f>IF(D29="","",VLOOKUP(B29,Data!$B$5:$E$502,4,FALSE)*D29)</f>
        <v/>
      </c>
      <c r="L29" s="325" t="str">
        <f>IF(D29="","",VLOOKUP(B29,Data!$B$5:$F$502,5,FALSE)*D29)</f>
        <v/>
      </c>
      <c r="M29" s="357"/>
      <c r="N29" s="358"/>
      <c r="O29" s="359"/>
      <c r="P29" s="360"/>
      <c r="Q29" s="359"/>
      <c r="R29" s="359"/>
      <c r="S29" s="360"/>
      <c r="T29" s="361"/>
      <c r="U29" s="360"/>
      <c r="V29" s="334" t="str">
        <f>IF(D29="","",VLOOKUP(B29,Data!$B$5:$J$502,9,FALSE)*D29)</f>
        <v/>
      </c>
      <c r="X29" s="738"/>
    </row>
    <row r="30" spans="1:28" s="468" customFormat="1" ht="19.25" customHeight="1">
      <c r="A30" s="540"/>
      <c r="B30" s="499"/>
      <c r="C30" s="324" t="str">
        <f>IF(D30="","",VLOOKUP(B30,Data!$B$5:$L$502,2,FALSE))</f>
        <v/>
      </c>
      <c r="D30" s="485"/>
      <c r="E30" s="525"/>
      <c r="F30" s="325" t="str">
        <f>IF(D30="","",VLOOKUP(B30,Data!$B$5:$L$502,11,FALSE))</f>
        <v/>
      </c>
      <c r="G30" s="326" t="str">
        <f t="shared" si="0"/>
        <v>-</v>
      </c>
      <c r="H30" s="327" t="str">
        <f>IF(D30="","",VLOOKUP(B30,Data!$B$5:$D$502,3,FALSE))</f>
        <v/>
      </c>
      <c r="I30" s="327" t="str">
        <f>IF(D30="","",VLOOKUP(B30,Data!$B$5:$M$502,12,FALSE))</f>
        <v/>
      </c>
      <c r="J30" s="356"/>
      <c r="K30" s="325" t="str">
        <f>IF(D30="","",VLOOKUP(B30,Data!$B$5:$E$502,4,FALSE)*D30)</f>
        <v/>
      </c>
      <c r="L30" s="325" t="str">
        <f>IF(D30="","",VLOOKUP(B30,Data!$B$5:$F$502,5,FALSE)*D30)</f>
        <v/>
      </c>
      <c r="M30" s="357"/>
      <c r="N30" s="358"/>
      <c r="O30" s="359"/>
      <c r="P30" s="360"/>
      <c r="Q30" s="359"/>
      <c r="R30" s="359"/>
      <c r="S30" s="360"/>
      <c r="T30" s="361"/>
      <c r="U30" s="360"/>
      <c r="V30" s="334" t="str">
        <f>IF(D30="","",VLOOKUP(B30,Data!$B$5:$J$502,9,FALSE)*D30)</f>
        <v/>
      </c>
      <c r="X30" s="738"/>
    </row>
    <row r="31" spans="1:28" s="440" customFormat="1" ht="17.5" customHeight="1">
      <c r="A31" s="540"/>
      <c r="B31" s="784" t="s">
        <v>1240</v>
      </c>
      <c r="C31" s="785"/>
      <c r="D31" s="510">
        <f>SUM(D17:D30)</f>
        <v>61</v>
      </c>
      <c r="E31" s="463"/>
      <c r="F31" s="351"/>
      <c r="G31" s="351">
        <f>SUM(G17:G30)</f>
        <v>199033.7</v>
      </c>
      <c r="H31" s="462"/>
      <c r="I31" s="462"/>
      <c r="J31" s="462"/>
      <c r="K31" s="351">
        <f>SUM(K17:K30)</f>
        <v>17052</v>
      </c>
      <c r="L31" s="351">
        <f>SUM(L17:L30)</f>
        <v>15263</v>
      </c>
      <c r="M31" s="351">
        <f>SUM(M18:M30)</f>
        <v>0</v>
      </c>
      <c r="N31" s="351" t="e">
        <f>SUM(#REF!)</f>
        <v>#REF!</v>
      </c>
      <c r="O31" s="351">
        <f>SUM(O18:O30)</f>
        <v>0</v>
      </c>
      <c r="P31" s="351">
        <f>SUM(P18:P30)</f>
        <v>0</v>
      </c>
      <c r="Q31" s="351" t="e">
        <f>SUM(#REF!)</f>
        <v>#REF!</v>
      </c>
      <c r="R31" s="351">
        <f>SUM(R18:R30)</f>
        <v>0</v>
      </c>
      <c r="S31" s="351">
        <f>SUM(S18:S30)</f>
        <v>0</v>
      </c>
      <c r="T31" s="351"/>
      <c r="U31" s="351">
        <f>SUM(U18:U30)</f>
        <v>0</v>
      </c>
      <c r="V31" s="354">
        <f>SUM(V17:V30)</f>
        <v>90.171000000000006</v>
      </c>
      <c r="X31" s="623"/>
    </row>
    <row r="32" spans="1:28" ht="16.5" customHeight="1">
      <c r="A32" s="540"/>
      <c r="B32" s="786"/>
      <c r="C32" s="787"/>
      <c r="D32" s="511"/>
      <c r="E32" s="412"/>
      <c r="F32" s="183" t="s">
        <v>821</v>
      </c>
      <c r="G32" s="180"/>
      <c r="H32" s="442"/>
      <c r="I32" s="442"/>
      <c r="J32" s="442"/>
      <c r="K32" s="184"/>
      <c r="L32" s="180"/>
      <c r="M32" s="414"/>
      <c r="N32" s="413"/>
      <c r="O32" s="413"/>
      <c r="P32" s="413"/>
      <c r="Q32" s="413"/>
      <c r="R32" s="413"/>
      <c r="S32" s="413"/>
      <c r="T32" s="414"/>
      <c r="U32" s="414"/>
      <c r="V32" s="182"/>
    </row>
    <row r="33" spans="1:28" ht="13">
      <c r="A33" s="393" t="s">
        <v>530</v>
      </c>
      <c r="B33" s="394"/>
      <c r="C33" s="444"/>
      <c r="D33" s="512" t="s">
        <v>538</v>
      </c>
      <c r="E33" s="407"/>
      <c r="F33" s="80" t="s">
        <v>83</v>
      </c>
      <c r="G33" s="84"/>
      <c r="H33" s="423" t="s">
        <v>84</v>
      </c>
      <c r="I33" s="446"/>
      <c r="J33" s="175" t="s">
        <v>85</v>
      </c>
      <c r="K33" s="175"/>
      <c r="L33" s="765" t="s">
        <v>86</v>
      </c>
      <c r="M33" s="766"/>
      <c r="N33" s="766"/>
      <c r="O33" s="766"/>
      <c r="P33" s="766"/>
      <c r="Q33" s="766"/>
      <c r="R33" s="766"/>
      <c r="S33" s="766"/>
      <c r="T33" s="766"/>
      <c r="U33" s="766"/>
      <c r="V33" s="767"/>
    </row>
    <row r="34" spans="1:28" ht="13">
      <c r="A34" s="400" t="s">
        <v>531</v>
      </c>
      <c r="C34" s="409"/>
      <c r="D34" s="501" t="s">
        <v>88</v>
      </c>
      <c r="F34" s="768"/>
      <c r="G34" s="769"/>
      <c r="H34" s="400" t="s">
        <v>89</v>
      </c>
      <c r="I34" s="447"/>
      <c r="J34" s="177" t="s">
        <v>90</v>
      </c>
      <c r="K34" s="177"/>
      <c r="L34" s="173"/>
      <c r="V34" s="178"/>
    </row>
    <row r="35" spans="1:28">
      <c r="A35" s="400" t="s">
        <v>532</v>
      </c>
      <c r="C35" s="401"/>
      <c r="F35" s="768"/>
      <c r="G35" s="769"/>
      <c r="H35" s="400"/>
      <c r="I35" s="447"/>
      <c r="J35" s="177" t="s">
        <v>94</v>
      </c>
      <c r="K35" s="177"/>
      <c r="L35" s="173"/>
      <c r="V35" s="178"/>
    </row>
    <row r="36" spans="1:28" ht="12" customHeight="1">
      <c r="A36" s="412"/>
      <c r="B36" s="413"/>
      <c r="C36" s="448"/>
      <c r="D36" s="501" t="s">
        <v>95</v>
      </c>
      <c r="F36" s="768"/>
      <c r="G36" s="769"/>
      <c r="H36" s="400" t="s">
        <v>96</v>
      </c>
      <c r="I36" s="447"/>
      <c r="J36" s="177"/>
      <c r="K36" s="177"/>
      <c r="L36" s="173"/>
      <c r="V36" s="178"/>
    </row>
    <row r="37" spans="1:28" ht="16.5">
      <c r="A37" s="393" t="s">
        <v>97</v>
      </c>
      <c r="B37" s="407"/>
      <c r="C37" s="395"/>
      <c r="D37" s="501" t="s">
        <v>98</v>
      </c>
      <c r="F37" s="88" t="s">
        <v>99</v>
      </c>
      <c r="G37" s="85"/>
      <c r="H37" s="400" t="s">
        <v>89</v>
      </c>
      <c r="I37" s="447"/>
      <c r="J37" s="177" t="s">
        <v>100</v>
      </c>
      <c r="K37" s="177"/>
      <c r="L37" s="173"/>
      <c r="V37" s="178"/>
      <c r="Y37" s="468"/>
      <c r="Z37" s="468"/>
      <c r="AA37" s="468"/>
      <c r="AB37" s="685"/>
    </row>
    <row r="38" spans="1:28" ht="14.25" customHeight="1">
      <c r="A38" s="400" t="s">
        <v>546</v>
      </c>
      <c r="C38" s="401"/>
      <c r="D38" s="501" t="s">
        <v>101</v>
      </c>
      <c r="F38" s="89"/>
      <c r="G38" s="187"/>
      <c r="H38" s="400" t="s">
        <v>102</v>
      </c>
      <c r="I38" s="447"/>
      <c r="J38" s="177" t="s">
        <v>533</v>
      </c>
      <c r="K38" s="177"/>
      <c r="L38" s="770" t="s">
        <v>104</v>
      </c>
      <c r="M38" s="771"/>
      <c r="N38" s="771"/>
      <c r="O38" s="771"/>
      <c r="P38" s="771"/>
      <c r="Q38" s="771"/>
      <c r="R38" s="771"/>
      <c r="S38" s="771"/>
      <c r="T38" s="771"/>
      <c r="U38" s="771"/>
      <c r="V38" s="772"/>
      <c r="Y38" s="468"/>
      <c r="Z38" s="468"/>
      <c r="AA38" s="468"/>
      <c r="AB38" s="685"/>
    </row>
    <row r="39" spans="1:28" ht="16.25" customHeight="1">
      <c r="A39" s="412"/>
      <c r="B39" s="413"/>
      <c r="C39" s="414"/>
      <c r="D39" s="513"/>
      <c r="E39" s="413"/>
      <c r="F39" s="778" t="s">
        <v>1236</v>
      </c>
      <c r="G39" s="779"/>
      <c r="H39" s="778" t="s">
        <v>1239</v>
      </c>
      <c r="I39" s="779"/>
      <c r="J39" s="181" t="s">
        <v>105</v>
      </c>
      <c r="K39" s="181"/>
      <c r="L39" s="762" t="s">
        <v>106</v>
      </c>
      <c r="M39" s="763"/>
      <c r="N39" s="763"/>
      <c r="O39" s="763"/>
      <c r="P39" s="763"/>
      <c r="Q39" s="763"/>
      <c r="R39" s="763"/>
      <c r="S39" s="763"/>
      <c r="T39" s="763"/>
      <c r="U39" s="763"/>
      <c r="V39" s="764"/>
      <c r="Y39" s="468"/>
      <c r="Z39" s="468"/>
      <c r="AA39" s="468"/>
      <c r="AB39" s="685"/>
    </row>
    <row r="40" spans="1:28" ht="18" customHeight="1">
      <c r="Y40" s="468"/>
      <c r="Z40" s="468"/>
      <c r="AA40" s="468"/>
      <c r="AB40" s="685"/>
    </row>
    <row r="41" spans="1:28" ht="18" customHeight="1">
      <c r="Y41" s="468"/>
      <c r="Z41" s="468"/>
      <c r="AA41" s="468"/>
      <c r="AB41" s="685"/>
    </row>
    <row r="42" spans="1:28" ht="18" customHeight="1">
      <c r="Y42" s="468"/>
      <c r="Z42" s="468"/>
      <c r="AA42" s="468"/>
      <c r="AB42" s="685"/>
    </row>
    <row r="43" spans="1:28" ht="18.5" customHeight="1">
      <c r="Y43" s="440"/>
      <c r="Z43" s="440"/>
      <c r="AB43" s="386"/>
    </row>
    <row r="44" spans="1:28" s="460" customFormat="1" ht="17.25" customHeight="1">
      <c r="A44" s="203" t="s">
        <v>942</v>
      </c>
      <c r="B44" s="169"/>
      <c r="C44" s="203" t="s">
        <v>597</v>
      </c>
      <c r="D44" s="500"/>
      <c r="E44" s="168"/>
      <c r="F44" s="203" t="s">
        <v>936</v>
      </c>
      <c r="G44" s="169"/>
      <c r="H44" s="203" t="s">
        <v>597</v>
      </c>
      <c r="K44" s="225"/>
      <c r="L44" s="225"/>
      <c r="V44" s="226"/>
      <c r="X44" s="624"/>
    </row>
    <row r="45" spans="1:28" s="460" customFormat="1" ht="17.25" customHeight="1">
      <c r="A45" s="203" t="s">
        <v>943</v>
      </c>
      <c r="B45" s="169"/>
      <c r="C45" s="203" t="s">
        <v>947</v>
      </c>
      <c r="D45" s="500"/>
      <c r="E45" s="168"/>
      <c r="F45" s="203" t="s">
        <v>937</v>
      </c>
      <c r="G45" s="169"/>
      <c r="H45" s="203" t="s">
        <v>947</v>
      </c>
      <c r="K45" s="225"/>
      <c r="L45" s="225"/>
      <c r="V45" s="226"/>
      <c r="X45" s="624"/>
    </row>
    <row r="46" spans="1:28" s="460" customFormat="1" ht="17.25" customHeight="1">
      <c r="A46" s="203" t="s">
        <v>944</v>
      </c>
      <c r="B46" s="169"/>
      <c r="C46" s="203" t="s">
        <v>947</v>
      </c>
      <c r="D46" s="500"/>
      <c r="E46" s="168"/>
      <c r="F46" s="203" t="s">
        <v>938</v>
      </c>
      <c r="G46" s="169"/>
      <c r="H46" s="203" t="s">
        <v>597</v>
      </c>
      <c r="K46" s="225"/>
      <c r="L46" s="225"/>
      <c r="V46" s="226"/>
      <c r="X46" s="624"/>
    </row>
    <row r="47" spans="1:28" s="460" customFormat="1" ht="17.25" customHeight="1">
      <c r="A47" s="203" t="s">
        <v>945</v>
      </c>
      <c r="B47" s="169"/>
      <c r="C47" s="203" t="s">
        <v>597</v>
      </c>
      <c r="D47" s="500"/>
      <c r="E47" s="168"/>
      <c r="F47" s="203" t="s">
        <v>939</v>
      </c>
      <c r="G47" s="169"/>
      <c r="H47" s="203" t="s">
        <v>597</v>
      </c>
      <c r="K47" s="225"/>
      <c r="L47" s="225"/>
      <c r="V47" s="226"/>
      <c r="X47" s="624"/>
      <c r="AB47" s="624"/>
    </row>
    <row r="48" spans="1:28" s="460" customFormat="1" ht="17.25" customHeight="1">
      <c r="A48" s="203" t="s">
        <v>946</v>
      </c>
      <c r="B48" s="169"/>
      <c r="C48" s="203" t="s">
        <v>597</v>
      </c>
      <c r="D48" s="500"/>
      <c r="E48" s="168"/>
      <c r="F48" s="203" t="s">
        <v>941</v>
      </c>
      <c r="G48" s="169"/>
      <c r="H48" s="203" t="s">
        <v>597</v>
      </c>
      <c r="K48" s="225"/>
      <c r="L48" s="225"/>
      <c r="V48" s="226"/>
      <c r="X48" s="624"/>
      <c r="AB48" s="624"/>
    </row>
    <row r="49" spans="1:28" ht="20">
      <c r="A49" s="168"/>
      <c r="B49" s="168"/>
      <c r="C49" s="168"/>
      <c r="D49" s="500"/>
      <c r="E49" s="168"/>
      <c r="F49" s="203" t="s">
        <v>940</v>
      </c>
      <c r="H49" s="203" t="s">
        <v>597</v>
      </c>
      <c r="Y49" s="460"/>
      <c r="Z49" s="460"/>
      <c r="AA49" s="460"/>
    </row>
    <row r="50" spans="1:28" ht="20">
      <c r="A50" s="459"/>
      <c r="B50" s="435"/>
      <c r="C50" s="167"/>
      <c r="D50" s="514"/>
      <c r="X50" s="386"/>
      <c r="Y50" s="460"/>
      <c r="Z50" s="460"/>
      <c r="AA50" s="460"/>
      <c r="AB50" s="685"/>
    </row>
    <row r="51" spans="1:28" ht="20">
      <c r="A51" s="450"/>
      <c r="B51" s="435"/>
      <c r="C51" s="167"/>
      <c r="D51" s="514"/>
      <c r="X51" s="386"/>
      <c r="Y51" s="460"/>
      <c r="Z51" s="460"/>
      <c r="AA51" s="460"/>
      <c r="AB51" s="685"/>
    </row>
    <row r="52" spans="1:28" ht="20">
      <c r="A52" s="452"/>
      <c r="B52" s="435"/>
      <c r="C52" s="167"/>
      <c r="D52" s="514"/>
      <c r="X52" s="386"/>
      <c r="Y52" s="460"/>
      <c r="Z52" s="460"/>
      <c r="AA52" s="460"/>
      <c r="AB52" s="685"/>
    </row>
    <row r="53" spans="1:28" ht="20">
      <c r="A53" s="452"/>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35"/>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s="738" customFormat="1" ht="20">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460"/>
      <c r="Z64" s="460"/>
      <c r="AA64" s="460"/>
    </row>
    <row r="65" spans="1:27" s="738" customFormat="1" ht="20">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460"/>
      <c r="Z65" s="460"/>
      <c r="AA65" s="460"/>
    </row>
    <row r="66" spans="1:27" s="738"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7" s="738" customFormat="1" ht="14">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38" customFormat="1" ht="14">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386"/>
      <c r="Z68" s="386"/>
      <c r="AA68" s="386"/>
    </row>
    <row r="69" spans="1:27" s="738"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7" s="738"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7" s="738" customFormat="1" ht="14">
      <c r="A71" s="435"/>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7" s="738"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X72" s="632"/>
      <c r="Y72" s="386"/>
      <c r="Z72" s="386"/>
      <c r="AA72" s="386"/>
    </row>
    <row r="73" spans="1:27" s="738"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38"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38"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38"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38"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38"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38"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7" s="738"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38"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38"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38"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sheetData>
  <mergeCells count="9">
    <mergeCell ref="F39:G39"/>
    <mergeCell ref="H39:I39"/>
    <mergeCell ref="L39:V39"/>
    <mergeCell ref="B31:C32"/>
    <mergeCell ref="L33:V33"/>
    <mergeCell ref="F34:G34"/>
    <mergeCell ref="F35:G35"/>
    <mergeCell ref="F36:G36"/>
    <mergeCell ref="L38:V38"/>
  </mergeCells>
  <printOptions horizontalCentered="1"/>
  <pageMargins left="0.19685039370078741" right="0" top="0.15748031496062992" bottom="0.15748031496062992" header="0.11811023622047245" footer="0.15748031496062992"/>
  <pageSetup paperSize="9" scale="66" firstPageNumber="4294963191" fitToHeight="2" orientation="landscape" r:id="rId1"/>
  <headerFooter alignWithMargins="0">
    <oddHeader>&amp;R&amp;"Calibri"&amp;10&amp;K000000 Confidential&amp;1#_x000D_</oddHeader>
  </headerFooter>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A5D31-8B60-407A-97EC-CBC873D39830}">
  <sheetPr>
    <pageSetUpPr fitToPage="1"/>
  </sheetPr>
  <dimension ref="A1:AB79"/>
  <sheetViews>
    <sheetView zoomScale="60" zoomScaleNormal="60" zoomScaleSheetLayoutView="115" workbookViewId="0">
      <selection activeCell="K25" sqref="K25"/>
    </sheetView>
  </sheetViews>
  <sheetFormatPr defaultColWidth="9.1796875" defaultRowHeight="12.5"/>
  <cols>
    <col min="1" max="1" width="5.6328125" style="386" customWidth="1"/>
    <col min="2" max="2" width="37.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40" customWidth="1"/>
    <col min="25" max="25" width="8.90625" style="386" customWidth="1"/>
    <col min="26" max="26" width="11.6328125" style="386" bestFit="1" customWidth="1"/>
    <col min="27" max="27" width="42" style="386" bestFit="1" customWidth="1"/>
    <col min="28" max="28" width="7.90625" style="740"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39"/>
      <c r="I10" s="740"/>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1219</v>
      </c>
      <c r="C18" s="324" t="str">
        <f>IF(D18="","",VLOOKUP(B18,Data!$B$5:$L$502,2,FALSE))</f>
        <v/>
      </c>
      <c r="D18" s="485"/>
      <c r="E18" s="312"/>
      <c r="F18" s="325" t="str">
        <f>IF(D18="","",VLOOKUP(B18,Data!$B$5:$L$502,11,FALSE))</f>
        <v/>
      </c>
      <c r="G18" s="326" t="str">
        <f t="shared" ref="G18:G26"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40"/>
    </row>
    <row r="19" spans="1:28" s="468" customFormat="1" ht="19.25" customHeight="1">
      <c r="A19" s="540">
        <v>1</v>
      </c>
      <c r="B19" s="584" t="s">
        <v>340</v>
      </c>
      <c r="C19" s="324" t="str">
        <f>IF(D19="","",VLOOKUP(B19,Data!$B$5:$L$502,2,FALSE))</f>
        <v>ZE62400</v>
      </c>
      <c r="D19" s="485">
        <v>17</v>
      </c>
      <c r="E19" s="525" t="s">
        <v>528</v>
      </c>
      <c r="F19" s="325">
        <f>IF(D19="","",VLOOKUP(B19,Data!$B$5:$L$502,11,FALSE))</f>
        <v>1704.47</v>
      </c>
      <c r="G19" s="326">
        <f t="shared" si="0"/>
        <v>28975.99</v>
      </c>
      <c r="H19" s="327" t="str">
        <f>IF(D19="","",VLOOKUP(B19,Data!$B$5:$D$502,3,FALSE))</f>
        <v>C/T</v>
      </c>
      <c r="I19" s="327" t="str">
        <f>IF(D19="","",VLOOKUP(B19,Data!$B$5:$M$502,12,FALSE))</f>
        <v>Indonesia</v>
      </c>
      <c r="J19" s="356" t="s">
        <v>1220</v>
      </c>
      <c r="K19" s="325">
        <f>IF(D19="","",VLOOKUP(B19,Data!$B$5:$E$502,4,FALSE)*D19)</f>
        <v>3417</v>
      </c>
      <c r="L19" s="325">
        <f>IF(D19="","",VLOOKUP(B19,Data!$B$5:$F$502,5,FALSE)*D19)</f>
        <v>3077</v>
      </c>
      <c r="M19" s="357"/>
      <c r="N19" s="358"/>
      <c r="O19" s="359"/>
      <c r="P19" s="360"/>
      <c r="Q19" s="359"/>
      <c r="R19" s="359"/>
      <c r="S19" s="360"/>
      <c r="T19" s="361"/>
      <c r="U19" s="360"/>
      <c r="V19" s="334">
        <f>IF(D19="","",VLOOKUP(B19,Data!$B$5:$J$502,9,FALSE)*D19)</f>
        <v>19.549999999999997</v>
      </c>
      <c r="X19" s="740"/>
      <c r="Y19" s="468">
        <v>212904</v>
      </c>
      <c r="Z19" s="468" t="s">
        <v>410</v>
      </c>
      <c r="AA19" s="468" t="s">
        <v>1080</v>
      </c>
      <c r="AB19" s="685">
        <v>1</v>
      </c>
    </row>
    <row r="20" spans="1:28" s="468" customFormat="1" ht="19.25" customHeight="1">
      <c r="A20" s="540">
        <v>2</v>
      </c>
      <c r="B20" s="584" t="s">
        <v>353</v>
      </c>
      <c r="C20" s="324" t="str">
        <f>IF(D20="","",VLOOKUP(B20,Data!$B$5:$L$502,2,FALSE))</f>
        <v>ZF71250</v>
      </c>
      <c r="D20" s="485">
        <v>30</v>
      </c>
      <c r="E20" s="312"/>
      <c r="F20" s="325">
        <f>IF(D20="","",VLOOKUP(B20,Data!$B$5:$L$502,11,FALSE))</f>
        <v>1991.71</v>
      </c>
      <c r="G20" s="326">
        <f t="shared" si="0"/>
        <v>59751.3</v>
      </c>
      <c r="H20" s="327" t="str">
        <f>IF(D20="","",VLOOKUP(B20,Data!$B$5:$D$502,3,FALSE))</f>
        <v>C/T</v>
      </c>
      <c r="I20" s="327" t="str">
        <f>IF(D20="","",VLOOKUP(B20,Data!$B$5:$M$502,12,FALSE))</f>
        <v>Indonesia</v>
      </c>
      <c r="J20" s="356" t="s">
        <v>1220</v>
      </c>
      <c r="K20" s="325">
        <f>IF(D20="","",VLOOKUP(B20,Data!$B$5:$E$502,4,FALSE)*D20)</f>
        <v>6600</v>
      </c>
      <c r="L20" s="325">
        <f>IF(D20="","",VLOOKUP(B20,Data!$B$5:$F$502,5,FALSE)*D20)</f>
        <v>5970</v>
      </c>
      <c r="M20" s="357"/>
      <c r="N20" s="358"/>
      <c r="O20" s="359"/>
      <c r="P20" s="360"/>
      <c r="Q20" s="359"/>
      <c r="R20" s="359"/>
      <c r="S20" s="360"/>
      <c r="T20" s="361"/>
      <c r="U20" s="360"/>
      <c r="V20" s="334">
        <f>IF(D20="","",VLOOKUP(B20,Data!$B$5:$J$502,9,FALSE)*D20)</f>
        <v>35.550000000000004</v>
      </c>
      <c r="X20" s="740"/>
      <c r="Y20" s="468">
        <v>212904</v>
      </c>
      <c r="Z20" s="468" t="s">
        <v>410</v>
      </c>
      <c r="AA20" s="468" t="s">
        <v>1080</v>
      </c>
      <c r="AB20" s="685">
        <v>1</v>
      </c>
    </row>
    <row r="21" spans="1:28" s="468" customFormat="1" ht="19.25" customHeight="1">
      <c r="A21" s="540">
        <v>3</v>
      </c>
      <c r="B21" s="584" t="s">
        <v>350</v>
      </c>
      <c r="C21" s="324" t="str">
        <f>IF(D21="","",VLOOKUP(B21,Data!$B$5:$L$502,2,FALSE))</f>
        <v>ZU05460</v>
      </c>
      <c r="D21" s="485">
        <v>1</v>
      </c>
      <c r="E21" s="525" t="s">
        <v>529</v>
      </c>
      <c r="F21" s="325">
        <f>IF(D21="","",VLOOKUP(B21,Data!$B$5:$L$502,11,FALSE))</f>
        <v>5913.05</v>
      </c>
      <c r="G21" s="326">
        <f t="shared" si="0"/>
        <v>5913.05</v>
      </c>
      <c r="H21" s="327" t="str">
        <f>IF(D21="","",VLOOKUP(B21,Data!$B$5:$D$502,3,FALSE))</f>
        <v>C/T</v>
      </c>
      <c r="I21" s="327" t="str">
        <f>IF(D21="","",VLOOKUP(B21,Data!$B$5:$M$502,12,FALSE))</f>
        <v>Indonesia</v>
      </c>
      <c r="J21" s="356" t="s">
        <v>1220</v>
      </c>
      <c r="K21" s="325">
        <f>IF(D21="","",VLOOKUP(B21,Data!$B$5:$E$502,4,FALSE)*D21)</f>
        <v>338</v>
      </c>
      <c r="L21" s="325">
        <f>IF(D21="","",VLOOKUP(B21,Data!$B$5:$F$502,5,FALSE)*D21)</f>
        <v>297</v>
      </c>
      <c r="M21" s="357"/>
      <c r="N21" s="358"/>
      <c r="O21" s="359"/>
      <c r="P21" s="360"/>
      <c r="Q21" s="359"/>
      <c r="R21" s="359"/>
      <c r="S21" s="360"/>
      <c r="T21" s="361"/>
      <c r="U21" s="360"/>
      <c r="V21" s="334">
        <f>IF(D21="","",VLOOKUP(B21,Data!$B$5:$J$502,9,FALSE)*D21)</f>
        <v>1.806</v>
      </c>
      <c r="X21" s="740"/>
      <c r="Y21" s="468">
        <v>212904</v>
      </c>
      <c r="Z21" s="468" t="s">
        <v>410</v>
      </c>
      <c r="AA21" s="468" t="s">
        <v>1080</v>
      </c>
      <c r="AB21" s="685">
        <v>1</v>
      </c>
    </row>
    <row r="22" spans="1:28" s="468" customFormat="1" ht="19.25" customHeight="1">
      <c r="A22" s="540">
        <v>4</v>
      </c>
      <c r="B22" s="686" t="s">
        <v>409</v>
      </c>
      <c r="C22" s="324" t="str">
        <f>IF(D22="","",VLOOKUP(B22,Data!$B$5:$L$502,2,FALSE))</f>
        <v>ZU62650</v>
      </c>
      <c r="D22" s="485">
        <v>9</v>
      </c>
      <c r="E22" s="312"/>
      <c r="F22" s="325">
        <f>IF(D22="","",VLOOKUP(B22,Data!$B$5:$L$502,11,FALSE))</f>
        <v>6876.72</v>
      </c>
      <c r="G22" s="326">
        <f t="shared" ref="G22:G23" si="1">IF(D22&gt;0,D22*F22,"-")</f>
        <v>61890.48</v>
      </c>
      <c r="H22" s="327" t="str">
        <f>IF(D22="","",VLOOKUP(B22,Data!$B$5:$D$502,3,FALSE))</f>
        <v>C/T</v>
      </c>
      <c r="I22" s="327" t="str">
        <f>IF(D22="","",VLOOKUP(B22,Data!$B$5:$M$502,12,FALSE))</f>
        <v>Indonesia</v>
      </c>
      <c r="J22" s="356" t="s">
        <v>1220</v>
      </c>
      <c r="K22" s="325">
        <f>IF(D22="","",VLOOKUP(B22,Data!$B$5:$E$502,4,FALSE)*D22)</f>
        <v>3042</v>
      </c>
      <c r="L22" s="325">
        <f>IF(D22="","",VLOOKUP(B22,Data!$B$5:$F$502,5,FALSE)*D22)</f>
        <v>2736</v>
      </c>
      <c r="M22" s="357"/>
      <c r="N22" s="358"/>
      <c r="O22" s="359"/>
      <c r="P22" s="360"/>
      <c r="Q22" s="359"/>
      <c r="R22" s="359"/>
      <c r="S22" s="360"/>
      <c r="T22" s="361"/>
      <c r="U22" s="360"/>
      <c r="V22" s="334">
        <f>IF(D22="","",VLOOKUP(B22,Data!$B$5:$J$502,9,FALSE)*D22)</f>
        <v>16.254000000000001</v>
      </c>
      <c r="X22" s="740"/>
      <c r="Z22" s="386"/>
      <c r="AA22" s="386"/>
      <c r="AB22" s="740"/>
    </row>
    <row r="23" spans="1:28" s="468" customFormat="1" ht="19.25" customHeight="1">
      <c r="A23" s="540"/>
      <c r="B23" s="686"/>
      <c r="C23" s="324" t="str">
        <f>IF(D23="","",VLOOKUP(B23,Data!$B$5:$L$502,2,FALSE))</f>
        <v/>
      </c>
      <c r="D23" s="485"/>
      <c r="E23" s="312" t="s">
        <v>982</v>
      </c>
      <c r="F23" s="325" t="str">
        <f>IF(D23="","",VLOOKUP(B23,Data!$B$5:$L$502,11,FALSE))</f>
        <v/>
      </c>
      <c r="G23" s="326" t="str">
        <f t="shared" si="1"/>
        <v>-</v>
      </c>
      <c r="H23" s="327" t="str">
        <f>IF(D23="","",VLOOKUP(B23,Data!$B$5:$D$502,3,FALSE))</f>
        <v/>
      </c>
      <c r="I23" s="327" t="str">
        <f>IF(D23="","",VLOOKUP(B23,Data!$B$5:$M$502,12,FALSE))</f>
        <v/>
      </c>
      <c r="J23" s="356"/>
      <c r="K23" s="325" t="str">
        <f>IF(D23="","",VLOOKUP(B23,Data!$B$5:$E$502,4,FALSE)*D23)</f>
        <v/>
      </c>
      <c r="L23" s="325" t="str">
        <f>IF(D23="","",VLOOKUP(B23,Data!$B$5:$F$502,5,FALSE)*D23)</f>
        <v/>
      </c>
      <c r="M23" s="357"/>
      <c r="N23" s="358"/>
      <c r="O23" s="359"/>
      <c r="P23" s="360"/>
      <c r="Q23" s="359"/>
      <c r="R23" s="359"/>
      <c r="S23" s="360"/>
      <c r="T23" s="361"/>
      <c r="U23" s="360"/>
      <c r="V23" s="334" t="str">
        <f>IF(D23="","",VLOOKUP(B23,Data!$B$5:$J$502,9,FALSE)*D23)</f>
        <v/>
      </c>
      <c r="X23" s="740"/>
      <c r="Z23" s="386"/>
      <c r="AA23" s="386"/>
      <c r="AB23" s="740"/>
    </row>
    <row r="24" spans="1:28" s="468" customFormat="1" ht="19.25" customHeight="1">
      <c r="A24" s="540"/>
      <c r="B24" s="686"/>
      <c r="C24" s="324" t="str">
        <f>IF(D24="","",VLOOKUP(B24,Data!$B$5:$L$502,2,FALSE))</f>
        <v/>
      </c>
      <c r="D24" s="485"/>
      <c r="E24" s="312"/>
      <c r="F24" s="325" t="str">
        <f>IF(D24="","",VLOOKUP(B24,Data!$B$5:$L$502,11,FALSE))</f>
        <v/>
      </c>
      <c r="G24" s="326" t="str">
        <f t="shared" si="0"/>
        <v>-</v>
      </c>
      <c r="H24" s="327" t="str">
        <f>IF(D24="","",VLOOKUP(B24,Data!$B$5:$D$502,3,FALSE))</f>
        <v/>
      </c>
      <c r="I24" s="327" t="str">
        <f>IF(D24="","",VLOOKUP(B24,Data!$B$5:$M$502,12,FALSE))</f>
        <v/>
      </c>
      <c r="J24" s="356"/>
      <c r="K24" s="325" t="str">
        <f>IF(D24="","",VLOOKUP(B24,Data!$B$5:$E$502,4,FALSE)*D24)</f>
        <v/>
      </c>
      <c r="L24" s="325" t="str">
        <f>IF(D24="","",VLOOKUP(B24,Data!$B$5:$F$502,5,FALSE)*D24)</f>
        <v/>
      </c>
      <c r="M24" s="357"/>
      <c r="N24" s="358"/>
      <c r="O24" s="359"/>
      <c r="P24" s="360"/>
      <c r="Q24" s="359"/>
      <c r="R24" s="359"/>
      <c r="S24" s="360"/>
      <c r="T24" s="361"/>
      <c r="U24" s="360"/>
      <c r="V24" s="334" t="str">
        <f>IF(D24="","",VLOOKUP(B24,Data!$B$5:$J$502,9,FALSE)*D24)</f>
        <v/>
      </c>
      <c r="X24" s="740"/>
      <c r="Z24" s="386"/>
      <c r="AA24" s="386"/>
      <c r="AB24" s="740"/>
    </row>
    <row r="25" spans="1:28" s="468" customFormat="1" ht="19.25" customHeight="1">
      <c r="A25" s="540"/>
      <c r="B25" s="584"/>
      <c r="C25" s="324" t="str">
        <f>IF(D25="","",VLOOKUP(B25,Data!$B$5:$L$502,2,FALSE))</f>
        <v/>
      </c>
      <c r="D25" s="485"/>
      <c r="E25" s="312"/>
      <c r="F25" s="325" t="str">
        <f>IF(D25="","",VLOOKUP(B25,Data!$B$5:$L$502,11,FALSE))</f>
        <v/>
      </c>
      <c r="G25" s="326" t="str">
        <f t="shared" si="0"/>
        <v>-</v>
      </c>
      <c r="H25" s="327" t="str">
        <f>IF(D25="","",VLOOKUP(B25,Data!$B$5:$D$502,3,FALSE))</f>
        <v/>
      </c>
      <c r="I25" s="327" t="str">
        <f>IF(D25="","",VLOOKUP(B25,Data!$B$5:$M$502,12,FALSE))</f>
        <v/>
      </c>
      <c r="J25" s="356"/>
      <c r="K25" s="325" t="str">
        <f>IF(D25="","",VLOOKUP(B25,Data!$B$5:$E$502,4,FALSE)*D25)</f>
        <v/>
      </c>
      <c r="L25" s="325" t="str">
        <f>IF(D25="","",VLOOKUP(B25,Data!$B$5:$F$502,5,FALSE)*D25)</f>
        <v/>
      </c>
      <c r="M25" s="357"/>
      <c r="N25" s="358"/>
      <c r="O25" s="359"/>
      <c r="P25" s="360"/>
      <c r="Q25" s="359"/>
      <c r="R25" s="359"/>
      <c r="S25" s="360"/>
      <c r="T25" s="361"/>
      <c r="U25" s="360"/>
      <c r="V25" s="334" t="str">
        <f>IF(D25="","",VLOOKUP(B25,Data!$B$5:$J$502,9,FALSE)*D25)</f>
        <v/>
      </c>
      <c r="X25" s="740"/>
    </row>
    <row r="26" spans="1:28" s="468" customFormat="1" ht="19.25" customHeight="1">
      <c r="A26" s="540"/>
      <c r="B26" s="499"/>
      <c r="C26" s="324" t="str">
        <f>IF(D26="","",VLOOKUP(B26,Data!$B$5:$L$502,2,FALSE))</f>
        <v/>
      </c>
      <c r="D26" s="485"/>
      <c r="E26" s="525"/>
      <c r="F26" s="325" t="str">
        <f>IF(D26="","",VLOOKUP(B26,Data!$B$5:$L$502,11,FALSE))</f>
        <v/>
      </c>
      <c r="G26" s="326" t="str">
        <f t="shared" si="0"/>
        <v>-</v>
      </c>
      <c r="H26" s="327" t="str">
        <f>IF(D26="","",VLOOKUP(B26,Data!$B$5:$D$502,3,FALSE))</f>
        <v/>
      </c>
      <c r="I26" s="327" t="str">
        <f>IF(D26="","",VLOOKUP(B26,Data!$B$5:$M$502,12,FALSE))</f>
        <v/>
      </c>
      <c r="J26" s="356"/>
      <c r="K26" s="325" t="str">
        <f>IF(D26="","",VLOOKUP(B26,Data!$B$5:$E$502,4,FALSE)*D26)</f>
        <v/>
      </c>
      <c r="L26" s="325" t="str">
        <f>IF(D26="","",VLOOKUP(B26,Data!$B$5:$F$502,5,FALSE)*D26)</f>
        <v/>
      </c>
      <c r="M26" s="357"/>
      <c r="N26" s="358"/>
      <c r="O26" s="359"/>
      <c r="P26" s="360"/>
      <c r="Q26" s="359"/>
      <c r="R26" s="359"/>
      <c r="S26" s="360"/>
      <c r="T26" s="361"/>
      <c r="U26" s="360"/>
      <c r="V26" s="334" t="str">
        <f>IF(D26="","",VLOOKUP(B26,Data!$B$5:$J$502,9,FALSE)*D26)</f>
        <v/>
      </c>
      <c r="X26" s="740"/>
    </row>
    <row r="27" spans="1:28" s="440" customFormat="1" ht="17.5" customHeight="1">
      <c r="A27" s="540"/>
      <c r="B27" s="784" t="s">
        <v>1241</v>
      </c>
      <c r="C27" s="785"/>
      <c r="D27" s="510">
        <f>SUM(D17:D26)</f>
        <v>57</v>
      </c>
      <c r="E27" s="463"/>
      <c r="F27" s="351"/>
      <c r="G27" s="351">
        <f>SUM(G17:G26)</f>
        <v>156530.82</v>
      </c>
      <c r="H27" s="462"/>
      <c r="I27" s="462"/>
      <c r="J27" s="462"/>
      <c r="K27" s="351">
        <f>SUM(K17:K26)</f>
        <v>13397</v>
      </c>
      <c r="L27" s="351">
        <f>SUM(L17:L26)</f>
        <v>12080</v>
      </c>
      <c r="M27" s="351">
        <f>SUM(M18:M26)</f>
        <v>0</v>
      </c>
      <c r="N27" s="351" t="e">
        <f>SUM(#REF!)</f>
        <v>#REF!</v>
      </c>
      <c r="O27" s="351">
        <f>SUM(O18:O26)</f>
        <v>0</v>
      </c>
      <c r="P27" s="351">
        <f>SUM(P18:P26)</f>
        <v>0</v>
      </c>
      <c r="Q27" s="351" t="e">
        <f>SUM(#REF!)</f>
        <v>#REF!</v>
      </c>
      <c r="R27" s="351">
        <f>SUM(R18:R26)</f>
        <v>0</v>
      </c>
      <c r="S27" s="351">
        <f>SUM(S18:S26)</f>
        <v>0</v>
      </c>
      <c r="T27" s="351"/>
      <c r="U27" s="351">
        <f>SUM(U18:U26)</f>
        <v>0</v>
      </c>
      <c r="V27" s="354">
        <f>SUM(V17:V26)</f>
        <v>73.16</v>
      </c>
      <c r="X27" s="623"/>
    </row>
    <row r="28" spans="1:28" ht="16.5" customHeight="1">
      <c r="A28" s="540"/>
      <c r="B28" s="786"/>
      <c r="C28" s="787"/>
      <c r="D28" s="511"/>
      <c r="E28" s="412"/>
      <c r="F28" s="183" t="s">
        <v>821</v>
      </c>
      <c r="G28" s="180"/>
      <c r="H28" s="442"/>
      <c r="I28" s="442"/>
      <c r="J28" s="442"/>
      <c r="K28" s="184"/>
      <c r="L28" s="180"/>
      <c r="M28" s="414"/>
      <c r="N28" s="413"/>
      <c r="O28" s="413"/>
      <c r="P28" s="413"/>
      <c r="Q28" s="413"/>
      <c r="R28" s="413"/>
      <c r="S28" s="413"/>
      <c r="T28" s="414"/>
      <c r="U28" s="414"/>
      <c r="V28" s="182"/>
    </row>
    <row r="29" spans="1:28" ht="13">
      <c r="A29" s="393" t="s">
        <v>530</v>
      </c>
      <c r="B29" s="394"/>
      <c r="C29" s="444"/>
      <c r="D29" s="512" t="s">
        <v>538</v>
      </c>
      <c r="E29" s="407"/>
      <c r="F29" s="80" t="s">
        <v>83</v>
      </c>
      <c r="G29" s="84"/>
      <c r="H29" s="423" t="s">
        <v>84</v>
      </c>
      <c r="I29" s="446"/>
      <c r="J29" s="175" t="s">
        <v>85</v>
      </c>
      <c r="K29" s="175"/>
      <c r="L29" s="765" t="s">
        <v>86</v>
      </c>
      <c r="M29" s="766"/>
      <c r="N29" s="766"/>
      <c r="O29" s="766"/>
      <c r="P29" s="766"/>
      <c r="Q29" s="766"/>
      <c r="R29" s="766"/>
      <c r="S29" s="766"/>
      <c r="T29" s="766"/>
      <c r="U29" s="766"/>
      <c r="V29" s="767"/>
    </row>
    <row r="30" spans="1:28" ht="13">
      <c r="A30" s="400" t="s">
        <v>531</v>
      </c>
      <c r="C30" s="409"/>
      <c r="D30" s="501" t="s">
        <v>88</v>
      </c>
      <c r="F30" s="768"/>
      <c r="G30" s="769"/>
      <c r="H30" s="400" t="s">
        <v>89</v>
      </c>
      <c r="I30" s="447"/>
      <c r="J30" s="177" t="s">
        <v>90</v>
      </c>
      <c r="K30" s="177"/>
      <c r="L30" s="173"/>
      <c r="V30" s="178"/>
    </row>
    <row r="31" spans="1:28">
      <c r="A31" s="400" t="s">
        <v>532</v>
      </c>
      <c r="C31" s="401"/>
      <c r="F31" s="768"/>
      <c r="G31" s="769"/>
      <c r="H31" s="400"/>
      <c r="I31" s="447"/>
      <c r="J31" s="177" t="s">
        <v>94</v>
      </c>
      <c r="K31" s="177"/>
      <c r="L31" s="173"/>
      <c r="V31" s="178"/>
    </row>
    <row r="32" spans="1:28" ht="12" customHeight="1">
      <c r="A32" s="412"/>
      <c r="B32" s="413"/>
      <c r="C32" s="448"/>
      <c r="D32" s="501" t="s">
        <v>95</v>
      </c>
      <c r="F32" s="768"/>
      <c r="G32" s="769"/>
      <c r="H32" s="400" t="s">
        <v>96</v>
      </c>
      <c r="I32" s="447"/>
      <c r="J32" s="177"/>
      <c r="K32" s="177"/>
      <c r="L32" s="173"/>
      <c r="V32" s="178"/>
    </row>
    <row r="33" spans="1:28" ht="16.5">
      <c r="A33" s="393" t="s">
        <v>97</v>
      </c>
      <c r="B33" s="407"/>
      <c r="C33" s="395"/>
      <c r="D33" s="501" t="s">
        <v>98</v>
      </c>
      <c r="F33" s="88" t="s">
        <v>99</v>
      </c>
      <c r="G33" s="85"/>
      <c r="H33" s="400" t="s">
        <v>89</v>
      </c>
      <c r="I33" s="447"/>
      <c r="J33" s="177" t="s">
        <v>100</v>
      </c>
      <c r="K33" s="177"/>
      <c r="L33" s="173"/>
      <c r="V33" s="178"/>
      <c r="Y33" s="468"/>
      <c r="Z33" s="468"/>
      <c r="AA33" s="468"/>
      <c r="AB33" s="685"/>
    </row>
    <row r="34" spans="1:28" ht="14.25" customHeight="1">
      <c r="A34" s="400" t="s">
        <v>546</v>
      </c>
      <c r="C34" s="401"/>
      <c r="D34" s="501" t="s">
        <v>101</v>
      </c>
      <c r="F34" s="89"/>
      <c r="G34" s="187"/>
      <c r="H34" s="400" t="s">
        <v>102</v>
      </c>
      <c r="I34" s="447"/>
      <c r="J34" s="177" t="s">
        <v>533</v>
      </c>
      <c r="K34" s="177"/>
      <c r="L34" s="770" t="s">
        <v>104</v>
      </c>
      <c r="M34" s="771"/>
      <c r="N34" s="771"/>
      <c r="O34" s="771"/>
      <c r="P34" s="771"/>
      <c r="Q34" s="771"/>
      <c r="R34" s="771"/>
      <c r="S34" s="771"/>
      <c r="T34" s="771"/>
      <c r="U34" s="771"/>
      <c r="V34" s="772"/>
      <c r="Y34" s="468"/>
      <c r="Z34" s="468"/>
      <c r="AA34" s="468"/>
      <c r="AB34" s="685"/>
    </row>
    <row r="35" spans="1:28" ht="16.25" customHeight="1">
      <c r="A35" s="412"/>
      <c r="B35" s="413"/>
      <c r="C35" s="414"/>
      <c r="D35" s="513"/>
      <c r="E35" s="413"/>
      <c r="F35" s="778" t="s">
        <v>1236</v>
      </c>
      <c r="G35" s="779"/>
      <c r="H35" s="778" t="s">
        <v>1239</v>
      </c>
      <c r="I35" s="779"/>
      <c r="J35" s="181" t="s">
        <v>105</v>
      </c>
      <c r="K35" s="181"/>
      <c r="L35" s="762" t="s">
        <v>106</v>
      </c>
      <c r="M35" s="763"/>
      <c r="N35" s="763"/>
      <c r="O35" s="763"/>
      <c r="P35" s="763"/>
      <c r="Q35" s="763"/>
      <c r="R35" s="763"/>
      <c r="S35" s="763"/>
      <c r="T35" s="763"/>
      <c r="U35" s="763"/>
      <c r="V35" s="764"/>
      <c r="Y35" s="468"/>
      <c r="Z35" s="468"/>
      <c r="AA35" s="468"/>
      <c r="AB35" s="685"/>
    </row>
    <row r="36" spans="1:28" ht="18" customHeight="1">
      <c r="Y36" s="468"/>
      <c r="Z36" s="468"/>
      <c r="AA36" s="468"/>
      <c r="AB36" s="685"/>
    </row>
    <row r="37" spans="1:28" ht="18" customHeight="1">
      <c r="Y37" s="468"/>
      <c r="Z37" s="468"/>
      <c r="AA37" s="468"/>
      <c r="AB37" s="685"/>
    </row>
    <row r="38" spans="1:28" ht="18" customHeight="1">
      <c r="Y38" s="468"/>
      <c r="Z38" s="468"/>
      <c r="AA38" s="468"/>
      <c r="AB38" s="685"/>
    </row>
    <row r="39" spans="1:28" ht="18.5" customHeight="1">
      <c r="Y39" s="440"/>
      <c r="Z39" s="440"/>
      <c r="AB39" s="386"/>
    </row>
    <row r="40" spans="1:28" s="460" customFormat="1" ht="17.25" customHeight="1">
      <c r="A40" s="203" t="s">
        <v>942</v>
      </c>
      <c r="B40" s="169"/>
      <c r="C40" s="203" t="s">
        <v>597</v>
      </c>
      <c r="D40" s="500"/>
      <c r="E40" s="168"/>
      <c r="F40" s="203" t="s">
        <v>936</v>
      </c>
      <c r="G40" s="169"/>
      <c r="H40" s="203" t="s">
        <v>597</v>
      </c>
      <c r="K40" s="225"/>
      <c r="L40" s="225"/>
      <c r="V40" s="226"/>
      <c r="X40" s="624"/>
    </row>
    <row r="41" spans="1:28" s="460" customFormat="1" ht="17.25" customHeight="1">
      <c r="A41" s="203" t="s">
        <v>943</v>
      </c>
      <c r="B41" s="169"/>
      <c r="C41" s="203" t="s">
        <v>947</v>
      </c>
      <c r="D41" s="500"/>
      <c r="E41" s="168"/>
      <c r="F41" s="203" t="s">
        <v>937</v>
      </c>
      <c r="G41" s="169"/>
      <c r="H41" s="203" t="s">
        <v>947</v>
      </c>
      <c r="K41" s="225"/>
      <c r="L41" s="225"/>
      <c r="V41" s="226"/>
      <c r="X41" s="624"/>
    </row>
    <row r="42" spans="1:28" s="460" customFormat="1" ht="17.25" customHeight="1">
      <c r="A42" s="203" t="s">
        <v>944</v>
      </c>
      <c r="B42" s="169"/>
      <c r="C42" s="203" t="s">
        <v>947</v>
      </c>
      <c r="D42" s="500"/>
      <c r="E42" s="168"/>
      <c r="F42" s="203" t="s">
        <v>938</v>
      </c>
      <c r="G42" s="169"/>
      <c r="H42" s="203" t="s">
        <v>597</v>
      </c>
      <c r="K42" s="225"/>
      <c r="L42" s="225"/>
      <c r="V42" s="226"/>
      <c r="X42" s="624"/>
    </row>
    <row r="43" spans="1:28" s="460" customFormat="1" ht="17.25" customHeight="1">
      <c r="A43" s="203" t="s">
        <v>945</v>
      </c>
      <c r="B43" s="169"/>
      <c r="C43" s="203" t="s">
        <v>597</v>
      </c>
      <c r="D43" s="500"/>
      <c r="E43" s="168"/>
      <c r="F43" s="203" t="s">
        <v>939</v>
      </c>
      <c r="G43" s="169"/>
      <c r="H43" s="203" t="s">
        <v>597</v>
      </c>
      <c r="K43" s="225"/>
      <c r="L43" s="225"/>
      <c r="V43" s="226"/>
      <c r="X43" s="624"/>
      <c r="AB43" s="624"/>
    </row>
    <row r="44" spans="1:28" s="460" customFormat="1" ht="17.25" customHeight="1">
      <c r="A44" s="203" t="s">
        <v>946</v>
      </c>
      <c r="B44" s="169"/>
      <c r="C44" s="203" t="s">
        <v>597</v>
      </c>
      <c r="D44" s="500"/>
      <c r="E44" s="168"/>
      <c r="F44" s="203" t="s">
        <v>941</v>
      </c>
      <c r="G44" s="169"/>
      <c r="H44" s="203" t="s">
        <v>597</v>
      </c>
      <c r="K44" s="225"/>
      <c r="L44" s="225"/>
      <c r="V44" s="226"/>
      <c r="X44" s="624"/>
      <c r="AB44" s="624"/>
    </row>
    <row r="45" spans="1:28" ht="20">
      <c r="A45" s="168"/>
      <c r="B45" s="168"/>
      <c r="C45" s="168"/>
      <c r="D45" s="500"/>
      <c r="E45" s="168"/>
      <c r="F45" s="203" t="s">
        <v>940</v>
      </c>
      <c r="H45" s="203" t="s">
        <v>597</v>
      </c>
      <c r="Y45" s="460"/>
      <c r="Z45" s="460"/>
      <c r="AA45" s="460"/>
    </row>
    <row r="46" spans="1:28" ht="20">
      <c r="A46" s="459"/>
      <c r="B46" s="435"/>
      <c r="C46" s="167"/>
      <c r="D46" s="514"/>
      <c r="X46" s="386"/>
      <c r="Y46" s="460"/>
      <c r="Z46" s="460"/>
      <c r="AA46" s="460"/>
      <c r="AB46" s="685"/>
    </row>
    <row r="47" spans="1:28" ht="20">
      <c r="A47" s="450"/>
      <c r="B47" s="435"/>
      <c r="C47" s="167"/>
      <c r="D47" s="514"/>
      <c r="X47" s="386"/>
      <c r="Y47" s="460"/>
      <c r="Z47" s="460"/>
      <c r="AA47" s="460"/>
      <c r="AB47" s="685"/>
    </row>
    <row r="48" spans="1:28" ht="20">
      <c r="A48" s="452"/>
      <c r="B48" s="435"/>
      <c r="C48" s="167"/>
      <c r="D48" s="514"/>
      <c r="X48" s="386"/>
      <c r="Y48" s="460"/>
      <c r="Z48" s="460"/>
      <c r="AA48" s="460"/>
      <c r="AB48" s="685"/>
    </row>
    <row r="49" spans="1:28" ht="20">
      <c r="A49" s="452"/>
      <c r="B49" s="435"/>
      <c r="C49" s="167"/>
      <c r="D49" s="514"/>
      <c r="X49" s="386"/>
      <c r="Y49" s="460"/>
      <c r="Z49" s="460"/>
      <c r="AA49" s="460"/>
      <c r="AB49" s="685"/>
    </row>
    <row r="50" spans="1:28" ht="20">
      <c r="A50" s="452"/>
      <c r="B50" s="435"/>
      <c r="C50" s="167"/>
      <c r="D50" s="514"/>
      <c r="X50" s="386"/>
      <c r="Y50" s="460"/>
      <c r="Z50" s="460"/>
      <c r="AA50" s="460"/>
      <c r="AB50" s="685"/>
    </row>
    <row r="51" spans="1:28" ht="20">
      <c r="A51" s="452"/>
      <c r="B51" s="435"/>
      <c r="C51" s="167"/>
      <c r="D51" s="514"/>
      <c r="X51" s="386"/>
      <c r="Y51" s="460"/>
      <c r="Z51" s="460"/>
      <c r="AA51" s="460"/>
      <c r="AB51" s="685"/>
    </row>
    <row r="52" spans="1:28" ht="20">
      <c r="A52" s="452"/>
      <c r="B52" s="435"/>
      <c r="C52" s="167"/>
      <c r="D52" s="514"/>
      <c r="X52" s="386"/>
      <c r="Y52" s="460"/>
      <c r="Z52" s="460"/>
      <c r="AA52" s="460"/>
      <c r="AB52" s="685"/>
    </row>
    <row r="53" spans="1:28" ht="20">
      <c r="A53" s="435"/>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52"/>
      <c r="B59" s="435"/>
      <c r="C59" s="167"/>
      <c r="D59" s="514"/>
      <c r="X59" s="386"/>
      <c r="Y59" s="460"/>
      <c r="Z59" s="460"/>
      <c r="AA59" s="460"/>
      <c r="AB59" s="685"/>
    </row>
    <row r="60" spans="1:28" s="740" customFormat="1" ht="20">
      <c r="A60" s="452"/>
      <c r="B60" s="435"/>
      <c r="C60" s="167"/>
      <c r="D60" s="514"/>
      <c r="E60" s="386"/>
      <c r="F60" s="169"/>
      <c r="G60" s="169"/>
      <c r="H60" s="386"/>
      <c r="I60" s="386"/>
      <c r="J60" s="386"/>
      <c r="K60" s="169"/>
      <c r="L60" s="169"/>
      <c r="M60" s="386"/>
      <c r="N60" s="386"/>
      <c r="O60" s="386"/>
      <c r="P60" s="386"/>
      <c r="Q60" s="386"/>
      <c r="R60" s="386"/>
      <c r="S60" s="386"/>
      <c r="T60" s="386"/>
      <c r="U60" s="386"/>
      <c r="V60" s="170"/>
      <c r="W60" s="386"/>
      <c r="X60" s="386"/>
      <c r="Y60" s="460"/>
      <c r="Z60" s="460"/>
      <c r="AA60" s="460"/>
    </row>
    <row r="61" spans="1:28" s="740" customFormat="1" ht="20">
      <c r="A61" s="452"/>
      <c r="B61" s="435"/>
      <c r="C61" s="167"/>
      <c r="D61" s="514"/>
      <c r="E61" s="386"/>
      <c r="F61" s="169"/>
      <c r="G61" s="169"/>
      <c r="H61" s="386"/>
      <c r="I61" s="386"/>
      <c r="J61" s="386"/>
      <c r="K61" s="169"/>
      <c r="L61" s="169"/>
      <c r="M61" s="386"/>
      <c r="N61" s="386"/>
      <c r="O61" s="386"/>
      <c r="P61" s="386"/>
      <c r="Q61" s="386"/>
      <c r="R61" s="386"/>
      <c r="S61" s="386"/>
      <c r="T61" s="386"/>
      <c r="U61" s="386"/>
      <c r="V61" s="170"/>
      <c r="W61" s="386"/>
      <c r="X61" s="386"/>
      <c r="Y61" s="460"/>
      <c r="Z61" s="460"/>
      <c r="AA61" s="460"/>
    </row>
    <row r="62" spans="1:28" s="740" customFormat="1" ht="20">
      <c r="A62" s="452"/>
      <c r="B62" s="435"/>
      <c r="C62" s="167"/>
      <c r="D62" s="514"/>
      <c r="E62" s="386"/>
      <c r="F62" s="169"/>
      <c r="G62" s="169"/>
      <c r="H62" s="386"/>
      <c r="I62" s="386"/>
      <c r="J62" s="386"/>
      <c r="K62" s="169"/>
      <c r="L62" s="169"/>
      <c r="M62" s="386"/>
      <c r="N62" s="386"/>
      <c r="O62" s="386"/>
      <c r="P62" s="386"/>
      <c r="Q62" s="386"/>
      <c r="R62" s="386"/>
      <c r="S62" s="386"/>
      <c r="T62" s="386"/>
      <c r="U62" s="386"/>
      <c r="V62" s="170"/>
      <c r="W62" s="386"/>
      <c r="X62" s="386"/>
      <c r="Y62" s="460"/>
      <c r="Z62" s="460"/>
      <c r="AA62" s="460"/>
    </row>
    <row r="63" spans="1:28" s="740" customFormat="1" ht="14">
      <c r="A63" s="452"/>
      <c r="B63" s="435"/>
      <c r="C63" s="167"/>
      <c r="D63" s="514"/>
      <c r="E63" s="386"/>
      <c r="F63" s="169"/>
      <c r="G63" s="169"/>
      <c r="H63" s="386"/>
      <c r="I63" s="386"/>
      <c r="J63" s="386"/>
      <c r="K63" s="169"/>
      <c r="L63" s="169"/>
      <c r="M63" s="386"/>
      <c r="N63" s="386"/>
      <c r="O63" s="386"/>
      <c r="P63" s="386"/>
      <c r="Q63" s="386"/>
      <c r="R63" s="386"/>
      <c r="S63" s="386"/>
      <c r="T63" s="386"/>
      <c r="U63" s="386"/>
      <c r="V63" s="170"/>
      <c r="W63" s="386"/>
      <c r="X63" s="386"/>
      <c r="Y63" s="386"/>
      <c r="Z63" s="386"/>
      <c r="AA63" s="386"/>
    </row>
    <row r="64" spans="1:28" s="740" customFormat="1" ht="14">
      <c r="A64" s="452"/>
      <c r="B64" s="435"/>
      <c r="C64" s="167"/>
      <c r="D64" s="514"/>
      <c r="E64" s="386"/>
      <c r="F64" s="169"/>
      <c r="G64" s="169"/>
      <c r="H64" s="386"/>
      <c r="I64" s="386"/>
      <c r="J64" s="386"/>
      <c r="K64" s="169"/>
      <c r="L64" s="169"/>
      <c r="M64" s="386"/>
      <c r="N64" s="386"/>
      <c r="O64" s="386"/>
      <c r="P64" s="386"/>
      <c r="Q64" s="386"/>
      <c r="R64" s="386"/>
      <c r="S64" s="386"/>
      <c r="T64" s="386"/>
      <c r="U64" s="386"/>
      <c r="V64" s="170"/>
      <c r="W64" s="386"/>
      <c r="X64" s="386"/>
      <c r="Y64" s="386"/>
      <c r="Z64" s="386"/>
      <c r="AA64" s="386"/>
    </row>
    <row r="65" spans="1:27" s="740" customFormat="1" ht="14">
      <c r="A65" s="452"/>
      <c r="B65" s="435"/>
      <c r="C65" s="167"/>
      <c r="D65" s="514"/>
      <c r="E65" s="386"/>
      <c r="F65" s="169"/>
      <c r="G65" s="169"/>
      <c r="H65" s="386"/>
      <c r="I65" s="386"/>
      <c r="J65" s="386"/>
      <c r="K65" s="169"/>
      <c r="L65" s="169"/>
      <c r="M65" s="386"/>
      <c r="N65" s="386"/>
      <c r="O65" s="386"/>
      <c r="P65" s="386"/>
      <c r="Q65" s="386"/>
      <c r="R65" s="386"/>
      <c r="S65" s="386"/>
      <c r="T65" s="386"/>
      <c r="U65" s="386"/>
      <c r="V65" s="170"/>
      <c r="W65" s="386"/>
      <c r="X65" s="386"/>
      <c r="Y65" s="386"/>
      <c r="Z65" s="386"/>
      <c r="AA65" s="386"/>
    </row>
    <row r="66" spans="1:27" s="740" customFormat="1" ht="14">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386"/>
      <c r="Z66" s="386"/>
      <c r="AA66" s="386"/>
    </row>
    <row r="67" spans="1:27" s="740" customFormat="1" ht="14">
      <c r="A67" s="435"/>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386"/>
      <c r="Z67" s="386"/>
      <c r="AA67" s="386"/>
    </row>
    <row r="68" spans="1:27" s="740" customFormat="1" ht="14">
      <c r="A68" s="386"/>
      <c r="B68" s="435"/>
      <c r="C68" s="167"/>
      <c r="D68" s="514"/>
      <c r="E68" s="386"/>
      <c r="F68" s="169"/>
      <c r="G68" s="169"/>
      <c r="H68" s="386"/>
      <c r="I68" s="386"/>
      <c r="J68" s="386"/>
      <c r="K68" s="169"/>
      <c r="L68" s="169"/>
      <c r="M68" s="386"/>
      <c r="N68" s="386"/>
      <c r="O68" s="386"/>
      <c r="P68" s="386"/>
      <c r="Q68" s="386"/>
      <c r="R68" s="386"/>
      <c r="S68" s="386"/>
      <c r="T68" s="386"/>
      <c r="U68" s="386"/>
      <c r="V68" s="170"/>
      <c r="W68" s="386"/>
      <c r="X68" s="632"/>
      <c r="Y68" s="386"/>
      <c r="Z68" s="386"/>
      <c r="AA68" s="386"/>
    </row>
    <row r="69" spans="1:27" s="740" customFormat="1" ht="14">
      <c r="A69" s="386"/>
      <c r="B69" s="435"/>
      <c r="C69" s="167"/>
      <c r="D69" s="514"/>
      <c r="E69" s="386"/>
      <c r="F69" s="169"/>
      <c r="G69" s="169"/>
      <c r="H69" s="386"/>
      <c r="I69" s="386"/>
      <c r="J69" s="386"/>
      <c r="K69" s="169"/>
      <c r="L69" s="169"/>
      <c r="M69" s="386"/>
      <c r="N69" s="386"/>
      <c r="O69" s="386"/>
      <c r="P69" s="386"/>
      <c r="Q69" s="386"/>
      <c r="R69" s="386"/>
      <c r="S69" s="386"/>
      <c r="T69" s="386"/>
      <c r="U69" s="386"/>
      <c r="V69" s="170"/>
      <c r="W69" s="386"/>
      <c r="Y69" s="386"/>
      <c r="Z69" s="386"/>
      <c r="AA69" s="386"/>
    </row>
    <row r="70" spans="1:27" s="740" customFormat="1" ht="14">
      <c r="A70" s="386"/>
      <c r="B70" s="435"/>
      <c r="C70" s="167"/>
      <c r="D70" s="514"/>
      <c r="E70" s="386"/>
      <c r="F70" s="169"/>
      <c r="G70" s="169"/>
      <c r="H70" s="386"/>
      <c r="I70" s="386"/>
      <c r="J70" s="386"/>
      <c r="K70" s="169"/>
      <c r="L70" s="169"/>
      <c r="M70" s="386"/>
      <c r="N70" s="386"/>
      <c r="O70" s="386"/>
      <c r="P70" s="386"/>
      <c r="Q70" s="386"/>
      <c r="R70" s="386"/>
      <c r="S70" s="386"/>
      <c r="T70" s="386"/>
      <c r="U70" s="386"/>
      <c r="V70" s="170"/>
      <c r="W70" s="386"/>
      <c r="Y70" s="386"/>
      <c r="Z70" s="386"/>
      <c r="AA70" s="386"/>
    </row>
    <row r="71" spans="1:27" s="740" customFormat="1" ht="14">
      <c r="A71" s="386"/>
      <c r="B71" s="435"/>
      <c r="C71" s="167"/>
      <c r="D71" s="514"/>
      <c r="E71" s="386"/>
      <c r="F71" s="169"/>
      <c r="G71" s="169"/>
      <c r="H71" s="386"/>
      <c r="I71" s="386"/>
      <c r="J71" s="386"/>
      <c r="K71" s="169"/>
      <c r="L71" s="169"/>
      <c r="M71" s="386"/>
      <c r="N71" s="386"/>
      <c r="O71" s="386"/>
      <c r="P71" s="386"/>
      <c r="Q71" s="386"/>
      <c r="R71" s="386"/>
      <c r="S71" s="386"/>
      <c r="T71" s="386"/>
      <c r="U71" s="386"/>
      <c r="V71" s="170"/>
      <c r="W71" s="386"/>
      <c r="Y71" s="386"/>
      <c r="Z71" s="386"/>
      <c r="AA71" s="386"/>
    </row>
    <row r="72" spans="1:27" s="740" customFormat="1" ht="14">
      <c r="A72" s="386"/>
      <c r="B72" s="435"/>
      <c r="C72" s="167"/>
      <c r="D72" s="514"/>
      <c r="E72" s="386"/>
      <c r="F72" s="169"/>
      <c r="G72" s="169"/>
      <c r="H72" s="386"/>
      <c r="I72" s="386"/>
      <c r="J72" s="386"/>
      <c r="K72" s="169"/>
      <c r="L72" s="169"/>
      <c r="M72" s="386"/>
      <c r="N72" s="386"/>
      <c r="O72" s="386"/>
      <c r="P72" s="386"/>
      <c r="Q72" s="386"/>
      <c r="R72" s="386"/>
      <c r="S72" s="386"/>
      <c r="T72" s="386"/>
      <c r="U72" s="386"/>
      <c r="V72" s="170"/>
      <c r="W72" s="386"/>
      <c r="Y72" s="386"/>
      <c r="Z72" s="386"/>
      <c r="AA72" s="386"/>
    </row>
    <row r="73" spans="1:27" s="740" customFormat="1" ht="14">
      <c r="A73" s="386"/>
      <c r="B73" s="435"/>
      <c r="C73" s="167"/>
      <c r="D73" s="514"/>
      <c r="E73" s="386"/>
      <c r="F73" s="169"/>
      <c r="G73" s="169"/>
      <c r="H73" s="386"/>
      <c r="I73" s="386"/>
      <c r="J73" s="386"/>
      <c r="K73" s="169"/>
      <c r="L73" s="169"/>
      <c r="M73" s="386"/>
      <c r="N73" s="386"/>
      <c r="O73" s="386"/>
      <c r="P73" s="386"/>
      <c r="Q73" s="386"/>
      <c r="R73" s="386"/>
      <c r="S73" s="386"/>
      <c r="T73" s="386"/>
      <c r="U73" s="386"/>
      <c r="V73" s="170"/>
      <c r="W73" s="386"/>
      <c r="Y73" s="386"/>
      <c r="Z73" s="386"/>
      <c r="AA73" s="386"/>
    </row>
    <row r="74" spans="1:27" s="740"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Y74" s="386"/>
      <c r="Z74" s="386"/>
      <c r="AA74" s="386"/>
    </row>
    <row r="75" spans="1:27" s="740"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7" s="740"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7" s="740"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7" s="740"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7" s="740"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sheetData>
  <mergeCells count="9">
    <mergeCell ref="F35:G35"/>
    <mergeCell ref="H35:I35"/>
    <mergeCell ref="L35:V35"/>
    <mergeCell ref="B27:C28"/>
    <mergeCell ref="L29:V29"/>
    <mergeCell ref="F30:G30"/>
    <mergeCell ref="F31:G31"/>
    <mergeCell ref="F32:G32"/>
    <mergeCell ref="L34:V34"/>
  </mergeCells>
  <printOptions horizontalCentered="1"/>
  <pageMargins left="0.19685039370078741" right="0" top="0.15748031496062992" bottom="0.15748031496062992" header="0.11811023622047245" footer="0.15748031496062992"/>
  <pageSetup paperSize="9" scale="66" firstPageNumber="4294963191" fitToHeight="2" orientation="landscape" r:id="rId1"/>
  <headerFooter alignWithMargins="0">
    <oddHeader>&amp;R&amp;"Calibri"&amp;10&amp;K000000 Confidential&amp;1#_x000D_</oddHeader>
  </headerFooter>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03B40-735C-43C7-B413-D89184730F12}">
  <sheetPr>
    <pageSetUpPr fitToPage="1"/>
  </sheetPr>
  <dimension ref="A1:AB85"/>
  <sheetViews>
    <sheetView tabSelected="1" topLeftCell="A15" zoomScale="85" zoomScaleNormal="85" zoomScaleSheetLayoutView="115" workbookViewId="0">
      <selection activeCell="F28" sqref="F28"/>
    </sheetView>
  </sheetViews>
  <sheetFormatPr defaultColWidth="9.1796875" defaultRowHeight="12.5"/>
  <cols>
    <col min="1" max="1" width="5.6328125" style="386" customWidth="1"/>
    <col min="2" max="2" width="37.54296875" style="386" customWidth="1"/>
    <col min="3" max="3" width="13.81640625" style="386" bestFit="1" customWidth="1"/>
    <col min="4" max="4" width="8.453125" style="501" customWidth="1"/>
    <col min="5" max="5" width="14" style="386" customWidth="1"/>
    <col min="6" max="6" width="15.54296875" style="169" customWidth="1"/>
    <col min="7" max="7" width="19.08984375" style="169" customWidth="1"/>
    <col min="8" max="8" width="7.453125" style="386" customWidth="1"/>
    <col min="9" max="9" width="12.7265625" style="386" customWidth="1"/>
    <col min="10" max="10" width="17.08984375" style="386" customWidth="1"/>
    <col min="11" max="11" width="16.54296875" style="169" customWidth="1"/>
    <col min="12" max="12" width="16.453125" style="169" customWidth="1"/>
    <col min="13" max="13" width="0.1796875" style="386" customWidth="1"/>
    <col min="14" max="14" width="1.453125" style="386" customWidth="1"/>
    <col min="15" max="15" width="2.54296875" style="386" customWidth="1"/>
    <col min="16" max="16" width="4.81640625" style="386" customWidth="1"/>
    <col min="17" max="17" width="3.54296875" style="386" customWidth="1"/>
    <col min="18" max="18" width="0.54296875" style="386" customWidth="1"/>
    <col min="19" max="19" width="5.81640625" style="386" customWidth="1"/>
    <col min="20" max="20" width="2.81640625" style="386" customWidth="1"/>
    <col min="21" max="21" width="0.1796875" style="386" customWidth="1"/>
    <col min="22" max="22" width="14.26953125" style="170" customWidth="1"/>
    <col min="23" max="23" width="9.1796875" style="386" customWidth="1"/>
    <col min="24" max="24" width="10.26953125" style="742" customWidth="1"/>
    <col min="25" max="25" width="8.90625" style="386" customWidth="1"/>
    <col min="26" max="26" width="11.6328125" style="386" bestFit="1" customWidth="1"/>
    <col min="27" max="27" width="42" style="386" bestFit="1" customWidth="1"/>
    <col min="28" max="28" width="7.90625" style="742" customWidth="1"/>
    <col min="29" max="16384" width="9.1796875" style="386"/>
  </cols>
  <sheetData>
    <row r="1" spans="1:22">
      <c r="A1" s="385"/>
      <c r="B1" s="385"/>
    </row>
    <row r="2" spans="1:22" ht="14">
      <c r="L2" s="202"/>
      <c r="Q2" s="388"/>
      <c r="R2" s="388"/>
      <c r="S2" s="388"/>
      <c r="T2" s="388"/>
    </row>
    <row r="3" spans="1:22" ht="20">
      <c r="A3" s="389" t="s">
        <v>42</v>
      </c>
      <c r="B3" s="389"/>
      <c r="C3" s="389"/>
      <c r="D3" s="502"/>
      <c r="E3" s="389"/>
      <c r="F3" s="66"/>
      <c r="G3" s="66"/>
      <c r="H3" s="389"/>
      <c r="I3" s="389"/>
      <c r="J3" s="389"/>
      <c r="K3" s="66"/>
      <c r="L3" s="66" t="s">
        <v>12</v>
      </c>
      <c r="M3" s="389"/>
      <c r="N3" s="389"/>
      <c r="O3" s="389"/>
      <c r="P3" s="389"/>
      <c r="Q3" s="389"/>
      <c r="R3" s="389"/>
      <c r="S3" s="389"/>
      <c r="T3" s="389"/>
      <c r="U3" s="389"/>
      <c r="V3" s="7"/>
    </row>
    <row r="4" spans="1:22" ht="3.75" customHeight="1"/>
    <row r="5" spans="1:22">
      <c r="A5" s="386" t="s">
        <v>506</v>
      </c>
      <c r="H5" s="391" t="s">
        <v>44</v>
      </c>
      <c r="I5" s="392">
        <f ca="1">TODAY()</f>
        <v>44827</v>
      </c>
      <c r="J5" s="392"/>
      <c r="K5" s="171"/>
      <c r="L5" s="172"/>
      <c r="M5" s="391"/>
      <c r="N5" s="391"/>
      <c r="O5" s="391"/>
      <c r="P5" s="391"/>
      <c r="Q5" s="391"/>
      <c r="R5" s="391"/>
      <c r="S5" s="391"/>
      <c r="T5" s="391"/>
      <c r="U5" s="391"/>
    </row>
    <row r="6" spans="1:22" ht="13">
      <c r="A6" s="393" t="s">
        <v>45</v>
      </c>
      <c r="B6" s="394"/>
      <c r="C6" s="395"/>
      <c r="D6" s="503"/>
      <c r="E6" s="394"/>
      <c r="F6" s="80" t="s">
        <v>46</v>
      </c>
      <c r="G6" s="73"/>
      <c r="H6" s="397" t="s">
        <v>47</v>
      </c>
      <c r="I6" s="398"/>
      <c r="J6" s="399"/>
      <c r="K6" s="80" t="s">
        <v>48</v>
      </c>
      <c r="L6" s="73"/>
      <c r="M6" s="399"/>
      <c r="N6" s="399"/>
      <c r="O6" s="393"/>
      <c r="P6" s="399"/>
      <c r="Q6" s="399"/>
      <c r="R6" s="399"/>
      <c r="S6" s="399"/>
      <c r="T6" s="394"/>
      <c r="U6" s="394"/>
      <c r="V6" s="162"/>
    </row>
    <row r="7" spans="1:22" ht="13">
      <c r="A7" s="400" t="s">
        <v>541</v>
      </c>
      <c r="C7" s="401"/>
      <c r="D7" s="504" t="s">
        <v>49</v>
      </c>
      <c r="E7" s="403"/>
      <c r="F7" s="81" t="s">
        <v>50</v>
      </c>
      <c r="G7" s="67"/>
      <c r="H7" s="404" t="s">
        <v>51</v>
      </c>
      <c r="I7" s="405"/>
      <c r="J7" s="403"/>
      <c r="K7" s="81" t="s">
        <v>52</v>
      </c>
      <c r="L7" s="67"/>
      <c r="M7" s="403"/>
      <c r="N7" s="403"/>
      <c r="O7" s="404" t="s">
        <v>53</v>
      </c>
      <c r="P7" s="403"/>
      <c r="Q7" s="403"/>
      <c r="R7" s="403"/>
      <c r="S7" s="403"/>
      <c r="T7" s="403"/>
      <c r="U7" s="403"/>
      <c r="V7" s="25"/>
    </row>
    <row r="8" spans="1:22">
      <c r="A8" s="400" t="s">
        <v>542</v>
      </c>
      <c r="C8" s="401"/>
      <c r="D8" s="505"/>
      <c r="F8" s="173"/>
      <c r="G8" s="174"/>
      <c r="H8" s="400"/>
      <c r="J8" s="395"/>
      <c r="K8" s="173"/>
      <c r="L8" s="175"/>
      <c r="N8" s="395"/>
      <c r="T8" s="407"/>
      <c r="U8" s="407"/>
      <c r="V8" s="176"/>
    </row>
    <row r="9" spans="1:22">
      <c r="A9" s="400" t="s">
        <v>543</v>
      </c>
      <c r="C9" s="401"/>
      <c r="D9" s="505" t="s">
        <v>54</v>
      </c>
      <c r="F9" s="173" t="s">
        <v>363</v>
      </c>
      <c r="G9" s="174"/>
      <c r="H9" s="400" t="s">
        <v>364</v>
      </c>
      <c r="J9" s="401"/>
      <c r="K9" s="173" t="s">
        <v>57</v>
      </c>
      <c r="L9" s="177"/>
      <c r="N9" s="401"/>
      <c r="O9" s="386" t="s">
        <v>58</v>
      </c>
      <c r="V9" s="178" t="s">
        <v>12</v>
      </c>
    </row>
    <row r="10" spans="1:22" ht="13">
      <c r="A10" s="400" t="s">
        <v>544</v>
      </c>
      <c r="C10" s="409" t="s">
        <v>545</v>
      </c>
      <c r="D10" s="505" t="s">
        <v>59</v>
      </c>
      <c r="F10" s="173"/>
      <c r="G10" s="174"/>
      <c r="H10" s="741"/>
      <c r="I10" s="742"/>
      <c r="J10" s="408"/>
      <c r="K10" s="173"/>
      <c r="L10" s="177"/>
      <c r="N10" s="401"/>
      <c r="V10" s="178"/>
    </row>
    <row r="11" spans="1:22" ht="13">
      <c r="A11" s="400" t="s">
        <v>535</v>
      </c>
      <c r="C11" s="401"/>
      <c r="D11" s="506"/>
      <c r="E11" s="411"/>
      <c r="F11" s="173" t="s">
        <v>37</v>
      </c>
      <c r="G11" s="174"/>
      <c r="H11" s="400" t="s">
        <v>268</v>
      </c>
      <c r="J11" s="401"/>
      <c r="K11" s="173" t="s">
        <v>507</v>
      </c>
      <c r="L11" s="177"/>
      <c r="N11" s="401"/>
      <c r="O11" s="386" t="s">
        <v>362</v>
      </c>
      <c r="V11" s="178"/>
    </row>
    <row r="12" spans="1:22">
      <c r="A12" s="412" t="s">
        <v>64</v>
      </c>
      <c r="C12" s="401"/>
      <c r="D12" s="505" t="s">
        <v>65</v>
      </c>
      <c r="F12" s="173"/>
      <c r="G12" s="174"/>
      <c r="H12" s="400"/>
      <c r="J12" s="401"/>
      <c r="K12" s="173"/>
      <c r="L12" s="177"/>
      <c r="N12" s="401"/>
      <c r="V12" s="178"/>
    </row>
    <row r="13" spans="1:22">
      <c r="A13" s="412"/>
      <c r="B13" s="413"/>
      <c r="C13" s="414"/>
      <c r="D13" s="505" t="s">
        <v>66</v>
      </c>
      <c r="F13" s="179"/>
      <c r="G13" s="180"/>
      <c r="H13" s="412"/>
      <c r="I13" s="413"/>
      <c r="J13" s="414"/>
      <c r="K13" s="179"/>
      <c r="L13" s="181"/>
      <c r="M13" s="413"/>
      <c r="N13" s="414"/>
      <c r="P13" s="413"/>
      <c r="Q13" s="413"/>
      <c r="R13" s="413"/>
      <c r="S13" s="413"/>
      <c r="T13" s="413"/>
      <c r="U13" s="413"/>
      <c r="V13" s="182"/>
    </row>
    <row r="14" spans="1:22">
      <c r="A14" s="415" t="s">
        <v>508</v>
      </c>
      <c r="B14" s="416" t="s">
        <v>509</v>
      </c>
      <c r="C14" s="416"/>
      <c r="D14" s="507" t="s">
        <v>510</v>
      </c>
      <c r="E14" s="418" t="s">
        <v>511</v>
      </c>
      <c r="F14" s="70" t="s">
        <v>512</v>
      </c>
      <c r="G14" s="70" t="s">
        <v>72</v>
      </c>
      <c r="H14" s="419" t="s">
        <v>513</v>
      </c>
      <c r="I14" s="419" t="s">
        <v>514</v>
      </c>
      <c r="J14" s="420" t="s">
        <v>515</v>
      </c>
      <c r="K14" s="77" t="s">
        <v>516</v>
      </c>
      <c r="L14" s="77" t="s">
        <v>517</v>
      </c>
      <c r="M14" s="421"/>
      <c r="N14" s="421" t="s">
        <v>518</v>
      </c>
      <c r="O14" s="415"/>
      <c r="P14" s="415"/>
      <c r="Q14" s="415"/>
      <c r="R14" s="415"/>
      <c r="S14" s="415"/>
      <c r="T14" s="415"/>
      <c r="U14" s="415"/>
      <c r="V14" s="43" t="s">
        <v>519</v>
      </c>
    </row>
    <row r="15" spans="1:22">
      <c r="A15" s="422"/>
      <c r="B15" s="423"/>
      <c r="C15" s="395"/>
      <c r="D15" s="508" t="s">
        <v>520</v>
      </c>
      <c r="E15" s="425" t="s">
        <v>523</v>
      </c>
      <c r="F15" s="71" t="s">
        <v>524</v>
      </c>
      <c r="G15" s="71" t="s">
        <v>524</v>
      </c>
      <c r="H15" s="418"/>
      <c r="I15" s="418"/>
      <c r="J15" s="418"/>
      <c r="K15" s="71" t="s">
        <v>525</v>
      </c>
      <c r="L15" s="78" t="s">
        <v>525</v>
      </c>
      <c r="M15" s="426"/>
      <c r="N15" s="427" t="s">
        <v>526</v>
      </c>
      <c r="O15" s="428"/>
      <c r="P15" s="428"/>
      <c r="Q15" s="428"/>
      <c r="R15" s="428"/>
      <c r="S15" s="428"/>
      <c r="T15" s="429"/>
      <c r="U15" s="429"/>
      <c r="V15" s="51" t="s">
        <v>76</v>
      </c>
    </row>
    <row r="16" spans="1:22" ht="13.25" customHeight="1">
      <c r="A16" s="430"/>
      <c r="B16" s="431" t="s">
        <v>527</v>
      </c>
      <c r="C16" s="432"/>
      <c r="D16" s="509"/>
      <c r="E16" s="430"/>
      <c r="F16" s="164"/>
      <c r="G16" s="164"/>
      <c r="H16" s="430"/>
      <c r="I16" s="430"/>
      <c r="J16" s="430"/>
      <c r="K16" s="164"/>
      <c r="L16" s="165"/>
      <c r="M16" s="434"/>
      <c r="N16" s="435"/>
      <c r="O16" s="435"/>
      <c r="P16" s="435"/>
      <c r="Q16" s="435"/>
      <c r="R16" s="435"/>
      <c r="S16" s="435"/>
      <c r="T16" s="434"/>
      <c r="U16" s="434"/>
      <c r="V16" s="166"/>
    </row>
    <row r="17" spans="1:28" ht="6.65" customHeight="1">
      <c r="A17" s="430"/>
      <c r="B17" s="436"/>
      <c r="C17" s="435"/>
      <c r="D17" s="509"/>
      <c r="E17" s="430"/>
      <c r="F17" s="164"/>
      <c r="G17" s="164"/>
      <c r="H17" s="437"/>
      <c r="I17" s="437"/>
      <c r="J17" s="437"/>
      <c r="K17" s="106"/>
      <c r="L17" s="120"/>
      <c r="M17" s="438"/>
      <c r="N17" s="439"/>
      <c r="O17" s="439"/>
      <c r="P17" s="439"/>
      <c r="Q17" s="439"/>
      <c r="R17" s="439"/>
      <c r="S17" s="439"/>
      <c r="T17" s="438"/>
      <c r="U17" s="438"/>
      <c r="V17" s="123"/>
    </row>
    <row r="18" spans="1:28" s="468" customFormat="1" ht="19.25" customHeight="1">
      <c r="A18" s="540"/>
      <c r="B18" s="672" t="s">
        <v>1179</v>
      </c>
      <c r="C18" s="324" t="str">
        <f>IF(D18="","",VLOOKUP(B18,Data!$B$5:$L$502,2,FALSE))</f>
        <v/>
      </c>
      <c r="D18" s="485"/>
      <c r="E18" s="525"/>
      <c r="F18" s="325" t="str">
        <f>IF(D18="","",VLOOKUP(B18,Data!$B$5:$L$502,11,FALSE))</f>
        <v/>
      </c>
      <c r="G18" s="326" t="str">
        <f t="shared" ref="G18:G32" si="0">IF(D18&gt;0,D18*F18,"-")</f>
        <v>-</v>
      </c>
      <c r="H18" s="327" t="str">
        <f>IF(D18="","",VLOOKUP(B18,Data!$B$5:$D$502,3,FALSE))</f>
        <v/>
      </c>
      <c r="I18" s="327" t="str">
        <f>IF(D18="","",VLOOKUP(B18,Data!$B$5:$M$502,12,FALSE))</f>
        <v/>
      </c>
      <c r="J18" s="356"/>
      <c r="K18" s="325" t="str">
        <f>IF(D18="","",VLOOKUP(B18,Data!$B$5:$E$502,4,FALSE)*D18)</f>
        <v/>
      </c>
      <c r="L18" s="325" t="str">
        <f>IF(D18="","",VLOOKUP(B18,Data!$B$5:$F$502,5,FALSE)*D18)</f>
        <v/>
      </c>
      <c r="M18" s="357"/>
      <c r="N18" s="358"/>
      <c r="O18" s="359"/>
      <c r="P18" s="360"/>
      <c r="Q18" s="359"/>
      <c r="R18" s="359"/>
      <c r="S18" s="360"/>
      <c r="T18" s="361"/>
      <c r="U18" s="360"/>
      <c r="V18" s="334" t="str">
        <f>IF(D18="","",VLOOKUP(B18,Data!$B$5:$J$502,9,FALSE)*D18)</f>
        <v/>
      </c>
      <c r="X18" s="742"/>
    </row>
    <row r="19" spans="1:28" s="468" customFormat="1" ht="19.25" customHeight="1">
      <c r="A19" s="540">
        <v>1</v>
      </c>
      <c r="B19" s="584" t="s">
        <v>892</v>
      </c>
      <c r="C19" s="324" t="str">
        <f>IF(D19="","",VLOOKUP(B19,Data!$B$5:$L$502,2,FALSE))</f>
        <v>VCM7890</v>
      </c>
      <c r="D19" s="485">
        <v>14</v>
      </c>
      <c r="E19" s="525" t="s">
        <v>528</v>
      </c>
      <c r="F19" s="325">
        <f>IF(D19="","",VLOOKUP(B19,Data!$B$5:$L$502,11,FALSE))</f>
        <v>2253.08</v>
      </c>
      <c r="G19" s="326">
        <f t="shared" si="0"/>
        <v>31543.119999999999</v>
      </c>
      <c r="H19" s="327" t="str">
        <f>IF(D19="","",VLOOKUP(B19,Data!$B$5:$D$502,3,FALSE))</f>
        <v>C/T</v>
      </c>
      <c r="I19" s="327" t="str">
        <f>IF(D19="","",VLOOKUP(B19,Data!$B$5:$M$502,12,FALSE))</f>
        <v>Indonesia</v>
      </c>
      <c r="J19" s="356" t="s">
        <v>1180</v>
      </c>
      <c r="K19" s="325">
        <f>IF(D19="","",VLOOKUP(B19,Data!$B$5:$E$502,4,FALSE)*D19)</f>
        <v>3640</v>
      </c>
      <c r="L19" s="325">
        <f>IF(D19="","",VLOOKUP(B19,Data!$B$5:$F$502,5,FALSE)*D19)</f>
        <v>3290</v>
      </c>
      <c r="M19" s="357"/>
      <c r="N19" s="358"/>
      <c r="O19" s="359"/>
      <c r="P19" s="360"/>
      <c r="Q19" s="359"/>
      <c r="R19" s="359"/>
      <c r="S19" s="360"/>
      <c r="T19" s="361"/>
      <c r="U19" s="360"/>
      <c r="V19" s="334">
        <f>IF(D19="","",VLOOKUP(B19,Data!$B$5:$J$502,9,FALSE)*D19)</f>
        <v>19.698</v>
      </c>
      <c r="X19" s="742"/>
      <c r="Y19" s="468">
        <v>212904</v>
      </c>
      <c r="Z19" s="468" t="s">
        <v>410</v>
      </c>
      <c r="AA19" s="468" t="s">
        <v>1080</v>
      </c>
      <c r="AB19" s="685">
        <v>1</v>
      </c>
    </row>
    <row r="20" spans="1:28" s="468" customFormat="1" ht="19.25" customHeight="1">
      <c r="A20" s="540"/>
      <c r="B20" s="672" t="s">
        <v>1219</v>
      </c>
      <c r="C20" s="324" t="str">
        <f>IF(D20="","",VLOOKUP(B20,Data!$B$5:$L$502,2,FALSE))</f>
        <v/>
      </c>
      <c r="D20" s="485"/>
      <c r="E20" s="525"/>
      <c r="F20" s="325" t="str">
        <f>IF(D20="","",VLOOKUP(B20,Data!$B$5:$L$502,11,FALSE))</f>
        <v/>
      </c>
      <c r="G20" s="326" t="str">
        <f>IF(D20&gt;0,D20*F20,"-")</f>
        <v>-</v>
      </c>
      <c r="H20" s="327" t="str">
        <f>IF(D20="","",VLOOKUP(B20,Data!$B$5:$D$502,3,FALSE))</f>
        <v/>
      </c>
      <c r="I20" s="327" t="str">
        <f>IF(D20="","",VLOOKUP(B20,Data!$B$5:$M$502,12,FALSE))</f>
        <v/>
      </c>
      <c r="J20" s="356"/>
      <c r="K20" s="325" t="str">
        <f>IF(D20="","",VLOOKUP(B20,Data!$B$5:$E$502,4,FALSE)*D20)</f>
        <v/>
      </c>
      <c r="L20" s="325" t="str">
        <f>IF(D20="","",VLOOKUP(B20,Data!$B$5:$F$502,5,FALSE)*D20)</f>
        <v/>
      </c>
      <c r="M20" s="357"/>
      <c r="N20" s="358"/>
      <c r="O20" s="359"/>
      <c r="P20" s="360"/>
      <c r="Q20" s="359"/>
      <c r="R20" s="359"/>
      <c r="S20" s="360"/>
      <c r="T20" s="361"/>
      <c r="U20" s="360"/>
      <c r="V20" s="334" t="str">
        <f>IF(D20="","",VLOOKUP(B20,Data!$B$5:$J$502,9,FALSE)*D20)</f>
        <v/>
      </c>
      <c r="X20" s="742"/>
    </row>
    <row r="21" spans="1:28" s="468" customFormat="1" ht="19.25" customHeight="1">
      <c r="A21" s="540">
        <v>2</v>
      </c>
      <c r="B21" s="584" t="s">
        <v>361</v>
      </c>
      <c r="C21" s="324" t="str">
        <f>IF(D21="","",VLOOKUP(B21,Data!$B$5:$L$502,2,FALSE))</f>
        <v>WQ78290</v>
      </c>
      <c r="D21" s="485">
        <v>8</v>
      </c>
      <c r="E21" s="525" t="s">
        <v>529</v>
      </c>
      <c r="F21" s="325">
        <f>IF(D21="","",VLOOKUP(B21,Data!$B$5:$L$502,11,FALSE))</f>
        <v>4283.7299999999996</v>
      </c>
      <c r="G21" s="326">
        <f>IF(D21&gt;0,D21*F21,"-")</f>
        <v>34269.839999999997</v>
      </c>
      <c r="H21" s="327" t="str">
        <f>IF(D21="","",VLOOKUP(B21,Data!$B$5:$D$502,3,FALSE))</f>
        <v>C/T</v>
      </c>
      <c r="I21" s="327" t="str">
        <f>IF(D21="","",VLOOKUP(B21,Data!$B$5:$M$502,12,FALSE))</f>
        <v>Indonesia</v>
      </c>
      <c r="J21" s="356" t="s">
        <v>1220</v>
      </c>
      <c r="K21" s="325">
        <f>IF(D21="","",VLOOKUP(B21,Data!$B$5:$E$502,4,FALSE)*D21)</f>
        <v>2440</v>
      </c>
      <c r="L21" s="325">
        <f>IF(D21="","",VLOOKUP(B21,Data!$B$5:$F$502,5,FALSE)*D21)</f>
        <v>2152</v>
      </c>
      <c r="M21" s="357"/>
      <c r="N21" s="358"/>
      <c r="O21" s="359"/>
      <c r="P21" s="360"/>
      <c r="Q21" s="359"/>
      <c r="R21" s="359"/>
      <c r="S21" s="360"/>
      <c r="T21" s="361"/>
      <c r="U21" s="360"/>
      <c r="V21" s="334">
        <f>IF(D21="","",VLOOKUP(B21,Data!$B$5:$J$502,9,FALSE)*D21)</f>
        <v>12.272</v>
      </c>
      <c r="X21" s="742"/>
      <c r="Y21" s="468">
        <v>212904</v>
      </c>
      <c r="Z21" s="468" t="s">
        <v>410</v>
      </c>
      <c r="AA21" s="468" t="s">
        <v>1080</v>
      </c>
      <c r="AB21" s="685">
        <v>1</v>
      </c>
    </row>
    <row r="22" spans="1:28" s="468" customFormat="1" ht="19.25" customHeight="1">
      <c r="A22" s="540">
        <v>3</v>
      </c>
      <c r="B22" s="584" t="s">
        <v>372</v>
      </c>
      <c r="C22" s="324" t="str">
        <f>IF(D22="","",VLOOKUP(B22,Data!$B$5:$L$502,2,FALSE))</f>
        <v>WQ78280</v>
      </c>
      <c r="D22" s="485">
        <v>1</v>
      </c>
      <c r="E22" s="312"/>
      <c r="F22" s="325">
        <f>IF(D22="","",VLOOKUP(B22,Data!$B$5:$L$502,11,FALSE))</f>
        <v>5431.9</v>
      </c>
      <c r="G22" s="326">
        <f t="shared" ref="G22" si="1">IF(D22&gt;0,D22*F22,"-")</f>
        <v>5431.9</v>
      </c>
      <c r="H22" s="327" t="str">
        <f>IF(D22="","",VLOOKUP(B22,Data!$B$5:$D$502,3,FALSE))</f>
        <v>C/T</v>
      </c>
      <c r="I22" s="327" t="str">
        <f>IF(D22="","",VLOOKUP(B22,Data!$B$5:$M$502,12,FALSE))</f>
        <v>Indonesia</v>
      </c>
      <c r="J22" s="356" t="s">
        <v>1220</v>
      </c>
      <c r="K22" s="325">
        <f>IF(D22="","",VLOOKUP(B22,Data!$B$5:$E$502,4,FALSE)*D22)</f>
        <v>305</v>
      </c>
      <c r="L22" s="325">
        <f>IF(D22="","",VLOOKUP(B22,Data!$B$5:$F$502,5,FALSE)*D22)</f>
        <v>269</v>
      </c>
      <c r="M22" s="357"/>
      <c r="N22" s="358"/>
      <c r="O22" s="359"/>
      <c r="P22" s="360"/>
      <c r="Q22" s="359"/>
      <c r="R22" s="359"/>
      <c r="S22" s="360"/>
      <c r="T22" s="361"/>
      <c r="U22" s="360"/>
      <c r="V22" s="334">
        <f>IF(D22="","",VLOOKUP(B22,Data!$B$5:$J$502,9,FALSE)*D22)</f>
        <v>1.534</v>
      </c>
      <c r="X22" s="742"/>
      <c r="Y22" s="468">
        <v>212904</v>
      </c>
      <c r="Z22" s="468" t="s">
        <v>410</v>
      </c>
      <c r="AA22" s="468" t="s">
        <v>1080</v>
      </c>
      <c r="AB22" s="685">
        <v>1</v>
      </c>
    </row>
    <row r="23" spans="1:28" s="468" customFormat="1" ht="19.25" customHeight="1">
      <c r="A23" s="540">
        <v>4</v>
      </c>
      <c r="B23" s="584" t="s">
        <v>32</v>
      </c>
      <c r="C23" s="324" t="str">
        <f>IF(D23="","",VLOOKUP(B23,Data!$B$5:$L$502,2,FALSE))</f>
        <v>ZQ21280</v>
      </c>
      <c r="D23" s="485">
        <v>2</v>
      </c>
      <c r="E23" s="312" t="s">
        <v>982</v>
      </c>
      <c r="F23" s="325">
        <f>IF(D23="","",VLOOKUP(B23,Data!$B$5:$L$502,11,FALSE))</f>
        <v>1748.05</v>
      </c>
      <c r="G23" s="326">
        <f t="shared" ref="G23:G26" si="2">IF(D23&gt;0,D23*F23,"-")</f>
        <v>3496.1</v>
      </c>
      <c r="H23" s="327" t="str">
        <f>IF(D23="","",VLOOKUP(B23,Data!$B$5:$D$502,3,FALSE))</f>
        <v>C/T</v>
      </c>
      <c r="I23" s="327" t="str">
        <f>IF(D23="","",VLOOKUP(B23,Data!$B$5:$M$502,12,FALSE))</f>
        <v>Indonesia</v>
      </c>
      <c r="J23" s="356" t="s">
        <v>1220</v>
      </c>
      <c r="K23" s="325">
        <f>IF(D23="","",VLOOKUP(B23,Data!$B$5:$E$502,4,FALSE)*D23)</f>
        <v>402</v>
      </c>
      <c r="L23" s="325">
        <f>IF(D23="","",VLOOKUP(B23,Data!$B$5:$F$502,5,FALSE)*D23)</f>
        <v>362</v>
      </c>
      <c r="M23" s="357"/>
      <c r="N23" s="358"/>
      <c r="O23" s="359"/>
      <c r="P23" s="360"/>
      <c r="Q23" s="359"/>
      <c r="R23" s="359"/>
      <c r="S23" s="360"/>
      <c r="T23" s="361"/>
      <c r="U23" s="360"/>
      <c r="V23" s="334">
        <f>IF(D23="","",VLOOKUP(B23,Data!$B$5:$J$502,9,FALSE)*D23)</f>
        <v>2.2999999999999998</v>
      </c>
      <c r="X23" s="742"/>
      <c r="Y23" s="468">
        <v>212904</v>
      </c>
      <c r="Z23" s="468" t="s">
        <v>410</v>
      </c>
      <c r="AA23" s="468" t="s">
        <v>1080</v>
      </c>
      <c r="AB23" s="685">
        <v>1</v>
      </c>
    </row>
    <row r="24" spans="1:28" s="468" customFormat="1" ht="19.25" customHeight="1">
      <c r="A24" s="540">
        <v>5</v>
      </c>
      <c r="B24" s="584" t="s">
        <v>394</v>
      </c>
      <c r="C24" s="324" t="str">
        <f>IF(D24="","",VLOOKUP(B24,Data!$B$5:$L$502,2,FALSE))</f>
        <v>ZW44770</v>
      </c>
      <c r="D24" s="485">
        <v>3</v>
      </c>
      <c r="E24" s="312"/>
      <c r="F24" s="325">
        <f>IF(D24="","",VLOOKUP(B24,Data!$B$5:$L$502,11,FALSE))</f>
        <v>1857.02</v>
      </c>
      <c r="G24" s="326">
        <f t="shared" si="2"/>
        <v>5571.0599999999995</v>
      </c>
      <c r="H24" s="327" t="str">
        <f>IF(D24="","",VLOOKUP(B24,Data!$B$5:$D$502,3,FALSE))</f>
        <v>C/T</v>
      </c>
      <c r="I24" s="327" t="str">
        <f>IF(D24="","",VLOOKUP(B24,Data!$B$5:$M$502,12,FALSE))</f>
        <v>Indonesia</v>
      </c>
      <c r="J24" s="356" t="s">
        <v>1220</v>
      </c>
      <c r="K24" s="325">
        <f>IF(D24="","",VLOOKUP(B24,Data!$B$5:$E$502,4,FALSE)*D24)</f>
        <v>603</v>
      </c>
      <c r="L24" s="325">
        <f>IF(D24="","",VLOOKUP(B24,Data!$B$5:$F$502,5,FALSE)*D24)</f>
        <v>543</v>
      </c>
      <c r="M24" s="357"/>
      <c r="N24" s="358"/>
      <c r="O24" s="359"/>
      <c r="P24" s="360"/>
      <c r="Q24" s="359"/>
      <c r="R24" s="359"/>
      <c r="S24" s="360"/>
      <c r="T24" s="361"/>
      <c r="U24" s="360"/>
      <c r="V24" s="334">
        <f>IF(D24="","",VLOOKUP(B24,Data!$B$5:$J$502,9,FALSE)*D24)</f>
        <v>3.4499999999999997</v>
      </c>
      <c r="X24" s="742"/>
      <c r="Y24" s="468">
        <v>212904</v>
      </c>
      <c r="Z24" s="468" t="s">
        <v>410</v>
      </c>
      <c r="AA24" s="468" t="s">
        <v>1080</v>
      </c>
      <c r="AB24" s="685">
        <v>1</v>
      </c>
    </row>
    <row r="25" spans="1:28" s="468" customFormat="1" ht="19.25" customHeight="1">
      <c r="A25" s="540">
        <v>6</v>
      </c>
      <c r="B25" s="584" t="s">
        <v>353</v>
      </c>
      <c r="C25" s="324" t="str">
        <f>IF(D25="","",VLOOKUP(B25,Data!$B$5:$L$502,2,FALSE))</f>
        <v>ZF71250</v>
      </c>
      <c r="D25" s="485">
        <v>12</v>
      </c>
      <c r="E25" s="312"/>
      <c r="F25" s="325">
        <f>IF(D25="","",VLOOKUP(B25,Data!$B$5:$L$502,11,FALSE))</f>
        <v>1991.71</v>
      </c>
      <c r="G25" s="326">
        <f t="shared" si="2"/>
        <v>23900.52</v>
      </c>
      <c r="H25" s="327" t="str">
        <f>IF(D25="","",VLOOKUP(B25,Data!$B$5:$D$502,3,FALSE))</f>
        <v>C/T</v>
      </c>
      <c r="I25" s="327" t="str">
        <f>IF(D25="","",VLOOKUP(B25,Data!$B$5:$M$502,12,FALSE))</f>
        <v>Indonesia</v>
      </c>
      <c r="J25" s="356" t="s">
        <v>1220</v>
      </c>
      <c r="K25" s="325">
        <f>IF(D25="","",VLOOKUP(B25,Data!$B$5:$E$502,4,FALSE)*D25)</f>
        <v>2640</v>
      </c>
      <c r="L25" s="325">
        <f>IF(D25="","",VLOOKUP(B25,Data!$B$5:$F$502,5,FALSE)*D25)</f>
        <v>2388</v>
      </c>
      <c r="M25" s="357"/>
      <c r="N25" s="358"/>
      <c r="O25" s="359"/>
      <c r="P25" s="360"/>
      <c r="Q25" s="359"/>
      <c r="R25" s="359"/>
      <c r="S25" s="360"/>
      <c r="T25" s="361"/>
      <c r="U25" s="360"/>
      <c r="V25" s="334">
        <f>IF(D25="","",VLOOKUP(B25,Data!$B$5:$J$502,9,FALSE)*D25)</f>
        <v>14.22</v>
      </c>
      <c r="X25" s="742"/>
      <c r="Y25" s="468">
        <v>212904</v>
      </c>
      <c r="Z25" s="468" t="s">
        <v>410</v>
      </c>
      <c r="AA25" s="468" t="s">
        <v>1080</v>
      </c>
      <c r="AB25" s="685">
        <v>1</v>
      </c>
    </row>
    <row r="26" spans="1:28" s="468" customFormat="1" ht="19.25" customHeight="1">
      <c r="A26" s="540">
        <v>7</v>
      </c>
      <c r="B26" s="584" t="s">
        <v>33</v>
      </c>
      <c r="C26" s="324" t="str">
        <f>IF(D26="","",VLOOKUP(B26,Data!$B$5:$L$502,2,FALSE))</f>
        <v>ZQ21300</v>
      </c>
      <c r="D26" s="485">
        <v>5</v>
      </c>
      <c r="E26" s="312"/>
      <c r="F26" s="325">
        <f>IF(D26="","",VLOOKUP(B26,Data!$B$5:$L$502,11,FALSE))</f>
        <v>2033.63</v>
      </c>
      <c r="G26" s="326">
        <f t="shared" si="2"/>
        <v>10168.150000000001</v>
      </c>
      <c r="H26" s="327" t="str">
        <f>IF(D26="","",VLOOKUP(B26,Data!$B$5:$D$502,3,FALSE))</f>
        <v>C/T</v>
      </c>
      <c r="I26" s="327" t="str">
        <f>IF(D26="","",VLOOKUP(B26,Data!$B$5:$M$502,12,FALSE))</f>
        <v>Indonesia</v>
      </c>
      <c r="J26" s="356" t="s">
        <v>1220</v>
      </c>
      <c r="K26" s="325">
        <f>IF(D26="","",VLOOKUP(B26,Data!$B$5:$E$502,4,FALSE)*D26)</f>
        <v>1100</v>
      </c>
      <c r="L26" s="325">
        <f>IF(D26="","",VLOOKUP(B26,Data!$B$5:$F$502,5,FALSE)*D26)</f>
        <v>995</v>
      </c>
      <c r="M26" s="357"/>
      <c r="N26" s="358"/>
      <c r="O26" s="359"/>
      <c r="P26" s="360"/>
      <c r="Q26" s="359"/>
      <c r="R26" s="359"/>
      <c r="S26" s="360"/>
      <c r="T26" s="361"/>
      <c r="U26" s="360"/>
      <c r="V26" s="334">
        <f>IF(D26="","",VLOOKUP(B26,Data!$B$5:$J$502,9,FALSE)*D26)</f>
        <v>5.9250000000000007</v>
      </c>
      <c r="X26" s="742"/>
      <c r="Y26" s="468">
        <v>212904</v>
      </c>
      <c r="Z26" s="468" t="s">
        <v>410</v>
      </c>
      <c r="AA26" s="468" t="s">
        <v>1080</v>
      </c>
      <c r="AB26" s="685">
        <v>1</v>
      </c>
    </row>
    <row r="27" spans="1:28" s="468" customFormat="1" ht="19.25" customHeight="1">
      <c r="A27" s="540">
        <v>8</v>
      </c>
      <c r="B27" s="584" t="s">
        <v>25</v>
      </c>
      <c r="C27" s="324" t="str">
        <f>IF(D27="","",VLOOKUP(B27,Data!$B$5:$L$502,2,FALSE))</f>
        <v>ZJ73720</v>
      </c>
      <c r="D27" s="485">
        <v>11</v>
      </c>
      <c r="E27" s="312"/>
      <c r="F27" s="325">
        <f>IF(D27="","",VLOOKUP(B27,Data!$B$5:$L$502,11,FALSE))</f>
        <v>2445.35</v>
      </c>
      <c r="G27" s="326">
        <f t="shared" ref="G27:G30" si="3">IF(D27&gt;0,D27*F27,"-")</f>
        <v>26898.85</v>
      </c>
      <c r="H27" s="327" t="str">
        <f>IF(D27="","",VLOOKUP(B27,Data!$B$5:$D$502,3,FALSE))</f>
        <v>C/T</v>
      </c>
      <c r="I27" s="327" t="str">
        <f>IF(D27="","",VLOOKUP(B27,Data!$B$5:$M$502,12,FALSE))</f>
        <v>Indonesia</v>
      </c>
      <c r="J27" s="356" t="s">
        <v>1220</v>
      </c>
      <c r="K27" s="325">
        <f>IF(D27="","",VLOOKUP(B27,Data!$B$5:$E$502,4,FALSE)*D27)</f>
        <v>2420</v>
      </c>
      <c r="L27" s="325">
        <f>IF(D27="","",VLOOKUP(B27,Data!$B$5:$F$502,5,FALSE)*D27)</f>
        <v>2189</v>
      </c>
      <c r="M27" s="357"/>
      <c r="N27" s="358"/>
      <c r="O27" s="359"/>
      <c r="P27" s="360"/>
      <c r="Q27" s="359"/>
      <c r="R27" s="359"/>
      <c r="S27" s="360"/>
      <c r="T27" s="361"/>
      <c r="U27" s="360"/>
      <c r="V27" s="334">
        <f>IF(D27="","",VLOOKUP(B27,Data!$B$5:$J$502,9,FALSE)*D27)</f>
        <v>13.035</v>
      </c>
      <c r="X27" s="742"/>
      <c r="Y27" s="468">
        <v>212904</v>
      </c>
      <c r="Z27" s="468" t="s">
        <v>410</v>
      </c>
      <c r="AA27" s="468" t="s">
        <v>1080</v>
      </c>
      <c r="AB27" s="685">
        <v>1</v>
      </c>
    </row>
    <row r="28" spans="1:28" s="468" customFormat="1" ht="19.25" customHeight="1">
      <c r="A28" s="540">
        <v>9</v>
      </c>
      <c r="B28" s="584" t="s">
        <v>26</v>
      </c>
      <c r="C28" s="324" t="str">
        <f>IF(D28="","",VLOOKUP(B28,Data!$B$5:$L$502,2,FALSE))</f>
        <v>ZJ73730</v>
      </c>
      <c r="D28" s="485">
        <v>11</v>
      </c>
      <c r="E28" s="312"/>
      <c r="F28" s="325">
        <f>IF(D28="","",VLOOKUP(B28,Data!$B$5:$L$502,11,FALSE))</f>
        <v>2456.2800000000002</v>
      </c>
      <c r="G28" s="326">
        <f t="shared" si="3"/>
        <v>27019.08</v>
      </c>
      <c r="H28" s="327" t="str">
        <f>IF(D28="","",VLOOKUP(B28,Data!$B$5:$D$502,3,FALSE))</f>
        <v>C/T</v>
      </c>
      <c r="I28" s="327" t="str">
        <f>IF(D28="","",VLOOKUP(B28,Data!$B$5:$M$502,12,FALSE))</f>
        <v>Indonesia</v>
      </c>
      <c r="J28" s="356" t="s">
        <v>1220</v>
      </c>
      <c r="K28" s="325">
        <f>IF(D28="","",VLOOKUP(B28,Data!$B$5:$E$502,4,FALSE)*D28)</f>
        <v>2420</v>
      </c>
      <c r="L28" s="325">
        <f>IF(D28="","",VLOOKUP(B28,Data!$B$5:$F$502,5,FALSE)*D28)</f>
        <v>2189</v>
      </c>
      <c r="M28" s="357"/>
      <c r="N28" s="358"/>
      <c r="O28" s="359"/>
      <c r="P28" s="360"/>
      <c r="Q28" s="359"/>
      <c r="R28" s="359"/>
      <c r="S28" s="360"/>
      <c r="T28" s="361"/>
      <c r="U28" s="360"/>
      <c r="V28" s="334">
        <f>IF(D28="","",VLOOKUP(B28,Data!$B$5:$J$502,9,FALSE)*D28)</f>
        <v>13.035</v>
      </c>
      <c r="X28" s="742"/>
      <c r="Y28" s="468">
        <v>212904</v>
      </c>
      <c r="Z28" s="468" t="s">
        <v>410</v>
      </c>
      <c r="AA28" s="468" t="s">
        <v>1080</v>
      </c>
      <c r="AB28" s="685">
        <v>1</v>
      </c>
    </row>
    <row r="29" spans="1:28" s="468" customFormat="1" ht="19.25" customHeight="1">
      <c r="A29" s="540">
        <v>10</v>
      </c>
      <c r="B29" s="584" t="s">
        <v>396</v>
      </c>
      <c r="C29" s="324" t="str">
        <f>IF(D29="","",VLOOKUP(B29,Data!$B$5:$L$502,2,FALSE))</f>
        <v>ZW44780</v>
      </c>
      <c r="D29" s="485">
        <v>7</v>
      </c>
      <c r="E29" s="312"/>
      <c r="F29" s="325">
        <f>IF(D29="","",VLOOKUP(B29,Data!$B$5:$L$502,11,FALSE))</f>
        <v>2167.13</v>
      </c>
      <c r="G29" s="326">
        <f t="shared" si="3"/>
        <v>15169.91</v>
      </c>
      <c r="H29" s="327" t="str">
        <f>IF(D29="","",VLOOKUP(B29,Data!$B$5:$D$502,3,FALSE))</f>
        <v>C/T</v>
      </c>
      <c r="I29" s="327" t="str">
        <f>IF(D29="","",VLOOKUP(B29,Data!$B$5:$M$502,12,FALSE))</f>
        <v>Indonesia</v>
      </c>
      <c r="J29" s="356" t="s">
        <v>1220</v>
      </c>
      <c r="K29" s="325">
        <f>IF(D29="","",VLOOKUP(B29,Data!$B$5:$E$502,4,FALSE)*D29)</f>
        <v>1540</v>
      </c>
      <c r="L29" s="325">
        <f>IF(D29="","",VLOOKUP(B29,Data!$B$5:$F$502,5,FALSE)*D29)</f>
        <v>1393</v>
      </c>
      <c r="M29" s="357"/>
      <c r="N29" s="358"/>
      <c r="O29" s="359"/>
      <c r="P29" s="360"/>
      <c r="Q29" s="359"/>
      <c r="R29" s="359"/>
      <c r="S29" s="360"/>
      <c r="T29" s="361"/>
      <c r="U29" s="360"/>
      <c r="V29" s="334">
        <f>IF(D29="","",VLOOKUP(B29,Data!$B$5:$J$502,9,FALSE)*D29)</f>
        <v>8.2949999999999999</v>
      </c>
      <c r="X29" s="742"/>
      <c r="Y29" s="468">
        <v>212904</v>
      </c>
      <c r="Z29" s="468" t="s">
        <v>410</v>
      </c>
      <c r="AA29" s="468" t="s">
        <v>1080</v>
      </c>
      <c r="AB29" s="685">
        <v>1</v>
      </c>
    </row>
    <row r="30" spans="1:28" s="468" customFormat="1" ht="19.25" customHeight="1">
      <c r="A30" s="540">
        <v>11</v>
      </c>
      <c r="B30" s="584" t="s">
        <v>355</v>
      </c>
      <c r="C30" s="324" t="str">
        <f>IF(D30="","",VLOOKUP(B30,Data!$B$5:$L$502,2,FALSE))</f>
        <v>ZF42500</v>
      </c>
      <c r="D30" s="485">
        <v>12</v>
      </c>
      <c r="E30" s="312"/>
      <c r="F30" s="325">
        <f>IF(D30="","",VLOOKUP(B30,Data!$B$5:$L$502,11,FALSE))</f>
        <v>2302.7199999999998</v>
      </c>
      <c r="G30" s="326">
        <f t="shared" si="3"/>
        <v>27632.639999999999</v>
      </c>
      <c r="H30" s="327" t="str">
        <f>IF(D30="","",VLOOKUP(B30,Data!$B$5:$D$502,3,FALSE))</f>
        <v>C/T</v>
      </c>
      <c r="I30" s="327" t="str">
        <f>IF(D30="","",VLOOKUP(B30,Data!$B$5:$M$502,12,FALSE))</f>
        <v>Indonesia</v>
      </c>
      <c r="J30" s="356" t="s">
        <v>1220</v>
      </c>
      <c r="K30" s="325">
        <f>IF(D30="","",VLOOKUP(B30,Data!$B$5:$E$502,4,FALSE)*D30)</f>
        <v>3204</v>
      </c>
      <c r="L30" s="325">
        <f>IF(D30="","",VLOOKUP(B30,Data!$B$5:$F$502,5,FALSE)*D30)</f>
        <v>2904</v>
      </c>
      <c r="M30" s="357"/>
      <c r="N30" s="358"/>
      <c r="O30" s="359"/>
      <c r="P30" s="360"/>
      <c r="Q30" s="359"/>
      <c r="R30" s="359"/>
      <c r="S30" s="360"/>
      <c r="T30" s="361"/>
      <c r="U30" s="360"/>
      <c r="V30" s="334">
        <f>IF(D30="","",VLOOKUP(B30,Data!$B$5:$J$502,9,FALSE)*D30)</f>
        <v>17.856000000000002</v>
      </c>
      <c r="X30" s="742"/>
      <c r="Y30" s="468">
        <v>212904</v>
      </c>
      <c r="Z30" s="468" t="s">
        <v>410</v>
      </c>
      <c r="AA30" s="468" t="s">
        <v>1080</v>
      </c>
      <c r="AB30" s="685">
        <v>1</v>
      </c>
    </row>
    <row r="31" spans="1:28" s="468" customFormat="1" ht="19.25" customHeight="1">
      <c r="A31" s="540"/>
      <c r="B31" s="584"/>
      <c r="C31" s="324" t="str">
        <f>IF(D31="","",VLOOKUP(B31,Data!$B$5:$L$502,2,FALSE))</f>
        <v/>
      </c>
      <c r="D31" s="485"/>
      <c r="E31" s="312"/>
      <c r="F31" s="325" t="str">
        <f>IF(D31="","",VLOOKUP(B31,Data!$B$5:$L$502,11,FALSE))</f>
        <v/>
      </c>
      <c r="G31" s="326" t="str">
        <f t="shared" si="0"/>
        <v>-</v>
      </c>
      <c r="H31" s="327" t="str">
        <f>IF(D31="","",VLOOKUP(B31,Data!$B$5:$D$502,3,FALSE))</f>
        <v/>
      </c>
      <c r="I31" s="327" t="str">
        <f>IF(D31="","",VLOOKUP(B31,Data!$B$5:$M$502,12,FALSE))</f>
        <v/>
      </c>
      <c r="J31" s="356"/>
      <c r="K31" s="325" t="str">
        <f>IF(D31="","",VLOOKUP(B31,Data!$B$5:$E$502,4,FALSE)*D31)</f>
        <v/>
      </c>
      <c r="L31" s="325" t="str">
        <f>IF(D31="","",VLOOKUP(B31,Data!$B$5:$F$502,5,FALSE)*D31)</f>
        <v/>
      </c>
      <c r="M31" s="357"/>
      <c r="N31" s="358"/>
      <c r="O31" s="359"/>
      <c r="P31" s="360"/>
      <c r="Q31" s="359"/>
      <c r="R31" s="359"/>
      <c r="S31" s="360"/>
      <c r="T31" s="361"/>
      <c r="U31" s="360"/>
      <c r="V31" s="334" t="str">
        <f>IF(D31="","",VLOOKUP(B31,Data!$B$5:$J$502,9,FALSE)*D31)</f>
        <v/>
      </c>
      <c r="X31" s="742"/>
    </row>
    <row r="32" spans="1:28" s="468" customFormat="1" ht="19.25" customHeight="1">
      <c r="A32" s="540"/>
      <c r="B32" s="499"/>
      <c r="C32" s="324" t="str">
        <f>IF(D32="","",VLOOKUP(B32,Data!$B$5:$L$502,2,FALSE))</f>
        <v/>
      </c>
      <c r="D32" s="485"/>
      <c r="E32" s="525"/>
      <c r="F32" s="325" t="str">
        <f>IF(D32="","",VLOOKUP(B32,Data!$B$5:$L$502,11,FALSE))</f>
        <v/>
      </c>
      <c r="G32" s="326" t="str">
        <f t="shared" si="0"/>
        <v>-</v>
      </c>
      <c r="H32" s="327" t="str">
        <f>IF(D32="","",VLOOKUP(B32,Data!$B$5:$D$502,3,FALSE))</f>
        <v/>
      </c>
      <c r="I32" s="327" t="str">
        <f>IF(D32="","",VLOOKUP(B32,Data!$B$5:$M$502,12,FALSE))</f>
        <v/>
      </c>
      <c r="J32" s="356"/>
      <c r="K32" s="325" t="str">
        <f>IF(D32="","",VLOOKUP(B32,Data!$B$5:$E$502,4,FALSE)*D32)</f>
        <v/>
      </c>
      <c r="L32" s="325" t="str">
        <f>IF(D32="","",VLOOKUP(B32,Data!$B$5:$F$502,5,FALSE)*D32)</f>
        <v/>
      </c>
      <c r="M32" s="357"/>
      <c r="N32" s="358"/>
      <c r="O32" s="359"/>
      <c r="P32" s="360"/>
      <c r="Q32" s="359"/>
      <c r="R32" s="359"/>
      <c r="S32" s="360"/>
      <c r="T32" s="361"/>
      <c r="U32" s="360"/>
      <c r="V32" s="334" t="str">
        <f>IF(D32="","",VLOOKUP(B32,Data!$B$5:$J$502,9,FALSE)*D32)</f>
        <v/>
      </c>
      <c r="X32" s="742"/>
    </row>
    <row r="33" spans="1:28" s="440" customFormat="1" ht="17.5" customHeight="1">
      <c r="A33" s="540"/>
      <c r="B33" s="784"/>
      <c r="C33" s="785"/>
      <c r="D33" s="510">
        <f>SUM(D17:D32)</f>
        <v>86</v>
      </c>
      <c r="E33" s="463"/>
      <c r="F33" s="351"/>
      <c r="G33" s="351">
        <f>SUM(G17:G32)</f>
        <v>211101.16999999998</v>
      </c>
      <c r="H33" s="462"/>
      <c r="I33" s="462"/>
      <c r="J33" s="462"/>
      <c r="K33" s="351">
        <f>SUM(K17:K32)</f>
        <v>20714</v>
      </c>
      <c r="L33" s="351">
        <f>SUM(L17:L32)</f>
        <v>18674</v>
      </c>
      <c r="M33" s="351">
        <f>SUM(M18:M32)</f>
        <v>0</v>
      </c>
      <c r="N33" s="351" t="e">
        <f>SUM(#REF!)</f>
        <v>#REF!</v>
      </c>
      <c r="O33" s="351">
        <f>SUM(O18:O32)</f>
        <v>0</v>
      </c>
      <c r="P33" s="351">
        <f>SUM(P18:P32)</f>
        <v>0</v>
      </c>
      <c r="Q33" s="351" t="e">
        <f>SUM(#REF!)</f>
        <v>#REF!</v>
      </c>
      <c r="R33" s="351">
        <f>SUM(R18:R32)</f>
        <v>0</v>
      </c>
      <c r="S33" s="351">
        <f>SUM(S18:S32)</f>
        <v>0</v>
      </c>
      <c r="T33" s="351"/>
      <c r="U33" s="351">
        <f>SUM(U18:U32)</f>
        <v>0</v>
      </c>
      <c r="V33" s="354">
        <f>SUM(V17:V32)</f>
        <v>111.62</v>
      </c>
      <c r="X33" s="623"/>
    </row>
    <row r="34" spans="1:28" ht="16.5" customHeight="1">
      <c r="A34" s="540"/>
      <c r="B34" s="786"/>
      <c r="C34" s="787"/>
      <c r="D34" s="511"/>
      <c r="E34" s="412"/>
      <c r="F34" s="183" t="s">
        <v>821</v>
      </c>
      <c r="G34" s="180"/>
      <c r="H34" s="442"/>
      <c r="I34" s="442"/>
      <c r="J34" s="442"/>
      <c r="K34" s="184"/>
      <c r="L34" s="180"/>
      <c r="M34" s="414"/>
      <c r="N34" s="413"/>
      <c r="O34" s="413"/>
      <c r="P34" s="413"/>
      <c r="Q34" s="413"/>
      <c r="R34" s="413"/>
      <c r="S34" s="413"/>
      <c r="T34" s="414"/>
      <c r="U34" s="414"/>
      <c r="V34" s="182"/>
    </row>
    <row r="35" spans="1:28" ht="13">
      <c r="A35" s="393" t="s">
        <v>530</v>
      </c>
      <c r="B35" s="394"/>
      <c r="C35" s="444"/>
      <c r="D35" s="512" t="s">
        <v>538</v>
      </c>
      <c r="E35" s="407"/>
      <c r="F35" s="80" t="s">
        <v>83</v>
      </c>
      <c r="G35" s="84"/>
      <c r="H35" s="423" t="s">
        <v>84</v>
      </c>
      <c r="I35" s="446"/>
      <c r="J35" s="175" t="s">
        <v>85</v>
      </c>
      <c r="K35" s="175"/>
      <c r="L35" s="765" t="s">
        <v>86</v>
      </c>
      <c r="M35" s="766"/>
      <c r="N35" s="766"/>
      <c r="O35" s="766"/>
      <c r="P35" s="766"/>
      <c r="Q35" s="766"/>
      <c r="R35" s="766"/>
      <c r="S35" s="766"/>
      <c r="T35" s="766"/>
      <c r="U35" s="766"/>
      <c r="V35" s="767"/>
    </row>
    <row r="36" spans="1:28" ht="13">
      <c r="A36" s="400" t="s">
        <v>531</v>
      </c>
      <c r="C36" s="409"/>
      <c r="D36" s="501" t="s">
        <v>88</v>
      </c>
      <c r="F36" s="768"/>
      <c r="G36" s="769"/>
      <c r="H36" s="400" t="s">
        <v>89</v>
      </c>
      <c r="I36" s="447"/>
      <c r="J36" s="177" t="s">
        <v>90</v>
      </c>
      <c r="K36" s="177"/>
      <c r="L36" s="173"/>
      <c r="V36" s="178"/>
    </row>
    <row r="37" spans="1:28">
      <c r="A37" s="400" t="s">
        <v>532</v>
      </c>
      <c r="C37" s="401"/>
      <c r="F37" s="768"/>
      <c r="G37" s="769"/>
      <c r="H37" s="400"/>
      <c r="I37" s="447"/>
      <c r="J37" s="177" t="s">
        <v>94</v>
      </c>
      <c r="K37" s="177"/>
      <c r="L37" s="173"/>
      <c r="V37" s="178"/>
    </row>
    <row r="38" spans="1:28" ht="12" customHeight="1">
      <c r="A38" s="412"/>
      <c r="B38" s="413"/>
      <c r="C38" s="448"/>
      <c r="D38" s="501" t="s">
        <v>95</v>
      </c>
      <c r="F38" s="768"/>
      <c r="G38" s="769"/>
      <c r="H38" s="400" t="s">
        <v>96</v>
      </c>
      <c r="I38" s="447"/>
      <c r="J38" s="177"/>
      <c r="K38" s="177"/>
      <c r="L38" s="173"/>
      <c r="V38" s="178"/>
    </row>
    <row r="39" spans="1:28" ht="16.5">
      <c r="A39" s="393" t="s">
        <v>97</v>
      </c>
      <c r="B39" s="407"/>
      <c r="C39" s="395"/>
      <c r="D39" s="501" t="s">
        <v>98</v>
      </c>
      <c r="F39" s="88" t="s">
        <v>99</v>
      </c>
      <c r="G39" s="85"/>
      <c r="H39" s="400" t="s">
        <v>89</v>
      </c>
      <c r="I39" s="447"/>
      <c r="J39" s="177" t="s">
        <v>100</v>
      </c>
      <c r="K39" s="177"/>
      <c r="L39" s="173"/>
      <c r="V39" s="178"/>
      <c r="Y39" s="468"/>
      <c r="Z39" s="468"/>
      <c r="AA39" s="468"/>
      <c r="AB39" s="685"/>
    </row>
    <row r="40" spans="1:28" ht="14.25" customHeight="1">
      <c r="A40" s="400" t="s">
        <v>546</v>
      </c>
      <c r="C40" s="401"/>
      <c r="D40" s="501" t="s">
        <v>101</v>
      </c>
      <c r="F40" s="89"/>
      <c r="G40" s="187"/>
      <c r="H40" s="400" t="s">
        <v>102</v>
      </c>
      <c r="I40" s="447"/>
      <c r="J40" s="177" t="s">
        <v>533</v>
      </c>
      <c r="K40" s="177"/>
      <c r="L40" s="770" t="s">
        <v>104</v>
      </c>
      <c r="M40" s="771"/>
      <c r="N40" s="771"/>
      <c r="O40" s="771"/>
      <c r="P40" s="771"/>
      <c r="Q40" s="771"/>
      <c r="R40" s="771"/>
      <c r="S40" s="771"/>
      <c r="T40" s="771"/>
      <c r="U40" s="771"/>
      <c r="V40" s="772"/>
      <c r="Y40" s="468"/>
      <c r="Z40" s="468"/>
      <c r="AA40" s="468"/>
      <c r="AB40" s="685"/>
    </row>
    <row r="41" spans="1:28" ht="16.25" customHeight="1">
      <c r="A41" s="412"/>
      <c r="B41" s="413"/>
      <c r="C41" s="414"/>
      <c r="D41" s="513"/>
      <c r="E41" s="413"/>
      <c r="F41" s="778" t="s">
        <v>1243</v>
      </c>
      <c r="G41" s="779"/>
      <c r="H41" s="778" t="s">
        <v>1242</v>
      </c>
      <c r="I41" s="779"/>
      <c r="J41" s="181" t="s">
        <v>105</v>
      </c>
      <c r="K41" s="181"/>
      <c r="L41" s="762" t="s">
        <v>106</v>
      </c>
      <c r="M41" s="763"/>
      <c r="N41" s="763"/>
      <c r="O41" s="763"/>
      <c r="P41" s="763"/>
      <c r="Q41" s="763"/>
      <c r="R41" s="763"/>
      <c r="S41" s="763"/>
      <c r="T41" s="763"/>
      <c r="U41" s="763"/>
      <c r="V41" s="764"/>
      <c r="Y41" s="468"/>
      <c r="Z41" s="468"/>
      <c r="AA41" s="468"/>
      <c r="AB41" s="685"/>
    </row>
    <row r="42" spans="1:28" ht="18" customHeight="1">
      <c r="Y42" s="468"/>
      <c r="Z42" s="468"/>
      <c r="AA42" s="468"/>
      <c r="AB42" s="685"/>
    </row>
    <row r="43" spans="1:28" ht="18" customHeight="1">
      <c r="Y43" s="468"/>
      <c r="Z43" s="468"/>
      <c r="AA43" s="468"/>
      <c r="AB43" s="685"/>
    </row>
    <row r="44" spans="1:28" ht="18" customHeight="1">
      <c r="Y44" s="468"/>
      <c r="Z44" s="468"/>
      <c r="AA44" s="468"/>
      <c r="AB44" s="685"/>
    </row>
    <row r="45" spans="1:28" ht="18.5" customHeight="1">
      <c r="Y45" s="440"/>
      <c r="Z45" s="440"/>
      <c r="AB45" s="386"/>
    </row>
    <row r="46" spans="1:28" s="460" customFormat="1" ht="17.25" customHeight="1">
      <c r="A46" s="203" t="s">
        <v>942</v>
      </c>
      <c r="B46" s="169"/>
      <c r="C46" s="203" t="s">
        <v>597</v>
      </c>
      <c r="D46" s="500"/>
      <c r="E46" s="168"/>
      <c r="F46" s="203" t="s">
        <v>936</v>
      </c>
      <c r="G46" s="169"/>
      <c r="H46" s="203" t="s">
        <v>597</v>
      </c>
      <c r="K46" s="225"/>
      <c r="L46" s="225"/>
      <c r="V46" s="226"/>
      <c r="X46" s="624"/>
    </row>
    <row r="47" spans="1:28" s="460" customFormat="1" ht="17.25" customHeight="1">
      <c r="A47" s="203" t="s">
        <v>943</v>
      </c>
      <c r="B47" s="169"/>
      <c r="C47" s="203" t="s">
        <v>947</v>
      </c>
      <c r="D47" s="500"/>
      <c r="E47" s="168"/>
      <c r="F47" s="203" t="s">
        <v>937</v>
      </c>
      <c r="G47" s="169"/>
      <c r="H47" s="203" t="s">
        <v>947</v>
      </c>
      <c r="K47" s="225"/>
      <c r="L47" s="225"/>
      <c r="V47" s="226"/>
      <c r="X47" s="624"/>
    </row>
    <row r="48" spans="1:28" s="460" customFormat="1" ht="17.25" customHeight="1">
      <c r="A48" s="203" t="s">
        <v>944</v>
      </c>
      <c r="B48" s="169"/>
      <c r="C48" s="203" t="s">
        <v>947</v>
      </c>
      <c r="D48" s="500"/>
      <c r="E48" s="168"/>
      <c r="F48" s="203" t="s">
        <v>938</v>
      </c>
      <c r="G48" s="169"/>
      <c r="H48" s="203" t="s">
        <v>597</v>
      </c>
      <c r="K48" s="225"/>
      <c r="L48" s="225"/>
      <c r="V48" s="226"/>
      <c r="X48" s="624"/>
    </row>
    <row r="49" spans="1:28" s="460" customFormat="1" ht="17.25" customHeight="1">
      <c r="A49" s="203" t="s">
        <v>945</v>
      </c>
      <c r="B49" s="169"/>
      <c r="C49" s="203" t="s">
        <v>597</v>
      </c>
      <c r="D49" s="500"/>
      <c r="E49" s="168"/>
      <c r="F49" s="203" t="s">
        <v>939</v>
      </c>
      <c r="G49" s="169"/>
      <c r="H49" s="203" t="s">
        <v>597</v>
      </c>
      <c r="K49" s="225"/>
      <c r="L49" s="225"/>
      <c r="V49" s="226"/>
      <c r="X49" s="624"/>
      <c r="AB49" s="624"/>
    </row>
    <row r="50" spans="1:28" s="460" customFormat="1" ht="17.25" customHeight="1">
      <c r="A50" s="203" t="s">
        <v>946</v>
      </c>
      <c r="B50" s="169"/>
      <c r="C50" s="203" t="s">
        <v>597</v>
      </c>
      <c r="D50" s="500"/>
      <c r="E50" s="168"/>
      <c r="F50" s="203" t="s">
        <v>941</v>
      </c>
      <c r="G50" s="169"/>
      <c r="H50" s="203" t="s">
        <v>597</v>
      </c>
      <c r="K50" s="225"/>
      <c r="L50" s="225"/>
      <c r="V50" s="226"/>
      <c r="X50" s="624"/>
      <c r="AB50" s="624"/>
    </row>
    <row r="51" spans="1:28" ht="20">
      <c r="A51" s="168"/>
      <c r="B51" s="168"/>
      <c r="C51" s="168"/>
      <c r="D51" s="500"/>
      <c r="E51" s="168"/>
      <c r="F51" s="203" t="s">
        <v>940</v>
      </c>
      <c r="H51" s="203" t="s">
        <v>597</v>
      </c>
      <c r="Y51" s="460"/>
      <c r="Z51" s="460"/>
      <c r="AA51" s="460"/>
    </row>
    <row r="52" spans="1:28" ht="20">
      <c r="A52" s="459"/>
      <c r="B52" s="435"/>
      <c r="C52" s="167"/>
      <c r="D52" s="514"/>
      <c r="X52" s="386"/>
      <c r="Y52" s="460"/>
      <c r="Z52" s="460"/>
      <c r="AA52" s="460"/>
      <c r="AB52" s="685"/>
    </row>
    <row r="53" spans="1:28" ht="20">
      <c r="A53" s="450"/>
      <c r="B53" s="435"/>
      <c r="C53" s="167"/>
      <c r="D53" s="514"/>
      <c r="X53" s="386"/>
      <c r="Y53" s="460"/>
      <c r="Z53" s="460"/>
      <c r="AA53" s="460"/>
      <c r="AB53" s="685"/>
    </row>
    <row r="54" spans="1:28" ht="20">
      <c r="A54" s="452"/>
      <c r="B54" s="435"/>
      <c r="C54" s="167"/>
      <c r="D54" s="514"/>
      <c r="X54" s="386"/>
      <c r="Y54" s="460"/>
      <c r="Z54" s="460"/>
      <c r="AA54" s="460"/>
      <c r="AB54" s="685"/>
    </row>
    <row r="55" spans="1:28" ht="20">
      <c r="A55" s="452"/>
      <c r="B55" s="435"/>
      <c r="C55" s="167"/>
      <c r="D55" s="514"/>
      <c r="X55" s="386"/>
      <c r="Y55" s="460"/>
      <c r="Z55" s="460"/>
      <c r="AA55" s="460"/>
      <c r="AB55" s="685"/>
    </row>
    <row r="56" spans="1:28" ht="20">
      <c r="A56" s="452"/>
      <c r="B56" s="435"/>
      <c r="C56" s="167"/>
      <c r="D56" s="514"/>
      <c r="X56" s="386"/>
      <c r="Y56" s="460"/>
      <c r="Z56" s="460"/>
      <c r="AA56" s="460"/>
      <c r="AB56" s="685"/>
    </row>
    <row r="57" spans="1:28" ht="20">
      <c r="A57" s="452"/>
      <c r="B57" s="435"/>
      <c r="C57" s="167"/>
      <c r="D57" s="514"/>
      <c r="X57" s="386"/>
      <c r="Y57" s="460"/>
      <c r="Z57" s="460"/>
      <c r="AA57" s="460"/>
      <c r="AB57" s="685"/>
    </row>
    <row r="58" spans="1:28" ht="20">
      <c r="A58" s="452"/>
      <c r="B58" s="435"/>
      <c r="C58" s="167"/>
      <c r="D58" s="514"/>
      <c r="X58" s="386"/>
      <c r="Y58" s="460"/>
      <c r="Z58" s="460"/>
      <c r="AA58" s="460"/>
      <c r="AB58" s="685"/>
    </row>
    <row r="59" spans="1:28" ht="20">
      <c r="A59" s="435"/>
      <c r="B59" s="435"/>
      <c r="C59" s="167"/>
      <c r="D59" s="514"/>
      <c r="X59" s="386"/>
      <c r="Y59" s="460"/>
      <c r="Z59" s="460"/>
      <c r="AA59" s="460"/>
      <c r="AB59" s="685"/>
    </row>
    <row r="60" spans="1:28" ht="20">
      <c r="A60" s="452"/>
      <c r="B60" s="435"/>
      <c r="C60" s="167"/>
      <c r="D60" s="514"/>
      <c r="X60" s="386"/>
      <c r="Y60" s="460"/>
      <c r="Z60" s="460"/>
      <c r="AA60" s="460"/>
      <c r="AB60" s="685"/>
    </row>
    <row r="61" spans="1:28" ht="20">
      <c r="A61" s="452"/>
      <c r="B61" s="435"/>
      <c r="C61" s="167"/>
      <c r="D61" s="514"/>
      <c r="X61" s="386"/>
      <c r="Y61" s="460"/>
      <c r="Z61" s="460"/>
      <c r="AA61" s="460"/>
      <c r="AB61" s="685"/>
    </row>
    <row r="62" spans="1:28" ht="20">
      <c r="A62" s="452"/>
      <c r="B62" s="435"/>
      <c r="C62" s="167"/>
      <c r="D62" s="514"/>
      <c r="X62" s="386"/>
      <c r="Y62" s="460"/>
      <c r="Z62" s="460"/>
      <c r="AA62" s="460"/>
      <c r="AB62" s="685"/>
    </row>
    <row r="63" spans="1:28" ht="20">
      <c r="A63" s="452"/>
      <c r="B63" s="435"/>
      <c r="C63" s="167"/>
      <c r="D63" s="514"/>
      <c r="X63" s="386"/>
      <c r="Y63" s="460"/>
      <c r="Z63" s="460"/>
      <c r="AA63" s="460"/>
      <c r="AB63" s="685"/>
    </row>
    <row r="64" spans="1:28" ht="20">
      <c r="A64" s="452"/>
      <c r="B64" s="435"/>
      <c r="C64" s="167"/>
      <c r="D64" s="514"/>
      <c r="X64" s="386"/>
      <c r="Y64" s="460"/>
      <c r="Z64" s="460"/>
      <c r="AA64" s="460"/>
      <c r="AB64" s="685"/>
    </row>
    <row r="65" spans="1:28" ht="20">
      <c r="A65" s="452"/>
      <c r="B65" s="435"/>
      <c r="C65" s="167"/>
      <c r="D65" s="514"/>
      <c r="X65" s="386"/>
      <c r="Y65" s="460"/>
      <c r="Z65" s="460"/>
      <c r="AA65" s="460"/>
      <c r="AB65" s="685"/>
    </row>
    <row r="66" spans="1:28" s="742" customFormat="1" ht="20">
      <c r="A66" s="452"/>
      <c r="B66" s="435"/>
      <c r="C66" s="167"/>
      <c r="D66" s="514"/>
      <c r="E66" s="386"/>
      <c r="F66" s="169"/>
      <c r="G66" s="169"/>
      <c r="H66" s="386"/>
      <c r="I66" s="386"/>
      <c r="J66" s="386"/>
      <c r="K66" s="169"/>
      <c r="L66" s="169"/>
      <c r="M66" s="386"/>
      <c r="N66" s="386"/>
      <c r="O66" s="386"/>
      <c r="P66" s="386"/>
      <c r="Q66" s="386"/>
      <c r="R66" s="386"/>
      <c r="S66" s="386"/>
      <c r="T66" s="386"/>
      <c r="U66" s="386"/>
      <c r="V66" s="170"/>
      <c r="W66" s="386"/>
      <c r="X66" s="386"/>
      <c r="Y66" s="460"/>
      <c r="Z66" s="460"/>
      <c r="AA66" s="460"/>
    </row>
    <row r="67" spans="1:28" s="742" customFormat="1" ht="20">
      <c r="A67" s="452"/>
      <c r="B67" s="435"/>
      <c r="C67" s="167"/>
      <c r="D67" s="514"/>
      <c r="E67" s="386"/>
      <c r="F67" s="169"/>
      <c r="G67" s="169"/>
      <c r="H67" s="386"/>
      <c r="I67" s="386"/>
      <c r="J67" s="386"/>
      <c r="K67" s="169"/>
      <c r="L67" s="169"/>
      <c r="M67" s="386"/>
      <c r="N67" s="386"/>
      <c r="O67" s="386"/>
      <c r="P67" s="386"/>
      <c r="Q67" s="386"/>
      <c r="R67" s="386"/>
      <c r="S67" s="386"/>
      <c r="T67" s="386"/>
      <c r="U67" s="386"/>
      <c r="V67" s="170"/>
      <c r="W67" s="386"/>
      <c r="X67" s="386"/>
      <c r="Y67" s="460"/>
      <c r="Z67" s="460"/>
      <c r="AA67" s="460"/>
    </row>
    <row r="68" spans="1:28" s="742" customFormat="1" ht="20">
      <c r="A68" s="452"/>
      <c r="B68" s="435"/>
      <c r="C68" s="167"/>
      <c r="D68" s="514"/>
      <c r="E68" s="386"/>
      <c r="F68" s="169"/>
      <c r="G68" s="169"/>
      <c r="H68" s="386"/>
      <c r="I68" s="386"/>
      <c r="J68" s="386"/>
      <c r="K68" s="169"/>
      <c r="L68" s="169"/>
      <c r="M68" s="386"/>
      <c r="N68" s="386"/>
      <c r="O68" s="386"/>
      <c r="P68" s="386"/>
      <c r="Q68" s="386"/>
      <c r="R68" s="386"/>
      <c r="S68" s="386"/>
      <c r="T68" s="386"/>
      <c r="U68" s="386"/>
      <c r="V68" s="170"/>
      <c r="W68" s="386"/>
      <c r="X68" s="386"/>
      <c r="Y68" s="460"/>
      <c r="Z68" s="460"/>
      <c r="AA68" s="460"/>
    </row>
    <row r="69" spans="1:28" s="742" customFormat="1" ht="14">
      <c r="A69" s="452"/>
      <c r="B69" s="435"/>
      <c r="C69" s="167"/>
      <c r="D69" s="514"/>
      <c r="E69" s="386"/>
      <c r="F69" s="169"/>
      <c r="G69" s="169"/>
      <c r="H69" s="386"/>
      <c r="I69" s="386"/>
      <c r="J69" s="386"/>
      <c r="K69" s="169"/>
      <c r="L69" s="169"/>
      <c r="M69" s="386"/>
      <c r="N69" s="386"/>
      <c r="O69" s="386"/>
      <c r="P69" s="386"/>
      <c r="Q69" s="386"/>
      <c r="R69" s="386"/>
      <c r="S69" s="386"/>
      <c r="T69" s="386"/>
      <c r="U69" s="386"/>
      <c r="V69" s="170"/>
      <c r="W69" s="386"/>
      <c r="X69" s="386"/>
      <c r="Y69" s="386"/>
      <c r="Z69" s="386"/>
      <c r="AA69" s="386"/>
    </row>
    <row r="70" spans="1:28" s="742" customFormat="1" ht="14">
      <c r="A70" s="452"/>
      <c r="B70" s="435"/>
      <c r="C70" s="167"/>
      <c r="D70" s="514"/>
      <c r="E70" s="386"/>
      <c r="F70" s="169"/>
      <c r="G70" s="169"/>
      <c r="H70" s="386"/>
      <c r="I70" s="386"/>
      <c r="J70" s="386"/>
      <c r="K70" s="169"/>
      <c r="L70" s="169"/>
      <c r="M70" s="386"/>
      <c r="N70" s="386"/>
      <c r="O70" s="386"/>
      <c r="P70" s="386"/>
      <c r="Q70" s="386"/>
      <c r="R70" s="386"/>
      <c r="S70" s="386"/>
      <c r="T70" s="386"/>
      <c r="U70" s="386"/>
      <c r="V70" s="170"/>
      <c r="W70" s="386"/>
      <c r="X70" s="386"/>
      <c r="Y70" s="386"/>
      <c r="Z70" s="386"/>
      <c r="AA70" s="386"/>
    </row>
    <row r="71" spans="1:28" s="742" customFormat="1" ht="14">
      <c r="A71" s="452"/>
      <c r="B71" s="435"/>
      <c r="C71" s="167"/>
      <c r="D71" s="514"/>
      <c r="E71" s="386"/>
      <c r="F71" s="169"/>
      <c r="G71" s="169"/>
      <c r="H71" s="386"/>
      <c r="I71" s="386"/>
      <c r="J71" s="386"/>
      <c r="K71" s="169"/>
      <c r="L71" s="169"/>
      <c r="M71" s="386"/>
      <c r="N71" s="386"/>
      <c r="O71" s="386"/>
      <c r="P71" s="386"/>
      <c r="Q71" s="386"/>
      <c r="R71" s="386"/>
      <c r="S71" s="386"/>
      <c r="T71" s="386"/>
      <c r="U71" s="386"/>
      <c r="V71" s="170"/>
      <c r="W71" s="386"/>
      <c r="X71" s="386"/>
      <c r="Y71" s="386"/>
      <c r="Z71" s="386"/>
      <c r="AA71" s="386"/>
    </row>
    <row r="72" spans="1:28" s="742" customFormat="1" ht="14">
      <c r="A72" s="452"/>
      <c r="B72" s="435"/>
      <c r="C72" s="167"/>
      <c r="D72" s="514"/>
      <c r="E72" s="386"/>
      <c r="F72" s="169"/>
      <c r="G72" s="169"/>
      <c r="H72" s="386"/>
      <c r="I72" s="386"/>
      <c r="J72" s="386"/>
      <c r="K72" s="169"/>
      <c r="L72" s="169"/>
      <c r="M72" s="386"/>
      <c r="N72" s="386"/>
      <c r="O72" s="386"/>
      <c r="P72" s="386"/>
      <c r="Q72" s="386"/>
      <c r="R72" s="386"/>
      <c r="S72" s="386"/>
      <c r="T72" s="386"/>
      <c r="U72" s="386"/>
      <c r="V72" s="170"/>
      <c r="W72" s="386"/>
      <c r="X72" s="386"/>
      <c r="Y72" s="386"/>
      <c r="Z72" s="386"/>
      <c r="AA72" s="386"/>
    </row>
    <row r="73" spans="1:28" s="742" customFormat="1" ht="14">
      <c r="A73" s="435"/>
      <c r="B73" s="435"/>
      <c r="C73" s="167"/>
      <c r="D73" s="514"/>
      <c r="E73" s="386"/>
      <c r="F73" s="169"/>
      <c r="G73" s="169"/>
      <c r="H73" s="386"/>
      <c r="I73" s="386"/>
      <c r="J73" s="386"/>
      <c r="K73" s="169"/>
      <c r="L73" s="169"/>
      <c r="M73" s="386"/>
      <c r="N73" s="386"/>
      <c r="O73" s="386"/>
      <c r="P73" s="386"/>
      <c r="Q73" s="386"/>
      <c r="R73" s="386"/>
      <c r="S73" s="386"/>
      <c r="T73" s="386"/>
      <c r="U73" s="386"/>
      <c r="V73" s="170"/>
      <c r="W73" s="386"/>
      <c r="X73" s="386"/>
      <c r="Y73" s="386"/>
      <c r="Z73" s="386"/>
      <c r="AA73" s="386"/>
    </row>
    <row r="74" spans="1:28" s="742" customFormat="1" ht="14">
      <c r="A74" s="386"/>
      <c r="B74" s="435"/>
      <c r="C74" s="167"/>
      <c r="D74" s="514"/>
      <c r="E74" s="386"/>
      <c r="F74" s="169"/>
      <c r="G74" s="169"/>
      <c r="H74" s="386"/>
      <c r="I74" s="386"/>
      <c r="J74" s="386"/>
      <c r="K74" s="169"/>
      <c r="L74" s="169"/>
      <c r="M74" s="386"/>
      <c r="N74" s="386"/>
      <c r="O74" s="386"/>
      <c r="P74" s="386"/>
      <c r="Q74" s="386"/>
      <c r="R74" s="386"/>
      <c r="S74" s="386"/>
      <c r="T74" s="386"/>
      <c r="U74" s="386"/>
      <c r="V74" s="170"/>
      <c r="W74" s="386"/>
      <c r="X74" s="632"/>
      <c r="Y74" s="386"/>
      <c r="Z74" s="386"/>
      <c r="AA74" s="386"/>
    </row>
    <row r="75" spans="1:28" s="742" customFormat="1" ht="14">
      <c r="A75" s="386"/>
      <c r="B75" s="435"/>
      <c r="C75" s="167"/>
      <c r="D75" s="514"/>
      <c r="E75" s="386"/>
      <c r="F75" s="169"/>
      <c r="G75" s="169"/>
      <c r="H75" s="386"/>
      <c r="I75" s="386"/>
      <c r="J75" s="386"/>
      <c r="K75" s="169"/>
      <c r="L75" s="169"/>
      <c r="M75" s="386"/>
      <c r="N75" s="386"/>
      <c r="O75" s="386"/>
      <c r="P75" s="386"/>
      <c r="Q75" s="386"/>
      <c r="R75" s="386"/>
      <c r="S75" s="386"/>
      <c r="T75" s="386"/>
      <c r="U75" s="386"/>
      <c r="V75" s="170"/>
      <c r="W75" s="386"/>
      <c r="Y75" s="386"/>
      <c r="Z75" s="386"/>
      <c r="AA75" s="386"/>
    </row>
    <row r="76" spans="1:28" s="742" customFormat="1" ht="14">
      <c r="A76" s="386"/>
      <c r="B76" s="435"/>
      <c r="C76" s="167"/>
      <c r="D76" s="514"/>
      <c r="E76" s="386"/>
      <c r="F76" s="169"/>
      <c r="G76" s="169"/>
      <c r="H76" s="386"/>
      <c r="I76" s="386"/>
      <c r="J76" s="386"/>
      <c r="K76" s="169"/>
      <c r="L76" s="169"/>
      <c r="M76" s="386"/>
      <c r="N76" s="386"/>
      <c r="O76" s="386"/>
      <c r="P76" s="386"/>
      <c r="Q76" s="386"/>
      <c r="R76" s="386"/>
      <c r="S76" s="386"/>
      <c r="T76" s="386"/>
      <c r="U76" s="386"/>
      <c r="V76" s="170"/>
      <c r="W76" s="386"/>
      <c r="Y76" s="386"/>
      <c r="Z76" s="386"/>
      <c r="AA76" s="386"/>
    </row>
    <row r="77" spans="1:28" s="742" customFormat="1" ht="14">
      <c r="A77" s="386"/>
      <c r="B77" s="435"/>
      <c r="C77" s="167"/>
      <c r="D77" s="514"/>
      <c r="E77" s="386"/>
      <c r="F77" s="169"/>
      <c r="G77" s="169"/>
      <c r="H77" s="386"/>
      <c r="I77" s="386"/>
      <c r="J77" s="386"/>
      <c r="K77" s="169"/>
      <c r="L77" s="169"/>
      <c r="M77" s="386"/>
      <c r="N77" s="386"/>
      <c r="O77" s="386"/>
      <c r="P77" s="386"/>
      <c r="Q77" s="386"/>
      <c r="R77" s="386"/>
      <c r="S77" s="386"/>
      <c r="T77" s="386"/>
      <c r="U77" s="386"/>
      <c r="V77" s="170"/>
      <c r="W77" s="386"/>
      <c r="Y77" s="386"/>
      <c r="Z77" s="386"/>
      <c r="AA77" s="386"/>
    </row>
    <row r="78" spans="1:28" s="742" customFormat="1" ht="14">
      <c r="A78" s="386"/>
      <c r="B78" s="435"/>
      <c r="C78" s="167"/>
      <c r="D78" s="514"/>
      <c r="E78" s="386"/>
      <c r="F78" s="169"/>
      <c r="G78" s="169"/>
      <c r="H78" s="386"/>
      <c r="I78" s="386"/>
      <c r="J78" s="386"/>
      <c r="K78" s="169"/>
      <c r="L78" s="169"/>
      <c r="M78" s="386"/>
      <c r="N78" s="386"/>
      <c r="O78" s="386"/>
      <c r="P78" s="386"/>
      <c r="Q78" s="386"/>
      <c r="R78" s="386"/>
      <c r="S78" s="386"/>
      <c r="T78" s="386"/>
      <c r="U78" s="386"/>
      <c r="V78" s="170"/>
      <c r="W78" s="386"/>
      <c r="Y78" s="386"/>
      <c r="Z78" s="386"/>
      <c r="AA78" s="386"/>
    </row>
    <row r="79" spans="1:28" s="742" customFormat="1" ht="14">
      <c r="A79" s="386"/>
      <c r="B79" s="435"/>
      <c r="C79" s="167"/>
      <c r="D79" s="514"/>
      <c r="E79" s="386"/>
      <c r="F79" s="169"/>
      <c r="G79" s="169"/>
      <c r="H79" s="386"/>
      <c r="I79" s="386"/>
      <c r="J79" s="386"/>
      <c r="K79" s="169"/>
      <c r="L79" s="169"/>
      <c r="M79" s="386"/>
      <c r="N79" s="386"/>
      <c r="O79" s="386"/>
      <c r="P79" s="386"/>
      <c r="Q79" s="386"/>
      <c r="R79" s="386"/>
      <c r="S79" s="386"/>
      <c r="T79" s="386"/>
      <c r="U79" s="386"/>
      <c r="V79" s="170"/>
      <c r="W79" s="386"/>
      <c r="Y79" s="386"/>
      <c r="Z79" s="386"/>
      <c r="AA79" s="386"/>
    </row>
    <row r="80" spans="1:28" s="742" customFormat="1" ht="14">
      <c r="A80" s="386"/>
      <c r="B80" s="435"/>
      <c r="C80" s="167"/>
      <c r="D80" s="514"/>
      <c r="E80" s="386"/>
      <c r="F80" s="169"/>
      <c r="G80" s="169"/>
      <c r="H80" s="386"/>
      <c r="I80" s="386"/>
      <c r="J80" s="386"/>
      <c r="K80" s="169"/>
      <c r="L80" s="169"/>
      <c r="M80" s="386"/>
      <c r="N80" s="386"/>
      <c r="O80" s="386"/>
      <c r="P80" s="386"/>
      <c r="Q80" s="386"/>
      <c r="R80" s="386"/>
      <c r="S80" s="386"/>
      <c r="T80" s="386"/>
      <c r="U80" s="386"/>
      <c r="V80" s="170"/>
      <c r="W80" s="386"/>
      <c r="Y80" s="386"/>
      <c r="Z80" s="386"/>
      <c r="AA80" s="386"/>
    </row>
    <row r="81" spans="1:27" s="742" customFormat="1" ht="14">
      <c r="A81" s="386"/>
      <c r="B81" s="435"/>
      <c r="C81" s="167"/>
      <c r="D81" s="514"/>
      <c r="E81" s="386"/>
      <c r="F81" s="169"/>
      <c r="G81" s="169"/>
      <c r="H81" s="386"/>
      <c r="I81" s="386"/>
      <c r="J81" s="386"/>
      <c r="K81" s="169"/>
      <c r="L81" s="169"/>
      <c r="M81" s="386"/>
      <c r="N81" s="386"/>
      <c r="O81" s="386"/>
      <c r="P81" s="386"/>
      <c r="Q81" s="386"/>
      <c r="R81" s="386"/>
      <c r="S81" s="386"/>
      <c r="T81" s="386"/>
      <c r="U81" s="386"/>
      <c r="V81" s="170"/>
      <c r="W81" s="386"/>
      <c r="Y81" s="386"/>
      <c r="Z81" s="386"/>
      <c r="AA81" s="386"/>
    </row>
    <row r="82" spans="1:27" s="742" customFormat="1" ht="14">
      <c r="A82" s="386"/>
      <c r="B82" s="435"/>
      <c r="C82" s="167"/>
      <c r="D82" s="514"/>
      <c r="E82" s="386"/>
      <c r="F82" s="169"/>
      <c r="G82" s="169"/>
      <c r="H82" s="386"/>
      <c r="I82" s="386"/>
      <c r="J82" s="386"/>
      <c r="K82" s="169"/>
      <c r="L82" s="169"/>
      <c r="M82" s="386"/>
      <c r="N82" s="386"/>
      <c r="O82" s="386"/>
      <c r="P82" s="386"/>
      <c r="Q82" s="386"/>
      <c r="R82" s="386"/>
      <c r="S82" s="386"/>
      <c r="T82" s="386"/>
      <c r="U82" s="386"/>
      <c r="V82" s="170"/>
      <c r="W82" s="386"/>
      <c r="Y82" s="386"/>
      <c r="Z82" s="386"/>
      <c r="AA82" s="386"/>
    </row>
    <row r="83" spans="1:27" s="742" customFormat="1" ht="14">
      <c r="A83" s="386"/>
      <c r="B83" s="435"/>
      <c r="C83" s="167"/>
      <c r="D83" s="514"/>
      <c r="E83" s="386"/>
      <c r="F83" s="169"/>
      <c r="G83" s="169"/>
      <c r="H83" s="386"/>
      <c r="I83" s="386"/>
      <c r="J83" s="386"/>
      <c r="K83" s="169"/>
      <c r="L83" s="169"/>
      <c r="M83" s="386"/>
      <c r="N83" s="386"/>
      <c r="O83" s="386"/>
      <c r="P83" s="386"/>
      <c r="Q83" s="386"/>
      <c r="R83" s="386"/>
      <c r="S83" s="386"/>
      <c r="T83" s="386"/>
      <c r="U83" s="386"/>
      <c r="V83" s="170"/>
      <c r="W83" s="386"/>
      <c r="Y83" s="386"/>
      <c r="Z83" s="386"/>
      <c r="AA83" s="386"/>
    </row>
    <row r="84" spans="1:27" s="742" customFormat="1" ht="14">
      <c r="A84" s="386"/>
      <c r="B84" s="435"/>
      <c r="C84" s="167"/>
      <c r="D84" s="514"/>
      <c r="E84" s="386"/>
      <c r="F84" s="169"/>
      <c r="G84" s="169"/>
      <c r="H84" s="386"/>
      <c r="I84" s="386"/>
      <c r="J84" s="386"/>
      <c r="K84" s="169"/>
      <c r="L84" s="169"/>
      <c r="M84" s="386"/>
      <c r="N84" s="386"/>
      <c r="O84" s="386"/>
      <c r="P84" s="386"/>
      <c r="Q84" s="386"/>
      <c r="R84" s="386"/>
      <c r="S84" s="386"/>
      <c r="T84" s="386"/>
      <c r="U84" s="386"/>
      <c r="V84" s="170"/>
      <c r="W84" s="386"/>
      <c r="Y84" s="386"/>
      <c r="Z84" s="386"/>
      <c r="AA84" s="386"/>
    </row>
    <row r="85" spans="1:27" s="742" customFormat="1" ht="14">
      <c r="A85" s="386"/>
      <c r="B85" s="435"/>
      <c r="C85" s="167"/>
      <c r="D85" s="514"/>
      <c r="E85" s="386"/>
      <c r="F85" s="169"/>
      <c r="G85" s="169"/>
      <c r="H85" s="386"/>
      <c r="I85" s="386"/>
      <c r="J85" s="386"/>
      <c r="K85" s="169"/>
      <c r="L85" s="169"/>
      <c r="M85" s="386"/>
      <c r="N85" s="386"/>
      <c r="O85" s="386"/>
      <c r="P85" s="386"/>
      <c r="Q85" s="386"/>
      <c r="R85" s="386"/>
      <c r="S85" s="386"/>
      <c r="T85" s="386"/>
      <c r="U85" s="386"/>
      <c r="V85" s="170"/>
      <c r="W85" s="386"/>
      <c r="Y85" s="386"/>
      <c r="Z85" s="386"/>
      <c r="AA85" s="386"/>
    </row>
  </sheetData>
  <mergeCells count="9">
    <mergeCell ref="F41:G41"/>
    <mergeCell ref="H41:I41"/>
    <mergeCell ref="L41:V41"/>
    <mergeCell ref="B33:C34"/>
    <mergeCell ref="L35:V35"/>
    <mergeCell ref="F36:G36"/>
    <mergeCell ref="F37:G37"/>
    <mergeCell ref="F38:G38"/>
    <mergeCell ref="L40:V40"/>
  </mergeCells>
  <printOptions horizontalCentered="1"/>
  <pageMargins left="0.19685039370078741" right="0" top="0.15748031496062992" bottom="0.15748031496062992" header="0.11811023622047245" footer="0.15748031496062992"/>
  <pageSetup paperSize="9" scale="66" firstPageNumber="4294963191" fitToHeight="2" orientation="landscape" r:id="rId1"/>
  <headerFooter alignWithMargins="0">
    <oddHeader>&amp;R&amp;"Calibri"&amp;10&amp;K000000 Confidential&amp;1#_x000D_</oddHeader>
  </headerFooter>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13">
    <tabColor indexed="12"/>
    <pageSetUpPr autoPageBreaks="0"/>
  </sheetPr>
  <dimension ref="A1:T438"/>
  <sheetViews>
    <sheetView zoomScale="85" zoomScaleNormal="85" workbookViewId="0">
      <pane xSplit="3" ySplit="3" topLeftCell="D223" activePane="bottomRight" state="frozen"/>
      <selection pane="topRight" activeCell="C1" sqref="C1"/>
      <selection pane="bottomLeft" activeCell="A4" sqref="A4"/>
      <selection pane="bottomRight" activeCell="F230" sqref="F230"/>
    </sheetView>
  </sheetViews>
  <sheetFormatPr defaultColWidth="32.54296875" defaultRowHeight="15.5"/>
  <cols>
    <col min="1" max="1" width="5" style="236" customWidth="1"/>
    <col min="2" max="2" width="13.1796875" style="236" customWidth="1"/>
    <col min="3" max="3" width="68.453125" style="236" customWidth="1"/>
    <col min="4" max="4" width="13.1796875" style="236" customWidth="1"/>
    <col min="5" max="5" width="7.1796875" style="236" customWidth="1"/>
    <col min="6" max="6" width="15.1796875" style="236" customWidth="1"/>
    <col min="7" max="7" width="13.1796875" style="236" customWidth="1"/>
    <col min="8" max="8" width="10.54296875" style="236" customWidth="1"/>
    <col min="9" max="9" width="10.453125" style="236" customWidth="1"/>
    <col min="10" max="11" width="11.1796875" style="236" customWidth="1"/>
    <col min="12" max="12" width="14" style="236" customWidth="1"/>
    <col min="13" max="13" width="14.1796875" style="289" customWidth="1"/>
    <col min="14" max="14" width="11.81640625" style="236" customWidth="1"/>
    <col min="15" max="15" width="7.54296875" style="236" customWidth="1"/>
    <col min="16" max="17" width="7.453125" style="236" customWidth="1"/>
    <col min="18" max="16384" width="32.54296875" style="236"/>
  </cols>
  <sheetData>
    <row r="1" spans="1:17" ht="17.5">
      <c r="A1" s="264" t="s">
        <v>107</v>
      </c>
      <c r="B1" s="264" t="s">
        <v>109</v>
      </c>
      <c r="C1" s="264" t="s">
        <v>108</v>
      </c>
      <c r="D1" s="264" t="s">
        <v>109</v>
      </c>
      <c r="E1" s="264" t="s">
        <v>110</v>
      </c>
      <c r="F1" s="264" t="s">
        <v>111</v>
      </c>
      <c r="G1" s="264" t="s">
        <v>112</v>
      </c>
      <c r="H1" s="265" t="s">
        <v>113</v>
      </c>
      <c r="I1" s="265" t="s">
        <v>114</v>
      </c>
      <c r="J1" s="265" t="s">
        <v>115</v>
      </c>
      <c r="K1" s="265" t="s">
        <v>116</v>
      </c>
      <c r="L1" s="265" t="s">
        <v>117</v>
      </c>
      <c r="M1" s="266" t="s">
        <v>118</v>
      </c>
      <c r="N1" s="267" t="s">
        <v>119</v>
      </c>
      <c r="O1" s="267"/>
      <c r="P1" s="267"/>
      <c r="Q1" s="267"/>
    </row>
    <row r="2" spans="1:17" ht="15" customHeight="1">
      <c r="A2" s="268"/>
      <c r="B2" s="268"/>
      <c r="C2" s="268"/>
      <c r="D2" s="268"/>
      <c r="E2" s="269" t="s">
        <v>120</v>
      </c>
      <c r="F2" s="754" t="s">
        <v>121</v>
      </c>
      <c r="G2" s="754" t="s">
        <v>122</v>
      </c>
      <c r="H2" s="757" t="s">
        <v>123</v>
      </c>
      <c r="I2" s="758"/>
      <c r="J2" s="759"/>
      <c r="K2" s="270"/>
      <c r="L2" s="754" t="s">
        <v>124</v>
      </c>
      <c r="M2" s="754" t="s">
        <v>125</v>
      </c>
      <c r="N2" s="754" t="s">
        <v>126</v>
      </c>
      <c r="O2" s="271"/>
      <c r="P2" s="293" t="s">
        <v>183</v>
      </c>
      <c r="Q2" s="271"/>
    </row>
    <row r="3" spans="1:17">
      <c r="A3" s="272" t="s">
        <v>184</v>
      </c>
      <c r="B3" s="272" t="s">
        <v>186</v>
      </c>
      <c r="C3" s="272" t="s">
        <v>185</v>
      </c>
      <c r="D3" s="272" t="s">
        <v>186</v>
      </c>
      <c r="E3" s="272" t="s">
        <v>187</v>
      </c>
      <c r="F3" s="755"/>
      <c r="G3" s="755"/>
      <c r="H3" s="273" t="s">
        <v>188</v>
      </c>
      <c r="I3" s="273" t="s">
        <v>118</v>
      </c>
      <c r="J3" s="273" t="s">
        <v>189</v>
      </c>
      <c r="K3" s="272" t="s">
        <v>76</v>
      </c>
      <c r="L3" s="755"/>
      <c r="M3" s="756"/>
      <c r="N3" s="756"/>
      <c r="O3" s="271"/>
      <c r="P3" s="294" t="s">
        <v>190</v>
      </c>
      <c r="Q3" s="271"/>
    </row>
    <row r="4" spans="1:17" ht="16" thickBot="1">
      <c r="A4" s="274"/>
      <c r="B4" s="275"/>
      <c r="C4" s="275"/>
      <c r="D4" s="275"/>
      <c r="E4" s="275"/>
      <c r="F4" s="275"/>
      <c r="G4" s="275"/>
      <c r="H4" s="275"/>
      <c r="I4" s="275"/>
      <c r="J4" s="275"/>
      <c r="K4" s="275"/>
      <c r="L4" s="275"/>
      <c r="M4" s="288"/>
      <c r="N4" s="286"/>
      <c r="O4" s="232"/>
      <c r="P4" s="232"/>
      <c r="Q4" s="232"/>
    </row>
    <row r="5" spans="1:17">
      <c r="A5" s="238">
        <v>1</v>
      </c>
      <c r="B5" s="238" t="s">
        <v>199</v>
      </c>
      <c r="C5" s="238" t="s">
        <v>198</v>
      </c>
      <c r="D5" s="238" t="s">
        <v>199</v>
      </c>
      <c r="E5" s="250" t="s">
        <v>192</v>
      </c>
      <c r="F5" s="244">
        <v>201</v>
      </c>
      <c r="G5" s="244">
        <v>181</v>
      </c>
      <c r="H5" s="244">
        <v>156</v>
      </c>
      <c r="I5" s="238">
        <v>63</v>
      </c>
      <c r="J5" s="238">
        <v>117</v>
      </c>
      <c r="K5" s="241">
        <v>1.1499999999999999</v>
      </c>
      <c r="L5" s="242" t="s">
        <v>843</v>
      </c>
      <c r="M5" s="245">
        <v>1389.79</v>
      </c>
      <c r="N5" s="276" t="s">
        <v>193</v>
      </c>
      <c r="O5" s="232" t="s">
        <v>200</v>
      </c>
      <c r="P5" s="233"/>
      <c r="Q5" s="277" t="s">
        <v>658</v>
      </c>
    </row>
    <row r="6" spans="1:17">
      <c r="A6" s="238">
        <v>2</v>
      </c>
      <c r="B6" s="238" t="s">
        <v>202</v>
      </c>
      <c r="C6" s="238" t="s">
        <v>201</v>
      </c>
      <c r="D6" s="238" t="s">
        <v>202</v>
      </c>
      <c r="E6" s="250" t="s">
        <v>192</v>
      </c>
      <c r="F6" s="244">
        <v>201</v>
      </c>
      <c r="G6" s="244">
        <v>181</v>
      </c>
      <c r="H6" s="244">
        <v>156</v>
      </c>
      <c r="I6" s="238">
        <v>63</v>
      </c>
      <c r="J6" s="238">
        <v>117</v>
      </c>
      <c r="K6" s="241">
        <v>1.1499999999999999</v>
      </c>
      <c r="L6" s="242" t="s">
        <v>843</v>
      </c>
      <c r="M6" s="245">
        <v>1389.79</v>
      </c>
      <c r="N6" s="276" t="s">
        <v>193</v>
      </c>
      <c r="O6" s="232" t="s">
        <v>200</v>
      </c>
      <c r="P6" s="233"/>
      <c r="Q6" s="252" t="s">
        <v>658</v>
      </c>
    </row>
    <row r="7" spans="1:17">
      <c r="A7" s="238">
        <v>3</v>
      </c>
      <c r="B7" s="238" t="s">
        <v>204</v>
      </c>
      <c r="C7" s="238" t="s">
        <v>203</v>
      </c>
      <c r="D7" s="238" t="s">
        <v>204</v>
      </c>
      <c r="E7" s="250" t="s">
        <v>192</v>
      </c>
      <c r="F7" s="244">
        <v>201</v>
      </c>
      <c r="G7" s="244">
        <v>181</v>
      </c>
      <c r="H7" s="244">
        <v>156</v>
      </c>
      <c r="I7" s="238">
        <v>63</v>
      </c>
      <c r="J7" s="238">
        <v>117</v>
      </c>
      <c r="K7" s="241">
        <v>1.1499999999999999</v>
      </c>
      <c r="L7" s="242" t="s">
        <v>843</v>
      </c>
      <c r="M7" s="245">
        <v>1747.92</v>
      </c>
      <c r="N7" s="276" t="s">
        <v>193</v>
      </c>
      <c r="O7" s="232" t="s">
        <v>200</v>
      </c>
      <c r="P7" s="233"/>
      <c r="Q7" s="252" t="s">
        <v>658</v>
      </c>
    </row>
    <row r="8" spans="1:17" s="278" customFormat="1">
      <c r="A8" s="238">
        <v>4</v>
      </c>
      <c r="B8" s="238" t="s">
        <v>206</v>
      </c>
      <c r="C8" s="238" t="s">
        <v>205</v>
      </c>
      <c r="D8" s="238" t="s">
        <v>206</v>
      </c>
      <c r="E8" s="250" t="s">
        <v>192</v>
      </c>
      <c r="F8" s="244">
        <v>201</v>
      </c>
      <c r="G8" s="244">
        <v>181</v>
      </c>
      <c r="H8" s="244">
        <v>156</v>
      </c>
      <c r="I8" s="238">
        <v>63</v>
      </c>
      <c r="J8" s="238">
        <v>117</v>
      </c>
      <c r="K8" s="241">
        <v>1.1499999999999999</v>
      </c>
      <c r="L8" s="242" t="s">
        <v>843</v>
      </c>
      <c r="M8" s="245">
        <v>1747.92</v>
      </c>
      <c r="N8" s="276" t="s">
        <v>193</v>
      </c>
      <c r="O8" s="232" t="s">
        <v>200</v>
      </c>
      <c r="P8" s="233"/>
      <c r="Q8" s="252" t="s">
        <v>658</v>
      </c>
    </row>
    <row r="9" spans="1:17" s="278" customFormat="1">
      <c r="A9" s="238">
        <v>5</v>
      </c>
      <c r="B9" s="238" t="s">
        <v>208</v>
      </c>
      <c r="C9" s="238" t="s">
        <v>207</v>
      </c>
      <c r="D9" s="238" t="s">
        <v>208</v>
      </c>
      <c r="E9" s="250" t="s">
        <v>192</v>
      </c>
      <c r="F9" s="244">
        <v>201</v>
      </c>
      <c r="G9" s="244">
        <v>181</v>
      </c>
      <c r="H9" s="244">
        <v>156</v>
      </c>
      <c r="I9" s="238">
        <v>63</v>
      </c>
      <c r="J9" s="238">
        <v>117</v>
      </c>
      <c r="K9" s="241">
        <v>1.1499999999999999</v>
      </c>
      <c r="L9" s="242" t="s">
        <v>843</v>
      </c>
      <c r="M9" s="245">
        <v>1749.62</v>
      </c>
      <c r="N9" s="276" t="s">
        <v>193</v>
      </c>
      <c r="O9" s="232" t="s">
        <v>200</v>
      </c>
      <c r="P9" s="233"/>
      <c r="Q9" s="252" t="s">
        <v>658</v>
      </c>
    </row>
    <row r="10" spans="1:17" s="278" customFormat="1">
      <c r="A10" s="238">
        <v>6</v>
      </c>
      <c r="B10" s="238" t="s">
        <v>210</v>
      </c>
      <c r="C10" s="238" t="s">
        <v>209</v>
      </c>
      <c r="D10" s="238" t="s">
        <v>210</v>
      </c>
      <c r="E10" s="250" t="s">
        <v>192</v>
      </c>
      <c r="F10" s="244">
        <v>201</v>
      </c>
      <c r="G10" s="244">
        <v>181</v>
      </c>
      <c r="H10" s="244">
        <v>156</v>
      </c>
      <c r="I10" s="238">
        <v>63</v>
      </c>
      <c r="J10" s="238">
        <v>117</v>
      </c>
      <c r="K10" s="241">
        <v>1.1499999999999999</v>
      </c>
      <c r="L10" s="242" t="s">
        <v>843</v>
      </c>
      <c r="M10" s="245">
        <v>1749.62</v>
      </c>
      <c r="N10" s="276" t="s">
        <v>193</v>
      </c>
      <c r="O10" s="232" t="s">
        <v>200</v>
      </c>
      <c r="P10" s="233"/>
      <c r="Q10" s="252" t="s">
        <v>658</v>
      </c>
    </row>
    <row r="11" spans="1:17" s="278" customFormat="1">
      <c r="A11" s="238">
        <v>7</v>
      </c>
      <c r="B11" s="238" t="s">
        <v>214</v>
      </c>
      <c r="C11" s="238" t="s">
        <v>213</v>
      </c>
      <c r="D11" s="238" t="s">
        <v>214</v>
      </c>
      <c r="E11" s="250" t="s">
        <v>192</v>
      </c>
      <c r="F11" s="244">
        <v>201</v>
      </c>
      <c r="G11" s="244">
        <v>181</v>
      </c>
      <c r="H11" s="244">
        <v>156</v>
      </c>
      <c r="I11" s="238">
        <v>63</v>
      </c>
      <c r="J11" s="238">
        <v>117</v>
      </c>
      <c r="K11" s="241">
        <v>1.1499999999999999</v>
      </c>
      <c r="L11" s="242" t="s">
        <v>843</v>
      </c>
      <c r="M11" s="245">
        <v>1567.63</v>
      </c>
      <c r="N11" s="276" t="s">
        <v>193</v>
      </c>
      <c r="O11" s="232" t="s">
        <v>200</v>
      </c>
      <c r="P11" s="233"/>
      <c r="Q11" s="252" t="s">
        <v>658</v>
      </c>
    </row>
    <row r="12" spans="1:17">
      <c r="A12" s="238">
        <v>8</v>
      </c>
      <c r="B12" s="238" t="s">
        <v>21</v>
      </c>
      <c r="C12" s="238" t="s">
        <v>569</v>
      </c>
      <c r="D12" s="238" t="s">
        <v>21</v>
      </c>
      <c r="E12" s="250" t="s">
        <v>192</v>
      </c>
      <c r="F12" s="244">
        <v>201</v>
      </c>
      <c r="G12" s="244">
        <v>181</v>
      </c>
      <c r="H12" s="244">
        <v>156</v>
      </c>
      <c r="I12" s="238">
        <v>63</v>
      </c>
      <c r="J12" s="238">
        <v>117</v>
      </c>
      <c r="K12" s="241">
        <v>1.1499999999999999</v>
      </c>
      <c r="L12" s="242" t="s">
        <v>843</v>
      </c>
      <c r="M12" s="245">
        <v>1527.78</v>
      </c>
      <c r="N12" s="276" t="s">
        <v>193</v>
      </c>
      <c r="O12" s="232" t="s">
        <v>200</v>
      </c>
      <c r="P12" s="233"/>
      <c r="Q12" s="252" t="s">
        <v>658</v>
      </c>
    </row>
    <row r="13" spans="1:17" s="278" customFormat="1">
      <c r="A13" s="238">
        <v>9</v>
      </c>
      <c r="B13" s="238" t="s">
        <v>212</v>
      </c>
      <c r="C13" s="238" t="s">
        <v>211</v>
      </c>
      <c r="D13" s="238" t="s">
        <v>212</v>
      </c>
      <c r="E13" s="250" t="s">
        <v>192</v>
      </c>
      <c r="F13" s="244">
        <v>201</v>
      </c>
      <c r="G13" s="244">
        <v>181</v>
      </c>
      <c r="H13" s="244">
        <v>156</v>
      </c>
      <c r="I13" s="238">
        <v>63</v>
      </c>
      <c r="J13" s="238">
        <v>117</v>
      </c>
      <c r="K13" s="241">
        <v>1.1499999999999999</v>
      </c>
      <c r="L13" s="242" t="s">
        <v>843</v>
      </c>
      <c r="M13" s="245">
        <v>1527.82</v>
      </c>
      <c r="N13" s="276" t="s">
        <v>193</v>
      </c>
      <c r="O13" s="232" t="s">
        <v>200</v>
      </c>
      <c r="P13" s="233"/>
      <c r="Q13" s="252" t="s">
        <v>658</v>
      </c>
    </row>
    <row r="14" spans="1:17">
      <c r="A14" s="238">
        <v>10</v>
      </c>
      <c r="B14" s="238" t="s">
        <v>725</v>
      </c>
      <c r="C14" s="238" t="s">
        <v>727</v>
      </c>
      <c r="D14" s="238" t="s">
        <v>725</v>
      </c>
      <c r="E14" s="250" t="s">
        <v>192</v>
      </c>
      <c r="F14" s="244">
        <v>206</v>
      </c>
      <c r="G14" s="244">
        <v>186</v>
      </c>
      <c r="H14" s="244">
        <v>156</v>
      </c>
      <c r="I14" s="238">
        <v>63</v>
      </c>
      <c r="J14" s="238">
        <v>117</v>
      </c>
      <c r="K14" s="241">
        <v>1.1499999999999999</v>
      </c>
      <c r="L14" s="242" t="s">
        <v>843</v>
      </c>
      <c r="M14" s="245">
        <v>1686.43</v>
      </c>
      <c r="N14" s="276" t="s">
        <v>193</v>
      </c>
      <c r="O14" s="232" t="s">
        <v>200</v>
      </c>
      <c r="P14" s="233"/>
      <c r="Q14" s="252" t="s">
        <v>658</v>
      </c>
    </row>
    <row r="15" spans="1:17">
      <c r="A15" s="238">
        <v>11</v>
      </c>
      <c r="B15" s="238" t="s">
        <v>733</v>
      </c>
      <c r="C15" s="238" t="s">
        <v>732</v>
      </c>
      <c r="D15" s="238" t="s">
        <v>733</v>
      </c>
      <c r="E15" s="250" t="s">
        <v>192</v>
      </c>
      <c r="F15" s="244">
        <v>206</v>
      </c>
      <c r="G15" s="244">
        <v>186</v>
      </c>
      <c r="H15" s="244">
        <v>156</v>
      </c>
      <c r="I15" s="238">
        <v>63</v>
      </c>
      <c r="J15" s="238">
        <v>117</v>
      </c>
      <c r="K15" s="241">
        <v>1.1499999999999999</v>
      </c>
      <c r="L15" s="242" t="s">
        <v>843</v>
      </c>
      <c r="M15" s="245">
        <v>1686.95</v>
      </c>
      <c r="N15" s="276" t="s">
        <v>193</v>
      </c>
      <c r="O15" s="232" t="s">
        <v>200</v>
      </c>
      <c r="P15" s="233"/>
      <c r="Q15" s="252" t="s">
        <v>658</v>
      </c>
    </row>
    <row r="16" spans="1:17">
      <c r="A16" s="238">
        <v>12</v>
      </c>
      <c r="B16" s="238" t="s">
        <v>839</v>
      </c>
      <c r="C16" s="238" t="s">
        <v>817</v>
      </c>
      <c r="D16" s="238" t="s">
        <v>839</v>
      </c>
      <c r="E16" s="250" t="s">
        <v>192</v>
      </c>
      <c r="F16" s="244">
        <v>206</v>
      </c>
      <c r="G16" s="244">
        <v>186</v>
      </c>
      <c r="H16" s="244">
        <v>156</v>
      </c>
      <c r="I16" s="238">
        <v>63</v>
      </c>
      <c r="J16" s="238">
        <v>117</v>
      </c>
      <c r="K16" s="241">
        <v>1.1499999999999999</v>
      </c>
      <c r="L16" s="242" t="s">
        <v>843</v>
      </c>
      <c r="M16" s="245">
        <v>1694.11</v>
      </c>
      <c r="N16" s="276" t="s">
        <v>193</v>
      </c>
      <c r="O16" s="232" t="s">
        <v>200</v>
      </c>
      <c r="P16" s="233"/>
      <c r="Q16" s="252" t="s">
        <v>658</v>
      </c>
    </row>
    <row r="17" spans="1:17">
      <c r="A17" s="238">
        <v>13</v>
      </c>
      <c r="B17" s="238" t="s">
        <v>734</v>
      </c>
      <c r="C17" s="238" t="s">
        <v>731</v>
      </c>
      <c r="D17" s="238" t="s">
        <v>734</v>
      </c>
      <c r="E17" s="250" t="s">
        <v>192</v>
      </c>
      <c r="F17" s="244">
        <v>206</v>
      </c>
      <c r="G17" s="244">
        <v>186</v>
      </c>
      <c r="H17" s="244">
        <v>156</v>
      </c>
      <c r="I17" s="238">
        <v>63</v>
      </c>
      <c r="J17" s="238">
        <v>117</v>
      </c>
      <c r="K17" s="241">
        <v>1.1499999999999999</v>
      </c>
      <c r="L17" s="242" t="s">
        <v>843</v>
      </c>
      <c r="M17" s="245">
        <v>1686.43</v>
      </c>
      <c r="N17" s="276" t="s">
        <v>193</v>
      </c>
      <c r="O17" s="232" t="s">
        <v>200</v>
      </c>
      <c r="Q17" s="252" t="s">
        <v>658</v>
      </c>
    </row>
    <row r="18" spans="1:17">
      <c r="A18" s="238">
        <v>14</v>
      </c>
      <c r="B18" s="238" t="s">
        <v>838</v>
      </c>
      <c r="C18" s="238" t="s">
        <v>837</v>
      </c>
      <c r="D18" s="238" t="s">
        <v>838</v>
      </c>
      <c r="E18" s="250" t="s">
        <v>192</v>
      </c>
      <c r="F18" s="244">
        <v>206</v>
      </c>
      <c r="G18" s="244">
        <v>186</v>
      </c>
      <c r="H18" s="244">
        <v>156</v>
      </c>
      <c r="I18" s="238">
        <v>63</v>
      </c>
      <c r="J18" s="238">
        <v>117</v>
      </c>
      <c r="K18" s="241">
        <v>1.1499999999999999</v>
      </c>
      <c r="L18" s="242" t="s">
        <v>843</v>
      </c>
      <c r="M18" s="245">
        <v>1823.62</v>
      </c>
      <c r="N18" s="251" t="s">
        <v>193</v>
      </c>
      <c r="O18" s="232" t="s">
        <v>200</v>
      </c>
      <c r="Q18" s="252" t="s">
        <v>658</v>
      </c>
    </row>
    <row r="19" spans="1:17">
      <c r="A19" s="238">
        <v>15</v>
      </c>
      <c r="B19" s="238" t="s">
        <v>856</v>
      </c>
      <c r="C19" s="238" t="s">
        <v>854</v>
      </c>
      <c r="D19" s="238" t="s">
        <v>856</v>
      </c>
      <c r="E19" s="250" t="s">
        <v>192</v>
      </c>
      <c r="F19" s="244">
        <v>206</v>
      </c>
      <c r="G19" s="244">
        <v>186</v>
      </c>
      <c r="H19" s="244">
        <v>156</v>
      </c>
      <c r="I19" s="238">
        <v>63</v>
      </c>
      <c r="J19" s="238">
        <v>117</v>
      </c>
      <c r="K19" s="241">
        <v>1.1499999999999999</v>
      </c>
      <c r="L19" s="242" t="s">
        <v>843</v>
      </c>
      <c r="M19" s="245">
        <v>2053.6799999999998</v>
      </c>
      <c r="N19" s="276" t="s">
        <v>193</v>
      </c>
      <c r="O19" s="232" t="s">
        <v>200</v>
      </c>
      <c r="P19" s="233"/>
      <c r="Q19" s="252" t="s">
        <v>658</v>
      </c>
    </row>
    <row r="20" spans="1:17">
      <c r="A20" s="238">
        <v>16</v>
      </c>
      <c r="B20" s="238" t="s">
        <v>863</v>
      </c>
      <c r="C20" s="238" t="s">
        <v>862</v>
      </c>
      <c r="D20" s="238" t="s">
        <v>863</v>
      </c>
      <c r="E20" s="250" t="s">
        <v>192</v>
      </c>
      <c r="F20" s="244">
        <v>206</v>
      </c>
      <c r="G20" s="244">
        <v>186</v>
      </c>
      <c r="H20" s="244">
        <v>156</v>
      </c>
      <c r="I20" s="238">
        <v>63</v>
      </c>
      <c r="J20" s="238">
        <v>117</v>
      </c>
      <c r="K20" s="241">
        <v>1.1499999999999999</v>
      </c>
      <c r="L20" s="242" t="s">
        <v>843</v>
      </c>
      <c r="M20" s="245">
        <v>2048.09</v>
      </c>
      <c r="N20" s="276" t="s">
        <v>193</v>
      </c>
      <c r="O20" s="232" t="s">
        <v>200</v>
      </c>
      <c r="P20" s="233"/>
      <c r="Q20" s="252" t="s">
        <v>658</v>
      </c>
    </row>
    <row r="21" spans="1:17">
      <c r="A21" s="238">
        <v>17</v>
      </c>
      <c r="B21" s="238" t="s">
        <v>896</v>
      </c>
      <c r="C21" s="238" t="s">
        <v>895</v>
      </c>
      <c r="D21" s="238" t="s">
        <v>896</v>
      </c>
      <c r="E21" s="250" t="s">
        <v>192</v>
      </c>
      <c r="F21" s="244">
        <v>206</v>
      </c>
      <c r="G21" s="244">
        <v>186</v>
      </c>
      <c r="H21" s="244">
        <v>156</v>
      </c>
      <c r="I21" s="238">
        <v>63</v>
      </c>
      <c r="J21" s="238">
        <v>117</v>
      </c>
      <c r="K21" s="241">
        <v>1.1499999999999999</v>
      </c>
      <c r="L21" s="242" t="s">
        <v>843</v>
      </c>
      <c r="M21" s="245">
        <v>1834.06</v>
      </c>
      <c r="N21" s="251" t="s">
        <v>193</v>
      </c>
      <c r="O21" s="232" t="s">
        <v>200</v>
      </c>
      <c r="Q21" s="252" t="s">
        <v>658</v>
      </c>
    </row>
    <row r="22" spans="1:17">
      <c r="A22" s="238"/>
      <c r="B22" s="238"/>
      <c r="C22" s="238"/>
      <c r="D22" s="238"/>
      <c r="E22" s="250" t="s">
        <v>192</v>
      </c>
      <c r="F22" s="244"/>
      <c r="G22" s="244"/>
      <c r="H22" s="244"/>
      <c r="I22" s="238"/>
      <c r="J22" s="238"/>
      <c r="K22" s="241"/>
      <c r="L22" s="242" t="s">
        <v>843</v>
      </c>
      <c r="M22" s="245"/>
      <c r="N22" s="251" t="s">
        <v>193</v>
      </c>
      <c r="O22" s="232" t="s">
        <v>200</v>
      </c>
      <c r="P22" s="233"/>
      <c r="Q22" s="252"/>
    </row>
    <row r="23" spans="1:17">
      <c r="A23" s="238"/>
      <c r="B23" s="238"/>
      <c r="C23" s="238"/>
      <c r="D23" s="238"/>
      <c r="E23" s="250" t="s">
        <v>192</v>
      </c>
      <c r="F23" s="244"/>
      <c r="G23" s="244"/>
      <c r="H23" s="244"/>
      <c r="I23" s="238"/>
      <c r="J23" s="238"/>
      <c r="K23" s="241"/>
      <c r="L23" s="242" t="s">
        <v>843</v>
      </c>
      <c r="M23" s="245"/>
      <c r="N23" s="251" t="s">
        <v>193</v>
      </c>
      <c r="O23" s="232" t="s">
        <v>200</v>
      </c>
      <c r="P23" s="233"/>
      <c r="Q23" s="252"/>
    </row>
    <row r="24" spans="1:17">
      <c r="A24" s="238"/>
      <c r="B24" s="238"/>
      <c r="C24" s="238"/>
      <c r="D24" s="238"/>
      <c r="E24" s="250" t="s">
        <v>192</v>
      </c>
      <c r="F24" s="244"/>
      <c r="G24" s="244"/>
      <c r="H24" s="244"/>
      <c r="I24" s="238"/>
      <c r="J24" s="238"/>
      <c r="K24" s="241"/>
      <c r="L24" s="242" t="s">
        <v>843</v>
      </c>
      <c r="M24" s="245"/>
      <c r="N24" s="251" t="s">
        <v>193</v>
      </c>
      <c r="O24" s="232" t="s">
        <v>200</v>
      </c>
      <c r="P24" s="233"/>
      <c r="Q24" s="252"/>
    </row>
    <row r="25" spans="1:17">
      <c r="A25" s="238"/>
      <c r="B25" s="238"/>
      <c r="C25" s="238"/>
      <c r="D25" s="238"/>
      <c r="E25" s="250" t="s">
        <v>192</v>
      </c>
      <c r="F25" s="244"/>
      <c r="G25" s="244"/>
      <c r="H25" s="244"/>
      <c r="I25" s="238"/>
      <c r="J25" s="238"/>
      <c r="K25" s="241"/>
      <c r="L25" s="242" t="s">
        <v>843</v>
      </c>
      <c r="M25" s="245"/>
      <c r="N25" s="251" t="s">
        <v>193</v>
      </c>
      <c r="O25" s="232" t="s">
        <v>200</v>
      </c>
      <c r="P25" s="233"/>
      <c r="Q25" s="252"/>
    </row>
    <row r="26" spans="1:17">
      <c r="A26" s="238"/>
      <c r="B26" s="238"/>
      <c r="C26" s="238"/>
      <c r="D26" s="238"/>
      <c r="E26" s="250" t="s">
        <v>192</v>
      </c>
      <c r="F26" s="244"/>
      <c r="G26" s="244"/>
      <c r="H26" s="244"/>
      <c r="I26" s="238"/>
      <c r="J26" s="238"/>
      <c r="K26" s="241"/>
      <c r="L26" s="242" t="s">
        <v>843</v>
      </c>
      <c r="M26" s="245"/>
      <c r="N26" s="251" t="s">
        <v>193</v>
      </c>
      <c r="O26" s="232" t="s">
        <v>200</v>
      </c>
      <c r="Q26" s="252"/>
    </row>
    <row r="27" spans="1:17">
      <c r="A27" s="238"/>
      <c r="B27" s="238"/>
      <c r="C27" s="238"/>
      <c r="D27" s="238"/>
      <c r="E27" s="250" t="s">
        <v>192</v>
      </c>
      <c r="F27" s="244"/>
      <c r="G27" s="244"/>
      <c r="H27" s="244"/>
      <c r="I27" s="238"/>
      <c r="J27" s="238"/>
      <c r="K27" s="241"/>
      <c r="L27" s="242" t="s">
        <v>843</v>
      </c>
      <c r="M27" s="245"/>
      <c r="N27" s="251" t="s">
        <v>193</v>
      </c>
      <c r="O27" s="232" t="s">
        <v>200</v>
      </c>
      <c r="P27" s="233"/>
      <c r="Q27" s="252"/>
    </row>
    <row r="28" spans="1:17">
      <c r="A28" s="238"/>
      <c r="B28" s="238"/>
      <c r="C28" s="238"/>
      <c r="D28" s="238"/>
      <c r="E28" s="250" t="s">
        <v>192</v>
      </c>
      <c r="F28" s="244"/>
      <c r="G28" s="244"/>
      <c r="H28" s="244"/>
      <c r="I28" s="238"/>
      <c r="J28" s="238"/>
      <c r="K28" s="241"/>
      <c r="L28" s="242" t="s">
        <v>843</v>
      </c>
      <c r="M28" s="245"/>
      <c r="N28" s="251" t="s">
        <v>193</v>
      </c>
      <c r="O28" s="232" t="s">
        <v>200</v>
      </c>
      <c r="Q28" s="252"/>
    </row>
    <row r="29" spans="1:17">
      <c r="A29" s="238">
        <v>1</v>
      </c>
      <c r="B29" s="238" t="s">
        <v>341</v>
      </c>
      <c r="C29" s="238" t="s">
        <v>340</v>
      </c>
      <c r="D29" s="238" t="s">
        <v>341</v>
      </c>
      <c r="E29" s="250" t="s">
        <v>192</v>
      </c>
      <c r="F29" s="244">
        <v>201</v>
      </c>
      <c r="G29" s="244">
        <v>181</v>
      </c>
      <c r="H29" s="244">
        <v>156</v>
      </c>
      <c r="I29" s="238">
        <v>63</v>
      </c>
      <c r="J29" s="238">
        <v>117</v>
      </c>
      <c r="K29" s="241">
        <v>1.1499999999999999</v>
      </c>
      <c r="L29" s="242" t="s">
        <v>843</v>
      </c>
      <c r="M29" s="245">
        <v>1367.56</v>
      </c>
      <c r="N29" s="251" t="s">
        <v>193</v>
      </c>
      <c r="O29" s="232" t="s">
        <v>200</v>
      </c>
      <c r="Q29" s="252" t="s">
        <v>658</v>
      </c>
    </row>
    <row r="30" spans="1:17">
      <c r="A30" s="238">
        <v>2</v>
      </c>
      <c r="B30" s="238" t="s">
        <v>35</v>
      </c>
      <c r="C30" s="238" t="s">
        <v>32</v>
      </c>
      <c r="D30" s="238" t="s">
        <v>35</v>
      </c>
      <c r="E30" s="250" t="s">
        <v>192</v>
      </c>
      <c r="F30" s="244">
        <v>201</v>
      </c>
      <c r="G30" s="244">
        <v>181</v>
      </c>
      <c r="H30" s="244">
        <v>156</v>
      </c>
      <c r="I30" s="238">
        <v>63</v>
      </c>
      <c r="J30" s="238">
        <v>117</v>
      </c>
      <c r="K30" s="241">
        <v>1.1499999999999999</v>
      </c>
      <c r="L30" s="242" t="s">
        <v>843</v>
      </c>
      <c r="M30" s="245">
        <v>1408.73</v>
      </c>
      <c r="N30" s="251" t="s">
        <v>193</v>
      </c>
      <c r="O30" s="232" t="s">
        <v>200</v>
      </c>
      <c r="Q30" s="252" t="s">
        <v>658</v>
      </c>
    </row>
    <row r="31" spans="1:17">
      <c r="A31" s="238">
        <v>3</v>
      </c>
      <c r="B31" s="238" t="s">
        <v>395</v>
      </c>
      <c r="C31" s="238" t="s">
        <v>394</v>
      </c>
      <c r="D31" s="238" t="s">
        <v>395</v>
      </c>
      <c r="E31" s="250" t="s">
        <v>192</v>
      </c>
      <c r="F31" s="244">
        <v>201</v>
      </c>
      <c r="G31" s="244">
        <v>181</v>
      </c>
      <c r="H31" s="244">
        <v>156</v>
      </c>
      <c r="I31" s="238">
        <v>63</v>
      </c>
      <c r="J31" s="238">
        <v>117</v>
      </c>
      <c r="K31" s="241">
        <v>1.1499999999999999</v>
      </c>
      <c r="L31" s="242" t="s">
        <v>843</v>
      </c>
      <c r="M31" s="245">
        <v>1521.26</v>
      </c>
      <c r="N31" s="251" t="s">
        <v>193</v>
      </c>
      <c r="O31" s="232" t="s">
        <v>200</v>
      </c>
      <c r="Q31" s="252" t="s">
        <v>658</v>
      </c>
    </row>
    <row r="32" spans="1:17" s="283" customFormat="1">
      <c r="A32" s="238">
        <v>4</v>
      </c>
      <c r="B32" s="238" t="s">
        <v>224</v>
      </c>
      <c r="C32" s="238" t="s">
        <v>223</v>
      </c>
      <c r="D32" s="238" t="s">
        <v>224</v>
      </c>
      <c r="E32" s="250" t="s">
        <v>192</v>
      </c>
      <c r="F32" s="244">
        <v>194</v>
      </c>
      <c r="G32" s="244">
        <v>174</v>
      </c>
      <c r="H32" s="244">
        <v>157</v>
      </c>
      <c r="I32" s="238">
        <v>62</v>
      </c>
      <c r="J32" s="238">
        <v>116</v>
      </c>
      <c r="K32" s="241">
        <v>1.129</v>
      </c>
      <c r="L32" s="242" t="s">
        <v>843</v>
      </c>
      <c r="M32" s="245">
        <v>1318.06</v>
      </c>
      <c r="N32" s="251" t="s">
        <v>193</v>
      </c>
      <c r="O32" s="232" t="s">
        <v>200</v>
      </c>
      <c r="Q32" s="252" t="s">
        <v>659</v>
      </c>
    </row>
    <row r="33" spans="1:17" s="283" customFormat="1">
      <c r="A33" s="238">
        <v>5</v>
      </c>
      <c r="B33" s="238" t="s">
        <v>230</v>
      </c>
      <c r="C33" s="238" t="s">
        <v>229</v>
      </c>
      <c r="D33" s="238" t="s">
        <v>230</v>
      </c>
      <c r="E33" s="250" t="s">
        <v>192</v>
      </c>
      <c r="F33" s="244">
        <v>199</v>
      </c>
      <c r="G33" s="244">
        <v>174</v>
      </c>
      <c r="H33" s="244">
        <v>157</v>
      </c>
      <c r="I33" s="238">
        <v>62</v>
      </c>
      <c r="J33" s="238">
        <v>116</v>
      </c>
      <c r="K33" s="241">
        <v>1.129</v>
      </c>
      <c r="L33" s="242" t="s">
        <v>843</v>
      </c>
      <c r="M33" s="245">
        <v>1671.01</v>
      </c>
      <c r="N33" s="251" t="s">
        <v>193</v>
      </c>
      <c r="O33" s="232" t="s">
        <v>200</v>
      </c>
      <c r="Q33" s="252" t="s">
        <v>659</v>
      </c>
    </row>
    <row r="34" spans="1:17" s="283" customFormat="1">
      <c r="A34" s="238">
        <v>6</v>
      </c>
      <c r="B34" s="238" t="s">
        <v>228</v>
      </c>
      <c r="C34" s="238" t="s">
        <v>227</v>
      </c>
      <c r="D34" s="238" t="s">
        <v>228</v>
      </c>
      <c r="E34" s="250" t="s">
        <v>192</v>
      </c>
      <c r="F34" s="244">
        <v>194</v>
      </c>
      <c r="G34" s="244">
        <v>174</v>
      </c>
      <c r="H34" s="244">
        <v>157</v>
      </c>
      <c r="I34" s="238">
        <v>62</v>
      </c>
      <c r="J34" s="238">
        <v>116</v>
      </c>
      <c r="K34" s="241">
        <v>1.129</v>
      </c>
      <c r="L34" s="242" t="s">
        <v>843</v>
      </c>
      <c r="M34" s="245">
        <v>1669.4</v>
      </c>
      <c r="N34" s="251" t="s">
        <v>193</v>
      </c>
      <c r="O34" s="232" t="s">
        <v>200</v>
      </c>
      <c r="Q34" s="252" t="s">
        <v>659</v>
      </c>
    </row>
    <row r="35" spans="1:17" s="283" customFormat="1">
      <c r="A35" s="238">
        <v>7</v>
      </c>
      <c r="B35" s="238" t="s">
        <v>234</v>
      </c>
      <c r="C35" s="238" t="s">
        <v>231</v>
      </c>
      <c r="D35" s="238" t="s">
        <v>234</v>
      </c>
      <c r="E35" s="250" t="s">
        <v>192</v>
      </c>
      <c r="F35" s="244">
        <v>194</v>
      </c>
      <c r="G35" s="244">
        <v>174</v>
      </c>
      <c r="H35" s="244">
        <v>157</v>
      </c>
      <c r="I35" s="238">
        <v>62</v>
      </c>
      <c r="J35" s="238">
        <v>116</v>
      </c>
      <c r="K35" s="241">
        <v>1.129</v>
      </c>
      <c r="L35" s="242" t="s">
        <v>843</v>
      </c>
      <c r="M35" s="245">
        <v>1452.07</v>
      </c>
      <c r="N35" s="251" t="s">
        <v>193</v>
      </c>
      <c r="O35" s="232" t="s">
        <v>200</v>
      </c>
      <c r="Q35" s="252" t="s">
        <v>659</v>
      </c>
    </row>
    <row r="36" spans="1:17" s="283" customFormat="1">
      <c r="A36" s="238">
        <v>8</v>
      </c>
      <c r="B36" s="238" t="s">
        <v>236</v>
      </c>
      <c r="C36" s="238" t="s">
        <v>235</v>
      </c>
      <c r="D36" s="238" t="s">
        <v>236</v>
      </c>
      <c r="E36" s="250" t="s">
        <v>192</v>
      </c>
      <c r="F36" s="244">
        <v>194</v>
      </c>
      <c r="G36" s="244">
        <v>174</v>
      </c>
      <c r="H36" s="244">
        <v>157</v>
      </c>
      <c r="I36" s="238">
        <v>62</v>
      </c>
      <c r="J36" s="238">
        <v>116</v>
      </c>
      <c r="K36" s="241">
        <v>1.129</v>
      </c>
      <c r="L36" s="242" t="s">
        <v>843</v>
      </c>
      <c r="M36" s="245">
        <v>1543.7</v>
      </c>
      <c r="N36" s="251" t="s">
        <v>193</v>
      </c>
      <c r="O36" s="232" t="s">
        <v>200</v>
      </c>
      <c r="Q36" s="252" t="s">
        <v>659</v>
      </c>
    </row>
    <row r="37" spans="1:17" s="283" customFormat="1">
      <c r="A37" s="238">
        <v>9</v>
      </c>
      <c r="B37" s="238" t="s">
        <v>238</v>
      </c>
      <c r="C37" s="238" t="s">
        <v>237</v>
      </c>
      <c r="D37" s="238" t="s">
        <v>238</v>
      </c>
      <c r="E37" s="250" t="s">
        <v>192</v>
      </c>
      <c r="F37" s="244">
        <v>194</v>
      </c>
      <c r="G37" s="244">
        <v>174</v>
      </c>
      <c r="H37" s="244">
        <v>157</v>
      </c>
      <c r="I37" s="238">
        <v>62</v>
      </c>
      <c r="J37" s="238">
        <v>116</v>
      </c>
      <c r="K37" s="241">
        <v>1.129</v>
      </c>
      <c r="L37" s="242" t="s">
        <v>843</v>
      </c>
      <c r="M37" s="245">
        <v>1498.61</v>
      </c>
      <c r="N37" s="251" t="s">
        <v>193</v>
      </c>
      <c r="O37" s="232" t="s">
        <v>200</v>
      </c>
      <c r="Q37" s="252" t="s">
        <v>659</v>
      </c>
    </row>
    <row r="38" spans="1:17" s="283" customFormat="1">
      <c r="A38" s="238">
        <v>10</v>
      </c>
      <c r="B38" s="238" t="s">
        <v>240</v>
      </c>
      <c r="C38" s="238" t="s">
        <v>239</v>
      </c>
      <c r="D38" s="238" t="s">
        <v>240</v>
      </c>
      <c r="E38" s="250" t="s">
        <v>192</v>
      </c>
      <c r="F38" s="244">
        <v>194</v>
      </c>
      <c r="G38" s="244">
        <v>174</v>
      </c>
      <c r="H38" s="244">
        <v>157</v>
      </c>
      <c r="I38" s="238">
        <v>62</v>
      </c>
      <c r="J38" s="238">
        <v>116</v>
      </c>
      <c r="K38" s="241">
        <v>1.129</v>
      </c>
      <c r="L38" s="242" t="s">
        <v>843</v>
      </c>
      <c r="M38" s="245">
        <v>1489.11</v>
      </c>
      <c r="N38" s="251" t="s">
        <v>193</v>
      </c>
      <c r="O38" s="232" t="s">
        <v>200</v>
      </c>
      <c r="Q38" s="252" t="s">
        <v>659</v>
      </c>
    </row>
    <row r="39" spans="1:17" s="283" customFormat="1">
      <c r="A39" s="238">
        <v>11</v>
      </c>
      <c r="B39" s="238" t="s">
        <v>694</v>
      </c>
      <c r="C39" s="238" t="s">
        <v>719</v>
      </c>
      <c r="D39" s="238" t="s">
        <v>694</v>
      </c>
      <c r="E39" s="250" t="s">
        <v>192</v>
      </c>
      <c r="F39" s="244">
        <v>204</v>
      </c>
      <c r="G39" s="244">
        <v>184</v>
      </c>
      <c r="H39" s="244">
        <v>157</v>
      </c>
      <c r="I39" s="238">
        <v>62</v>
      </c>
      <c r="J39" s="238">
        <v>116</v>
      </c>
      <c r="K39" s="241">
        <v>1.129</v>
      </c>
      <c r="L39" s="242" t="s">
        <v>843</v>
      </c>
      <c r="M39" s="245">
        <v>1672.06</v>
      </c>
      <c r="N39" s="251" t="s">
        <v>193</v>
      </c>
      <c r="O39" s="232" t="s">
        <v>200</v>
      </c>
      <c r="Q39" s="252" t="s">
        <v>658</v>
      </c>
    </row>
    <row r="40" spans="1:17" s="283" customFormat="1">
      <c r="A40" s="238">
        <v>12</v>
      </c>
      <c r="B40" s="238" t="s">
        <v>693</v>
      </c>
      <c r="C40" s="238" t="s">
        <v>689</v>
      </c>
      <c r="D40" s="238" t="s">
        <v>693</v>
      </c>
      <c r="E40" s="250" t="s">
        <v>192</v>
      </c>
      <c r="F40" s="244">
        <v>199</v>
      </c>
      <c r="G40" s="244">
        <v>179</v>
      </c>
      <c r="H40" s="244">
        <v>157</v>
      </c>
      <c r="I40" s="238">
        <v>62</v>
      </c>
      <c r="J40" s="238">
        <v>116</v>
      </c>
      <c r="K40" s="241">
        <v>1.129</v>
      </c>
      <c r="L40" s="242" t="s">
        <v>843</v>
      </c>
      <c r="M40" s="245">
        <v>1634.08</v>
      </c>
      <c r="N40" s="251" t="s">
        <v>193</v>
      </c>
      <c r="O40" s="232" t="s">
        <v>200</v>
      </c>
      <c r="Q40" s="252" t="s">
        <v>659</v>
      </c>
    </row>
    <row r="41" spans="1:17" s="283" customFormat="1">
      <c r="A41" s="238">
        <v>13</v>
      </c>
      <c r="B41" s="238" t="s">
        <v>696</v>
      </c>
      <c r="C41" s="238" t="s">
        <v>695</v>
      </c>
      <c r="D41" s="238" t="s">
        <v>696</v>
      </c>
      <c r="E41" s="250" t="s">
        <v>192</v>
      </c>
      <c r="F41" s="244">
        <v>199</v>
      </c>
      <c r="G41" s="244">
        <v>179</v>
      </c>
      <c r="H41" s="244">
        <v>157</v>
      </c>
      <c r="I41" s="238">
        <v>62</v>
      </c>
      <c r="J41" s="238">
        <v>116</v>
      </c>
      <c r="K41" s="241">
        <v>1.129</v>
      </c>
      <c r="L41" s="242" t="s">
        <v>843</v>
      </c>
      <c r="M41" s="245">
        <v>1767.55</v>
      </c>
      <c r="N41" s="251" t="s">
        <v>193</v>
      </c>
      <c r="O41" s="232" t="s">
        <v>200</v>
      </c>
      <c r="P41" s="233"/>
      <c r="Q41" s="252" t="s">
        <v>659</v>
      </c>
    </row>
    <row r="42" spans="1:17" s="283" customFormat="1">
      <c r="A42" s="238">
        <v>14</v>
      </c>
      <c r="B42" s="238" t="s">
        <v>831</v>
      </c>
      <c r="C42" s="238" t="s">
        <v>828</v>
      </c>
      <c r="D42" s="238" t="s">
        <v>831</v>
      </c>
      <c r="E42" s="250" t="s">
        <v>192</v>
      </c>
      <c r="F42" s="244">
        <v>204</v>
      </c>
      <c r="G42" s="244">
        <v>184</v>
      </c>
      <c r="H42" s="244">
        <v>157</v>
      </c>
      <c r="I42" s="238">
        <v>62</v>
      </c>
      <c r="J42" s="238">
        <v>116</v>
      </c>
      <c r="K42" s="241">
        <v>1.129</v>
      </c>
      <c r="L42" s="242" t="s">
        <v>843</v>
      </c>
      <c r="M42" s="245">
        <v>1824.42</v>
      </c>
      <c r="N42" s="251" t="s">
        <v>193</v>
      </c>
      <c r="O42" s="232" t="s">
        <v>200</v>
      </c>
      <c r="Q42" s="252" t="s">
        <v>658</v>
      </c>
    </row>
    <row r="43" spans="1:17" s="283" customFormat="1">
      <c r="A43" s="238">
        <v>15</v>
      </c>
      <c r="B43" s="238" t="s">
        <v>761</v>
      </c>
      <c r="C43" s="238" t="s">
        <v>774</v>
      </c>
      <c r="D43" s="238" t="s">
        <v>761</v>
      </c>
      <c r="E43" s="250" t="s">
        <v>192</v>
      </c>
      <c r="F43" s="244">
        <v>199</v>
      </c>
      <c r="G43" s="244">
        <v>179</v>
      </c>
      <c r="H43" s="244">
        <v>157</v>
      </c>
      <c r="I43" s="238">
        <v>62</v>
      </c>
      <c r="J43" s="238">
        <v>116</v>
      </c>
      <c r="K43" s="241">
        <v>1.129</v>
      </c>
      <c r="L43" s="242" t="s">
        <v>843</v>
      </c>
      <c r="M43" s="245">
        <v>1985.76</v>
      </c>
      <c r="N43" s="251" t="s">
        <v>193</v>
      </c>
      <c r="O43" s="232" t="s">
        <v>200</v>
      </c>
      <c r="Q43" s="252" t="s">
        <v>659</v>
      </c>
    </row>
    <row r="44" spans="1:17" s="283" customFormat="1">
      <c r="A44" s="238">
        <v>16</v>
      </c>
      <c r="B44" s="238" t="s">
        <v>762</v>
      </c>
      <c r="C44" s="238" t="s">
        <v>775</v>
      </c>
      <c r="D44" s="238" t="s">
        <v>762</v>
      </c>
      <c r="E44" s="250" t="s">
        <v>192</v>
      </c>
      <c r="F44" s="244">
        <v>199</v>
      </c>
      <c r="G44" s="244">
        <v>179</v>
      </c>
      <c r="H44" s="244">
        <v>157</v>
      </c>
      <c r="I44" s="238">
        <v>62</v>
      </c>
      <c r="J44" s="238">
        <v>116</v>
      </c>
      <c r="K44" s="241">
        <v>1.129</v>
      </c>
      <c r="L44" s="242" t="s">
        <v>843</v>
      </c>
      <c r="M44" s="245">
        <v>1987.38</v>
      </c>
      <c r="N44" s="251" t="s">
        <v>193</v>
      </c>
      <c r="O44" s="232" t="s">
        <v>200</v>
      </c>
      <c r="P44" s="233"/>
      <c r="Q44" s="252" t="s">
        <v>659</v>
      </c>
    </row>
    <row r="45" spans="1:17" s="283" customFormat="1">
      <c r="A45" s="238">
        <v>17</v>
      </c>
      <c r="B45" s="238" t="s">
        <v>758</v>
      </c>
      <c r="C45" s="238" t="s">
        <v>757</v>
      </c>
      <c r="D45" s="238" t="s">
        <v>758</v>
      </c>
      <c r="E45" s="250" t="s">
        <v>192</v>
      </c>
      <c r="F45" s="244">
        <v>199</v>
      </c>
      <c r="G45" s="244">
        <v>179</v>
      </c>
      <c r="H45" s="244">
        <v>157</v>
      </c>
      <c r="I45" s="238">
        <v>62</v>
      </c>
      <c r="J45" s="238">
        <v>116</v>
      </c>
      <c r="K45" s="241">
        <v>1.129</v>
      </c>
      <c r="L45" s="242" t="s">
        <v>843</v>
      </c>
      <c r="M45" s="245">
        <v>1675.32</v>
      </c>
      <c r="N45" s="251" t="s">
        <v>193</v>
      </c>
      <c r="O45" s="232" t="s">
        <v>200</v>
      </c>
      <c r="P45" s="233"/>
      <c r="Q45" s="252" t="s">
        <v>659</v>
      </c>
    </row>
    <row r="46" spans="1:17" s="283" customFormat="1">
      <c r="A46" s="238">
        <v>18</v>
      </c>
      <c r="B46" s="238" t="s">
        <v>799</v>
      </c>
      <c r="C46" s="238" t="s">
        <v>791</v>
      </c>
      <c r="D46" s="238" t="s">
        <v>799</v>
      </c>
      <c r="E46" s="250" t="s">
        <v>192</v>
      </c>
      <c r="F46" s="244">
        <v>204</v>
      </c>
      <c r="G46" s="244">
        <v>184</v>
      </c>
      <c r="H46" s="244">
        <v>157</v>
      </c>
      <c r="I46" s="238">
        <v>62</v>
      </c>
      <c r="J46" s="238">
        <v>116</v>
      </c>
      <c r="K46" s="241">
        <v>1.129</v>
      </c>
      <c r="L46" s="242" t="s">
        <v>843</v>
      </c>
      <c r="M46" s="245">
        <v>1713.22</v>
      </c>
      <c r="N46" s="251" t="s">
        <v>193</v>
      </c>
      <c r="O46" s="232" t="s">
        <v>200</v>
      </c>
      <c r="P46" s="233"/>
      <c r="Q46" s="252" t="s">
        <v>658</v>
      </c>
    </row>
    <row r="47" spans="1:17" s="283" customFormat="1">
      <c r="A47" s="238">
        <v>19</v>
      </c>
      <c r="B47" s="238" t="s">
        <v>763</v>
      </c>
      <c r="C47" s="238" t="s">
        <v>776</v>
      </c>
      <c r="D47" s="238" t="s">
        <v>763</v>
      </c>
      <c r="E47" s="250" t="s">
        <v>192</v>
      </c>
      <c r="F47" s="244">
        <v>199</v>
      </c>
      <c r="G47" s="244">
        <v>179</v>
      </c>
      <c r="H47" s="244">
        <v>157</v>
      </c>
      <c r="I47" s="238">
        <v>62</v>
      </c>
      <c r="J47" s="238">
        <v>116</v>
      </c>
      <c r="K47" s="241">
        <v>1.129</v>
      </c>
      <c r="L47" s="242" t="s">
        <v>843</v>
      </c>
      <c r="M47" s="245">
        <v>1860.02</v>
      </c>
      <c r="N47" s="251" t="s">
        <v>193</v>
      </c>
      <c r="O47" s="232" t="s">
        <v>200</v>
      </c>
      <c r="P47" s="233"/>
      <c r="Q47" s="252" t="s">
        <v>659</v>
      </c>
    </row>
    <row r="48" spans="1:17" s="283" customFormat="1">
      <c r="A48" s="238">
        <v>20</v>
      </c>
      <c r="B48" s="238" t="s">
        <v>759</v>
      </c>
      <c r="C48" s="238" t="s">
        <v>772</v>
      </c>
      <c r="D48" s="238" t="s">
        <v>759</v>
      </c>
      <c r="E48" s="250" t="s">
        <v>192</v>
      </c>
      <c r="F48" s="244">
        <v>199</v>
      </c>
      <c r="G48" s="244">
        <v>179</v>
      </c>
      <c r="H48" s="244">
        <v>157</v>
      </c>
      <c r="I48" s="238">
        <v>62</v>
      </c>
      <c r="J48" s="238">
        <v>116</v>
      </c>
      <c r="K48" s="241">
        <v>1.129</v>
      </c>
      <c r="L48" s="242" t="s">
        <v>843</v>
      </c>
      <c r="M48" s="245">
        <v>1814.98</v>
      </c>
      <c r="N48" s="251" t="s">
        <v>193</v>
      </c>
      <c r="O48" s="232" t="s">
        <v>200</v>
      </c>
      <c r="P48" s="233"/>
      <c r="Q48" s="252" t="s">
        <v>659</v>
      </c>
    </row>
    <row r="49" spans="1:17" s="283" customFormat="1">
      <c r="A49" s="238">
        <v>21</v>
      </c>
      <c r="B49" s="238" t="s">
        <v>760</v>
      </c>
      <c r="C49" s="238" t="s">
        <v>773</v>
      </c>
      <c r="D49" s="238" t="s">
        <v>760</v>
      </c>
      <c r="E49" s="250" t="s">
        <v>192</v>
      </c>
      <c r="F49" s="244">
        <v>199</v>
      </c>
      <c r="G49" s="244">
        <v>179</v>
      </c>
      <c r="H49" s="244">
        <v>157</v>
      </c>
      <c r="I49" s="238">
        <v>62</v>
      </c>
      <c r="J49" s="238">
        <v>116</v>
      </c>
      <c r="K49" s="241">
        <v>1.129</v>
      </c>
      <c r="L49" s="242" t="s">
        <v>843</v>
      </c>
      <c r="M49" s="245">
        <v>1805.43</v>
      </c>
      <c r="N49" s="251" t="s">
        <v>193</v>
      </c>
      <c r="O49" s="232" t="s">
        <v>200</v>
      </c>
      <c r="P49" s="233"/>
      <c r="Q49" s="252" t="s">
        <v>659</v>
      </c>
    </row>
    <row r="50" spans="1:17" s="283" customFormat="1">
      <c r="A50" s="238">
        <v>22</v>
      </c>
      <c r="B50" s="238" t="s">
        <v>226</v>
      </c>
      <c r="C50" s="238" t="s">
        <v>225</v>
      </c>
      <c r="D50" s="238" t="s">
        <v>226</v>
      </c>
      <c r="E50" s="250" t="s">
        <v>192</v>
      </c>
      <c r="F50" s="244">
        <v>194</v>
      </c>
      <c r="G50" s="244">
        <v>174</v>
      </c>
      <c r="H50" s="244">
        <v>157</v>
      </c>
      <c r="I50" s="238">
        <v>62</v>
      </c>
      <c r="J50" s="238">
        <v>116</v>
      </c>
      <c r="K50" s="241">
        <v>1.129</v>
      </c>
      <c r="L50" s="242" t="s">
        <v>843</v>
      </c>
      <c r="M50" s="245">
        <v>1359.23</v>
      </c>
      <c r="N50" s="251" t="s">
        <v>193</v>
      </c>
      <c r="O50" s="232" t="s">
        <v>200</v>
      </c>
      <c r="P50" s="233"/>
      <c r="Q50" s="252" t="s">
        <v>659</v>
      </c>
    </row>
    <row r="51" spans="1:17">
      <c r="A51" s="238"/>
      <c r="B51" s="238"/>
      <c r="C51" s="238"/>
      <c r="D51" s="238"/>
      <c r="E51" s="250" t="s">
        <v>192</v>
      </c>
      <c r="F51" s="244"/>
      <c r="G51" s="244"/>
      <c r="H51" s="244"/>
      <c r="I51" s="238"/>
      <c r="J51" s="238"/>
      <c r="K51" s="241"/>
      <c r="L51" s="242" t="s">
        <v>843</v>
      </c>
      <c r="M51" s="245"/>
      <c r="N51" s="251" t="s">
        <v>193</v>
      </c>
      <c r="O51" s="232" t="s">
        <v>200</v>
      </c>
      <c r="P51" s="233"/>
      <c r="Q51" s="252"/>
    </row>
    <row r="52" spans="1:17">
      <c r="A52" s="238"/>
      <c r="B52" s="238"/>
      <c r="C52" s="238"/>
      <c r="D52" s="238"/>
      <c r="E52" s="250" t="s">
        <v>192</v>
      </c>
      <c r="F52" s="244"/>
      <c r="G52" s="244"/>
      <c r="H52" s="244"/>
      <c r="I52" s="238"/>
      <c r="J52" s="238"/>
      <c r="K52" s="241"/>
      <c r="L52" s="242" t="s">
        <v>843</v>
      </c>
      <c r="M52" s="245"/>
      <c r="N52" s="251" t="s">
        <v>193</v>
      </c>
      <c r="O52" s="232" t="s">
        <v>200</v>
      </c>
      <c r="P52" s="233"/>
      <c r="Q52" s="252"/>
    </row>
    <row r="53" spans="1:17">
      <c r="A53" s="238"/>
      <c r="B53" s="238"/>
      <c r="C53" s="238"/>
      <c r="D53" s="238"/>
      <c r="E53" s="250" t="s">
        <v>192</v>
      </c>
      <c r="F53" s="244"/>
      <c r="G53" s="244"/>
      <c r="H53" s="244"/>
      <c r="I53" s="238"/>
      <c r="J53" s="238"/>
      <c r="K53" s="241"/>
      <c r="L53" s="242" t="s">
        <v>843</v>
      </c>
      <c r="M53" s="245"/>
      <c r="N53" s="251" t="s">
        <v>193</v>
      </c>
      <c r="O53" s="232" t="s">
        <v>200</v>
      </c>
      <c r="P53" s="233"/>
      <c r="Q53" s="252"/>
    </row>
    <row r="54" spans="1:17">
      <c r="A54" s="238"/>
      <c r="B54" s="238"/>
      <c r="C54" s="238"/>
      <c r="D54" s="238"/>
      <c r="E54" s="250" t="s">
        <v>192</v>
      </c>
      <c r="F54" s="244"/>
      <c r="G54" s="244"/>
      <c r="H54" s="244"/>
      <c r="I54" s="238"/>
      <c r="J54" s="238"/>
      <c r="K54" s="241"/>
      <c r="L54" s="242" t="s">
        <v>843</v>
      </c>
      <c r="M54" s="245"/>
      <c r="N54" s="251" t="s">
        <v>193</v>
      </c>
      <c r="O54" s="232" t="s">
        <v>200</v>
      </c>
      <c r="P54" s="233"/>
      <c r="Q54" s="252"/>
    </row>
    <row r="55" spans="1:17">
      <c r="A55" s="238"/>
      <c r="B55" s="238"/>
      <c r="C55" s="238"/>
      <c r="D55" s="238"/>
      <c r="E55" s="250" t="s">
        <v>192</v>
      </c>
      <c r="F55" s="244"/>
      <c r="G55" s="244"/>
      <c r="H55" s="244"/>
      <c r="I55" s="238"/>
      <c r="J55" s="238"/>
      <c r="K55" s="241"/>
      <c r="L55" s="242" t="s">
        <v>843</v>
      </c>
      <c r="M55" s="245"/>
      <c r="N55" s="251" t="s">
        <v>193</v>
      </c>
      <c r="O55" s="232" t="s">
        <v>200</v>
      </c>
      <c r="P55" s="233"/>
      <c r="Q55" s="252"/>
    </row>
    <row r="56" spans="1:17">
      <c r="A56" s="238"/>
      <c r="B56" s="238"/>
      <c r="C56" s="238"/>
      <c r="D56" s="238"/>
      <c r="E56" s="250" t="s">
        <v>192</v>
      </c>
      <c r="F56" s="244"/>
      <c r="G56" s="244"/>
      <c r="H56" s="244"/>
      <c r="I56" s="238"/>
      <c r="J56" s="238"/>
      <c r="K56" s="241"/>
      <c r="L56" s="242" t="s">
        <v>843</v>
      </c>
      <c r="M56" s="245"/>
      <c r="N56" s="251" t="s">
        <v>193</v>
      </c>
      <c r="O56" s="232" t="s">
        <v>200</v>
      </c>
      <c r="P56" s="233"/>
      <c r="Q56" s="252"/>
    </row>
    <row r="57" spans="1:17">
      <c r="A57" s="238"/>
      <c r="B57" s="238"/>
      <c r="C57" s="238"/>
      <c r="D57" s="238"/>
      <c r="E57" s="250" t="s">
        <v>192</v>
      </c>
      <c r="F57" s="244"/>
      <c r="G57" s="244"/>
      <c r="H57" s="244"/>
      <c r="I57" s="238"/>
      <c r="J57" s="238"/>
      <c r="K57" s="241"/>
      <c r="L57" s="242" t="s">
        <v>843</v>
      </c>
      <c r="M57" s="245"/>
      <c r="N57" s="251" t="s">
        <v>193</v>
      </c>
      <c r="O57" s="232" t="s">
        <v>200</v>
      </c>
      <c r="P57" s="233"/>
      <c r="Q57" s="252"/>
    </row>
    <row r="58" spans="1:17">
      <c r="A58" s="238"/>
      <c r="B58" s="238"/>
      <c r="C58" s="238"/>
      <c r="D58" s="238"/>
      <c r="E58" s="250" t="s">
        <v>192</v>
      </c>
      <c r="F58" s="244"/>
      <c r="G58" s="244"/>
      <c r="H58" s="244"/>
      <c r="I58" s="238"/>
      <c r="J58" s="238"/>
      <c r="K58" s="241"/>
      <c r="L58" s="242" t="s">
        <v>843</v>
      </c>
      <c r="M58" s="245"/>
      <c r="N58" s="251" t="s">
        <v>193</v>
      </c>
      <c r="O58" s="232" t="s">
        <v>200</v>
      </c>
      <c r="P58" s="233"/>
      <c r="Q58" s="252"/>
    </row>
    <row r="59" spans="1:17">
      <c r="A59" s="238"/>
      <c r="B59" s="238"/>
      <c r="C59" s="238"/>
      <c r="D59" s="238"/>
      <c r="E59" s="250" t="s">
        <v>192</v>
      </c>
      <c r="F59" s="244"/>
      <c r="G59" s="244"/>
      <c r="H59" s="244"/>
      <c r="I59" s="238"/>
      <c r="J59" s="238"/>
      <c r="K59" s="241"/>
      <c r="L59" s="242" t="s">
        <v>843</v>
      </c>
      <c r="M59" s="245"/>
      <c r="N59" s="251" t="s">
        <v>193</v>
      </c>
      <c r="O59" s="232" t="s">
        <v>200</v>
      </c>
      <c r="P59" s="233"/>
      <c r="Q59" s="252"/>
    </row>
    <row r="60" spans="1:17">
      <c r="A60" s="238"/>
      <c r="B60" s="238"/>
      <c r="C60" s="238"/>
      <c r="D60" s="238"/>
      <c r="E60" s="250" t="s">
        <v>192</v>
      </c>
      <c r="F60" s="244"/>
      <c r="G60" s="244"/>
      <c r="H60" s="244"/>
      <c r="I60" s="238"/>
      <c r="J60" s="238"/>
      <c r="K60" s="241"/>
      <c r="L60" s="242" t="s">
        <v>843</v>
      </c>
      <c r="M60" s="245"/>
      <c r="N60" s="251" t="s">
        <v>193</v>
      </c>
      <c r="O60" s="232" t="s">
        <v>200</v>
      </c>
      <c r="Q60" s="252"/>
    </row>
    <row r="61" spans="1:17">
      <c r="A61" s="238">
        <v>1</v>
      </c>
      <c r="B61" s="238" t="s">
        <v>216</v>
      </c>
      <c r="C61" s="238" t="s">
        <v>215</v>
      </c>
      <c r="D61" s="238" t="s">
        <v>216</v>
      </c>
      <c r="E61" s="250" t="s">
        <v>192</v>
      </c>
      <c r="F61" s="244">
        <v>222</v>
      </c>
      <c r="G61" s="244">
        <v>201</v>
      </c>
      <c r="H61" s="244">
        <v>156</v>
      </c>
      <c r="I61" s="238">
        <v>63</v>
      </c>
      <c r="J61" s="238">
        <v>122</v>
      </c>
      <c r="K61" s="241">
        <v>1.1990000000000001</v>
      </c>
      <c r="L61" s="242" t="s">
        <v>843</v>
      </c>
      <c r="M61" s="245">
        <v>1527.82</v>
      </c>
      <c r="N61" s="251" t="s">
        <v>193</v>
      </c>
      <c r="O61" s="232" t="s">
        <v>200</v>
      </c>
      <c r="Q61" s="252" t="s">
        <v>658</v>
      </c>
    </row>
    <row r="62" spans="1:17">
      <c r="A62" s="238">
        <v>2</v>
      </c>
      <c r="B62" s="238" t="s">
        <v>726</v>
      </c>
      <c r="C62" s="238" t="s">
        <v>728</v>
      </c>
      <c r="D62" s="238" t="s">
        <v>726</v>
      </c>
      <c r="E62" s="250" t="s">
        <v>192</v>
      </c>
      <c r="F62" s="244">
        <v>227</v>
      </c>
      <c r="G62" s="244">
        <v>206</v>
      </c>
      <c r="H62" s="244">
        <v>156</v>
      </c>
      <c r="I62" s="238">
        <v>63</v>
      </c>
      <c r="J62" s="238">
        <v>122</v>
      </c>
      <c r="K62" s="241">
        <v>1.1990000000000001</v>
      </c>
      <c r="L62" s="242" t="s">
        <v>843</v>
      </c>
      <c r="M62" s="245">
        <v>1825.16</v>
      </c>
      <c r="N62" s="251" t="s">
        <v>193</v>
      </c>
      <c r="O62" s="232" t="s">
        <v>200</v>
      </c>
      <c r="Q62" s="252" t="s">
        <v>658</v>
      </c>
    </row>
    <row r="63" spans="1:17">
      <c r="A63" s="238">
        <v>3</v>
      </c>
      <c r="B63" s="238" t="s">
        <v>810</v>
      </c>
      <c r="C63" s="238" t="s">
        <v>809</v>
      </c>
      <c r="D63" s="238" t="s">
        <v>810</v>
      </c>
      <c r="E63" s="250" t="s">
        <v>192</v>
      </c>
      <c r="F63" s="244">
        <v>227</v>
      </c>
      <c r="G63" s="244">
        <v>206</v>
      </c>
      <c r="H63" s="244">
        <v>156</v>
      </c>
      <c r="I63" s="238">
        <v>63</v>
      </c>
      <c r="J63" s="238">
        <v>122</v>
      </c>
      <c r="K63" s="241">
        <v>1.1990000000000001</v>
      </c>
      <c r="L63" s="242" t="s">
        <v>843</v>
      </c>
      <c r="M63" s="245">
        <v>1825.16</v>
      </c>
      <c r="N63" s="251" t="s">
        <v>193</v>
      </c>
      <c r="O63" s="232" t="s">
        <v>200</v>
      </c>
      <c r="Q63" s="252" t="s">
        <v>658</v>
      </c>
    </row>
    <row r="64" spans="1:17">
      <c r="A64" s="238">
        <v>4</v>
      </c>
      <c r="B64" s="238" t="s">
        <v>840</v>
      </c>
      <c r="C64" s="238" t="s">
        <v>818</v>
      </c>
      <c r="D64" s="238" t="s">
        <v>840</v>
      </c>
      <c r="E64" s="250" t="s">
        <v>192</v>
      </c>
      <c r="F64" s="244">
        <v>227</v>
      </c>
      <c r="G64" s="244">
        <v>206</v>
      </c>
      <c r="H64" s="244">
        <v>156</v>
      </c>
      <c r="I64" s="238">
        <v>63</v>
      </c>
      <c r="J64" s="238">
        <v>122</v>
      </c>
      <c r="K64" s="241">
        <v>1.1990000000000001</v>
      </c>
      <c r="L64" s="242" t="s">
        <v>843</v>
      </c>
      <c r="M64" s="245">
        <v>1832.84</v>
      </c>
      <c r="N64" s="251" t="s">
        <v>193</v>
      </c>
      <c r="O64" s="232" t="s">
        <v>200</v>
      </c>
      <c r="Q64" s="252" t="s">
        <v>658</v>
      </c>
    </row>
    <row r="65" spans="1:17">
      <c r="A65" s="238">
        <v>5</v>
      </c>
      <c r="B65" s="238" t="s">
        <v>740</v>
      </c>
      <c r="C65" s="238" t="s">
        <v>735</v>
      </c>
      <c r="D65" s="238" t="s">
        <v>740</v>
      </c>
      <c r="E65" s="250" t="s">
        <v>192</v>
      </c>
      <c r="F65" s="244">
        <v>227</v>
      </c>
      <c r="G65" s="244">
        <v>206</v>
      </c>
      <c r="H65" s="244">
        <v>156</v>
      </c>
      <c r="I65" s="238">
        <v>63</v>
      </c>
      <c r="J65" s="238">
        <v>122</v>
      </c>
      <c r="K65" s="241">
        <v>1.1990000000000001</v>
      </c>
      <c r="L65" s="242" t="s">
        <v>843</v>
      </c>
      <c r="M65" s="245">
        <v>1825.16</v>
      </c>
      <c r="N65" s="251" t="s">
        <v>193</v>
      </c>
      <c r="O65" s="232" t="s">
        <v>200</v>
      </c>
      <c r="P65" s="233"/>
      <c r="Q65" s="252" t="s">
        <v>658</v>
      </c>
    </row>
    <row r="66" spans="1:17">
      <c r="A66" s="238">
        <v>6</v>
      </c>
      <c r="B66" s="238" t="s">
        <v>218</v>
      </c>
      <c r="C66" s="238" t="s">
        <v>217</v>
      </c>
      <c r="D66" s="238" t="s">
        <v>218</v>
      </c>
      <c r="E66" s="250" t="s">
        <v>192</v>
      </c>
      <c r="F66" s="244">
        <v>222</v>
      </c>
      <c r="G66" s="244">
        <v>201</v>
      </c>
      <c r="H66" s="244">
        <v>156</v>
      </c>
      <c r="I66" s="238">
        <v>63</v>
      </c>
      <c r="J66" s="238">
        <v>122</v>
      </c>
      <c r="K66" s="241">
        <v>1.1990000000000001</v>
      </c>
      <c r="L66" s="242" t="s">
        <v>843</v>
      </c>
      <c r="M66" s="245">
        <v>1527.82</v>
      </c>
      <c r="N66" s="251" t="s">
        <v>193</v>
      </c>
      <c r="O66" s="232" t="s">
        <v>200</v>
      </c>
      <c r="P66" s="233"/>
      <c r="Q66" s="252" t="s">
        <v>658</v>
      </c>
    </row>
    <row r="67" spans="1:17">
      <c r="A67" s="238">
        <v>7</v>
      </c>
      <c r="B67" s="238" t="s">
        <v>220</v>
      </c>
      <c r="C67" s="238" t="s">
        <v>219</v>
      </c>
      <c r="D67" s="238" t="s">
        <v>220</v>
      </c>
      <c r="E67" s="250" t="s">
        <v>192</v>
      </c>
      <c r="F67" s="244">
        <v>222</v>
      </c>
      <c r="G67" s="244">
        <v>201</v>
      </c>
      <c r="H67" s="244">
        <v>156</v>
      </c>
      <c r="I67" s="238">
        <v>63</v>
      </c>
      <c r="J67" s="238">
        <v>122</v>
      </c>
      <c r="K67" s="241">
        <v>1.1990000000000001</v>
      </c>
      <c r="L67" s="242" t="s">
        <v>843</v>
      </c>
      <c r="M67" s="245">
        <v>1950.18</v>
      </c>
      <c r="N67" s="251" t="s">
        <v>193</v>
      </c>
      <c r="O67" s="232" t="s">
        <v>200</v>
      </c>
      <c r="P67" s="233"/>
      <c r="Q67" s="252" t="s">
        <v>658</v>
      </c>
    </row>
    <row r="68" spans="1:17" s="278" customFormat="1">
      <c r="A68" s="238">
        <v>8</v>
      </c>
      <c r="B68" s="238" t="s">
        <v>222</v>
      </c>
      <c r="C68" s="238" t="s">
        <v>221</v>
      </c>
      <c r="D68" s="238" t="s">
        <v>222</v>
      </c>
      <c r="E68" s="250" t="s">
        <v>192</v>
      </c>
      <c r="F68" s="244">
        <v>222</v>
      </c>
      <c r="G68" s="244">
        <v>201</v>
      </c>
      <c r="H68" s="244">
        <v>156</v>
      </c>
      <c r="I68" s="238">
        <v>63</v>
      </c>
      <c r="J68" s="238">
        <v>122</v>
      </c>
      <c r="K68" s="241">
        <v>1.1990000000000001</v>
      </c>
      <c r="L68" s="242" t="s">
        <v>843</v>
      </c>
      <c r="M68" s="245">
        <v>1950.22</v>
      </c>
      <c r="N68" s="251" t="s">
        <v>193</v>
      </c>
      <c r="O68" s="232" t="s">
        <v>200</v>
      </c>
      <c r="P68" s="233"/>
      <c r="Q68" s="252" t="s">
        <v>658</v>
      </c>
    </row>
    <row r="69" spans="1:17" s="278" customFormat="1">
      <c r="A69" s="238"/>
      <c r="B69" s="238"/>
      <c r="C69" s="238"/>
      <c r="D69" s="238"/>
      <c r="E69" s="250" t="s">
        <v>192</v>
      </c>
      <c r="F69" s="244"/>
      <c r="G69" s="244"/>
      <c r="H69" s="244"/>
      <c r="I69" s="238"/>
      <c r="J69" s="238"/>
      <c r="K69" s="241"/>
      <c r="L69" s="242" t="s">
        <v>843</v>
      </c>
      <c r="M69" s="245"/>
      <c r="N69" s="251" t="s">
        <v>193</v>
      </c>
      <c r="O69" s="232" t="s">
        <v>200</v>
      </c>
      <c r="P69" s="233"/>
      <c r="Q69" s="252"/>
    </row>
    <row r="70" spans="1:17" s="278" customFormat="1">
      <c r="A70" s="238"/>
      <c r="B70" s="238"/>
      <c r="C70" s="238"/>
      <c r="D70" s="238"/>
      <c r="E70" s="250" t="s">
        <v>192</v>
      </c>
      <c r="F70" s="244"/>
      <c r="G70" s="244"/>
      <c r="H70" s="244"/>
      <c r="I70" s="238"/>
      <c r="J70" s="238"/>
      <c r="K70" s="241"/>
      <c r="L70" s="242" t="s">
        <v>843</v>
      </c>
      <c r="M70" s="245"/>
      <c r="N70" s="251" t="s">
        <v>193</v>
      </c>
      <c r="O70" s="232" t="s">
        <v>200</v>
      </c>
      <c r="P70" s="233"/>
      <c r="Q70" s="252"/>
    </row>
    <row r="71" spans="1:17" s="278" customFormat="1">
      <c r="A71" s="238"/>
      <c r="B71" s="238"/>
      <c r="C71" s="238"/>
      <c r="D71" s="238"/>
      <c r="E71" s="250" t="s">
        <v>192</v>
      </c>
      <c r="F71" s="244"/>
      <c r="G71" s="244"/>
      <c r="H71" s="244"/>
      <c r="I71" s="238"/>
      <c r="J71" s="238"/>
      <c r="K71" s="241"/>
      <c r="L71" s="242" t="s">
        <v>843</v>
      </c>
      <c r="M71" s="245"/>
      <c r="N71" s="251" t="s">
        <v>193</v>
      </c>
      <c r="O71" s="232" t="s">
        <v>200</v>
      </c>
      <c r="P71" s="233"/>
      <c r="Q71" s="252"/>
    </row>
    <row r="72" spans="1:17" s="278" customFormat="1">
      <c r="A72" s="238"/>
      <c r="B72" s="238"/>
      <c r="C72" s="238"/>
      <c r="D72" s="238"/>
      <c r="E72" s="250" t="s">
        <v>192</v>
      </c>
      <c r="F72" s="244"/>
      <c r="G72" s="244"/>
      <c r="H72" s="244"/>
      <c r="I72" s="238"/>
      <c r="J72" s="238"/>
      <c r="K72" s="241"/>
      <c r="L72" s="242" t="s">
        <v>843</v>
      </c>
      <c r="M72" s="245"/>
      <c r="N72" s="251" t="s">
        <v>193</v>
      </c>
      <c r="O72" s="232" t="s">
        <v>200</v>
      </c>
      <c r="P72" s="233"/>
      <c r="Q72" s="252"/>
    </row>
    <row r="73" spans="1:17" s="278" customFormat="1">
      <c r="A73" s="238"/>
      <c r="B73" s="238"/>
      <c r="C73" s="238"/>
      <c r="D73" s="238"/>
      <c r="E73" s="250" t="s">
        <v>192</v>
      </c>
      <c r="F73" s="244"/>
      <c r="G73" s="244"/>
      <c r="H73" s="244"/>
      <c r="I73" s="238"/>
      <c r="J73" s="238"/>
      <c r="K73" s="241"/>
      <c r="L73" s="242" t="s">
        <v>843</v>
      </c>
      <c r="M73" s="245"/>
      <c r="N73" s="251" t="s">
        <v>193</v>
      </c>
      <c r="O73" s="232" t="s">
        <v>200</v>
      </c>
      <c r="P73" s="233"/>
      <c r="Q73" s="252"/>
    </row>
    <row r="74" spans="1:17">
      <c r="A74" s="238">
        <v>1</v>
      </c>
      <c r="B74" s="238" t="s">
        <v>354</v>
      </c>
      <c r="C74" s="238" t="s">
        <v>353</v>
      </c>
      <c r="D74" s="238" t="s">
        <v>354</v>
      </c>
      <c r="E74" s="250" t="s">
        <v>192</v>
      </c>
      <c r="F74" s="244">
        <v>220</v>
      </c>
      <c r="G74" s="244">
        <v>199</v>
      </c>
      <c r="H74" s="244">
        <v>158</v>
      </c>
      <c r="I74" s="238">
        <v>62</v>
      </c>
      <c r="J74" s="238">
        <v>121</v>
      </c>
      <c r="K74" s="241">
        <v>1.1850000000000001</v>
      </c>
      <c r="L74" s="242" t="s">
        <v>843</v>
      </c>
      <c r="M74" s="245">
        <v>1560.05</v>
      </c>
      <c r="N74" s="251" t="s">
        <v>193</v>
      </c>
      <c r="O74" s="232" t="s">
        <v>200</v>
      </c>
      <c r="Q74" s="252" t="s">
        <v>658</v>
      </c>
    </row>
    <row r="75" spans="1:17">
      <c r="A75" s="238">
        <v>2</v>
      </c>
      <c r="B75" s="238" t="s">
        <v>36</v>
      </c>
      <c r="C75" s="238" t="s">
        <v>33</v>
      </c>
      <c r="D75" s="238" t="s">
        <v>36</v>
      </c>
      <c r="E75" s="250" t="s">
        <v>192</v>
      </c>
      <c r="F75" s="244">
        <v>220</v>
      </c>
      <c r="G75" s="244">
        <v>199</v>
      </c>
      <c r="H75" s="244">
        <v>158</v>
      </c>
      <c r="I75" s="238">
        <v>62</v>
      </c>
      <c r="J75" s="238">
        <v>121</v>
      </c>
      <c r="K75" s="241">
        <v>1.1850000000000001</v>
      </c>
      <c r="L75" s="242" t="s">
        <v>843</v>
      </c>
      <c r="M75" s="245">
        <v>1599.43</v>
      </c>
      <c r="N75" s="251" t="s">
        <v>193</v>
      </c>
      <c r="O75" s="232" t="s">
        <v>200</v>
      </c>
      <c r="Q75" s="252" t="s">
        <v>658</v>
      </c>
    </row>
    <row r="76" spans="1:17">
      <c r="A76" s="238">
        <v>3</v>
      </c>
      <c r="B76" s="238" t="s">
        <v>397</v>
      </c>
      <c r="C76" s="238" t="s">
        <v>396</v>
      </c>
      <c r="D76" s="238" t="s">
        <v>397</v>
      </c>
      <c r="E76" s="250" t="s">
        <v>192</v>
      </c>
      <c r="F76" s="244">
        <v>220</v>
      </c>
      <c r="G76" s="244">
        <v>199</v>
      </c>
      <c r="H76" s="244">
        <v>158</v>
      </c>
      <c r="I76" s="238">
        <v>62</v>
      </c>
      <c r="J76" s="238">
        <v>121</v>
      </c>
      <c r="K76" s="241">
        <v>1.1850000000000001</v>
      </c>
      <c r="L76" s="242" t="s">
        <v>843</v>
      </c>
      <c r="M76" s="245">
        <v>1757.5</v>
      </c>
      <c r="N76" s="251" t="s">
        <v>193</v>
      </c>
      <c r="O76" s="232" t="s">
        <v>200</v>
      </c>
      <c r="Q76" s="252" t="s">
        <v>658</v>
      </c>
    </row>
    <row r="77" spans="1:17">
      <c r="A77" s="238">
        <v>4</v>
      </c>
      <c r="B77" s="238" t="s">
        <v>29</v>
      </c>
      <c r="C77" s="238" t="s">
        <v>25</v>
      </c>
      <c r="D77" s="238" t="s">
        <v>29</v>
      </c>
      <c r="E77" s="250" t="s">
        <v>192</v>
      </c>
      <c r="F77" s="244">
        <v>220</v>
      </c>
      <c r="G77" s="244">
        <v>199</v>
      </c>
      <c r="H77" s="244">
        <v>158</v>
      </c>
      <c r="I77" s="238">
        <v>62</v>
      </c>
      <c r="J77" s="238">
        <v>121</v>
      </c>
      <c r="K77" s="241">
        <v>1.1850000000000001</v>
      </c>
      <c r="L77" s="242" t="s">
        <v>843</v>
      </c>
      <c r="M77" s="245">
        <v>1987.82</v>
      </c>
      <c r="N77" s="251" t="s">
        <v>193</v>
      </c>
      <c r="O77" s="232" t="s">
        <v>200</v>
      </c>
      <c r="Q77" s="252" t="s">
        <v>658</v>
      </c>
    </row>
    <row r="78" spans="1:17">
      <c r="A78" s="238">
        <v>5</v>
      </c>
      <c r="B78" s="238" t="s">
        <v>30</v>
      </c>
      <c r="C78" s="238" t="s">
        <v>26</v>
      </c>
      <c r="D78" s="238" t="s">
        <v>30</v>
      </c>
      <c r="E78" s="250" t="s">
        <v>192</v>
      </c>
      <c r="F78" s="244">
        <v>220</v>
      </c>
      <c r="G78" s="244">
        <v>199</v>
      </c>
      <c r="H78" s="244">
        <v>158</v>
      </c>
      <c r="I78" s="238">
        <v>62</v>
      </c>
      <c r="J78" s="238">
        <v>121</v>
      </c>
      <c r="K78" s="241">
        <v>1.1850000000000001</v>
      </c>
      <c r="L78" s="242" t="s">
        <v>843</v>
      </c>
      <c r="M78" s="245">
        <v>1989.83</v>
      </c>
      <c r="N78" s="251" t="s">
        <v>193</v>
      </c>
      <c r="O78" s="232" t="s">
        <v>200</v>
      </c>
      <c r="Q78" s="252" t="s">
        <v>658</v>
      </c>
    </row>
    <row r="79" spans="1:17" s="283" customFormat="1">
      <c r="A79" s="238">
        <v>6</v>
      </c>
      <c r="B79" s="238" t="s">
        <v>472</v>
      </c>
      <c r="C79" s="238" t="s">
        <v>471</v>
      </c>
      <c r="D79" s="238" t="s">
        <v>472</v>
      </c>
      <c r="E79" s="250" t="s">
        <v>192</v>
      </c>
      <c r="F79" s="244">
        <v>215</v>
      </c>
      <c r="G79" s="244">
        <v>194</v>
      </c>
      <c r="H79" s="244">
        <v>158</v>
      </c>
      <c r="I79" s="238">
        <v>62</v>
      </c>
      <c r="J79" s="238">
        <v>121</v>
      </c>
      <c r="K79" s="241">
        <v>1.1850000000000001</v>
      </c>
      <c r="L79" s="242" t="s">
        <v>843</v>
      </c>
      <c r="M79" s="245">
        <v>1504.36</v>
      </c>
      <c r="N79" s="251" t="s">
        <v>193</v>
      </c>
      <c r="O79" s="232" t="s">
        <v>200</v>
      </c>
      <c r="Q79" s="252" t="s">
        <v>659</v>
      </c>
    </row>
    <row r="80" spans="1:17" s="283" customFormat="1">
      <c r="A80" s="238">
        <v>7</v>
      </c>
      <c r="B80" s="238" t="s">
        <v>478</v>
      </c>
      <c r="C80" s="238" t="s">
        <v>477</v>
      </c>
      <c r="D80" s="238" t="s">
        <v>478</v>
      </c>
      <c r="E80" s="250" t="s">
        <v>192</v>
      </c>
      <c r="F80" s="244">
        <v>215</v>
      </c>
      <c r="G80" s="244">
        <v>194</v>
      </c>
      <c r="H80" s="244">
        <v>158</v>
      </c>
      <c r="I80" s="238">
        <v>62</v>
      </c>
      <c r="J80" s="238">
        <v>121</v>
      </c>
      <c r="K80" s="241">
        <v>1.1850000000000001</v>
      </c>
      <c r="L80" s="242" t="s">
        <v>843</v>
      </c>
      <c r="M80" s="245">
        <v>1911.69</v>
      </c>
      <c r="N80" s="251" t="s">
        <v>193</v>
      </c>
      <c r="O80" s="232" t="s">
        <v>200</v>
      </c>
      <c r="Q80" s="252" t="s">
        <v>659</v>
      </c>
    </row>
    <row r="81" spans="1:17" s="283" customFormat="1">
      <c r="A81" s="238">
        <v>8</v>
      </c>
      <c r="B81" s="238" t="s">
        <v>476</v>
      </c>
      <c r="C81" s="238" t="s">
        <v>475</v>
      </c>
      <c r="D81" s="238" t="s">
        <v>476</v>
      </c>
      <c r="E81" s="250" t="s">
        <v>192</v>
      </c>
      <c r="F81" s="244">
        <v>215</v>
      </c>
      <c r="G81" s="244">
        <v>194</v>
      </c>
      <c r="H81" s="244">
        <v>158</v>
      </c>
      <c r="I81" s="238">
        <v>62</v>
      </c>
      <c r="J81" s="238">
        <v>121</v>
      </c>
      <c r="K81" s="241">
        <v>1.1850000000000001</v>
      </c>
      <c r="L81" s="242" t="s">
        <v>843</v>
      </c>
      <c r="M81" s="245">
        <v>1909.53</v>
      </c>
      <c r="N81" s="251" t="s">
        <v>193</v>
      </c>
      <c r="O81" s="232" t="s">
        <v>200</v>
      </c>
      <c r="Q81" s="252" t="s">
        <v>659</v>
      </c>
    </row>
    <row r="82" spans="1:17" s="283" customFormat="1">
      <c r="A82" s="238">
        <v>9</v>
      </c>
      <c r="B82" s="238" t="s">
        <v>480</v>
      </c>
      <c r="C82" s="238" t="s">
        <v>479</v>
      </c>
      <c r="D82" s="238" t="s">
        <v>480</v>
      </c>
      <c r="E82" s="250" t="s">
        <v>192</v>
      </c>
      <c r="F82" s="244">
        <v>215</v>
      </c>
      <c r="G82" s="244">
        <v>194</v>
      </c>
      <c r="H82" s="244">
        <v>158</v>
      </c>
      <c r="I82" s="238">
        <v>62</v>
      </c>
      <c r="J82" s="238">
        <v>121</v>
      </c>
      <c r="K82" s="241">
        <v>1.1850000000000001</v>
      </c>
      <c r="L82" s="242" t="s">
        <v>843</v>
      </c>
      <c r="M82" s="245">
        <v>1682.72</v>
      </c>
      <c r="N82" s="251" t="s">
        <v>193</v>
      </c>
      <c r="O82" s="232" t="s">
        <v>200</v>
      </c>
      <c r="Q82" s="252" t="s">
        <v>659</v>
      </c>
    </row>
    <row r="83" spans="1:17" s="283" customFormat="1">
      <c r="A83" s="238">
        <v>10</v>
      </c>
      <c r="B83" s="238" t="s">
        <v>482</v>
      </c>
      <c r="C83" s="238" t="s">
        <v>481</v>
      </c>
      <c r="D83" s="238" t="s">
        <v>482</v>
      </c>
      <c r="E83" s="250" t="s">
        <v>192</v>
      </c>
      <c r="F83" s="244">
        <v>215</v>
      </c>
      <c r="G83" s="244">
        <v>194</v>
      </c>
      <c r="H83" s="244">
        <v>158</v>
      </c>
      <c r="I83" s="238">
        <v>62</v>
      </c>
      <c r="J83" s="238">
        <v>121</v>
      </c>
      <c r="K83" s="241">
        <v>1.1850000000000001</v>
      </c>
      <c r="L83" s="242" t="s">
        <v>843</v>
      </c>
      <c r="M83" s="245">
        <v>1848.77</v>
      </c>
      <c r="N83" s="251" t="s">
        <v>193</v>
      </c>
      <c r="O83" s="232" t="s">
        <v>200</v>
      </c>
      <c r="P83" s="233"/>
      <c r="Q83" s="252" t="s">
        <v>659</v>
      </c>
    </row>
    <row r="84" spans="1:17" s="283" customFormat="1">
      <c r="A84" s="238">
        <v>11</v>
      </c>
      <c r="B84" s="238" t="s">
        <v>484</v>
      </c>
      <c r="C84" s="238" t="s">
        <v>483</v>
      </c>
      <c r="D84" s="238" t="s">
        <v>484</v>
      </c>
      <c r="E84" s="250" t="s">
        <v>192</v>
      </c>
      <c r="F84" s="244">
        <v>215</v>
      </c>
      <c r="G84" s="244">
        <v>194</v>
      </c>
      <c r="H84" s="244">
        <v>158</v>
      </c>
      <c r="I84" s="238">
        <v>62</v>
      </c>
      <c r="J84" s="238">
        <v>121</v>
      </c>
      <c r="K84" s="241">
        <v>1.1850000000000001</v>
      </c>
      <c r="L84" s="242" t="s">
        <v>843</v>
      </c>
      <c r="M84" s="245">
        <v>1804.25</v>
      </c>
      <c r="N84" s="251" t="s">
        <v>193</v>
      </c>
      <c r="O84" s="232" t="s">
        <v>200</v>
      </c>
      <c r="P84" s="233"/>
      <c r="Q84" s="252" t="s">
        <v>659</v>
      </c>
    </row>
    <row r="85" spans="1:17" s="283" customFormat="1">
      <c r="A85" s="238">
        <v>12</v>
      </c>
      <c r="B85" s="238" t="s">
        <v>486</v>
      </c>
      <c r="C85" s="238" t="s">
        <v>485</v>
      </c>
      <c r="D85" s="238" t="s">
        <v>486</v>
      </c>
      <c r="E85" s="250" t="s">
        <v>192</v>
      </c>
      <c r="F85" s="244">
        <v>215</v>
      </c>
      <c r="G85" s="244">
        <v>194</v>
      </c>
      <c r="H85" s="244">
        <v>158</v>
      </c>
      <c r="I85" s="238">
        <v>62</v>
      </c>
      <c r="J85" s="238">
        <v>121</v>
      </c>
      <c r="K85" s="241">
        <v>1.1850000000000001</v>
      </c>
      <c r="L85" s="242" t="s">
        <v>843</v>
      </c>
      <c r="M85" s="245">
        <v>1781.95</v>
      </c>
      <c r="N85" s="251" t="s">
        <v>193</v>
      </c>
      <c r="O85" s="232" t="s">
        <v>200</v>
      </c>
      <c r="Q85" s="252" t="s">
        <v>659</v>
      </c>
    </row>
    <row r="86" spans="1:17" s="283" customFormat="1">
      <c r="A86" s="238">
        <v>13</v>
      </c>
      <c r="B86" s="238" t="s">
        <v>700</v>
      </c>
      <c r="C86" s="238" t="s">
        <v>720</v>
      </c>
      <c r="D86" s="238" t="s">
        <v>700</v>
      </c>
      <c r="E86" s="250" t="s">
        <v>192</v>
      </c>
      <c r="F86" s="244">
        <v>225</v>
      </c>
      <c r="G86" s="244">
        <v>204</v>
      </c>
      <c r="H86" s="244">
        <v>158</v>
      </c>
      <c r="I86" s="238">
        <v>62</v>
      </c>
      <c r="J86" s="238">
        <v>121</v>
      </c>
      <c r="K86" s="241">
        <v>1.1850000000000001</v>
      </c>
      <c r="L86" s="242" t="s">
        <v>843</v>
      </c>
      <c r="M86" s="245">
        <v>1865.52</v>
      </c>
      <c r="N86" s="251" t="s">
        <v>193</v>
      </c>
      <c r="O86" s="232" t="s">
        <v>200</v>
      </c>
      <c r="P86" s="233"/>
      <c r="Q86" s="252" t="s">
        <v>658</v>
      </c>
    </row>
    <row r="87" spans="1:17" s="283" customFormat="1">
      <c r="A87" s="238">
        <v>14</v>
      </c>
      <c r="B87" s="238" t="s">
        <v>800</v>
      </c>
      <c r="C87" s="238" t="s">
        <v>792</v>
      </c>
      <c r="D87" s="238" t="s">
        <v>800</v>
      </c>
      <c r="E87" s="250" t="s">
        <v>192</v>
      </c>
      <c r="F87" s="244">
        <v>225</v>
      </c>
      <c r="G87" s="244">
        <v>204</v>
      </c>
      <c r="H87" s="244">
        <v>158</v>
      </c>
      <c r="I87" s="238">
        <v>62</v>
      </c>
      <c r="J87" s="238">
        <v>121</v>
      </c>
      <c r="K87" s="241">
        <v>1.1850000000000001</v>
      </c>
      <c r="L87" s="242" t="s">
        <v>843</v>
      </c>
      <c r="M87" s="245">
        <v>1904.86</v>
      </c>
      <c r="N87" s="251" t="s">
        <v>193</v>
      </c>
      <c r="O87" s="232" t="s">
        <v>200</v>
      </c>
      <c r="P87" s="233"/>
      <c r="Q87" s="252" t="s">
        <v>658</v>
      </c>
    </row>
    <row r="88" spans="1:17" s="283" customFormat="1">
      <c r="A88" s="238">
        <v>15</v>
      </c>
      <c r="B88" s="238" t="s">
        <v>801</v>
      </c>
      <c r="C88" s="238" t="s">
        <v>793</v>
      </c>
      <c r="D88" s="238" t="s">
        <v>801</v>
      </c>
      <c r="E88" s="250" t="s">
        <v>192</v>
      </c>
      <c r="F88" s="244">
        <v>225</v>
      </c>
      <c r="G88" s="244">
        <v>204</v>
      </c>
      <c r="H88" s="244">
        <v>158</v>
      </c>
      <c r="I88" s="238">
        <v>62</v>
      </c>
      <c r="J88" s="238">
        <v>121</v>
      </c>
      <c r="K88" s="241">
        <v>1.1850000000000001</v>
      </c>
      <c r="L88" s="242" t="s">
        <v>843</v>
      </c>
      <c r="M88" s="245">
        <v>2293.4499999999998</v>
      </c>
      <c r="N88" s="251" t="s">
        <v>193</v>
      </c>
      <c r="O88" s="232" t="s">
        <v>200</v>
      </c>
      <c r="P88" s="233"/>
      <c r="Q88" s="252" t="s">
        <v>658</v>
      </c>
    </row>
    <row r="89" spans="1:17" s="283" customFormat="1">
      <c r="A89" s="238">
        <v>16</v>
      </c>
      <c r="B89" s="238" t="s">
        <v>802</v>
      </c>
      <c r="C89" s="238" t="s">
        <v>794</v>
      </c>
      <c r="D89" s="238" t="s">
        <v>802</v>
      </c>
      <c r="E89" s="250" t="s">
        <v>192</v>
      </c>
      <c r="F89" s="244">
        <v>225</v>
      </c>
      <c r="G89" s="244">
        <v>204</v>
      </c>
      <c r="H89" s="244">
        <v>158</v>
      </c>
      <c r="I89" s="238">
        <v>62</v>
      </c>
      <c r="J89" s="238">
        <v>121</v>
      </c>
      <c r="K89" s="241">
        <v>1.1850000000000001</v>
      </c>
      <c r="L89" s="242" t="s">
        <v>843</v>
      </c>
      <c r="M89" s="245">
        <v>2295.46</v>
      </c>
      <c r="N89" s="251" t="s">
        <v>193</v>
      </c>
      <c r="O89" s="232" t="s">
        <v>200</v>
      </c>
      <c r="P89" s="233"/>
      <c r="Q89" s="252" t="s">
        <v>658</v>
      </c>
    </row>
    <row r="90" spans="1:17" s="283" customFormat="1">
      <c r="A90" s="238">
        <v>17</v>
      </c>
      <c r="B90" s="238" t="s">
        <v>832</v>
      </c>
      <c r="C90" s="238" t="s">
        <v>829</v>
      </c>
      <c r="D90" s="238" t="s">
        <v>832</v>
      </c>
      <c r="E90" s="250" t="s">
        <v>192</v>
      </c>
      <c r="F90" s="244">
        <v>225</v>
      </c>
      <c r="G90" s="244">
        <v>204</v>
      </c>
      <c r="H90" s="244">
        <v>158</v>
      </c>
      <c r="I90" s="238">
        <v>62</v>
      </c>
      <c r="J90" s="238">
        <v>121</v>
      </c>
      <c r="K90" s="241">
        <v>1.1850000000000001</v>
      </c>
      <c r="L90" s="242" t="s">
        <v>843</v>
      </c>
      <c r="M90" s="245">
        <v>2061.71</v>
      </c>
      <c r="N90" s="251" t="s">
        <v>193</v>
      </c>
      <c r="O90" s="232" t="s">
        <v>200</v>
      </c>
      <c r="P90" s="233"/>
      <c r="Q90" s="252" t="s">
        <v>658</v>
      </c>
    </row>
    <row r="91" spans="1:17" s="283" customFormat="1">
      <c r="A91" s="238">
        <v>18</v>
      </c>
      <c r="B91" s="238" t="s">
        <v>697</v>
      </c>
      <c r="C91" s="238" t="s">
        <v>690</v>
      </c>
      <c r="D91" s="238" t="s">
        <v>697</v>
      </c>
      <c r="E91" s="250" t="s">
        <v>192</v>
      </c>
      <c r="F91" s="244">
        <v>220</v>
      </c>
      <c r="G91" s="244">
        <v>199</v>
      </c>
      <c r="H91" s="244">
        <v>158</v>
      </c>
      <c r="I91" s="238">
        <v>62</v>
      </c>
      <c r="J91" s="238">
        <v>121</v>
      </c>
      <c r="K91" s="241">
        <v>1.1850000000000001</v>
      </c>
      <c r="L91" s="242" t="s">
        <v>843</v>
      </c>
      <c r="M91" s="245">
        <v>1821.39</v>
      </c>
      <c r="N91" s="251" t="s">
        <v>193</v>
      </c>
      <c r="O91" s="232" t="s">
        <v>200</v>
      </c>
      <c r="P91" s="233"/>
      <c r="Q91" s="252" t="s">
        <v>659</v>
      </c>
    </row>
    <row r="92" spans="1:17" s="283" customFormat="1">
      <c r="A92" s="238">
        <v>19</v>
      </c>
      <c r="B92" s="238" t="s">
        <v>699</v>
      </c>
      <c r="C92" s="238" t="s">
        <v>698</v>
      </c>
      <c r="D92" s="238" t="s">
        <v>699</v>
      </c>
      <c r="E92" s="250" t="s">
        <v>192</v>
      </c>
      <c r="F92" s="244">
        <v>220</v>
      </c>
      <c r="G92" s="244">
        <v>199</v>
      </c>
      <c r="H92" s="244">
        <v>158</v>
      </c>
      <c r="I92" s="238">
        <v>62</v>
      </c>
      <c r="J92" s="238">
        <v>121</v>
      </c>
      <c r="K92" s="241">
        <v>1.1850000000000001</v>
      </c>
      <c r="L92" s="242" t="s">
        <v>843</v>
      </c>
      <c r="M92" s="245">
        <v>1999.14</v>
      </c>
      <c r="N92" s="251" t="s">
        <v>193</v>
      </c>
      <c r="O92" s="232" t="s">
        <v>200</v>
      </c>
      <c r="P92" s="233"/>
      <c r="Q92" s="252" t="s">
        <v>658</v>
      </c>
    </row>
    <row r="93" spans="1:17" s="283" customFormat="1">
      <c r="A93" s="238">
        <v>20</v>
      </c>
      <c r="B93" s="238" t="s">
        <v>764</v>
      </c>
      <c r="C93" s="238" t="s">
        <v>777</v>
      </c>
      <c r="D93" s="238" t="s">
        <v>764</v>
      </c>
      <c r="E93" s="250" t="s">
        <v>192</v>
      </c>
      <c r="F93" s="244">
        <v>220</v>
      </c>
      <c r="G93" s="244">
        <v>199</v>
      </c>
      <c r="H93" s="244">
        <v>158</v>
      </c>
      <c r="I93" s="238">
        <v>62</v>
      </c>
      <c r="J93" s="238">
        <v>121</v>
      </c>
      <c r="K93" s="241">
        <v>1.1850000000000001</v>
      </c>
      <c r="L93" s="242" t="s">
        <v>843</v>
      </c>
      <c r="M93" s="245">
        <v>2226.7600000000002</v>
      </c>
      <c r="N93" s="251" t="s">
        <v>193</v>
      </c>
      <c r="O93" s="232" t="s">
        <v>200</v>
      </c>
      <c r="P93" s="233"/>
      <c r="Q93" s="252" t="s">
        <v>659</v>
      </c>
    </row>
    <row r="94" spans="1:17" s="283" customFormat="1">
      <c r="A94" s="238">
        <v>21</v>
      </c>
      <c r="B94" s="238" t="s">
        <v>766</v>
      </c>
      <c r="C94" s="238" t="s">
        <v>779</v>
      </c>
      <c r="D94" s="238" t="s">
        <v>766</v>
      </c>
      <c r="E94" s="250" t="s">
        <v>192</v>
      </c>
      <c r="F94" s="244">
        <v>220</v>
      </c>
      <c r="G94" s="244">
        <v>199</v>
      </c>
      <c r="H94" s="244">
        <v>158</v>
      </c>
      <c r="I94" s="238">
        <v>62</v>
      </c>
      <c r="J94" s="238">
        <v>121</v>
      </c>
      <c r="K94" s="241">
        <v>1.1850000000000001</v>
      </c>
      <c r="L94" s="242" t="s">
        <v>843</v>
      </c>
      <c r="M94" s="245">
        <v>2228.86</v>
      </c>
      <c r="N94" s="251" t="s">
        <v>193</v>
      </c>
      <c r="O94" s="232" t="s">
        <v>200</v>
      </c>
      <c r="Q94" s="252" t="s">
        <v>659</v>
      </c>
    </row>
    <row r="95" spans="1:17" s="283" customFormat="1">
      <c r="A95" s="238">
        <v>22</v>
      </c>
      <c r="B95" s="238" t="s">
        <v>790</v>
      </c>
      <c r="C95" s="238" t="s">
        <v>789</v>
      </c>
      <c r="D95" s="238" t="s">
        <v>790</v>
      </c>
      <c r="E95" s="250" t="s">
        <v>192</v>
      </c>
      <c r="F95" s="244">
        <v>220</v>
      </c>
      <c r="G95" s="244">
        <v>199</v>
      </c>
      <c r="H95" s="244">
        <v>158</v>
      </c>
      <c r="I95" s="238">
        <v>62</v>
      </c>
      <c r="J95" s="238">
        <v>121</v>
      </c>
      <c r="K95" s="241">
        <v>1.1850000000000001</v>
      </c>
      <c r="L95" s="242" t="s">
        <v>843</v>
      </c>
      <c r="M95" s="245">
        <v>1860.92</v>
      </c>
      <c r="N95" s="251" t="s">
        <v>193</v>
      </c>
      <c r="O95" s="232" t="s">
        <v>200</v>
      </c>
      <c r="Q95" s="252" t="s">
        <v>659</v>
      </c>
    </row>
    <row r="96" spans="1:17" s="283" customFormat="1">
      <c r="A96" s="238">
        <v>23</v>
      </c>
      <c r="B96" s="238" t="s">
        <v>769</v>
      </c>
      <c r="C96" s="238" t="s">
        <v>782</v>
      </c>
      <c r="D96" s="238" t="s">
        <v>769</v>
      </c>
      <c r="E96" s="250" t="s">
        <v>192</v>
      </c>
      <c r="F96" s="244">
        <v>220</v>
      </c>
      <c r="G96" s="244">
        <v>199</v>
      </c>
      <c r="H96" s="244">
        <v>158</v>
      </c>
      <c r="I96" s="238">
        <v>62</v>
      </c>
      <c r="J96" s="238">
        <v>121</v>
      </c>
      <c r="K96" s="241">
        <v>1.1850000000000001</v>
      </c>
      <c r="L96" s="242" t="s">
        <v>843</v>
      </c>
      <c r="M96" s="245">
        <v>2166.2800000000002</v>
      </c>
      <c r="N96" s="251" t="s">
        <v>193</v>
      </c>
      <c r="O96" s="232" t="s">
        <v>200</v>
      </c>
      <c r="P96" s="233"/>
      <c r="Q96" s="252" t="s">
        <v>659</v>
      </c>
    </row>
    <row r="97" spans="1:17" s="283" customFormat="1">
      <c r="A97" s="238">
        <v>24</v>
      </c>
      <c r="B97" s="238" t="s">
        <v>771</v>
      </c>
      <c r="C97" s="238" t="s">
        <v>784</v>
      </c>
      <c r="D97" s="238" t="s">
        <v>771</v>
      </c>
      <c r="E97" s="250" t="s">
        <v>192</v>
      </c>
      <c r="F97" s="244">
        <v>220</v>
      </c>
      <c r="G97" s="244">
        <v>199</v>
      </c>
      <c r="H97" s="244">
        <v>158</v>
      </c>
      <c r="I97" s="238">
        <v>62</v>
      </c>
      <c r="J97" s="238">
        <v>121</v>
      </c>
      <c r="K97" s="241">
        <v>1.1850000000000001</v>
      </c>
      <c r="L97" s="242" t="s">
        <v>843</v>
      </c>
      <c r="M97" s="245">
        <v>2121.44</v>
      </c>
      <c r="N97" s="251" t="s">
        <v>193</v>
      </c>
      <c r="O97" s="232" t="s">
        <v>200</v>
      </c>
      <c r="P97" s="233"/>
      <c r="Q97" s="252" t="s">
        <v>659</v>
      </c>
    </row>
    <row r="98" spans="1:17" s="283" customFormat="1">
      <c r="A98" s="238">
        <v>25</v>
      </c>
      <c r="B98" s="238" t="s">
        <v>767</v>
      </c>
      <c r="C98" s="238" t="s">
        <v>780</v>
      </c>
      <c r="D98" s="238" t="s">
        <v>767</v>
      </c>
      <c r="E98" s="250" t="s">
        <v>192</v>
      </c>
      <c r="F98" s="244">
        <v>220</v>
      </c>
      <c r="G98" s="244">
        <v>199</v>
      </c>
      <c r="H98" s="244">
        <v>158</v>
      </c>
      <c r="I98" s="238">
        <v>62</v>
      </c>
      <c r="J98" s="238">
        <v>121</v>
      </c>
      <c r="K98" s="241">
        <v>1.1850000000000001</v>
      </c>
      <c r="L98" s="242" t="s">
        <v>843</v>
      </c>
      <c r="M98" s="245">
        <v>2099.4499999999998</v>
      </c>
      <c r="N98" s="251" t="s">
        <v>193</v>
      </c>
      <c r="O98" s="232" t="s">
        <v>200</v>
      </c>
      <c r="P98" s="233"/>
      <c r="Q98" s="252" t="s">
        <v>659</v>
      </c>
    </row>
    <row r="99" spans="1:17" s="283" customFormat="1">
      <c r="A99" s="238">
        <v>26</v>
      </c>
      <c r="B99" s="238" t="s">
        <v>474</v>
      </c>
      <c r="C99" s="238" t="s">
        <v>473</v>
      </c>
      <c r="D99" s="238" t="s">
        <v>474</v>
      </c>
      <c r="E99" s="250" t="s">
        <v>192</v>
      </c>
      <c r="F99" s="244">
        <v>215</v>
      </c>
      <c r="G99" s="244">
        <v>194</v>
      </c>
      <c r="H99" s="244">
        <v>158</v>
      </c>
      <c r="I99" s="238">
        <v>62</v>
      </c>
      <c r="J99" s="238">
        <v>121</v>
      </c>
      <c r="K99" s="241">
        <v>1.1850000000000001</v>
      </c>
      <c r="L99" s="242" t="s">
        <v>843</v>
      </c>
      <c r="M99" s="245">
        <v>1543.71</v>
      </c>
      <c r="N99" s="251" t="s">
        <v>193</v>
      </c>
      <c r="O99" s="232" t="s">
        <v>200</v>
      </c>
      <c r="P99" s="233"/>
      <c r="Q99" s="252" t="s">
        <v>659</v>
      </c>
    </row>
    <row r="100" spans="1:17" s="283" customFormat="1">
      <c r="A100" s="238">
        <v>27</v>
      </c>
      <c r="B100" s="238" t="s">
        <v>294</v>
      </c>
      <c r="C100" s="238" t="s">
        <v>293</v>
      </c>
      <c r="D100" s="238" t="s">
        <v>294</v>
      </c>
      <c r="E100" s="250" t="s">
        <v>192</v>
      </c>
      <c r="F100" s="244">
        <v>215</v>
      </c>
      <c r="G100" s="244">
        <v>194</v>
      </c>
      <c r="H100" s="244">
        <v>158</v>
      </c>
      <c r="I100" s="238">
        <v>62</v>
      </c>
      <c r="J100" s="238">
        <v>121</v>
      </c>
      <c r="K100" s="241">
        <v>1.1850000000000001</v>
      </c>
      <c r="L100" s="242" t="s">
        <v>843</v>
      </c>
      <c r="M100" s="245">
        <v>1579.4</v>
      </c>
      <c r="N100" s="251" t="s">
        <v>193</v>
      </c>
      <c r="O100" s="232" t="s">
        <v>200</v>
      </c>
      <c r="P100" s="233"/>
      <c r="Q100" s="252" t="s">
        <v>659</v>
      </c>
    </row>
    <row r="101" spans="1:17" s="283" customFormat="1">
      <c r="A101" s="238">
        <v>28</v>
      </c>
      <c r="B101" s="238" t="s">
        <v>577</v>
      </c>
      <c r="C101" s="238" t="s">
        <v>91</v>
      </c>
      <c r="D101" s="238" t="s">
        <v>577</v>
      </c>
      <c r="E101" s="250" t="s">
        <v>192</v>
      </c>
      <c r="F101" s="244">
        <v>215</v>
      </c>
      <c r="G101" s="244">
        <v>194</v>
      </c>
      <c r="H101" s="244">
        <v>158</v>
      </c>
      <c r="I101" s="238">
        <v>62</v>
      </c>
      <c r="J101" s="238">
        <v>121</v>
      </c>
      <c r="K101" s="241">
        <v>1.1850000000000001</v>
      </c>
      <c r="L101" s="242" t="s">
        <v>843</v>
      </c>
      <c r="M101" s="245">
        <v>2008.83</v>
      </c>
      <c r="N101" s="251" t="s">
        <v>193</v>
      </c>
      <c r="O101" s="232" t="s">
        <v>200</v>
      </c>
      <c r="P101" s="233"/>
      <c r="Q101" s="252" t="s">
        <v>659</v>
      </c>
    </row>
    <row r="102" spans="1:17" s="283" customFormat="1">
      <c r="A102" s="238">
        <v>29</v>
      </c>
      <c r="B102" s="238" t="s">
        <v>576</v>
      </c>
      <c r="C102" s="238" t="s">
        <v>92</v>
      </c>
      <c r="D102" s="238" t="s">
        <v>576</v>
      </c>
      <c r="E102" s="250" t="s">
        <v>192</v>
      </c>
      <c r="F102" s="244">
        <v>215</v>
      </c>
      <c r="G102" s="244">
        <v>194</v>
      </c>
      <c r="H102" s="244">
        <v>158</v>
      </c>
      <c r="I102" s="238">
        <v>62</v>
      </c>
      <c r="J102" s="238">
        <v>121</v>
      </c>
      <c r="K102" s="241">
        <v>1.1850000000000001</v>
      </c>
      <c r="L102" s="242" t="s">
        <v>843</v>
      </c>
      <c r="M102" s="245">
        <v>1755.04</v>
      </c>
      <c r="N102" s="251" t="s">
        <v>193</v>
      </c>
      <c r="O102" s="232" t="s">
        <v>200</v>
      </c>
      <c r="P102" s="233"/>
      <c r="Q102" s="252" t="s">
        <v>659</v>
      </c>
    </row>
    <row r="103" spans="1:17" s="283" customFormat="1">
      <c r="A103" s="238">
        <v>30</v>
      </c>
      <c r="B103" s="238" t="s">
        <v>730</v>
      </c>
      <c r="C103" s="238" t="s">
        <v>749</v>
      </c>
      <c r="D103" s="238" t="s">
        <v>730</v>
      </c>
      <c r="E103" s="250" t="s">
        <v>192</v>
      </c>
      <c r="F103" s="244">
        <v>220</v>
      </c>
      <c r="G103" s="244">
        <v>199</v>
      </c>
      <c r="H103" s="244">
        <v>158</v>
      </c>
      <c r="I103" s="238">
        <v>62</v>
      </c>
      <c r="J103" s="238">
        <v>121</v>
      </c>
      <c r="K103" s="241">
        <v>1.1850000000000001</v>
      </c>
      <c r="L103" s="242" t="s">
        <v>843</v>
      </c>
      <c r="M103" s="245">
        <v>1882.98</v>
      </c>
      <c r="N103" s="251" t="s">
        <v>193</v>
      </c>
      <c r="O103" s="232" t="s">
        <v>200</v>
      </c>
      <c r="P103" s="233"/>
      <c r="Q103" s="252" t="s">
        <v>659</v>
      </c>
    </row>
    <row r="104" spans="1:17" s="283" customFormat="1">
      <c r="A104" s="238">
        <v>31</v>
      </c>
      <c r="B104" s="238" t="s">
        <v>815</v>
      </c>
      <c r="C104" s="238" t="s">
        <v>813</v>
      </c>
      <c r="D104" s="238" t="s">
        <v>815</v>
      </c>
      <c r="E104" s="250" t="s">
        <v>192</v>
      </c>
      <c r="F104" s="244">
        <v>220</v>
      </c>
      <c r="G104" s="244">
        <v>194</v>
      </c>
      <c r="H104" s="244">
        <v>158</v>
      </c>
      <c r="I104" s="238">
        <v>62</v>
      </c>
      <c r="J104" s="238">
        <v>121</v>
      </c>
      <c r="K104" s="241">
        <v>1.1850000000000001</v>
      </c>
      <c r="L104" s="242" t="s">
        <v>843</v>
      </c>
      <c r="M104" s="245">
        <v>2310.9699999999998</v>
      </c>
      <c r="N104" s="251" t="s">
        <v>193</v>
      </c>
      <c r="O104" s="232" t="s">
        <v>200</v>
      </c>
      <c r="P104" s="233"/>
      <c r="Q104" s="252" t="s">
        <v>659</v>
      </c>
    </row>
    <row r="105" spans="1:17" s="283" customFormat="1">
      <c r="A105" s="238">
        <v>32</v>
      </c>
      <c r="B105" s="238" t="s">
        <v>816</v>
      </c>
      <c r="C105" s="238" t="s">
        <v>814</v>
      </c>
      <c r="D105" s="238" t="s">
        <v>816</v>
      </c>
      <c r="E105" s="250" t="s">
        <v>192</v>
      </c>
      <c r="F105" s="244">
        <v>220</v>
      </c>
      <c r="G105" s="244">
        <v>199</v>
      </c>
      <c r="H105" s="244">
        <v>158</v>
      </c>
      <c r="I105" s="238">
        <v>62</v>
      </c>
      <c r="J105" s="238">
        <v>121</v>
      </c>
      <c r="K105" s="241">
        <v>1.1850000000000001</v>
      </c>
      <c r="L105" s="242" t="s">
        <v>843</v>
      </c>
      <c r="M105" s="245">
        <v>2057.2600000000002</v>
      </c>
      <c r="N105" s="251" t="s">
        <v>193</v>
      </c>
      <c r="O105" s="232" t="s">
        <v>200</v>
      </c>
      <c r="Q105" s="252" t="s">
        <v>659</v>
      </c>
    </row>
    <row r="106" spans="1:17">
      <c r="A106" s="238"/>
      <c r="B106" s="238"/>
      <c r="C106" s="238"/>
      <c r="D106" s="238"/>
      <c r="E106" s="250" t="s">
        <v>192</v>
      </c>
      <c r="F106" s="244"/>
      <c r="G106" s="244"/>
      <c r="H106" s="244"/>
      <c r="I106" s="238"/>
      <c r="J106" s="238"/>
      <c r="K106" s="241"/>
      <c r="L106" s="242" t="s">
        <v>843</v>
      </c>
      <c r="M106" s="245"/>
      <c r="N106" s="251" t="s">
        <v>193</v>
      </c>
      <c r="O106" s="232" t="s">
        <v>200</v>
      </c>
      <c r="Q106" s="252"/>
    </row>
    <row r="107" spans="1:17">
      <c r="A107" s="238"/>
      <c r="B107" s="238"/>
      <c r="C107" s="238"/>
      <c r="D107" s="238"/>
      <c r="E107" s="250" t="s">
        <v>192</v>
      </c>
      <c r="F107" s="244"/>
      <c r="G107" s="244"/>
      <c r="H107" s="244"/>
      <c r="I107" s="238"/>
      <c r="J107" s="238"/>
      <c r="K107" s="241"/>
      <c r="L107" s="242" t="s">
        <v>843</v>
      </c>
      <c r="M107" s="245"/>
      <c r="N107" s="251" t="s">
        <v>193</v>
      </c>
      <c r="O107" s="232" t="s">
        <v>200</v>
      </c>
      <c r="Q107" s="252"/>
    </row>
    <row r="108" spans="1:17">
      <c r="A108" s="238"/>
      <c r="B108" s="238"/>
      <c r="C108" s="238"/>
      <c r="D108" s="238"/>
      <c r="E108" s="250" t="s">
        <v>192</v>
      </c>
      <c r="F108" s="244"/>
      <c r="G108" s="244"/>
      <c r="H108" s="244"/>
      <c r="I108" s="238"/>
      <c r="J108" s="238"/>
      <c r="K108" s="241"/>
      <c r="L108" s="242" t="s">
        <v>843</v>
      </c>
      <c r="M108" s="245"/>
      <c r="N108" s="251" t="s">
        <v>193</v>
      </c>
      <c r="O108" s="232" t="s">
        <v>200</v>
      </c>
      <c r="P108" s="233"/>
      <c r="Q108" s="252"/>
    </row>
    <row r="109" spans="1:17">
      <c r="A109" s="238"/>
      <c r="B109" s="238"/>
      <c r="C109" s="238"/>
      <c r="D109" s="238"/>
      <c r="E109" s="250" t="s">
        <v>192</v>
      </c>
      <c r="F109" s="244"/>
      <c r="G109" s="244"/>
      <c r="H109" s="244"/>
      <c r="I109" s="238"/>
      <c r="J109" s="238"/>
      <c r="K109" s="241"/>
      <c r="L109" s="242" t="s">
        <v>843</v>
      </c>
      <c r="M109" s="245"/>
      <c r="N109" s="251" t="s">
        <v>193</v>
      </c>
      <c r="O109" s="232" t="s">
        <v>200</v>
      </c>
      <c r="P109" s="233"/>
      <c r="Q109" s="252"/>
    </row>
    <row r="110" spans="1:17">
      <c r="A110" s="238"/>
      <c r="B110" s="238"/>
      <c r="C110" s="238"/>
      <c r="D110" s="238"/>
      <c r="E110" s="250" t="s">
        <v>192</v>
      </c>
      <c r="F110" s="244"/>
      <c r="G110" s="244"/>
      <c r="H110" s="244"/>
      <c r="I110" s="238"/>
      <c r="J110" s="238"/>
      <c r="K110" s="241"/>
      <c r="L110" s="242" t="s">
        <v>843</v>
      </c>
      <c r="M110" s="245"/>
      <c r="N110" s="251" t="s">
        <v>193</v>
      </c>
      <c r="O110" s="232" t="s">
        <v>200</v>
      </c>
      <c r="P110" s="233"/>
      <c r="Q110" s="252"/>
    </row>
    <row r="111" spans="1:17">
      <c r="A111" s="238"/>
      <c r="B111" s="238"/>
      <c r="C111" s="238"/>
      <c r="D111" s="238"/>
      <c r="E111" s="250" t="s">
        <v>192</v>
      </c>
      <c r="F111" s="244"/>
      <c r="G111" s="244"/>
      <c r="H111" s="244"/>
      <c r="I111" s="238"/>
      <c r="J111" s="238"/>
      <c r="K111" s="241"/>
      <c r="L111" s="242" t="s">
        <v>843</v>
      </c>
      <c r="M111" s="245"/>
      <c r="N111" s="251" t="s">
        <v>193</v>
      </c>
      <c r="O111" s="232" t="s">
        <v>200</v>
      </c>
      <c r="P111" s="233"/>
      <c r="Q111" s="252"/>
    </row>
    <row r="112" spans="1:17">
      <c r="A112" s="238"/>
      <c r="B112" s="238"/>
      <c r="C112" s="238"/>
      <c r="D112" s="238"/>
      <c r="E112" s="250" t="s">
        <v>192</v>
      </c>
      <c r="F112" s="244"/>
      <c r="G112" s="244"/>
      <c r="H112" s="244"/>
      <c r="I112" s="238"/>
      <c r="J112" s="238"/>
      <c r="K112" s="241"/>
      <c r="L112" s="242" t="s">
        <v>843</v>
      </c>
      <c r="M112" s="245"/>
      <c r="N112" s="251" t="s">
        <v>193</v>
      </c>
      <c r="O112" s="232" t="s">
        <v>200</v>
      </c>
      <c r="Q112" s="252"/>
    </row>
    <row r="113" spans="1:17">
      <c r="A113" s="238"/>
      <c r="B113" s="238"/>
      <c r="C113" s="238"/>
      <c r="D113" s="238"/>
      <c r="E113" s="250" t="s">
        <v>192</v>
      </c>
      <c r="F113" s="244"/>
      <c r="G113" s="244"/>
      <c r="H113" s="244"/>
      <c r="I113" s="238"/>
      <c r="J113" s="238"/>
      <c r="K113" s="241"/>
      <c r="L113" s="242" t="s">
        <v>843</v>
      </c>
      <c r="M113" s="245"/>
      <c r="N113" s="251" t="s">
        <v>193</v>
      </c>
      <c r="O113" s="232" t="s">
        <v>200</v>
      </c>
      <c r="Q113" s="252"/>
    </row>
    <row r="114" spans="1:17">
      <c r="A114" s="238"/>
      <c r="B114" s="238"/>
      <c r="C114" s="238"/>
      <c r="D114" s="238"/>
      <c r="E114" s="250" t="s">
        <v>192</v>
      </c>
      <c r="F114" s="244"/>
      <c r="G114" s="244"/>
      <c r="H114" s="244"/>
      <c r="I114" s="238"/>
      <c r="J114" s="238"/>
      <c r="K114" s="241"/>
      <c r="L114" s="242" t="s">
        <v>843</v>
      </c>
      <c r="M114" s="245"/>
      <c r="N114" s="251" t="s">
        <v>193</v>
      </c>
      <c r="O114" s="232" t="s">
        <v>200</v>
      </c>
      <c r="P114" s="233"/>
      <c r="Q114" s="252"/>
    </row>
    <row r="115" spans="1:17">
      <c r="A115" s="238"/>
      <c r="B115" s="238"/>
      <c r="C115" s="238"/>
      <c r="D115" s="238"/>
      <c r="E115" s="250" t="s">
        <v>192</v>
      </c>
      <c r="F115" s="244"/>
      <c r="G115" s="244"/>
      <c r="H115" s="244"/>
      <c r="I115" s="238"/>
      <c r="J115" s="238"/>
      <c r="K115" s="241"/>
      <c r="L115" s="242" t="s">
        <v>843</v>
      </c>
      <c r="M115" s="245"/>
      <c r="N115" s="251" t="s">
        <v>193</v>
      </c>
      <c r="O115" s="232" t="s">
        <v>200</v>
      </c>
      <c r="Q115" s="252"/>
    </row>
    <row r="116" spans="1:17" s="283" customFormat="1">
      <c r="A116" s="238">
        <v>1</v>
      </c>
      <c r="B116" s="238" t="s">
        <v>356</v>
      </c>
      <c r="C116" s="238" t="s">
        <v>355</v>
      </c>
      <c r="D116" s="238" t="s">
        <v>356</v>
      </c>
      <c r="E116" s="250" t="s">
        <v>192</v>
      </c>
      <c r="F116" s="244">
        <v>267</v>
      </c>
      <c r="G116" s="244">
        <v>242</v>
      </c>
      <c r="H116" s="244">
        <v>160</v>
      </c>
      <c r="I116" s="238">
        <v>71</v>
      </c>
      <c r="J116" s="238">
        <v>131</v>
      </c>
      <c r="K116" s="241">
        <v>1.488</v>
      </c>
      <c r="L116" s="242" t="s">
        <v>843</v>
      </c>
      <c r="M116" s="245">
        <v>1670.49</v>
      </c>
      <c r="N116" s="251" t="s">
        <v>193</v>
      </c>
      <c r="O116" s="232" t="s">
        <v>200</v>
      </c>
      <c r="P116" s="233"/>
      <c r="Q116" s="252" t="s">
        <v>658</v>
      </c>
    </row>
    <row r="117" spans="1:17" s="283" customFormat="1">
      <c r="A117" s="238">
        <v>2</v>
      </c>
      <c r="B117" s="238" t="s">
        <v>38</v>
      </c>
      <c r="C117" s="238" t="s">
        <v>34</v>
      </c>
      <c r="D117" s="238" t="s">
        <v>38</v>
      </c>
      <c r="E117" s="250" t="s">
        <v>192</v>
      </c>
      <c r="F117" s="244">
        <v>267</v>
      </c>
      <c r="G117" s="244">
        <v>242</v>
      </c>
      <c r="H117" s="244">
        <v>160</v>
      </c>
      <c r="I117" s="238">
        <v>71</v>
      </c>
      <c r="J117" s="238">
        <v>131</v>
      </c>
      <c r="K117" s="241">
        <v>1.488</v>
      </c>
      <c r="L117" s="242" t="s">
        <v>843</v>
      </c>
      <c r="M117" s="245">
        <v>1709.16</v>
      </c>
      <c r="N117" s="251" t="s">
        <v>193</v>
      </c>
      <c r="O117" s="232" t="s">
        <v>200</v>
      </c>
      <c r="Q117" s="252" t="s">
        <v>658</v>
      </c>
    </row>
    <row r="118" spans="1:17" s="283" customFormat="1">
      <c r="A118" s="238">
        <v>3</v>
      </c>
      <c r="B118" s="238" t="s">
        <v>399</v>
      </c>
      <c r="C118" s="238" t="s">
        <v>398</v>
      </c>
      <c r="D118" s="238" t="s">
        <v>399</v>
      </c>
      <c r="E118" s="250" t="s">
        <v>192</v>
      </c>
      <c r="F118" s="244">
        <v>267</v>
      </c>
      <c r="G118" s="244">
        <v>242</v>
      </c>
      <c r="H118" s="244">
        <v>160</v>
      </c>
      <c r="I118" s="238">
        <v>71</v>
      </c>
      <c r="J118" s="238">
        <v>131</v>
      </c>
      <c r="K118" s="241">
        <v>1.488</v>
      </c>
      <c r="L118" s="242" t="s">
        <v>843</v>
      </c>
      <c r="M118" s="245">
        <v>1921.24</v>
      </c>
      <c r="N118" s="251" t="s">
        <v>193</v>
      </c>
      <c r="O118" s="232" t="s">
        <v>200</v>
      </c>
      <c r="P118" s="233"/>
      <c r="Q118" s="252" t="s">
        <v>658</v>
      </c>
    </row>
    <row r="119" spans="1:17" s="283" customFormat="1">
      <c r="A119" s="238">
        <v>4</v>
      </c>
      <c r="B119" s="238" t="s">
        <v>31</v>
      </c>
      <c r="C119" s="238" t="s">
        <v>27</v>
      </c>
      <c r="D119" s="238" t="s">
        <v>31</v>
      </c>
      <c r="E119" s="250" t="s">
        <v>192</v>
      </c>
      <c r="F119" s="244">
        <v>267</v>
      </c>
      <c r="G119" s="244">
        <v>242</v>
      </c>
      <c r="H119" s="244">
        <v>160</v>
      </c>
      <c r="I119" s="238">
        <v>71</v>
      </c>
      <c r="J119" s="238">
        <v>131</v>
      </c>
      <c r="K119" s="241">
        <v>1.488</v>
      </c>
      <c r="L119" s="242" t="s">
        <v>843</v>
      </c>
      <c r="M119" s="245">
        <v>2008.42</v>
      </c>
      <c r="N119" s="251" t="s">
        <v>193</v>
      </c>
      <c r="O119" s="232" t="s">
        <v>200</v>
      </c>
      <c r="P119" s="233"/>
      <c r="Q119" s="252" t="s">
        <v>658</v>
      </c>
    </row>
    <row r="120" spans="1:17" s="283" customFormat="1">
      <c r="A120" s="238">
        <v>5</v>
      </c>
      <c r="B120" s="238" t="s">
        <v>39</v>
      </c>
      <c r="C120" s="238" t="s">
        <v>28</v>
      </c>
      <c r="D120" s="238" t="s">
        <v>39</v>
      </c>
      <c r="E120" s="250" t="s">
        <v>192</v>
      </c>
      <c r="F120" s="244">
        <v>267</v>
      </c>
      <c r="G120" s="244">
        <v>242</v>
      </c>
      <c r="H120" s="244">
        <v>160</v>
      </c>
      <c r="I120" s="238">
        <v>71</v>
      </c>
      <c r="J120" s="238">
        <v>131</v>
      </c>
      <c r="K120" s="241">
        <v>1.488</v>
      </c>
      <c r="L120" s="242" t="s">
        <v>843</v>
      </c>
      <c r="M120" s="245">
        <v>2011.65</v>
      </c>
      <c r="N120" s="251" t="s">
        <v>193</v>
      </c>
      <c r="O120" s="232" t="s">
        <v>200</v>
      </c>
      <c r="P120" s="233"/>
      <c r="Q120" s="252" t="s">
        <v>658</v>
      </c>
    </row>
    <row r="121" spans="1:17" s="283" customFormat="1">
      <c r="A121" s="238">
        <v>6</v>
      </c>
      <c r="B121" s="238" t="s">
        <v>489</v>
      </c>
      <c r="C121" s="238" t="s">
        <v>488</v>
      </c>
      <c r="D121" s="238" t="s">
        <v>489</v>
      </c>
      <c r="E121" s="250" t="s">
        <v>192</v>
      </c>
      <c r="F121" s="244">
        <v>262</v>
      </c>
      <c r="G121" s="244">
        <v>237</v>
      </c>
      <c r="H121" s="244">
        <v>160</v>
      </c>
      <c r="I121" s="238">
        <v>71</v>
      </c>
      <c r="J121" s="238">
        <v>131</v>
      </c>
      <c r="K121" s="241">
        <v>1.488</v>
      </c>
      <c r="L121" s="242" t="s">
        <v>843</v>
      </c>
      <c r="M121" s="245">
        <v>1676.44</v>
      </c>
      <c r="N121" s="251" t="s">
        <v>193</v>
      </c>
      <c r="O121" s="232" t="s">
        <v>200</v>
      </c>
      <c r="P121" s="233"/>
      <c r="Q121" s="252" t="s">
        <v>659</v>
      </c>
    </row>
    <row r="122" spans="1:17" s="283" customFormat="1">
      <c r="A122" s="238">
        <v>7</v>
      </c>
      <c r="B122" s="238" t="s">
        <v>491</v>
      </c>
      <c r="C122" s="238" t="s">
        <v>490</v>
      </c>
      <c r="D122" s="238" t="s">
        <v>491</v>
      </c>
      <c r="E122" s="250" t="s">
        <v>192</v>
      </c>
      <c r="F122" s="244">
        <v>262</v>
      </c>
      <c r="G122" s="244">
        <v>237</v>
      </c>
      <c r="H122" s="244">
        <v>160</v>
      </c>
      <c r="I122" s="238">
        <v>71</v>
      </c>
      <c r="J122" s="238">
        <v>131</v>
      </c>
      <c r="K122" s="241">
        <v>1.488</v>
      </c>
      <c r="L122" s="242" t="s">
        <v>843</v>
      </c>
      <c r="M122" s="245">
        <v>1991.79</v>
      </c>
      <c r="N122" s="251" t="s">
        <v>193</v>
      </c>
      <c r="O122" s="232" t="s">
        <v>200</v>
      </c>
      <c r="P122" s="233"/>
      <c r="Q122" s="252" t="s">
        <v>659</v>
      </c>
    </row>
    <row r="123" spans="1:17" s="283" customFormat="1">
      <c r="A123" s="238">
        <v>8</v>
      </c>
      <c r="B123" s="238" t="s">
        <v>493</v>
      </c>
      <c r="C123" s="238" t="s">
        <v>492</v>
      </c>
      <c r="D123" s="238" t="s">
        <v>493</v>
      </c>
      <c r="E123" s="250" t="s">
        <v>192</v>
      </c>
      <c r="F123" s="244">
        <v>262</v>
      </c>
      <c r="G123" s="244">
        <v>237</v>
      </c>
      <c r="H123" s="244">
        <v>160</v>
      </c>
      <c r="I123" s="238">
        <v>71</v>
      </c>
      <c r="J123" s="238">
        <v>131</v>
      </c>
      <c r="K123" s="241">
        <v>1.488</v>
      </c>
      <c r="L123" s="242" t="s">
        <v>843</v>
      </c>
      <c r="M123" s="245">
        <v>1907.66</v>
      </c>
      <c r="N123" s="251" t="s">
        <v>193</v>
      </c>
      <c r="O123" s="232" t="s">
        <v>200</v>
      </c>
      <c r="P123" s="233"/>
      <c r="Q123" s="252" t="s">
        <v>659</v>
      </c>
    </row>
    <row r="124" spans="1:17" s="283" customFormat="1">
      <c r="A124" s="238">
        <v>9</v>
      </c>
      <c r="B124" s="238" t="s">
        <v>495</v>
      </c>
      <c r="C124" s="238" t="s">
        <v>494</v>
      </c>
      <c r="D124" s="238" t="s">
        <v>495</v>
      </c>
      <c r="E124" s="250" t="s">
        <v>192</v>
      </c>
      <c r="F124" s="244">
        <v>262</v>
      </c>
      <c r="G124" s="244">
        <v>237</v>
      </c>
      <c r="H124" s="244">
        <v>160</v>
      </c>
      <c r="I124" s="238">
        <v>71</v>
      </c>
      <c r="J124" s="238">
        <v>131</v>
      </c>
      <c r="K124" s="241">
        <v>1.488</v>
      </c>
      <c r="L124" s="242" t="s">
        <v>843</v>
      </c>
      <c r="M124" s="245">
        <v>2024.27</v>
      </c>
      <c r="N124" s="251" t="s">
        <v>193</v>
      </c>
      <c r="O124" s="232" t="s">
        <v>200</v>
      </c>
      <c r="P124" s="233"/>
      <c r="Q124" s="252" t="s">
        <v>659</v>
      </c>
    </row>
    <row r="125" spans="1:17" s="283" customFormat="1">
      <c r="A125" s="238">
        <v>10</v>
      </c>
      <c r="B125" s="238" t="s">
        <v>497</v>
      </c>
      <c r="C125" s="238" t="s">
        <v>496</v>
      </c>
      <c r="D125" s="238" t="s">
        <v>497</v>
      </c>
      <c r="E125" s="250" t="s">
        <v>192</v>
      </c>
      <c r="F125" s="244">
        <v>262</v>
      </c>
      <c r="G125" s="244">
        <v>237</v>
      </c>
      <c r="H125" s="244">
        <v>160</v>
      </c>
      <c r="I125" s="238">
        <v>71</v>
      </c>
      <c r="J125" s="238">
        <v>131</v>
      </c>
      <c r="K125" s="241">
        <v>1.488</v>
      </c>
      <c r="L125" s="242" t="s">
        <v>843</v>
      </c>
      <c r="M125" s="245">
        <v>1948.89</v>
      </c>
      <c r="N125" s="251" t="s">
        <v>193</v>
      </c>
      <c r="O125" s="232" t="s">
        <v>200</v>
      </c>
      <c r="P125" s="233"/>
      <c r="Q125" s="252" t="s">
        <v>659</v>
      </c>
    </row>
    <row r="126" spans="1:17" s="283" customFormat="1">
      <c r="A126" s="238">
        <v>11</v>
      </c>
      <c r="B126" s="238" t="s">
        <v>704</v>
      </c>
      <c r="C126" s="238" t="s">
        <v>721</v>
      </c>
      <c r="D126" s="238" t="s">
        <v>704</v>
      </c>
      <c r="E126" s="250" t="s">
        <v>192</v>
      </c>
      <c r="F126" s="244">
        <v>272</v>
      </c>
      <c r="G126" s="244">
        <v>247</v>
      </c>
      <c r="H126" s="244">
        <v>160</v>
      </c>
      <c r="I126" s="238">
        <v>71</v>
      </c>
      <c r="J126" s="238">
        <v>131</v>
      </c>
      <c r="K126" s="241">
        <v>1.488</v>
      </c>
      <c r="L126" s="242" t="s">
        <v>843</v>
      </c>
      <c r="M126" s="245">
        <v>1994.14</v>
      </c>
      <c r="N126" s="251" t="s">
        <v>193</v>
      </c>
      <c r="O126" s="232" t="s">
        <v>200</v>
      </c>
      <c r="P126" s="233"/>
      <c r="Q126" s="252" t="s">
        <v>658</v>
      </c>
    </row>
    <row r="127" spans="1:17" s="283" customFormat="1">
      <c r="A127" s="238">
        <v>12</v>
      </c>
      <c r="B127" s="238" t="s">
        <v>803</v>
      </c>
      <c r="C127" s="238" t="s">
        <v>795</v>
      </c>
      <c r="D127" s="238" t="s">
        <v>803</v>
      </c>
      <c r="E127" s="250" t="s">
        <v>192</v>
      </c>
      <c r="F127" s="244">
        <v>272</v>
      </c>
      <c r="G127" s="244">
        <v>247</v>
      </c>
      <c r="H127" s="244">
        <v>160</v>
      </c>
      <c r="I127" s="238">
        <v>71</v>
      </c>
      <c r="J127" s="238">
        <v>131</v>
      </c>
      <c r="K127" s="241">
        <v>1.488</v>
      </c>
      <c r="L127" s="242" t="s">
        <v>843</v>
      </c>
      <c r="M127" s="245">
        <v>2033.46</v>
      </c>
      <c r="N127" s="251" t="s">
        <v>193</v>
      </c>
      <c r="O127" s="232" t="s">
        <v>200</v>
      </c>
      <c r="P127" s="233"/>
      <c r="Q127" s="252" t="s">
        <v>658</v>
      </c>
    </row>
    <row r="128" spans="1:17" s="283" customFormat="1">
      <c r="A128" s="238">
        <v>13</v>
      </c>
      <c r="B128" s="238" t="s">
        <v>804</v>
      </c>
      <c r="C128" s="238" t="s">
        <v>797</v>
      </c>
      <c r="D128" s="238" t="s">
        <v>804</v>
      </c>
      <c r="E128" s="250" t="s">
        <v>192</v>
      </c>
      <c r="F128" s="244">
        <v>272</v>
      </c>
      <c r="G128" s="244">
        <v>247</v>
      </c>
      <c r="H128" s="244">
        <v>160</v>
      </c>
      <c r="I128" s="238">
        <v>71</v>
      </c>
      <c r="J128" s="238">
        <v>131</v>
      </c>
      <c r="K128" s="241">
        <v>1.488</v>
      </c>
      <c r="L128" s="242" t="s">
        <v>843</v>
      </c>
      <c r="M128" s="245">
        <v>2332.34</v>
      </c>
      <c r="N128" s="251" t="s">
        <v>193</v>
      </c>
      <c r="O128" s="232" t="s">
        <v>200</v>
      </c>
      <c r="P128" s="233"/>
      <c r="Q128" s="252" t="s">
        <v>658</v>
      </c>
    </row>
    <row r="129" spans="1:17" s="283" customFormat="1">
      <c r="A129" s="238">
        <v>14</v>
      </c>
      <c r="B129" s="238" t="s">
        <v>805</v>
      </c>
      <c r="C129" s="238" t="s">
        <v>796</v>
      </c>
      <c r="D129" s="238" t="s">
        <v>805</v>
      </c>
      <c r="E129" s="250" t="s">
        <v>192</v>
      </c>
      <c r="F129" s="244">
        <v>272</v>
      </c>
      <c r="G129" s="244">
        <v>247</v>
      </c>
      <c r="H129" s="244">
        <v>160</v>
      </c>
      <c r="I129" s="238">
        <v>71</v>
      </c>
      <c r="J129" s="238">
        <v>131</v>
      </c>
      <c r="K129" s="241">
        <v>1.488</v>
      </c>
      <c r="L129" s="242" t="s">
        <v>843</v>
      </c>
      <c r="M129" s="245">
        <v>2335.56</v>
      </c>
      <c r="N129" s="251" t="s">
        <v>193</v>
      </c>
      <c r="O129" s="232" t="s">
        <v>200</v>
      </c>
      <c r="P129" s="233"/>
      <c r="Q129" s="252" t="s">
        <v>658</v>
      </c>
    </row>
    <row r="130" spans="1:17" s="283" customFormat="1">
      <c r="A130" s="238">
        <v>15</v>
      </c>
      <c r="B130" s="238" t="s">
        <v>701</v>
      </c>
      <c r="C130" s="238" t="s">
        <v>691</v>
      </c>
      <c r="D130" s="238" t="s">
        <v>701</v>
      </c>
      <c r="E130" s="250" t="s">
        <v>192</v>
      </c>
      <c r="F130" s="244">
        <v>267</v>
      </c>
      <c r="G130" s="244">
        <v>247</v>
      </c>
      <c r="H130" s="244">
        <v>160</v>
      </c>
      <c r="I130" s="238">
        <v>71</v>
      </c>
      <c r="J130" s="238">
        <v>131</v>
      </c>
      <c r="K130" s="241">
        <v>1.488</v>
      </c>
      <c r="L130" s="242" t="s">
        <v>843</v>
      </c>
      <c r="M130" s="245">
        <v>2011.68</v>
      </c>
      <c r="N130" s="251" t="s">
        <v>193</v>
      </c>
      <c r="O130" s="232" t="s">
        <v>200</v>
      </c>
      <c r="P130" s="233"/>
      <c r="Q130" s="252" t="s">
        <v>659</v>
      </c>
    </row>
    <row r="131" spans="1:17" s="278" customFormat="1">
      <c r="A131" s="238">
        <v>16</v>
      </c>
      <c r="B131" s="238" t="s">
        <v>703</v>
      </c>
      <c r="C131" s="238" t="s">
        <v>702</v>
      </c>
      <c r="D131" s="238" t="s">
        <v>703</v>
      </c>
      <c r="E131" s="250" t="s">
        <v>192</v>
      </c>
      <c r="F131" s="244">
        <v>267</v>
      </c>
      <c r="G131" s="244">
        <v>242</v>
      </c>
      <c r="H131" s="244">
        <v>160</v>
      </c>
      <c r="I131" s="238">
        <v>71</v>
      </c>
      <c r="J131" s="238">
        <v>131</v>
      </c>
      <c r="K131" s="241">
        <v>1.488</v>
      </c>
      <c r="L131" s="242" t="s">
        <v>843</v>
      </c>
      <c r="M131" s="245">
        <v>2242.09</v>
      </c>
      <c r="N131" s="251" t="s">
        <v>193</v>
      </c>
      <c r="O131" s="232" t="s">
        <v>200</v>
      </c>
      <c r="P131" s="233"/>
      <c r="Q131" s="252" t="s">
        <v>659</v>
      </c>
    </row>
    <row r="132" spans="1:17" s="278" customFormat="1">
      <c r="A132" s="238">
        <v>17</v>
      </c>
      <c r="B132" s="238" t="s">
        <v>833</v>
      </c>
      <c r="C132" s="238" t="s">
        <v>830</v>
      </c>
      <c r="D132" s="238" t="s">
        <v>833</v>
      </c>
      <c r="E132" s="250" t="s">
        <v>192</v>
      </c>
      <c r="F132" s="244">
        <v>272</v>
      </c>
      <c r="G132" s="244">
        <v>247</v>
      </c>
      <c r="H132" s="244">
        <v>160</v>
      </c>
      <c r="I132" s="238">
        <v>71</v>
      </c>
      <c r="J132" s="238">
        <v>131</v>
      </c>
      <c r="K132" s="241">
        <v>1.488</v>
      </c>
      <c r="L132" s="242" t="s">
        <v>843</v>
      </c>
      <c r="M132" s="245">
        <v>2244.14</v>
      </c>
      <c r="N132" s="251" t="s">
        <v>193</v>
      </c>
      <c r="O132" s="232" t="s">
        <v>200</v>
      </c>
      <c r="P132" s="233"/>
      <c r="Q132" s="252" t="s">
        <v>658</v>
      </c>
    </row>
    <row r="133" spans="1:17" s="278" customFormat="1">
      <c r="A133" s="238">
        <v>18</v>
      </c>
      <c r="B133" s="238" t="s">
        <v>765</v>
      </c>
      <c r="C133" s="238" t="s">
        <v>778</v>
      </c>
      <c r="D133" s="238" t="s">
        <v>765</v>
      </c>
      <c r="E133" s="250" t="s">
        <v>192</v>
      </c>
      <c r="F133" s="244">
        <v>267</v>
      </c>
      <c r="G133" s="244">
        <v>242</v>
      </c>
      <c r="H133" s="244">
        <v>160</v>
      </c>
      <c r="I133" s="238">
        <v>71</v>
      </c>
      <c r="J133" s="238">
        <v>131</v>
      </c>
      <c r="K133" s="241">
        <v>1.488</v>
      </c>
      <c r="L133" s="242" t="s">
        <v>843</v>
      </c>
      <c r="M133" s="245">
        <v>2327.3000000000002</v>
      </c>
      <c r="N133" s="251" t="s">
        <v>193</v>
      </c>
      <c r="O133" s="232" t="s">
        <v>200</v>
      </c>
      <c r="P133" s="233"/>
      <c r="Q133" s="252" t="s">
        <v>659</v>
      </c>
    </row>
    <row r="134" spans="1:17" s="278" customFormat="1">
      <c r="A134" s="238">
        <v>19</v>
      </c>
      <c r="B134" s="238" t="s">
        <v>788</v>
      </c>
      <c r="C134" s="238" t="s">
        <v>787</v>
      </c>
      <c r="D134" s="238" t="s">
        <v>788</v>
      </c>
      <c r="E134" s="250" t="s">
        <v>192</v>
      </c>
      <c r="F134" s="244">
        <v>267</v>
      </c>
      <c r="G134" s="244">
        <v>247</v>
      </c>
      <c r="H134" s="244">
        <v>160</v>
      </c>
      <c r="I134" s="238">
        <v>71</v>
      </c>
      <c r="J134" s="238">
        <v>131</v>
      </c>
      <c r="K134" s="241">
        <v>1.488</v>
      </c>
      <c r="L134" s="242" t="s">
        <v>843</v>
      </c>
      <c r="M134" s="245">
        <v>2051</v>
      </c>
      <c r="N134" s="251" t="s">
        <v>193</v>
      </c>
      <c r="O134" s="232" t="s">
        <v>200</v>
      </c>
      <c r="P134" s="283"/>
      <c r="Q134" s="252" t="s">
        <v>659</v>
      </c>
    </row>
    <row r="135" spans="1:17" s="278" customFormat="1">
      <c r="A135" s="238">
        <v>20</v>
      </c>
      <c r="B135" s="238" t="s">
        <v>770</v>
      </c>
      <c r="C135" s="238" t="s">
        <v>783</v>
      </c>
      <c r="D135" s="238" t="s">
        <v>770</v>
      </c>
      <c r="E135" s="250" t="s">
        <v>192</v>
      </c>
      <c r="F135" s="244">
        <v>267</v>
      </c>
      <c r="G135" s="244">
        <v>242</v>
      </c>
      <c r="H135" s="244">
        <v>160</v>
      </c>
      <c r="I135" s="238">
        <v>71</v>
      </c>
      <c r="J135" s="238">
        <v>131</v>
      </c>
      <c r="K135" s="241">
        <v>1.488</v>
      </c>
      <c r="L135" s="242" t="s">
        <v>843</v>
      </c>
      <c r="M135" s="245">
        <v>2359.7800000000002</v>
      </c>
      <c r="N135" s="251" t="s">
        <v>193</v>
      </c>
      <c r="O135" s="232" t="s">
        <v>200</v>
      </c>
      <c r="P135" s="283"/>
      <c r="Q135" s="252" t="s">
        <v>659</v>
      </c>
    </row>
    <row r="136" spans="1:17" s="278" customFormat="1">
      <c r="A136" s="238">
        <v>21</v>
      </c>
      <c r="B136" s="238" t="s">
        <v>768</v>
      </c>
      <c r="C136" s="238" t="s">
        <v>781</v>
      </c>
      <c r="D136" s="238" t="s">
        <v>768</v>
      </c>
      <c r="E136" s="250" t="s">
        <v>192</v>
      </c>
      <c r="F136" s="244">
        <v>267</v>
      </c>
      <c r="G136" s="244">
        <v>242</v>
      </c>
      <c r="H136" s="244">
        <v>160</v>
      </c>
      <c r="I136" s="238">
        <v>71</v>
      </c>
      <c r="J136" s="238">
        <v>131</v>
      </c>
      <c r="K136" s="241">
        <v>1.488</v>
      </c>
      <c r="L136" s="242" t="s">
        <v>843</v>
      </c>
      <c r="M136" s="245">
        <v>2284.4</v>
      </c>
      <c r="N136" s="251" t="s">
        <v>193</v>
      </c>
      <c r="O136" s="232" t="s">
        <v>200</v>
      </c>
      <c r="P136" s="233"/>
      <c r="Q136" s="252" t="s">
        <v>659</v>
      </c>
    </row>
    <row r="137" spans="1:17" s="278" customFormat="1">
      <c r="A137" s="238">
        <v>22</v>
      </c>
      <c r="B137" s="238" t="s">
        <v>571</v>
      </c>
      <c r="C137" s="238" t="s">
        <v>570</v>
      </c>
      <c r="D137" s="238" t="s">
        <v>571</v>
      </c>
      <c r="E137" s="250" t="s">
        <v>192</v>
      </c>
      <c r="F137" s="244">
        <v>262</v>
      </c>
      <c r="G137" s="244">
        <v>237</v>
      </c>
      <c r="H137" s="244">
        <v>160</v>
      </c>
      <c r="I137" s="238">
        <v>71</v>
      </c>
      <c r="J137" s="238">
        <v>131</v>
      </c>
      <c r="K137" s="241">
        <v>1.488</v>
      </c>
      <c r="L137" s="242" t="s">
        <v>843</v>
      </c>
      <c r="M137" s="245">
        <v>1715.75</v>
      </c>
      <c r="N137" s="251" t="s">
        <v>193</v>
      </c>
      <c r="O137" s="232" t="s">
        <v>200</v>
      </c>
      <c r="P137" s="233"/>
      <c r="Q137" s="252" t="s">
        <v>659</v>
      </c>
    </row>
    <row r="138" spans="1:17" s="278" customFormat="1">
      <c r="A138" s="238">
        <v>23</v>
      </c>
      <c r="B138" s="238" t="s">
        <v>573</v>
      </c>
      <c r="C138" s="238" t="s">
        <v>572</v>
      </c>
      <c r="D138" s="238" t="s">
        <v>573</v>
      </c>
      <c r="E138" s="250" t="s">
        <v>192</v>
      </c>
      <c r="F138" s="244">
        <v>277</v>
      </c>
      <c r="G138" s="244">
        <v>250</v>
      </c>
      <c r="H138" s="244">
        <v>165</v>
      </c>
      <c r="I138" s="238">
        <v>72</v>
      </c>
      <c r="J138" s="238">
        <v>132</v>
      </c>
      <c r="K138" s="241">
        <v>1.5680000000000001</v>
      </c>
      <c r="L138" s="242" t="s">
        <v>843</v>
      </c>
      <c r="M138" s="245">
        <v>1961.05</v>
      </c>
      <c r="N138" s="251" t="s">
        <v>193</v>
      </c>
      <c r="O138" s="232" t="s">
        <v>200</v>
      </c>
      <c r="P138" s="233"/>
      <c r="Q138" s="252" t="s">
        <v>659</v>
      </c>
    </row>
    <row r="139" spans="1:17" s="278" customFormat="1">
      <c r="A139" s="238">
        <v>24</v>
      </c>
      <c r="B139" s="238" t="s">
        <v>827</v>
      </c>
      <c r="C139" s="238" t="s">
        <v>824</v>
      </c>
      <c r="D139" s="238" t="s">
        <v>827</v>
      </c>
      <c r="E139" s="250" t="s">
        <v>192</v>
      </c>
      <c r="F139" s="244">
        <v>277</v>
      </c>
      <c r="G139" s="244">
        <v>250</v>
      </c>
      <c r="H139" s="244">
        <v>165</v>
      </c>
      <c r="I139" s="238">
        <v>72</v>
      </c>
      <c r="J139" s="238">
        <v>132</v>
      </c>
      <c r="K139" s="241">
        <v>1.5680000000000001</v>
      </c>
      <c r="L139" s="242" t="s">
        <v>843</v>
      </c>
      <c r="M139" s="245">
        <v>2313.1</v>
      </c>
      <c r="N139" s="251" t="s">
        <v>193</v>
      </c>
      <c r="O139" s="232" t="s">
        <v>200</v>
      </c>
      <c r="P139" s="233"/>
      <c r="Q139" s="252" t="s">
        <v>659</v>
      </c>
    </row>
    <row r="140" spans="1:17" s="278" customFormat="1">
      <c r="A140" s="238">
        <v>25</v>
      </c>
      <c r="B140" s="238" t="s">
        <v>296</v>
      </c>
      <c r="C140" s="238" t="s">
        <v>295</v>
      </c>
      <c r="D140" s="238" t="s">
        <v>296</v>
      </c>
      <c r="E140" s="250" t="s">
        <v>192</v>
      </c>
      <c r="F140" s="244">
        <v>262</v>
      </c>
      <c r="G140" s="244">
        <v>237</v>
      </c>
      <c r="H140" s="244">
        <v>160</v>
      </c>
      <c r="I140" s="238">
        <v>71</v>
      </c>
      <c r="J140" s="238">
        <v>131</v>
      </c>
      <c r="K140" s="241">
        <v>1.488</v>
      </c>
      <c r="L140" s="242" t="s">
        <v>843</v>
      </c>
      <c r="M140" s="245">
        <v>1753.37</v>
      </c>
      <c r="N140" s="251" t="s">
        <v>193</v>
      </c>
      <c r="O140" s="232" t="s">
        <v>200</v>
      </c>
      <c r="P140" s="233"/>
      <c r="Q140" s="252" t="s">
        <v>659</v>
      </c>
    </row>
    <row r="141" spans="1:17" s="278" customFormat="1">
      <c r="A141" s="238">
        <v>26</v>
      </c>
      <c r="B141" s="238" t="s">
        <v>729</v>
      </c>
      <c r="C141" s="238" t="s">
        <v>750</v>
      </c>
      <c r="D141" s="238" t="s">
        <v>729</v>
      </c>
      <c r="E141" s="250" t="s">
        <v>192</v>
      </c>
      <c r="F141" s="244">
        <v>267</v>
      </c>
      <c r="G141" s="244">
        <v>242</v>
      </c>
      <c r="H141" s="244">
        <v>160</v>
      </c>
      <c r="I141" s="238">
        <v>71</v>
      </c>
      <c r="J141" s="238">
        <v>131</v>
      </c>
      <c r="K141" s="241">
        <v>1.488</v>
      </c>
      <c r="L141" s="242" t="s">
        <v>843</v>
      </c>
      <c r="M141" s="245">
        <v>2074.14</v>
      </c>
      <c r="N141" s="251" t="s">
        <v>193</v>
      </c>
      <c r="O141" s="232" t="s">
        <v>200</v>
      </c>
      <c r="P141" s="233"/>
      <c r="Q141" s="252" t="s">
        <v>659</v>
      </c>
    </row>
    <row r="142" spans="1:17" s="278" customFormat="1">
      <c r="A142" s="238">
        <v>27</v>
      </c>
      <c r="B142" s="238" t="s">
        <v>657</v>
      </c>
      <c r="C142" s="238" t="s">
        <v>654</v>
      </c>
      <c r="D142" s="238" t="s">
        <v>657</v>
      </c>
      <c r="E142" s="250" t="s">
        <v>192</v>
      </c>
      <c r="F142" s="244">
        <v>262</v>
      </c>
      <c r="G142" s="244">
        <v>237</v>
      </c>
      <c r="H142" s="244">
        <v>160</v>
      </c>
      <c r="I142" s="238">
        <v>71</v>
      </c>
      <c r="J142" s="238">
        <v>131</v>
      </c>
      <c r="K142" s="241">
        <v>1.488</v>
      </c>
      <c r="L142" s="242" t="s">
        <v>843</v>
      </c>
      <c r="M142" s="245">
        <v>1742.93</v>
      </c>
      <c r="N142" s="251" t="s">
        <v>193</v>
      </c>
      <c r="O142" s="232" t="s">
        <v>200</v>
      </c>
      <c r="P142" s="283"/>
      <c r="Q142" s="252" t="s">
        <v>659</v>
      </c>
    </row>
    <row r="143" spans="1:17" s="278" customFormat="1">
      <c r="A143" s="238">
        <v>28</v>
      </c>
      <c r="B143" s="238" t="s">
        <v>656</v>
      </c>
      <c r="C143" s="238" t="s">
        <v>655</v>
      </c>
      <c r="D143" s="238" t="s">
        <v>656</v>
      </c>
      <c r="E143" s="250" t="s">
        <v>192</v>
      </c>
      <c r="F143" s="244">
        <v>262</v>
      </c>
      <c r="G143" s="244">
        <v>237</v>
      </c>
      <c r="H143" s="244">
        <v>160</v>
      </c>
      <c r="I143" s="238">
        <v>71</v>
      </c>
      <c r="J143" s="238">
        <v>131</v>
      </c>
      <c r="K143" s="241">
        <v>1.488</v>
      </c>
      <c r="L143" s="242" t="s">
        <v>843</v>
      </c>
      <c r="M143" s="245">
        <v>1742.93</v>
      </c>
      <c r="N143" s="251" t="s">
        <v>193</v>
      </c>
      <c r="O143" s="232" t="s">
        <v>200</v>
      </c>
      <c r="P143" s="283"/>
      <c r="Q143" s="252" t="s">
        <v>659</v>
      </c>
    </row>
    <row r="144" spans="1:17" s="278" customFormat="1">
      <c r="A144" s="238">
        <v>29</v>
      </c>
      <c r="B144" s="238" t="s">
        <v>306</v>
      </c>
      <c r="C144" s="238" t="s">
        <v>305</v>
      </c>
      <c r="D144" s="238" t="s">
        <v>306</v>
      </c>
      <c r="E144" s="250" t="s">
        <v>192</v>
      </c>
      <c r="F144" s="244">
        <v>259</v>
      </c>
      <c r="G144" s="244">
        <v>239</v>
      </c>
      <c r="H144" s="244">
        <v>160</v>
      </c>
      <c r="I144" s="238">
        <v>71</v>
      </c>
      <c r="J144" s="238">
        <v>131</v>
      </c>
      <c r="K144" s="241">
        <v>1.488</v>
      </c>
      <c r="L144" s="242" t="s">
        <v>843</v>
      </c>
      <c r="M144" s="245">
        <v>1922.95</v>
      </c>
      <c r="N144" s="251" t="s">
        <v>193</v>
      </c>
      <c r="O144" s="232" t="s">
        <v>200</v>
      </c>
      <c r="P144" s="233"/>
      <c r="Q144" s="252" t="s">
        <v>659</v>
      </c>
    </row>
    <row r="145" spans="1:17" s="278" customFormat="1">
      <c r="A145" s="238">
        <v>30</v>
      </c>
      <c r="B145" s="238" t="s">
        <v>23</v>
      </c>
      <c r="C145" s="238" t="s">
        <v>22</v>
      </c>
      <c r="D145" s="238" t="s">
        <v>23</v>
      </c>
      <c r="E145" s="250" t="s">
        <v>192</v>
      </c>
      <c r="F145" s="244">
        <v>266</v>
      </c>
      <c r="G145" s="244">
        <v>246</v>
      </c>
      <c r="H145" s="244">
        <v>160</v>
      </c>
      <c r="I145" s="238">
        <v>71</v>
      </c>
      <c r="J145" s="238">
        <v>131</v>
      </c>
      <c r="K145" s="241">
        <v>1.488</v>
      </c>
      <c r="L145" s="242" t="s">
        <v>843</v>
      </c>
      <c r="M145" s="245">
        <v>2237.4299999999998</v>
      </c>
      <c r="N145" s="251" t="s">
        <v>193</v>
      </c>
      <c r="O145" s="232" t="s">
        <v>200</v>
      </c>
      <c r="P145" s="233"/>
      <c r="Q145" s="252" t="s">
        <v>659</v>
      </c>
    </row>
    <row r="146" spans="1:17" s="283" customFormat="1">
      <c r="A146" s="238">
        <v>31</v>
      </c>
      <c r="B146" s="238" t="s">
        <v>242</v>
      </c>
      <c r="C146" s="238" t="s">
        <v>241</v>
      </c>
      <c r="D146" s="238" t="s">
        <v>242</v>
      </c>
      <c r="E146" s="250" t="s">
        <v>192</v>
      </c>
      <c r="F146" s="244">
        <v>266</v>
      </c>
      <c r="G146" s="244">
        <v>246</v>
      </c>
      <c r="H146" s="244">
        <v>160</v>
      </c>
      <c r="I146" s="238">
        <v>71</v>
      </c>
      <c r="J146" s="238">
        <v>131</v>
      </c>
      <c r="K146" s="241">
        <v>1.488</v>
      </c>
      <c r="L146" s="242" t="s">
        <v>843</v>
      </c>
      <c r="M146" s="245">
        <v>2007.44</v>
      </c>
      <c r="N146" s="251" t="s">
        <v>193</v>
      </c>
      <c r="O146" s="232" t="s">
        <v>200</v>
      </c>
      <c r="P146" s="233"/>
      <c r="Q146" s="252" t="s">
        <v>658</v>
      </c>
    </row>
    <row r="147" spans="1:17" s="283" customFormat="1">
      <c r="A147" s="238">
        <v>32</v>
      </c>
      <c r="B147" s="238" t="s">
        <v>244</v>
      </c>
      <c r="C147" s="238" t="s">
        <v>243</v>
      </c>
      <c r="D147" s="238" t="s">
        <v>244</v>
      </c>
      <c r="E147" s="250" t="s">
        <v>192</v>
      </c>
      <c r="F147" s="244">
        <v>266</v>
      </c>
      <c r="G147" s="244">
        <v>246</v>
      </c>
      <c r="H147" s="244">
        <v>160</v>
      </c>
      <c r="I147" s="238">
        <v>71</v>
      </c>
      <c r="J147" s="238">
        <v>131</v>
      </c>
      <c r="K147" s="241">
        <v>1.488</v>
      </c>
      <c r="L147" s="242" t="s">
        <v>843</v>
      </c>
      <c r="M147" s="245">
        <v>2007.44</v>
      </c>
      <c r="N147" s="251" t="s">
        <v>193</v>
      </c>
      <c r="O147" s="232" t="s">
        <v>200</v>
      </c>
      <c r="P147" s="233"/>
      <c r="Q147" s="252" t="s">
        <v>658</v>
      </c>
    </row>
    <row r="148" spans="1:17" s="278" customFormat="1">
      <c r="A148" s="238">
        <v>33</v>
      </c>
      <c r="B148" s="238" t="s">
        <v>715</v>
      </c>
      <c r="C148" s="238" t="s">
        <v>723</v>
      </c>
      <c r="D148" s="238" t="s">
        <v>715</v>
      </c>
      <c r="E148" s="250" t="s">
        <v>192</v>
      </c>
      <c r="F148" s="244">
        <v>276</v>
      </c>
      <c r="G148" s="244">
        <v>256</v>
      </c>
      <c r="H148" s="244">
        <v>160</v>
      </c>
      <c r="I148" s="238">
        <v>71</v>
      </c>
      <c r="J148" s="238">
        <v>131</v>
      </c>
      <c r="K148" s="241">
        <v>1.488</v>
      </c>
      <c r="L148" s="242" t="s">
        <v>843</v>
      </c>
      <c r="M148" s="245">
        <v>2322.35</v>
      </c>
      <c r="N148" s="251" t="s">
        <v>193</v>
      </c>
      <c r="O148" s="232" t="s">
        <v>200</v>
      </c>
      <c r="P148" s="233"/>
      <c r="Q148" s="252" t="s">
        <v>658</v>
      </c>
    </row>
    <row r="149" spans="1:17" s="278" customFormat="1">
      <c r="A149" s="238">
        <v>34</v>
      </c>
      <c r="B149" s="238" t="s">
        <v>714</v>
      </c>
      <c r="C149" s="238" t="s">
        <v>722</v>
      </c>
      <c r="D149" s="238" t="s">
        <v>714</v>
      </c>
      <c r="E149" s="250" t="s">
        <v>192</v>
      </c>
      <c r="F149" s="244">
        <v>276</v>
      </c>
      <c r="G149" s="244">
        <v>256</v>
      </c>
      <c r="H149" s="244">
        <v>160</v>
      </c>
      <c r="I149" s="238">
        <v>71</v>
      </c>
      <c r="J149" s="238">
        <v>131</v>
      </c>
      <c r="K149" s="241">
        <v>1.488</v>
      </c>
      <c r="L149" s="242" t="s">
        <v>843</v>
      </c>
      <c r="M149" s="245">
        <v>2322.35</v>
      </c>
      <c r="N149" s="251" t="s">
        <v>193</v>
      </c>
      <c r="O149" s="232" t="s">
        <v>200</v>
      </c>
      <c r="P149" s="233"/>
      <c r="Q149" s="252" t="s">
        <v>658</v>
      </c>
    </row>
    <row r="150" spans="1:17" s="283" customFormat="1">
      <c r="A150" s="238">
        <v>35</v>
      </c>
      <c r="B150" s="238" t="s">
        <v>841</v>
      </c>
      <c r="C150" s="238" t="s">
        <v>819</v>
      </c>
      <c r="D150" s="238" t="s">
        <v>841</v>
      </c>
      <c r="E150" s="250" t="s">
        <v>192</v>
      </c>
      <c r="F150" s="244">
        <v>276</v>
      </c>
      <c r="G150" s="244">
        <v>256</v>
      </c>
      <c r="H150" s="244">
        <v>160</v>
      </c>
      <c r="I150" s="238">
        <v>71</v>
      </c>
      <c r="J150" s="238">
        <v>131</v>
      </c>
      <c r="K150" s="241">
        <v>1.488</v>
      </c>
      <c r="L150" s="242" t="s">
        <v>843</v>
      </c>
      <c r="M150" s="245">
        <v>2329.5100000000002</v>
      </c>
      <c r="N150" s="251" t="s">
        <v>193</v>
      </c>
      <c r="O150" s="232" t="s">
        <v>200</v>
      </c>
      <c r="Q150" s="252" t="s">
        <v>658</v>
      </c>
    </row>
    <row r="151" spans="1:17" s="278" customFormat="1">
      <c r="A151" s="238">
        <v>36</v>
      </c>
      <c r="B151" s="238" t="s">
        <v>736</v>
      </c>
      <c r="C151" s="238" t="s">
        <v>737</v>
      </c>
      <c r="D151" s="238" t="s">
        <v>736</v>
      </c>
      <c r="E151" s="250" t="s">
        <v>192</v>
      </c>
      <c r="F151" s="244">
        <v>276</v>
      </c>
      <c r="G151" s="244">
        <v>256</v>
      </c>
      <c r="H151" s="244">
        <v>160</v>
      </c>
      <c r="I151" s="238">
        <v>71</v>
      </c>
      <c r="J151" s="238">
        <v>131</v>
      </c>
      <c r="K151" s="241">
        <v>1.488</v>
      </c>
      <c r="L151" s="242" t="s">
        <v>843</v>
      </c>
      <c r="M151" s="245">
        <v>2322.35</v>
      </c>
      <c r="N151" s="251" t="s">
        <v>193</v>
      </c>
      <c r="O151" s="232" t="s">
        <v>200</v>
      </c>
      <c r="P151" s="233"/>
      <c r="Q151" s="252" t="s">
        <v>658</v>
      </c>
    </row>
    <row r="152" spans="1:17" s="278" customFormat="1">
      <c r="A152" s="238">
        <v>37</v>
      </c>
      <c r="B152" s="238" t="s">
        <v>420</v>
      </c>
      <c r="C152" s="238" t="s">
        <v>419</v>
      </c>
      <c r="D152" s="238" t="s">
        <v>420</v>
      </c>
      <c r="E152" s="250" t="s">
        <v>192</v>
      </c>
      <c r="F152" s="244">
        <v>266</v>
      </c>
      <c r="G152" s="244">
        <v>246</v>
      </c>
      <c r="H152" s="244">
        <v>160</v>
      </c>
      <c r="I152" s="238">
        <v>71</v>
      </c>
      <c r="J152" s="238">
        <v>131</v>
      </c>
      <c r="K152" s="241">
        <v>1.488</v>
      </c>
      <c r="L152" s="242" t="s">
        <v>843</v>
      </c>
      <c r="M152" s="245">
        <v>2042.57</v>
      </c>
      <c r="N152" s="251" t="s">
        <v>193</v>
      </c>
      <c r="O152" s="232" t="s">
        <v>200</v>
      </c>
      <c r="P152" s="233"/>
      <c r="Q152" s="252" t="s">
        <v>658</v>
      </c>
    </row>
    <row r="153" spans="1:17" s="278" customFormat="1">
      <c r="A153" s="238">
        <v>38</v>
      </c>
      <c r="B153" s="238" t="s">
        <v>470</v>
      </c>
      <c r="C153" s="238" t="s">
        <v>421</v>
      </c>
      <c r="D153" s="238" t="s">
        <v>470</v>
      </c>
      <c r="E153" s="250" t="s">
        <v>192</v>
      </c>
      <c r="F153" s="244">
        <v>266</v>
      </c>
      <c r="G153" s="244">
        <v>246</v>
      </c>
      <c r="H153" s="244">
        <v>160</v>
      </c>
      <c r="I153" s="238">
        <v>71</v>
      </c>
      <c r="J153" s="238">
        <v>131</v>
      </c>
      <c r="K153" s="241">
        <v>1.488</v>
      </c>
      <c r="L153" s="242" t="s">
        <v>843</v>
      </c>
      <c r="M153" s="245">
        <v>2042.33</v>
      </c>
      <c r="N153" s="251" t="s">
        <v>193</v>
      </c>
      <c r="O153" s="232" t="s">
        <v>200</v>
      </c>
      <c r="P153" s="233"/>
      <c r="Q153" s="252" t="s">
        <v>658</v>
      </c>
    </row>
    <row r="154" spans="1:17" s="278" customFormat="1">
      <c r="A154" s="238">
        <v>39</v>
      </c>
      <c r="B154" s="238" t="s">
        <v>298</v>
      </c>
      <c r="C154" s="238" t="s">
        <v>297</v>
      </c>
      <c r="D154" s="238" t="s">
        <v>298</v>
      </c>
      <c r="E154" s="250" t="s">
        <v>192</v>
      </c>
      <c r="F154" s="244">
        <v>266</v>
      </c>
      <c r="G154" s="244">
        <v>246</v>
      </c>
      <c r="H154" s="244">
        <v>160</v>
      </c>
      <c r="I154" s="238">
        <v>71</v>
      </c>
      <c r="J154" s="238">
        <v>131</v>
      </c>
      <c r="K154" s="241">
        <v>1.488</v>
      </c>
      <c r="L154" s="242" t="s">
        <v>843</v>
      </c>
      <c r="M154" s="245">
        <v>2316.54</v>
      </c>
      <c r="N154" s="251" t="s">
        <v>193</v>
      </c>
      <c r="O154" s="232" t="s">
        <v>200</v>
      </c>
      <c r="P154" s="233"/>
      <c r="Q154" s="252" t="s">
        <v>658</v>
      </c>
    </row>
    <row r="155" spans="1:17" s="278" customFormat="1">
      <c r="A155" s="238">
        <v>40</v>
      </c>
      <c r="B155" s="238" t="s">
        <v>300</v>
      </c>
      <c r="C155" s="238" t="s">
        <v>299</v>
      </c>
      <c r="D155" s="238" t="s">
        <v>300</v>
      </c>
      <c r="E155" s="250" t="s">
        <v>192</v>
      </c>
      <c r="F155" s="244">
        <v>266</v>
      </c>
      <c r="G155" s="244">
        <v>246</v>
      </c>
      <c r="H155" s="244">
        <v>160</v>
      </c>
      <c r="I155" s="238">
        <v>71</v>
      </c>
      <c r="J155" s="238">
        <v>131</v>
      </c>
      <c r="K155" s="241">
        <v>1.488</v>
      </c>
      <c r="L155" s="242" t="s">
        <v>843</v>
      </c>
      <c r="M155" s="245">
        <v>2316.54</v>
      </c>
      <c r="N155" s="251" t="s">
        <v>193</v>
      </c>
      <c r="O155" s="232" t="s">
        <v>200</v>
      </c>
      <c r="P155" s="233"/>
      <c r="Q155" s="252" t="s">
        <v>658</v>
      </c>
    </row>
    <row r="156" spans="1:17" s="278" customFormat="1">
      <c r="A156" s="238">
        <v>41</v>
      </c>
      <c r="B156" s="238" t="s">
        <v>302</v>
      </c>
      <c r="C156" s="238" t="s">
        <v>301</v>
      </c>
      <c r="D156" s="238" t="s">
        <v>302</v>
      </c>
      <c r="E156" s="250" t="s">
        <v>192</v>
      </c>
      <c r="F156" s="244">
        <v>266</v>
      </c>
      <c r="G156" s="244">
        <v>246</v>
      </c>
      <c r="H156" s="244">
        <v>160</v>
      </c>
      <c r="I156" s="238">
        <v>71</v>
      </c>
      <c r="J156" s="238">
        <v>131</v>
      </c>
      <c r="K156" s="241">
        <v>1.488</v>
      </c>
      <c r="L156" s="242" t="s">
        <v>843</v>
      </c>
      <c r="M156" s="245">
        <v>2240.87</v>
      </c>
      <c r="N156" s="251" t="s">
        <v>193</v>
      </c>
      <c r="O156" s="232" t="s">
        <v>200</v>
      </c>
      <c r="P156" s="233"/>
      <c r="Q156" s="252" t="s">
        <v>658</v>
      </c>
    </row>
    <row r="157" spans="1:17" s="278" customFormat="1">
      <c r="A157" s="238">
        <v>42</v>
      </c>
      <c r="B157" s="238" t="s">
        <v>304</v>
      </c>
      <c r="C157" s="238" t="s">
        <v>303</v>
      </c>
      <c r="D157" s="238" t="s">
        <v>304</v>
      </c>
      <c r="E157" s="250" t="s">
        <v>192</v>
      </c>
      <c r="F157" s="244">
        <v>266</v>
      </c>
      <c r="G157" s="244">
        <v>246</v>
      </c>
      <c r="H157" s="244">
        <v>160</v>
      </c>
      <c r="I157" s="238">
        <v>71</v>
      </c>
      <c r="J157" s="238">
        <v>131</v>
      </c>
      <c r="K157" s="241">
        <v>1.488</v>
      </c>
      <c r="L157" s="242" t="s">
        <v>843</v>
      </c>
      <c r="M157" s="245">
        <v>2240.9899999999998</v>
      </c>
      <c r="N157" s="251" t="s">
        <v>193</v>
      </c>
      <c r="O157" s="232" t="s">
        <v>200</v>
      </c>
      <c r="P157" s="233"/>
      <c r="Q157" s="252" t="s">
        <v>658</v>
      </c>
    </row>
    <row r="158" spans="1:17" s="278" customFormat="1">
      <c r="A158" s="238">
        <v>43</v>
      </c>
      <c r="B158" s="238" t="s">
        <v>246</v>
      </c>
      <c r="C158" s="238" t="s">
        <v>245</v>
      </c>
      <c r="D158" s="238" t="s">
        <v>246</v>
      </c>
      <c r="E158" s="250" t="s">
        <v>192</v>
      </c>
      <c r="F158" s="244">
        <v>266</v>
      </c>
      <c r="G158" s="244">
        <v>246</v>
      </c>
      <c r="H158" s="244">
        <v>160</v>
      </c>
      <c r="I158" s="238">
        <v>71</v>
      </c>
      <c r="J158" s="238">
        <v>131</v>
      </c>
      <c r="K158" s="241">
        <v>1.488</v>
      </c>
      <c r="L158" s="242" t="s">
        <v>843</v>
      </c>
      <c r="M158" s="245">
        <v>2382.1799999999998</v>
      </c>
      <c r="N158" s="251" t="s">
        <v>193</v>
      </c>
      <c r="O158" s="232" t="s">
        <v>200</v>
      </c>
      <c r="P158" s="233"/>
      <c r="Q158" s="252" t="s">
        <v>658</v>
      </c>
    </row>
    <row r="159" spans="1:17" s="278" customFormat="1">
      <c r="A159" s="238">
        <v>44</v>
      </c>
      <c r="B159" s="238" t="s">
        <v>248</v>
      </c>
      <c r="C159" s="238" t="s">
        <v>247</v>
      </c>
      <c r="D159" s="238" t="s">
        <v>248</v>
      </c>
      <c r="E159" s="250" t="s">
        <v>192</v>
      </c>
      <c r="F159" s="244">
        <v>266</v>
      </c>
      <c r="G159" s="244">
        <v>246</v>
      </c>
      <c r="H159" s="244">
        <v>160</v>
      </c>
      <c r="I159" s="238">
        <v>71</v>
      </c>
      <c r="J159" s="238">
        <v>131</v>
      </c>
      <c r="K159" s="241">
        <v>1.488</v>
      </c>
      <c r="L159" s="242" t="s">
        <v>843</v>
      </c>
      <c r="M159" s="245">
        <v>2382.1799999999998</v>
      </c>
      <c r="N159" s="251" t="s">
        <v>193</v>
      </c>
      <c r="O159" s="232" t="s">
        <v>200</v>
      </c>
      <c r="P159" s="233"/>
      <c r="Q159" s="252"/>
    </row>
    <row r="160" spans="1:17" s="278" customFormat="1">
      <c r="A160" s="238">
        <v>45</v>
      </c>
      <c r="B160" s="238" t="s">
        <v>857</v>
      </c>
      <c r="C160" s="238" t="s">
        <v>855</v>
      </c>
      <c r="D160" s="238" t="s">
        <v>857</v>
      </c>
      <c r="E160" s="250" t="s">
        <v>192</v>
      </c>
      <c r="F160" s="244">
        <v>276</v>
      </c>
      <c r="G160" s="244">
        <v>256</v>
      </c>
      <c r="H160" s="244">
        <v>160</v>
      </c>
      <c r="I160" s="238">
        <v>71</v>
      </c>
      <c r="J160" s="238">
        <v>131</v>
      </c>
      <c r="K160" s="241">
        <v>1.488</v>
      </c>
      <c r="L160" s="242" t="s">
        <v>843</v>
      </c>
      <c r="M160" s="245">
        <v>2636.23</v>
      </c>
      <c r="N160" s="251" t="s">
        <v>193</v>
      </c>
      <c r="O160" s="232" t="s">
        <v>200</v>
      </c>
      <c r="P160" s="233"/>
      <c r="Q160" s="252" t="s">
        <v>658</v>
      </c>
    </row>
    <row r="161" spans="1:17" s="278" customFormat="1">
      <c r="A161" s="238">
        <v>46</v>
      </c>
      <c r="B161" s="238" t="s">
        <v>859</v>
      </c>
      <c r="C161" s="238" t="s">
        <v>858</v>
      </c>
      <c r="D161" s="238" t="s">
        <v>859</v>
      </c>
      <c r="E161" s="250" t="s">
        <v>192</v>
      </c>
      <c r="F161" s="244">
        <v>276</v>
      </c>
      <c r="G161" s="244">
        <v>256</v>
      </c>
      <c r="H161" s="244">
        <v>160</v>
      </c>
      <c r="I161" s="238">
        <v>71</v>
      </c>
      <c r="J161" s="238">
        <v>131</v>
      </c>
      <c r="K161" s="241">
        <v>1.488</v>
      </c>
      <c r="L161" s="242" t="s">
        <v>843</v>
      </c>
      <c r="M161" s="245">
        <v>2368.41</v>
      </c>
      <c r="N161" s="251" t="s">
        <v>193</v>
      </c>
      <c r="O161" s="232" t="s">
        <v>200</v>
      </c>
      <c r="P161" s="233"/>
      <c r="Q161" s="252" t="s">
        <v>658</v>
      </c>
    </row>
    <row r="162" spans="1:17" s="278" customFormat="1">
      <c r="A162" s="238">
        <v>47</v>
      </c>
      <c r="B162" s="238" t="s">
        <v>865</v>
      </c>
      <c r="C162" s="238" t="s">
        <v>864</v>
      </c>
      <c r="D162" s="238" t="s">
        <v>865</v>
      </c>
      <c r="E162" s="250" t="s">
        <v>192</v>
      </c>
      <c r="F162" s="244">
        <v>276</v>
      </c>
      <c r="G162" s="244">
        <v>256</v>
      </c>
      <c r="H162" s="244">
        <v>160</v>
      </c>
      <c r="I162" s="238">
        <v>71</v>
      </c>
      <c r="J162" s="238">
        <v>131</v>
      </c>
      <c r="K162" s="241">
        <v>1.488</v>
      </c>
      <c r="L162" s="242" t="s">
        <v>843</v>
      </c>
      <c r="M162" s="245">
        <v>2638.89</v>
      </c>
      <c r="N162" s="251" t="s">
        <v>193</v>
      </c>
      <c r="O162" s="232" t="s">
        <v>200</v>
      </c>
      <c r="P162" s="233"/>
      <c r="Q162" s="252" t="s">
        <v>658</v>
      </c>
    </row>
    <row r="163" spans="1:17" s="278" customFormat="1">
      <c r="A163" s="238"/>
      <c r="B163" s="238"/>
      <c r="C163" s="238"/>
      <c r="D163" s="238"/>
      <c r="E163" s="250" t="s">
        <v>192</v>
      </c>
      <c r="F163" s="244"/>
      <c r="G163" s="244"/>
      <c r="H163" s="244"/>
      <c r="I163" s="238"/>
      <c r="J163" s="238"/>
      <c r="K163" s="241"/>
      <c r="L163" s="242" t="s">
        <v>843</v>
      </c>
      <c r="M163" s="245"/>
      <c r="N163" s="251" t="s">
        <v>193</v>
      </c>
      <c r="O163" s="232" t="s">
        <v>200</v>
      </c>
      <c r="P163" s="233"/>
      <c r="Q163" s="252"/>
    </row>
    <row r="164" spans="1:17" s="278" customFormat="1">
      <c r="A164" s="238"/>
      <c r="B164" s="238"/>
      <c r="C164" s="238"/>
      <c r="D164" s="238"/>
      <c r="E164" s="250" t="s">
        <v>192</v>
      </c>
      <c r="F164" s="244"/>
      <c r="G164" s="244"/>
      <c r="H164" s="244"/>
      <c r="I164" s="238"/>
      <c r="J164" s="238"/>
      <c r="K164" s="241"/>
      <c r="L164" s="242" t="s">
        <v>843</v>
      </c>
      <c r="M164" s="245"/>
      <c r="N164" s="251" t="s">
        <v>193</v>
      </c>
      <c r="O164" s="232" t="s">
        <v>200</v>
      </c>
      <c r="P164" s="233"/>
      <c r="Q164" s="252"/>
    </row>
    <row r="165" spans="1:17" s="278" customFormat="1">
      <c r="A165" s="238">
        <v>1</v>
      </c>
      <c r="B165" s="238" t="s">
        <v>343</v>
      </c>
      <c r="C165" s="238" t="s">
        <v>342</v>
      </c>
      <c r="D165" s="238" t="s">
        <v>343</v>
      </c>
      <c r="E165" s="250" t="s">
        <v>192</v>
      </c>
      <c r="F165" s="244">
        <v>260</v>
      </c>
      <c r="G165" s="244">
        <v>235</v>
      </c>
      <c r="H165" s="244">
        <v>162</v>
      </c>
      <c r="I165" s="238">
        <v>70</v>
      </c>
      <c r="J165" s="238">
        <v>124</v>
      </c>
      <c r="K165" s="241">
        <v>1.407</v>
      </c>
      <c r="L165" s="242" t="s">
        <v>843</v>
      </c>
      <c r="M165" s="245">
        <v>1857.91</v>
      </c>
      <c r="N165" s="251" t="s">
        <v>193</v>
      </c>
      <c r="O165" s="232" t="s">
        <v>200</v>
      </c>
      <c r="P165" s="233"/>
      <c r="Q165" s="252" t="s">
        <v>658</v>
      </c>
    </row>
    <row r="166" spans="1:17" s="278" customFormat="1">
      <c r="A166" s="238">
        <v>2</v>
      </c>
      <c r="B166" s="238" t="s">
        <v>345</v>
      </c>
      <c r="C166" s="238" t="s">
        <v>344</v>
      </c>
      <c r="D166" s="238" t="s">
        <v>345</v>
      </c>
      <c r="E166" s="250" t="s">
        <v>192</v>
      </c>
      <c r="F166" s="244">
        <v>260</v>
      </c>
      <c r="G166" s="244">
        <v>235</v>
      </c>
      <c r="H166" s="244">
        <v>162</v>
      </c>
      <c r="I166" s="238">
        <v>70</v>
      </c>
      <c r="J166" s="238">
        <v>124</v>
      </c>
      <c r="K166" s="241">
        <v>1.407</v>
      </c>
      <c r="L166" s="242" t="s">
        <v>843</v>
      </c>
      <c r="M166" s="245">
        <v>2271.86</v>
      </c>
      <c r="N166" s="251" t="s">
        <v>193</v>
      </c>
      <c r="O166" s="232" t="s">
        <v>200</v>
      </c>
      <c r="P166" s="233"/>
      <c r="Q166" s="252" t="s">
        <v>658</v>
      </c>
    </row>
    <row r="167" spans="1:17" s="278" customFormat="1">
      <c r="A167" s="238">
        <v>3</v>
      </c>
      <c r="B167" s="238" t="s">
        <v>347</v>
      </c>
      <c r="C167" s="238" t="s">
        <v>346</v>
      </c>
      <c r="D167" s="238" t="s">
        <v>347</v>
      </c>
      <c r="E167" s="250" t="s">
        <v>192</v>
      </c>
      <c r="F167" s="244">
        <v>260</v>
      </c>
      <c r="G167" s="244">
        <v>235</v>
      </c>
      <c r="H167" s="244">
        <v>162</v>
      </c>
      <c r="I167" s="238">
        <v>70</v>
      </c>
      <c r="J167" s="238">
        <v>124</v>
      </c>
      <c r="K167" s="241">
        <v>1.407</v>
      </c>
      <c r="L167" s="242" t="s">
        <v>843</v>
      </c>
      <c r="M167" s="245">
        <v>2027.82</v>
      </c>
      <c r="N167" s="251" t="s">
        <v>193</v>
      </c>
      <c r="O167" s="232" t="s">
        <v>200</v>
      </c>
      <c r="P167" s="233"/>
      <c r="Q167" s="252" t="s">
        <v>658</v>
      </c>
    </row>
    <row r="168" spans="1:17" s="278" customFormat="1">
      <c r="A168" s="238">
        <v>4</v>
      </c>
      <c r="B168" s="238" t="s">
        <v>283</v>
      </c>
      <c r="C168" s="238" t="s">
        <v>282</v>
      </c>
      <c r="D168" s="238" t="s">
        <v>283</v>
      </c>
      <c r="E168" s="250" t="s">
        <v>192</v>
      </c>
      <c r="F168" s="244">
        <v>238</v>
      </c>
      <c r="G168" s="244">
        <v>216</v>
      </c>
      <c r="H168" s="244">
        <v>163</v>
      </c>
      <c r="I168" s="238">
        <v>65</v>
      </c>
      <c r="J168" s="238">
        <v>124</v>
      </c>
      <c r="K168" s="241">
        <v>1.3140000000000001</v>
      </c>
      <c r="L168" s="242" t="s">
        <v>843</v>
      </c>
      <c r="M168" s="245">
        <v>1762.09</v>
      </c>
      <c r="N168" s="251" t="s">
        <v>193</v>
      </c>
      <c r="O168" s="232" t="s">
        <v>200</v>
      </c>
      <c r="P168" s="233"/>
      <c r="Q168" s="252" t="s">
        <v>659</v>
      </c>
    </row>
    <row r="169" spans="1:17" s="278" customFormat="1">
      <c r="A169" s="238">
        <v>5</v>
      </c>
      <c r="B169" s="238" t="s">
        <v>285</v>
      </c>
      <c r="C169" s="238" t="s">
        <v>284</v>
      </c>
      <c r="D169" s="238" t="s">
        <v>285</v>
      </c>
      <c r="E169" s="250" t="s">
        <v>192</v>
      </c>
      <c r="F169" s="244">
        <v>238</v>
      </c>
      <c r="G169" s="244">
        <v>216</v>
      </c>
      <c r="H169" s="244">
        <v>163</v>
      </c>
      <c r="I169" s="238">
        <v>65</v>
      </c>
      <c r="J169" s="238">
        <v>124</v>
      </c>
      <c r="K169" s="241">
        <v>1.3140000000000001</v>
      </c>
      <c r="L169" s="242" t="s">
        <v>843</v>
      </c>
      <c r="M169" s="245">
        <v>1810.62</v>
      </c>
      <c r="N169" s="251" t="s">
        <v>193</v>
      </c>
      <c r="O169" s="232" t="s">
        <v>200</v>
      </c>
      <c r="P169" s="283"/>
      <c r="Q169" s="252" t="s">
        <v>659</v>
      </c>
    </row>
    <row r="170" spans="1:17" s="278" customFormat="1">
      <c r="A170" s="238">
        <v>6</v>
      </c>
      <c r="B170" s="238" t="s">
        <v>745</v>
      </c>
      <c r="C170" s="238" t="s">
        <v>741</v>
      </c>
      <c r="D170" s="238" t="s">
        <v>745</v>
      </c>
      <c r="E170" s="250" t="s">
        <v>192</v>
      </c>
      <c r="F170" s="244">
        <v>238</v>
      </c>
      <c r="G170" s="244">
        <v>216</v>
      </c>
      <c r="H170" s="244">
        <v>163</v>
      </c>
      <c r="I170" s="238">
        <v>65</v>
      </c>
      <c r="J170" s="238">
        <v>124</v>
      </c>
      <c r="K170" s="241">
        <v>1.3140000000000001</v>
      </c>
      <c r="L170" s="242" t="s">
        <v>843</v>
      </c>
      <c r="M170" s="245">
        <v>1763.16</v>
      </c>
      <c r="N170" s="251" t="s">
        <v>193</v>
      </c>
      <c r="O170" s="232" t="s">
        <v>200</v>
      </c>
      <c r="P170" s="283"/>
      <c r="Q170" s="252" t="s">
        <v>659</v>
      </c>
    </row>
    <row r="171" spans="1:17" s="278" customFormat="1">
      <c r="A171" s="238">
        <v>7</v>
      </c>
      <c r="B171" s="238" t="s">
        <v>746</v>
      </c>
      <c r="C171" s="238" t="s">
        <v>742</v>
      </c>
      <c r="D171" s="238" t="s">
        <v>746</v>
      </c>
      <c r="E171" s="250" t="s">
        <v>192</v>
      </c>
      <c r="F171" s="244">
        <v>238</v>
      </c>
      <c r="G171" s="244">
        <v>216</v>
      </c>
      <c r="H171" s="244">
        <v>163</v>
      </c>
      <c r="I171" s="238">
        <v>65</v>
      </c>
      <c r="J171" s="238">
        <v>124</v>
      </c>
      <c r="K171" s="241">
        <v>1.3140000000000001</v>
      </c>
      <c r="L171" s="242" t="s">
        <v>843</v>
      </c>
      <c r="M171" s="245">
        <v>1763.16</v>
      </c>
      <c r="N171" s="251" t="s">
        <v>193</v>
      </c>
      <c r="O171" s="232" t="s">
        <v>200</v>
      </c>
      <c r="P171" s="283"/>
      <c r="Q171" s="252" t="s">
        <v>659</v>
      </c>
    </row>
    <row r="172" spans="1:17" s="278" customFormat="1">
      <c r="A172" s="238">
        <v>8</v>
      </c>
      <c r="B172" s="238" t="s">
        <v>287</v>
      </c>
      <c r="C172" s="238" t="s">
        <v>286</v>
      </c>
      <c r="D172" s="238" t="s">
        <v>287</v>
      </c>
      <c r="E172" s="250" t="s">
        <v>192</v>
      </c>
      <c r="F172" s="244">
        <v>238</v>
      </c>
      <c r="G172" s="244">
        <v>216</v>
      </c>
      <c r="H172" s="244">
        <v>163</v>
      </c>
      <c r="I172" s="238">
        <v>65</v>
      </c>
      <c r="J172" s="238">
        <v>124</v>
      </c>
      <c r="K172" s="241">
        <v>1.3140000000000001</v>
      </c>
      <c r="L172" s="242" t="s">
        <v>843</v>
      </c>
      <c r="M172" s="245">
        <v>1936.91</v>
      </c>
      <c r="N172" s="251" t="s">
        <v>193</v>
      </c>
      <c r="O172" s="232" t="s">
        <v>200</v>
      </c>
      <c r="P172" s="283"/>
      <c r="Q172" s="252" t="s">
        <v>659</v>
      </c>
    </row>
    <row r="173" spans="1:17" s="278" customFormat="1">
      <c r="A173" s="238">
        <v>9</v>
      </c>
      <c r="B173" s="238" t="s">
        <v>275</v>
      </c>
      <c r="C173" s="238" t="s">
        <v>274</v>
      </c>
      <c r="D173" s="238" t="s">
        <v>275</v>
      </c>
      <c r="E173" s="250" t="s">
        <v>192</v>
      </c>
      <c r="F173" s="244">
        <v>254</v>
      </c>
      <c r="G173" s="244">
        <v>229</v>
      </c>
      <c r="H173" s="244">
        <v>163</v>
      </c>
      <c r="I173" s="238">
        <v>70</v>
      </c>
      <c r="J173" s="238">
        <v>130</v>
      </c>
      <c r="K173" s="241">
        <v>1.484</v>
      </c>
      <c r="L173" s="242" t="s">
        <v>843</v>
      </c>
      <c r="M173" s="245">
        <v>1932.62</v>
      </c>
      <c r="N173" s="251" t="s">
        <v>193</v>
      </c>
      <c r="O173" s="232" t="s">
        <v>200</v>
      </c>
      <c r="P173" s="233"/>
      <c r="Q173" s="252" t="s">
        <v>659</v>
      </c>
    </row>
    <row r="174" spans="1:17" s="278" customFormat="1">
      <c r="A174" s="238">
        <v>10</v>
      </c>
      <c r="B174" s="238" t="s">
        <v>277</v>
      </c>
      <c r="C174" s="238" t="s">
        <v>276</v>
      </c>
      <c r="D174" s="238" t="s">
        <v>277</v>
      </c>
      <c r="E174" s="250" t="s">
        <v>192</v>
      </c>
      <c r="F174" s="244">
        <v>254</v>
      </c>
      <c r="G174" s="244">
        <v>229</v>
      </c>
      <c r="H174" s="244">
        <v>163</v>
      </c>
      <c r="I174" s="238">
        <v>70</v>
      </c>
      <c r="J174" s="238">
        <v>130</v>
      </c>
      <c r="K174" s="241">
        <v>1.484</v>
      </c>
      <c r="L174" s="242" t="s">
        <v>843</v>
      </c>
      <c r="M174" s="245">
        <v>1981.59</v>
      </c>
      <c r="N174" s="251" t="s">
        <v>193</v>
      </c>
      <c r="O174" s="232" t="s">
        <v>200</v>
      </c>
      <c r="P174" s="233"/>
      <c r="Q174" s="252" t="s">
        <v>659</v>
      </c>
    </row>
    <row r="175" spans="1:17" s="283" customFormat="1">
      <c r="A175" s="238">
        <v>11</v>
      </c>
      <c r="B175" s="238" t="s">
        <v>747</v>
      </c>
      <c r="C175" s="238" t="s">
        <v>743</v>
      </c>
      <c r="D175" s="238" t="s">
        <v>747</v>
      </c>
      <c r="E175" s="250" t="s">
        <v>192</v>
      </c>
      <c r="F175" s="244">
        <v>254</v>
      </c>
      <c r="G175" s="244">
        <v>229</v>
      </c>
      <c r="H175" s="244">
        <v>163</v>
      </c>
      <c r="I175" s="238">
        <v>70</v>
      </c>
      <c r="J175" s="238">
        <v>130</v>
      </c>
      <c r="K175" s="241">
        <v>1.484</v>
      </c>
      <c r="L175" s="242" t="s">
        <v>843</v>
      </c>
      <c r="M175" s="245">
        <v>1911.01</v>
      </c>
      <c r="N175" s="251" t="s">
        <v>193</v>
      </c>
      <c r="O175" s="232" t="s">
        <v>200</v>
      </c>
      <c r="P175" s="233"/>
      <c r="Q175" s="252" t="s">
        <v>659</v>
      </c>
    </row>
    <row r="176" spans="1:17" s="283" customFormat="1">
      <c r="A176" s="238">
        <v>12</v>
      </c>
      <c r="B176" s="238" t="s">
        <v>748</v>
      </c>
      <c r="C176" s="238" t="s">
        <v>744</v>
      </c>
      <c r="D176" s="238" t="s">
        <v>748</v>
      </c>
      <c r="E176" s="250" t="s">
        <v>192</v>
      </c>
      <c r="F176" s="244">
        <v>254</v>
      </c>
      <c r="G176" s="244">
        <v>229</v>
      </c>
      <c r="H176" s="244">
        <v>163</v>
      </c>
      <c r="I176" s="238">
        <v>70</v>
      </c>
      <c r="J176" s="238">
        <v>130</v>
      </c>
      <c r="K176" s="241">
        <v>1.484</v>
      </c>
      <c r="L176" s="242" t="s">
        <v>843</v>
      </c>
      <c r="M176" s="245">
        <v>1911.01</v>
      </c>
      <c r="N176" s="251" t="s">
        <v>193</v>
      </c>
      <c r="O176" s="232" t="s">
        <v>200</v>
      </c>
      <c r="P176" s="233"/>
      <c r="Q176" s="252" t="s">
        <v>659</v>
      </c>
    </row>
    <row r="177" spans="1:17" s="283" customFormat="1">
      <c r="A177" s="238">
        <v>13</v>
      </c>
      <c r="B177" s="238" t="s">
        <v>279</v>
      </c>
      <c r="C177" s="238" t="s">
        <v>278</v>
      </c>
      <c r="D177" s="238" t="s">
        <v>279</v>
      </c>
      <c r="E177" s="250" t="s">
        <v>192</v>
      </c>
      <c r="F177" s="244">
        <v>254</v>
      </c>
      <c r="G177" s="244">
        <v>229</v>
      </c>
      <c r="H177" s="244">
        <v>163</v>
      </c>
      <c r="I177" s="238">
        <v>70</v>
      </c>
      <c r="J177" s="238">
        <v>130</v>
      </c>
      <c r="K177" s="241">
        <v>1.484</v>
      </c>
      <c r="L177" s="242" t="s">
        <v>843</v>
      </c>
      <c r="M177" s="245">
        <v>2119.6799999999998</v>
      </c>
      <c r="N177" s="251" t="s">
        <v>193</v>
      </c>
      <c r="O177" s="232" t="s">
        <v>200</v>
      </c>
      <c r="P177" s="233"/>
      <c r="Q177" s="252" t="s">
        <v>659</v>
      </c>
    </row>
    <row r="178" spans="1:17" s="283" customFormat="1">
      <c r="A178" s="238">
        <v>14</v>
      </c>
      <c r="B178" s="238" t="s">
        <v>312</v>
      </c>
      <c r="C178" s="238" t="s">
        <v>311</v>
      </c>
      <c r="D178" s="238" t="s">
        <v>312</v>
      </c>
      <c r="E178" s="250" t="s">
        <v>192</v>
      </c>
      <c r="F178" s="244">
        <v>254</v>
      </c>
      <c r="G178" s="244">
        <v>229</v>
      </c>
      <c r="H178" s="244">
        <v>163</v>
      </c>
      <c r="I178" s="238">
        <v>70</v>
      </c>
      <c r="J178" s="238">
        <v>130</v>
      </c>
      <c r="K178" s="241">
        <v>1.484</v>
      </c>
      <c r="L178" s="242" t="s">
        <v>843</v>
      </c>
      <c r="M178" s="245">
        <v>1971.94</v>
      </c>
      <c r="N178" s="251" t="s">
        <v>193</v>
      </c>
      <c r="O178" s="232" t="s">
        <v>200</v>
      </c>
      <c r="P178" s="233"/>
      <c r="Q178" s="252" t="s">
        <v>659</v>
      </c>
    </row>
    <row r="179" spans="1:17" s="278" customFormat="1">
      <c r="A179" s="238">
        <v>15</v>
      </c>
      <c r="B179" s="238" t="s">
        <v>755</v>
      </c>
      <c r="C179" s="238" t="s">
        <v>754</v>
      </c>
      <c r="D179" s="238" t="s">
        <v>755</v>
      </c>
      <c r="E179" s="250" t="s">
        <v>192</v>
      </c>
      <c r="F179" s="244">
        <v>259</v>
      </c>
      <c r="G179" s="244">
        <v>234</v>
      </c>
      <c r="H179" s="244">
        <v>163</v>
      </c>
      <c r="I179" s="238">
        <v>70</v>
      </c>
      <c r="J179" s="238">
        <v>130</v>
      </c>
      <c r="K179" s="241">
        <v>1.484</v>
      </c>
      <c r="L179" s="242" t="s">
        <v>843</v>
      </c>
      <c r="M179" s="245">
        <v>2325.4699999999998</v>
      </c>
      <c r="N179" s="251" t="s">
        <v>193</v>
      </c>
      <c r="O179" s="232" t="s">
        <v>200</v>
      </c>
      <c r="P179" s="233"/>
      <c r="Q179" s="252" t="s">
        <v>659</v>
      </c>
    </row>
    <row r="180" spans="1:17" s="283" customFormat="1">
      <c r="A180" s="238">
        <v>16</v>
      </c>
      <c r="B180" s="238" t="s">
        <v>289</v>
      </c>
      <c r="C180" s="238" t="s">
        <v>288</v>
      </c>
      <c r="D180" s="238" t="s">
        <v>289</v>
      </c>
      <c r="E180" s="250" t="s">
        <v>192</v>
      </c>
      <c r="F180" s="244">
        <v>238</v>
      </c>
      <c r="G180" s="244">
        <v>216</v>
      </c>
      <c r="H180" s="244">
        <v>163</v>
      </c>
      <c r="I180" s="238">
        <v>65</v>
      </c>
      <c r="J180" s="238">
        <v>124</v>
      </c>
      <c r="K180" s="241">
        <v>1.3140000000000001</v>
      </c>
      <c r="L180" s="242" t="s">
        <v>843</v>
      </c>
      <c r="M180" s="245">
        <v>1982.09</v>
      </c>
      <c r="N180" s="251" t="s">
        <v>193</v>
      </c>
      <c r="O180" s="232" t="s">
        <v>200</v>
      </c>
      <c r="P180" s="233"/>
      <c r="Q180" s="252" t="s">
        <v>659</v>
      </c>
    </row>
    <row r="181" spans="1:17" s="283" customFormat="1">
      <c r="A181" s="238">
        <v>17</v>
      </c>
      <c r="B181" s="238" t="s">
        <v>281</v>
      </c>
      <c r="C181" s="238" t="s">
        <v>280</v>
      </c>
      <c r="D181" s="238" t="s">
        <v>281</v>
      </c>
      <c r="E181" s="250" t="s">
        <v>192</v>
      </c>
      <c r="F181" s="244">
        <v>254</v>
      </c>
      <c r="G181" s="244">
        <v>229</v>
      </c>
      <c r="H181" s="244">
        <v>163</v>
      </c>
      <c r="I181" s="238">
        <v>70</v>
      </c>
      <c r="J181" s="238">
        <v>130</v>
      </c>
      <c r="K181" s="241">
        <v>1.484</v>
      </c>
      <c r="L181" s="242" t="s">
        <v>843</v>
      </c>
      <c r="M181" s="245">
        <v>2168.64</v>
      </c>
      <c r="N181" s="251" t="s">
        <v>193</v>
      </c>
      <c r="O181" s="232" t="s">
        <v>200</v>
      </c>
      <c r="P181" s="233"/>
      <c r="Q181" s="252" t="s">
        <v>659</v>
      </c>
    </row>
    <row r="182" spans="1:17" s="283" customFormat="1">
      <c r="A182" s="238">
        <v>18</v>
      </c>
      <c r="B182" s="238" t="s">
        <v>710</v>
      </c>
      <c r="C182" s="238" t="s">
        <v>706</v>
      </c>
      <c r="D182" s="238" t="s">
        <v>710</v>
      </c>
      <c r="E182" s="250" t="s">
        <v>192</v>
      </c>
      <c r="F182" s="244">
        <v>238</v>
      </c>
      <c r="G182" s="244">
        <v>216</v>
      </c>
      <c r="H182" s="244">
        <v>163</v>
      </c>
      <c r="I182" s="238">
        <v>65</v>
      </c>
      <c r="J182" s="238">
        <v>124</v>
      </c>
      <c r="K182" s="241">
        <v>1.3140000000000001</v>
      </c>
      <c r="L182" s="242" t="s">
        <v>843</v>
      </c>
      <c r="M182" s="245">
        <v>2109.62</v>
      </c>
      <c r="N182" s="251" t="s">
        <v>193</v>
      </c>
      <c r="O182" s="232" t="s">
        <v>200</v>
      </c>
      <c r="P182" s="233"/>
      <c r="Q182" s="252" t="s">
        <v>659</v>
      </c>
    </row>
    <row r="183" spans="1:17" s="283" customFormat="1">
      <c r="A183" s="238">
        <v>19</v>
      </c>
      <c r="B183" s="238" t="s">
        <v>756</v>
      </c>
      <c r="C183" s="238" t="s">
        <v>753</v>
      </c>
      <c r="D183" s="238" t="s">
        <v>756</v>
      </c>
      <c r="E183" s="250" t="s">
        <v>192</v>
      </c>
      <c r="F183" s="244">
        <v>243</v>
      </c>
      <c r="G183" s="244">
        <v>221</v>
      </c>
      <c r="H183" s="244">
        <v>163</v>
      </c>
      <c r="I183" s="238">
        <v>65</v>
      </c>
      <c r="J183" s="238">
        <v>124</v>
      </c>
      <c r="K183" s="241">
        <v>1.3140000000000001</v>
      </c>
      <c r="L183" s="242" t="s">
        <v>843</v>
      </c>
      <c r="M183" s="245">
        <v>2158.3000000000002</v>
      </c>
      <c r="N183" s="251" t="s">
        <v>193</v>
      </c>
      <c r="O183" s="232" t="s">
        <v>200</v>
      </c>
      <c r="P183" s="233"/>
      <c r="Q183" s="252" t="s">
        <v>659</v>
      </c>
    </row>
    <row r="184" spans="1:17" s="283" customFormat="1">
      <c r="A184" s="238">
        <v>20</v>
      </c>
      <c r="B184" s="238" t="s">
        <v>711</v>
      </c>
      <c r="C184" s="238" t="s">
        <v>707</v>
      </c>
      <c r="D184" s="238" t="s">
        <v>711</v>
      </c>
      <c r="E184" s="250" t="s">
        <v>192</v>
      </c>
      <c r="F184" s="244">
        <v>243</v>
      </c>
      <c r="G184" s="244">
        <v>221</v>
      </c>
      <c r="H184" s="244">
        <v>163</v>
      </c>
      <c r="I184" s="238">
        <v>65</v>
      </c>
      <c r="J184" s="238">
        <v>124</v>
      </c>
      <c r="K184" s="241">
        <v>1.3140000000000001</v>
      </c>
      <c r="L184" s="242" t="s">
        <v>843</v>
      </c>
      <c r="M184" s="245">
        <v>2289.52</v>
      </c>
      <c r="N184" s="251" t="s">
        <v>193</v>
      </c>
      <c r="O184" s="232" t="s">
        <v>200</v>
      </c>
      <c r="P184" s="233"/>
      <c r="Q184" s="252" t="s">
        <v>659</v>
      </c>
    </row>
    <row r="185" spans="1:17" s="283" customFormat="1">
      <c r="A185" s="238">
        <v>21</v>
      </c>
      <c r="B185" s="238" t="s">
        <v>825</v>
      </c>
      <c r="C185" s="238" t="s">
        <v>823</v>
      </c>
      <c r="D185" s="238" t="s">
        <v>825</v>
      </c>
      <c r="E185" s="250" t="s">
        <v>192</v>
      </c>
      <c r="F185" s="244">
        <v>243</v>
      </c>
      <c r="G185" s="244">
        <v>221</v>
      </c>
      <c r="H185" s="244">
        <v>163</v>
      </c>
      <c r="I185" s="238">
        <v>65</v>
      </c>
      <c r="J185" s="238">
        <v>124</v>
      </c>
      <c r="K185" s="241">
        <v>1.3140000000000001</v>
      </c>
      <c r="L185" s="242" t="s">
        <v>843</v>
      </c>
      <c r="M185" s="245">
        <v>2334.7600000000002</v>
      </c>
      <c r="N185" s="251" t="s">
        <v>193</v>
      </c>
      <c r="O185" s="232" t="s">
        <v>200</v>
      </c>
      <c r="Q185" s="252" t="s">
        <v>659</v>
      </c>
    </row>
    <row r="186" spans="1:17" s="283" customFormat="1">
      <c r="A186" s="238">
        <v>22</v>
      </c>
      <c r="B186" s="238" t="s">
        <v>712</v>
      </c>
      <c r="C186" s="238" t="s">
        <v>708</v>
      </c>
      <c r="D186" s="238" t="s">
        <v>712</v>
      </c>
      <c r="E186" s="250" t="s">
        <v>192</v>
      </c>
      <c r="F186" s="244">
        <v>254</v>
      </c>
      <c r="G186" s="244">
        <v>229</v>
      </c>
      <c r="H186" s="244">
        <v>163</v>
      </c>
      <c r="I186" s="238">
        <v>70</v>
      </c>
      <c r="J186" s="238">
        <v>130</v>
      </c>
      <c r="K186" s="241">
        <v>1.484</v>
      </c>
      <c r="L186" s="242" t="s">
        <v>843</v>
      </c>
      <c r="M186" s="245">
        <v>2286.0700000000002</v>
      </c>
      <c r="N186" s="251" t="s">
        <v>193</v>
      </c>
      <c r="O186" s="232" t="s">
        <v>200</v>
      </c>
      <c r="Q186" s="252" t="s">
        <v>659</v>
      </c>
    </row>
    <row r="187" spans="1:17" s="283" customFormat="1">
      <c r="A187" s="238">
        <v>23</v>
      </c>
      <c r="B187" s="238" t="s">
        <v>752</v>
      </c>
      <c r="C187" s="238" t="s">
        <v>751</v>
      </c>
      <c r="D187" s="238" t="s">
        <v>752</v>
      </c>
      <c r="E187" s="250" t="s">
        <v>192</v>
      </c>
      <c r="F187" s="244">
        <v>259</v>
      </c>
      <c r="G187" s="244">
        <v>234</v>
      </c>
      <c r="H187" s="244">
        <v>163</v>
      </c>
      <c r="I187" s="238">
        <v>70</v>
      </c>
      <c r="J187" s="238">
        <v>130</v>
      </c>
      <c r="K187" s="241">
        <v>1.484</v>
      </c>
      <c r="L187" s="242" t="s">
        <v>843</v>
      </c>
      <c r="M187" s="245">
        <v>2335.04</v>
      </c>
      <c r="N187" s="251" t="s">
        <v>193</v>
      </c>
      <c r="O187" s="232" t="s">
        <v>200</v>
      </c>
      <c r="Q187" s="252" t="s">
        <v>659</v>
      </c>
    </row>
    <row r="188" spans="1:17" s="283" customFormat="1">
      <c r="A188" s="238">
        <v>24</v>
      </c>
      <c r="B188" s="238" t="s">
        <v>713</v>
      </c>
      <c r="C188" s="238" t="s">
        <v>709</v>
      </c>
      <c r="D188" s="238" t="s">
        <v>713</v>
      </c>
      <c r="E188" s="250" t="s">
        <v>192</v>
      </c>
      <c r="F188" s="244">
        <v>259</v>
      </c>
      <c r="G188" s="244">
        <v>234</v>
      </c>
      <c r="H188" s="244">
        <v>163</v>
      </c>
      <c r="I188" s="238">
        <v>70</v>
      </c>
      <c r="J188" s="238">
        <v>130</v>
      </c>
      <c r="K188" s="241">
        <v>1.484</v>
      </c>
      <c r="L188" s="242" t="s">
        <v>843</v>
      </c>
      <c r="M188" s="245">
        <v>2478.0500000000002</v>
      </c>
      <c r="N188" s="251" t="s">
        <v>193</v>
      </c>
      <c r="O188" s="232" t="s">
        <v>200</v>
      </c>
      <c r="P188" s="233"/>
      <c r="Q188" s="252" t="s">
        <v>659</v>
      </c>
    </row>
    <row r="189" spans="1:17" s="283" customFormat="1">
      <c r="A189" s="238">
        <v>25</v>
      </c>
      <c r="B189" s="238" t="s">
        <v>826</v>
      </c>
      <c r="C189" s="238" t="s">
        <v>822</v>
      </c>
      <c r="D189" s="238" t="s">
        <v>826</v>
      </c>
      <c r="E189" s="250" t="s">
        <v>192</v>
      </c>
      <c r="F189" s="244">
        <v>259</v>
      </c>
      <c r="G189" s="244">
        <v>234</v>
      </c>
      <c r="H189" s="244">
        <v>163</v>
      </c>
      <c r="I189" s="238">
        <v>70</v>
      </c>
      <c r="J189" s="238">
        <v>130</v>
      </c>
      <c r="K189" s="241">
        <v>1.48</v>
      </c>
      <c r="L189" s="242" t="s">
        <v>843</v>
      </c>
      <c r="M189" s="245">
        <v>2527.0300000000002</v>
      </c>
      <c r="N189" s="251" t="s">
        <v>193</v>
      </c>
      <c r="O189" s="232" t="s">
        <v>200</v>
      </c>
      <c r="P189" s="233"/>
      <c r="Q189" s="252" t="s">
        <v>659</v>
      </c>
    </row>
    <row r="190" spans="1:17" s="283" customFormat="1">
      <c r="A190" s="238">
        <v>26</v>
      </c>
      <c r="B190" s="238" t="s">
        <v>258</v>
      </c>
      <c r="C190" s="238" t="s">
        <v>257</v>
      </c>
      <c r="D190" s="238" t="s">
        <v>258</v>
      </c>
      <c r="E190" s="250" t="s">
        <v>192</v>
      </c>
      <c r="F190" s="244">
        <v>223</v>
      </c>
      <c r="G190" s="244">
        <v>205</v>
      </c>
      <c r="H190" s="244">
        <v>156</v>
      </c>
      <c r="I190" s="238">
        <v>68</v>
      </c>
      <c r="J190" s="238">
        <v>119</v>
      </c>
      <c r="K190" s="241">
        <v>1.262</v>
      </c>
      <c r="L190" s="242" t="s">
        <v>843</v>
      </c>
      <c r="M190" s="245">
        <v>2438.2600000000002</v>
      </c>
      <c r="N190" s="251" t="s">
        <v>193</v>
      </c>
      <c r="O190" s="232" t="s">
        <v>200</v>
      </c>
      <c r="P190" s="233"/>
      <c r="Q190" s="252" t="s">
        <v>658</v>
      </c>
    </row>
    <row r="191" spans="1:17" s="283" customFormat="1">
      <c r="A191" s="238">
        <v>27</v>
      </c>
      <c r="B191" s="238" t="s">
        <v>250</v>
      </c>
      <c r="C191" s="238" t="s">
        <v>249</v>
      </c>
      <c r="D191" s="238" t="s">
        <v>250</v>
      </c>
      <c r="E191" s="250" t="s">
        <v>192</v>
      </c>
      <c r="F191" s="244">
        <v>223</v>
      </c>
      <c r="G191" s="244">
        <v>205</v>
      </c>
      <c r="H191" s="244">
        <v>156</v>
      </c>
      <c r="I191" s="238">
        <v>68</v>
      </c>
      <c r="J191" s="238">
        <v>119</v>
      </c>
      <c r="K191" s="241">
        <v>1.262</v>
      </c>
      <c r="L191" s="242" t="s">
        <v>843</v>
      </c>
      <c r="M191" s="245">
        <v>2438.67</v>
      </c>
      <c r="N191" s="251" t="s">
        <v>193</v>
      </c>
      <c r="O191" s="232" t="s">
        <v>200</v>
      </c>
      <c r="P191" s="233"/>
      <c r="Q191" s="252" t="s">
        <v>658</v>
      </c>
    </row>
    <row r="192" spans="1:17" s="283" customFormat="1">
      <c r="A192" s="238">
        <v>28</v>
      </c>
      <c r="B192" s="238" t="s">
        <v>254</v>
      </c>
      <c r="C192" s="238" t="s">
        <v>253</v>
      </c>
      <c r="D192" s="238" t="s">
        <v>254</v>
      </c>
      <c r="E192" s="250" t="s">
        <v>192</v>
      </c>
      <c r="F192" s="244">
        <v>223</v>
      </c>
      <c r="G192" s="244">
        <v>205</v>
      </c>
      <c r="H192" s="244">
        <v>156</v>
      </c>
      <c r="I192" s="238">
        <v>68</v>
      </c>
      <c r="J192" s="238">
        <v>119</v>
      </c>
      <c r="K192" s="241">
        <v>1.262</v>
      </c>
      <c r="L192" s="242" t="s">
        <v>843</v>
      </c>
      <c r="M192" s="245">
        <v>2437.5300000000002</v>
      </c>
      <c r="N192" s="251" t="s">
        <v>193</v>
      </c>
      <c r="O192" s="232" t="s">
        <v>200</v>
      </c>
      <c r="Q192" s="252" t="s">
        <v>658</v>
      </c>
    </row>
    <row r="193" spans="1:17" s="283" customFormat="1">
      <c r="A193" s="238">
        <v>29</v>
      </c>
      <c r="B193" s="238" t="s">
        <v>260</v>
      </c>
      <c r="C193" s="238" t="s">
        <v>259</v>
      </c>
      <c r="D193" s="238" t="s">
        <v>260</v>
      </c>
      <c r="E193" s="250" t="s">
        <v>192</v>
      </c>
      <c r="F193" s="244">
        <v>223</v>
      </c>
      <c r="G193" s="244">
        <v>205</v>
      </c>
      <c r="H193" s="244">
        <v>156</v>
      </c>
      <c r="I193" s="238">
        <v>68</v>
      </c>
      <c r="J193" s="238">
        <v>119</v>
      </c>
      <c r="K193" s="241">
        <v>1.262</v>
      </c>
      <c r="L193" s="242" t="s">
        <v>843</v>
      </c>
      <c r="M193" s="245">
        <v>2526.67</v>
      </c>
      <c r="N193" s="251" t="s">
        <v>193</v>
      </c>
      <c r="O193" s="232" t="s">
        <v>200</v>
      </c>
      <c r="P193" s="233"/>
      <c r="Q193" s="252" t="s">
        <v>658</v>
      </c>
    </row>
    <row r="194" spans="1:17" s="283" customFormat="1">
      <c r="A194" s="238">
        <v>30</v>
      </c>
      <c r="B194" s="238" t="s">
        <v>252</v>
      </c>
      <c r="C194" s="238" t="s">
        <v>251</v>
      </c>
      <c r="D194" s="238" t="s">
        <v>252</v>
      </c>
      <c r="E194" s="250" t="s">
        <v>192</v>
      </c>
      <c r="F194" s="244">
        <v>223</v>
      </c>
      <c r="G194" s="244">
        <v>205</v>
      </c>
      <c r="H194" s="244">
        <v>156</v>
      </c>
      <c r="I194" s="238">
        <v>68</v>
      </c>
      <c r="J194" s="238">
        <v>119</v>
      </c>
      <c r="K194" s="241">
        <v>1.262</v>
      </c>
      <c r="L194" s="242" t="s">
        <v>843</v>
      </c>
      <c r="M194" s="245">
        <v>2527.0700000000002</v>
      </c>
      <c r="N194" s="251" t="s">
        <v>193</v>
      </c>
      <c r="O194" s="232" t="s">
        <v>200</v>
      </c>
      <c r="P194" s="233"/>
      <c r="Q194" s="252" t="s">
        <v>658</v>
      </c>
    </row>
    <row r="195" spans="1:17" s="283" customFormat="1">
      <c r="A195" s="238">
        <v>31</v>
      </c>
      <c r="B195" s="238" t="s">
        <v>256</v>
      </c>
      <c r="C195" s="238" t="s">
        <v>255</v>
      </c>
      <c r="D195" s="238" t="s">
        <v>256</v>
      </c>
      <c r="E195" s="250" t="s">
        <v>192</v>
      </c>
      <c r="F195" s="244">
        <v>223</v>
      </c>
      <c r="G195" s="244">
        <v>205</v>
      </c>
      <c r="H195" s="244">
        <v>156</v>
      </c>
      <c r="I195" s="238">
        <v>68</v>
      </c>
      <c r="J195" s="238">
        <v>119</v>
      </c>
      <c r="K195" s="241">
        <v>1.262</v>
      </c>
      <c r="L195" s="242" t="s">
        <v>843</v>
      </c>
      <c r="M195" s="245">
        <v>2526.12</v>
      </c>
      <c r="N195" s="251" t="s">
        <v>193</v>
      </c>
      <c r="O195" s="232" t="s">
        <v>200</v>
      </c>
      <c r="P195" s="233"/>
      <c r="Q195" s="252" t="s">
        <v>658</v>
      </c>
    </row>
    <row r="196" spans="1:17" s="283" customFormat="1">
      <c r="A196" s="238">
        <v>32</v>
      </c>
      <c r="B196" s="238" t="s">
        <v>24</v>
      </c>
      <c r="C196" s="238" t="s">
        <v>560</v>
      </c>
      <c r="D196" s="238" t="s">
        <v>24</v>
      </c>
      <c r="E196" s="250" t="s">
        <v>192</v>
      </c>
      <c r="F196" s="244">
        <v>223</v>
      </c>
      <c r="G196" s="244">
        <v>205</v>
      </c>
      <c r="H196" s="244">
        <v>156</v>
      </c>
      <c r="I196" s="238">
        <v>68</v>
      </c>
      <c r="J196" s="238">
        <v>119</v>
      </c>
      <c r="K196" s="241">
        <v>1.262</v>
      </c>
      <c r="L196" s="242" t="s">
        <v>843</v>
      </c>
      <c r="M196" s="245">
        <v>2702.64</v>
      </c>
      <c r="N196" s="251" t="s">
        <v>193</v>
      </c>
      <c r="O196" s="232" t="s">
        <v>200</v>
      </c>
      <c r="Q196" s="252" t="s">
        <v>658</v>
      </c>
    </row>
    <row r="197" spans="1:17" s="283" customFormat="1">
      <c r="A197" s="238">
        <v>33</v>
      </c>
      <c r="B197" s="238" t="s">
        <v>845</v>
      </c>
      <c r="C197" s="238" t="s">
        <v>849</v>
      </c>
      <c r="D197" s="238" t="s">
        <v>845</v>
      </c>
      <c r="E197" s="250" t="s">
        <v>192</v>
      </c>
      <c r="F197" s="244">
        <v>232</v>
      </c>
      <c r="G197" s="244">
        <v>212</v>
      </c>
      <c r="H197" s="244">
        <v>156</v>
      </c>
      <c r="I197" s="238">
        <v>68</v>
      </c>
      <c r="J197" s="238">
        <v>119</v>
      </c>
      <c r="K197" s="241">
        <v>1.262</v>
      </c>
      <c r="L197" s="242" t="s">
        <v>843</v>
      </c>
      <c r="M197" s="245">
        <v>2827.91</v>
      </c>
      <c r="N197" s="276" t="s">
        <v>193</v>
      </c>
      <c r="O197" s="232" t="s">
        <v>200</v>
      </c>
      <c r="Q197" s="252" t="s">
        <v>658</v>
      </c>
    </row>
    <row r="198" spans="1:17" s="283" customFormat="1">
      <c r="A198" s="238">
        <v>34</v>
      </c>
      <c r="B198" s="238" t="s">
        <v>271</v>
      </c>
      <c r="C198" s="238" t="s">
        <v>270</v>
      </c>
      <c r="D198" s="238" t="s">
        <v>271</v>
      </c>
      <c r="E198" s="250" t="s">
        <v>192</v>
      </c>
      <c r="F198" s="244">
        <v>262</v>
      </c>
      <c r="G198" s="244">
        <v>242</v>
      </c>
      <c r="H198" s="244">
        <v>164</v>
      </c>
      <c r="I198" s="238">
        <v>73</v>
      </c>
      <c r="J198" s="238">
        <v>126</v>
      </c>
      <c r="K198" s="241">
        <v>1.518</v>
      </c>
      <c r="L198" s="242" t="s">
        <v>843</v>
      </c>
      <c r="M198" s="245">
        <v>2594.8000000000002</v>
      </c>
      <c r="N198" s="276" t="s">
        <v>193</v>
      </c>
      <c r="O198" s="232" t="s">
        <v>200</v>
      </c>
      <c r="P198" s="233"/>
      <c r="Q198" s="252" t="s">
        <v>658</v>
      </c>
    </row>
    <row r="199" spans="1:17" s="283" customFormat="1">
      <c r="A199" s="238">
        <v>35</v>
      </c>
      <c r="B199" s="238" t="s">
        <v>262</v>
      </c>
      <c r="C199" s="238" t="s">
        <v>261</v>
      </c>
      <c r="D199" s="238" t="s">
        <v>262</v>
      </c>
      <c r="E199" s="250" t="s">
        <v>192</v>
      </c>
      <c r="F199" s="244">
        <v>262</v>
      </c>
      <c r="G199" s="244">
        <v>242</v>
      </c>
      <c r="H199" s="244">
        <v>164</v>
      </c>
      <c r="I199" s="238">
        <v>73</v>
      </c>
      <c r="J199" s="238">
        <v>126</v>
      </c>
      <c r="K199" s="241">
        <v>1.518</v>
      </c>
      <c r="L199" s="242" t="s">
        <v>843</v>
      </c>
      <c r="M199" s="245">
        <v>2593.11</v>
      </c>
      <c r="N199" s="251" t="s">
        <v>193</v>
      </c>
      <c r="O199" s="232" t="s">
        <v>200</v>
      </c>
      <c r="P199" s="233"/>
      <c r="Q199" s="252" t="s">
        <v>658</v>
      </c>
    </row>
    <row r="200" spans="1:17" s="283" customFormat="1">
      <c r="A200" s="238">
        <v>36</v>
      </c>
      <c r="B200" s="238" t="s">
        <v>266</v>
      </c>
      <c r="C200" s="238" t="s">
        <v>265</v>
      </c>
      <c r="D200" s="238" t="s">
        <v>266</v>
      </c>
      <c r="E200" s="250" t="s">
        <v>192</v>
      </c>
      <c r="F200" s="244">
        <v>262</v>
      </c>
      <c r="G200" s="244">
        <v>242</v>
      </c>
      <c r="H200" s="244">
        <v>164</v>
      </c>
      <c r="I200" s="238">
        <v>73</v>
      </c>
      <c r="J200" s="238">
        <v>126</v>
      </c>
      <c r="K200" s="241">
        <v>1.518</v>
      </c>
      <c r="L200" s="242" t="s">
        <v>843</v>
      </c>
      <c r="M200" s="245">
        <v>2593.2199999999998</v>
      </c>
      <c r="N200" s="251" t="s">
        <v>193</v>
      </c>
      <c r="O200" s="232" t="s">
        <v>200</v>
      </c>
      <c r="P200" s="233"/>
      <c r="Q200" s="252" t="s">
        <v>658</v>
      </c>
    </row>
    <row r="201" spans="1:17" s="283" customFormat="1">
      <c r="A201" s="238">
        <v>37</v>
      </c>
      <c r="B201" s="238" t="s">
        <v>273</v>
      </c>
      <c r="C201" s="238" t="s">
        <v>272</v>
      </c>
      <c r="D201" s="238" t="s">
        <v>273</v>
      </c>
      <c r="E201" s="250" t="s">
        <v>192</v>
      </c>
      <c r="F201" s="244">
        <v>262</v>
      </c>
      <c r="G201" s="244">
        <v>242</v>
      </c>
      <c r="H201" s="244">
        <v>164</v>
      </c>
      <c r="I201" s="238">
        <v>73</v>
      </c>
      <c r="J201" s="238">
        <v>126</v>
      </c>
      <c r="K201" s="241">
        <v>1.518</v>
      </c>
      <c r="L201" s="242" t="s">
        <v>843</v>
      </c>
      <c r="M201" s="245">
        <v>2594.7800000000002</v>
      </c>
      <c r="N201" s="251" t="s">
        <v>193</v>
      </c>
      <c r="O201" s="232" t="s">
        <v>200</v>
      </c>
      <c r="P201" s="233"/>
      <c r="Q201" s="252" t="s">
        <v>658</v>
      </c>
    </row>
    <row r="202" spans="1:17" s="283" customFormat="1">
      <c r="A202" s="238">
        <v>38</v>
      </c>
      <c r="B202" s="238" t="s">
        <v>264</v>
      </c>
      <c r="C202" s="238" t="s">
        <v>263</v>
      </c>
      <c r="D202" s="238" t="s">
        <v>264</v>
      </c>
      <c r="E202" s="250" t="s">
        <v>192</v>
      </c>
      <c r="F202" s="244">
        <v>262</v>
      </c>
      <c r="G202" s="244">
        <v>242</v>
      </c>
      <c r="H202" s="244">
        <v>164</v>
      </c>
      <c r="I202" s="238">
        <v>73</v>
      </c>
      <c r="J202" s="238">
        <v>126</v>
      </c>
      <c r="K202" s="241">
        <v>1.518</v>
      </c>
      <c r="L202" s="242" t="s">
        <v>843</v>
      </c>
      <c r="M202" s="245">
        <v>2593.09</v>
      </c>
      <c r="N202" s="251" t="s">
        <v>193</v>
      </c>
      <c r="O202" s="232" t="s">
        <v>200</v>
      </c>
      <c r="P202" s="233"/>
      <c r="Q202" s="252" t="s">
        <v>658</v>
      </c>
    </row>
    <row r="203" spans="1:17" s="283" customFormat="1">
      <c r="A203" s="238">
        <v>39</v>
      </c>
      <c r="B203" s="238" t="s">
        <v>269</v>
      </c>
      <c r="C203" s="238" t="s">
        <v>267</v>
      </c>
      <c r="D203" s="238" t="s">
        <v>269</v>
      </c>
      <c r="E203" s="250" t="s">
        <v>192</v>
      </c>
      <c r="F203" s="244">
        <v>262</v>
      </c>
      <c r="G203" s="244">
        <v>242</v>
      </c>
      <c r="H203" s="244">
        <v>164</v>
      </c>
      <c r="I203" s="238">
        <v>73</v>
      </c>
      <c r="J203" s="238">
        <v>126</v>
      </c>
      <c r="K203" s="241">
        <v>1.518</v>
      </c>
      <c r="L203" s="242" t="s">
        <v>843</v>
      </c>
      <c r="M203" s="245">
        <v>2593.2199999999998</v>
      </c>
      <c r="N203" s="251" t="s">
        <v>193</v>
      </c>
      <c r="O203" s="232" t="s">
        <v>200</v>
      </c>
      <c r="P203" s="233"/>
      <c r="Q203" s="252" t="s">
        <v>658</v>
      </c>
    </row>
    <row r="204" spans="1:17" s="283" customFormat="1">
      <c r="A204" s="238">
        <v>40</v>
      </c>
      <c r="B204" s="238" t="s">
        <v>308</v>
      </c>
      <c r="C204" s="238" t="s">
        <v>307</v>
      </c>
      <c r="D204" s="238" t="s">
        <v>308</v>
      </c>
      <c r="E204" s="250" t="s">
        <v>192</v>
      </c>
      <c r="F204" s="244">
        <v>194</v>
      </c>
      <c r="G204" s="244">
        <v>174</v>
      </c>
      <c r="H204" s="244">
        <v>157</v>
      </c>
      <c r="I204" s="238">
        <v>62</v>
      </c>
      <c r="J204" s="238">
        <v>116</v>
      </c>
      <c r="K204" s="241">
        <v>1.129</v>
      </c>
      <c r="L204" s="242" t="s">
        <v>843</v>
      </c>
      <c r="M204" s="245">
        <v>1379.26</v>
      </c>
      <c r="N204" s="251" t="s">
        <v>193</v>
      </c>
      <c r="O204" s="232" t="s">
        <v>290</v>
      </c>
      <c r="P204" s="233"/>
      <c r="Q204" s="252" t="s">
        <v>659</v>
      </c>
    </row>
    <row r="205" spans="1:17" s="283" customFormat="1">
      <c r="A205" s="238">
        <v>41</v>
      </c>
      <c r="B205" s="238" t="s">
        <v>310</v>
      </c>
      <c r="C205" s="238" t="s">
        <v>309</v>
      </c>
      <c r="D205" s="238" t="s">
        <v>310</v>
      </c>
      <c r="E205" s="250" t="s">
        <v>192</v>
      </c>
      <c r="F205" s="244">
        <v>215</v>
      </c>
      <c r="G205" s="244">
        <v>194</v>
      </c>
      <c r="H205" s="244">
        <v>158</v>
      </c>
      <c r="I205" s="238">
        <v>62</v>
      </c>
      <c r="J205" s="238">
        <v>121</v>
      </c>
      <c r="K205" s="241">
        <v>1.1850000000000001</v>
      </c>
      <c r="L205" s="242" t="s">
        <v>843</v>
      </c>
      <c r="M205" s="245">
        <v>1481.8</v>
      </c>
      <c r="N205" s="251" t="s">
        <v>193</v>
      </c>
      <c r="O205" s="232" t="s">
        <v>290</v>
      </c>
      <c r="P205" s="233"/>
      <c r="Q205" s="252" t="s">
        <v>659</v>
      </c>
    </row>
    <row r="206" spans="1:17" s="283" customFormat="1">
      <c r="A206" s="238">
        <v>42</v>
      </c>
      <c r="B206" s="238" t="s">
        <v>566</v>
      </c>
      <c r="C206" s="238" t="s">
        <v>564</v>
      </c>
      <c r="D206" s="238" t="s">
        <v>566</v>
      </c>
      <c r="E206" s="250" t="s">
        <v>192</v>
      </c>
      <c r="F206" s="244">
        <v>193</v>
      </c>
      <c r="G206" s="244">
        <v>183</v>
      </c>
      <c r="H206" s="244">
        <v>157</v>
      </c>
      <c r="I206" s="238">
        <v>62</v>
      </c>
      <c r="J206" s="238">
        <v>116</v>
      </c>
      <c r="K206" s="241">
        <v>1.129</v>
      </c>
      <c r="L206" s="242" t="s">
        <v>843</v>
      </c>
      <c r="M206" s="245">
        <v>1508.08</v>
      </c>
      <c r="N206" s="251" t="s">
        <v>193</v>
      </c>
      <c r="O206" s="232" t="s">
        <v>290</v>
      </c>
      <c r="P206" s="233"/>
      <c r="Q206" s="252" t="s">
        <v>659</v>
      </c>
    </row>
    <row r="207" spans="1:17" s="283" customFormat="1">
      <c r="A207" s="238">
        <v>43</v>
      </c>
      <c r="B207" s="238" t="s">
        <v>567</v>
      </c>
      <c r="C207" s="238" t="s">
        <v>565</v>
      </c>
      <c r="D207" s="238" t="s">
        <v>567</v>
      </c>
      <c r="E207" s="250" t="s">
        <v>192</v>
      </c>
      <c r="F207" s="244">
        <v>213</v>
      </c>
      <c r="G207" s="244">
        <v>203</v>
      </c>
      <c r="H207" s="244">
        <v>158</v>
      </c>
      <c r="I207" s="238">
        <v>62</v>
      </c>
      <c r="J207" s="238">
        <v>121</v>
      </c>
      <c r="K207" s="241">
        <v>1.1850000000000001</v>
      </c>
      <c r="L207" s="242" t="s">
        <v>843</v>
      </c>
      <c r="M207" s="245">
        <v>1655.83</v>
      </c>
      <c r="N207" s="251" t="s">
        <v>193</v>
      </c>
      <c r="O207" s="232" t="s">
        <v>290</v>
      </c>
      <c r="P207" s="233"/>
      <c r="Q207" s="252" t="s">
        <v>659</v>
      </c>
    </row>
    <row r="208" spans="1:17" s="278" customFormat="1">
      <c r="A208" s="238">
        <v>1</v>
      </c>
      <c r="B208" s="238" t="s">
        <v>883</v>
      </c>
      <c r="C208" s="238" t="s">
        <v>894</v>
      </c>
      <c r="D208" s="238" t="s">
        <v>883</v>
      </c>
      <c r="E208" s="250" t="s">
        <v>192</v>
      </c>
      <c r="F208" s="244">
        <v>260</v>
      </c>
      <c r="G208" s="244">
        <v>235</v>
      </c>
      <c r="H208" s="244">
        <v>162</v>
      </c>
      <c r="I208" s="238">
        <v>70</v>
      </c>
      <c r="J208" s="238">
        <v>124</v>
      </c>
      <c r="K208" s="241">
        <v>1.407</v>
      </c>
      <c r="L208" s="242" t="s">
        <v>843</v>
      </c>
      <c r="M208" s="245">
        <v>2049.3000000000002</v>
      </c>
      <c r="N208" s="251" t="s">
        <v>193</v>
      </c>
      <c r="O208" s="232" t="s">
        <v>200</v>
      </c>
      <c r="P208" s="233"/>
      <c r="Q208" s="252" t="s">
        <v>658</v>
      </c>
    </row>
    <row r="209" spans="1:17" s="278" customFormat="1">
      <c r="A209" s="238">
        <v>2</v>
      </c>
      <c r="B209" s="238" t="s">
        <v>884</v>
      </c>
      <c r="C209" s="238" t="s">
        <v>891</v>
      </c>
      <c r="D209" s="238" t="s">
        <v>884</v>
      </c>
      <c r="E209" s="250" t="s">
        <v>192</v>
      </c>
      <c r="F209" s="244">
        <v>265</v>
      </c>
      <c r="G209" s="244">
        <v>240</v>
      </c>
      <c r="H209" s="244">
        <v>162</v>
      </c>
      <c r="I209" s="238">
        <v>70</v>
      </c>
      <c r="J209" s="238">
        <v>124</v>
      </c>
      <c r="K209" s="241">
        <v>1.407</v>
      </c>
      <c r="L209" s="242" t="s">
        <v>843</v>
      </c>
      <c r="M209" s="245">
        <v>2375.44</v>
      </c>
      <c r="N209" s="251" t="s">
        <v>193</v>
      </c>
      <c r="O209" s="232" t="s">
        <v>200</v>
      </c>
      <c r="P209" s="233"/>
      <c r="Q209" s="252" t="s">
        <v>658</v>
      </c>
    </row>
    <row r="210" spans="1:17" s="278" customFormat="1">
      <c r="A210" s="238">
        <v>3</v>
      </c>
      <c r="B210" s="238" t="s">
        <v>885</v>
      </c>
      <c r="C210" s="238" t="s">
        <v>889</v>
      </c>
      <c r="D210" s="238" t="s">
        <v>885</v>
      </c>
      <c r="E210" s="250" t="s">
        <v>192</v>
      </c>
      <c r="F210" s="244">
        <v>265</v>
      </c>
      <c r="G210" s="244">
        <v>240</v>
      </c>
      <c r="H210" s="244">
        <v>162</v>
      </c>
      <c r="I210" s="238">
        <v>70</v>
      </c>
      <c r="J210" s="238">
        <v>124</v>
      </c>
      <c r="K210" s="241">
        <v>1.407</v>
      </c>
      <c r="L210" s="242" t="s">
        <v>843</v>
      </c>
      <c r="M210" s="245">
        <v>2210.5700000000002</v>
      </c>
      <c r="N210" s="251" t="s">
        <v>193</v>
      </c>
      <c r="O210" s="232" t="s">
        <v>200</v>
      </c>
      <c r="P210" s="233"/>
      <c r="Q210" s="252" t="s">
        <v>658</v>
      </c>
    </row>
    <row r="211" spans="1:17">
      <c r="A211" s="238"/>
      <c r="B211" s="238" t="s">
        <v>886</v>
      </c>
      <c r="C211" s="238" t="s">
        <v>890</v>
      </c>
      <c r="D211" s="238" t="s">
        <v>886</v>
      </c>
      <c r="E211" s="250" t="s">
        <v>192</v>
      </c>
      <c r="F211" s="244">
        <v>265</v>
      </c>
      <c r="G211" s="244">
        <v>240</v>
      </c>
      <c r="H211" s="244">
        <v>162</v>
      </c>
      <c r="I211" s="238">
        <v>70</v>
      </c>
      <c r="J211" s="238">
        <v>124</v>
      </c>
      <c r="K211" s="241">
        <v>1.407</v>
      </c>
      <c r="L211" s="242" t="s">
        <v>843</v>
      </c>
      <c r="M211" s="245">
        <v>2608.91</v>
      </c>
      <c r="N211" s="251" t="s">
        <v>193</v>
      </c>
      <c r="O211" s="232" t="s">
        <v>200</v>
      </c>
      <c r="P211" s="233"/>
      <c r="Q211" s="252" t="s">
        <v>658</v>
      </c>
    </row>
    <row r="212" spans="1:17">
      <c r="A212" s="238"/>
      <c r="B212" s="238" t="s">
        <v>887</v>
      </c>
      <c r="C212" s="238" t="s">
        <v>892</v>
      </c>
      <c r="D212" s="238" t="s">
        <v>887</v>
      </c>
      <c r="E212" s="250" t="s">
        <v>192</v>
      </c>
      <c r="F212" s="244">
        <v>260</v>
      </c>
      <c r="G212" s="244">
        <v>235</v>
      </c>
      <c r="H212" s="244">
        <v>162</v>
      </c>
      <c r="I212" s="238">
        <v>70</v>
      </c>
      <c r="J212" s="238">
        <v>124</v>
      </c>
      <c r="K212" s="241">
        <v>1.407</v>
      </c>
      <c r="L212" s="242" t="s">
        <v>843</v>
      </c>
      <c r="M212" s="245">
        <v>1884.72</v>
      </c>
      <c r="N212" s="251" t="s">
        <v>193</v>
      </c>
      <c r="O212" s="232" t="s">
        <v>200</v>
      </c>
      <c r="P212" s="233"/>
      <c r="Q212" s="252" t="s">
        <v>658</v>
      </c>
    </row>
    <row r="213" spans="1:17">
      <c r="A213" s="238"/>
      <c r="B213" s="238" t="s">
        <v>888</v>
      </c>
      <c r="C213" s="238" t="s">
        <v>893</v>
      </c>
      <c r="D213" s="238" t="s">
        <v>888</v>
      </c>
      <c r="E213" s="250" t="s">
        <v>192</v>
      </c>
      <c r="F213" s="244">
        <v>260</v>
      </c>
      <c r="G213" s="244">
        <v>235</v>
      </c>
      <c r="H213" s="244">
        <v>162</v>
      </c>
      <c r="I213" s="238">
        <v>70</v>
      </c>
      <c r="J213" s="238">
        <v>124</v>
      </c>
      <c r="K213" s="241">
        <v>1.407</v>
      </c>
      <c r="L213" s="242" t="s">
        <v>843</v>
      </c>
      <c r="M213" s="245">
        <v>2283.0300000000002</v>
      </c>
      <c r="N213" s="251" t="s">
        <v>193</v>
      </c>
      <c r="O213" s="232" t="s">
        <v>200</v>
      </c>
      <c r="P213" s="233"/>
      <c r="Q213" s="252" t="s">
        <v>658</v>
      </c>
    </row>
    <row r="214" spans="1:17">
      <c r="A214" s="238"/>
      <c r="B214" s="238"/>
      <c r="C214" s="238"/>
      <c r="D214" s="238"/>
      <c r="E214" s="250" t="s">
        <v>192</v>
      </c>
      <c r="F214" s="244"/>
      <c r="G214" s="244"/>
      <c r="H214" s="244"/>
      <c r="I214" s="238"/>
      <c r="J214" s="238"/>
      <c r="K214" s="241"/>
      <c r="L214" s="242"/>
      <c r="M214" s="263"/>
      <c r="N214" s="251" t="s">
        <v>193</v>
      </c>
      <c r="O214" s="232"/>
      <c r="P214" s="233"/>
      <c r="Q214" s="252"/>
    </row>
    <row r="215" spans="1:17">
      <c r="A215" s="238"/>
      <c r="B215" s="238"/>
      <c r="C215" s="238"/>
      <c r="D215" s="238"/>
      <c r="E215" s="250" t="s">
        <v>192</v>
      </c>
      <c r="F215" s="244"/>
      <c r="G215" s="244"/>
      <c r="H215" s="244"/>
      <c r="I215" s="238"/>
      <c r="J215" s="238"/>
      <c r="K215" s="241"/>
      <c r="L215" s="242"/>
      <c r="M215" s="263"/>
      <c r="N215" s="251" t="s">
        <v>193</v>
      </c>
      <c r="O215" s="232"/>
      <c r="P215" s="233"/>
      <c r="Q215" s="252"/>
    </row>
    <row r="216" spans="1:17" s="283" customFormat="1">
      <c r="A216" s="238"/>
      <c r="B216" s="238"/>
      <c r="C216" s="238"/>
      <c r="D216" s="238"/>
      <c r="E216" s="250" t="s">
        <v>192</v>
      </c>
      <c r="F216" s="244"/>
      <c r="G216" s="244"/>
      <c r="H216" s="244"/>
      <c r="I216" s="238"/>
      <c r="J216" s="238"/>
      <c r="K216" s="241"/>
      <c r="L216" s="242"/>
      <c r="M216" s="245"/>
      <c r="N216" s="251" t="s">
        <v>193</v>
      </c>
      <c r="O216" s="232"/>
      <c r="P216" s="233"/>
      <c r="Q216" s="252"/>
    </row>
    <row r="217" spans="1:17" s="283" customFormat="1">
      <c r="A217" s="238">
        <v>1</v>
      </c>
      <c r="B217" s="238" t="s">
        <v>358</v>
      </c>
      <c r="C217" s="238" t="s">
        <v>357</v>
      </c>
      <c r="D217" s="238" t="s">
        <v>358</v>
      </c>
      <c r="E217" s="250" t="s">
        <v>192</v>
      </c>
      <c r="F217" s="244">
        <v>305</v>
      </c>
      <c r="G217" s="244">
        <v>269</v>
      </c>
      <c r="H217" s="244">
        <v>169</v>
      </c>
      <c r="I217" s="238">
        <v>55</v>
      </c>
      <c r="J217" s="238">
        <v>165</v>
      </c>
      <c r="K217" s="241">
        <v>1.534</v>
      </c>
      <c r="L217" s="242" t="s">
        <v>844</v>
      </c>
      <c r="M217" s="245">
        <v>3674.36</v>
      </c>
      <c r="N217" s="251" t="s">
        <v>193</v>
      </c>
      <c r="O217" s="232" t="s">
        <v>200</v>
      </c>
      <c r="P217" s="233"/>
      <c r="Q217" s="252" t="s">
        <v>658</v>
      </c>
    </row>
    <row r="218" spans="1:17" s="283" customFormat="1">
      <c r="A218" s="238">
        <v>2</v>
      </c>
      <c r="B218" s="238" t="s">
        <v>360</v>
      </c>
      <c r="C218" s="238" t="s">
        <v>359</v>
      </c>
      <c r="D218" s="238" t="s">
        <v>360</v>
      </c>
      <c r="E218" s="250" t="s">
        <v>192</v>
      </c>
      <c r="F218" s="244">
        <v>297</v>
      </c>
      <c r="G218" s="244">
        <v>262</v>
      </c>
      <c r="H218" s="244">
        <v>169</v>
      </c>
      <c r="I218" s="238">
        <v>55</v>
      </c>
      <c r="J218" s="238">
        <v>165</v>
      </c>
      <c r="K218" s="241">
        <v>1.534</v>
      </c>
      <c r="L218" s="242" t="s">
        <v>844</v>
      </c>
      <c r="M218" s="245">
        <v>3607.72</v>
      </c>
      <c r="N218" s="251" t="s">
        <v>193</v>
      </c>
      <c r="O218" s="232" t="s">
        <v>200</v>
      </c>
      <c r="P218" s="233"/>
      <c r="Q218" s="252" t="s">
        <v>659</v>
      </c>
    </row>
    <row r="219" spans="1:17" s="283" customFormat="1">
      <c r="A219" s="238">
        <v>3</v>
      </c>
      <c r="B219" s="238" t="s">
        <v>365</v>
      </c>
      <c r="C219" s="238" t="s">
        <v>361</v>
      </c>
      <c r="D219" s="238" t="s">
        <v>365</v>
      </c>
      <c r="E219" s="250" t="s">
        <v>192</v>
      </c>
      <c r="F219" s="244">
        <v>305</v>
      </c>
      <c r="G219" s="244">
        <v>269</v>
      </c>
      <c r="H219" s="244">
        <v>169</v>
      </c>
      <c r="I219" s="238">
        <v>55</v>
      </c>
      <c r="J219" s="238">
        <v>165</v>
      </c>
      <c r="K219" s="241">
        <v>1.534</v>
      </c>
      <c r="L219" s="242" t="s">
        <v>844</v>
      </c>
      <c r="M219" s="245">
        <v>3675.11</v>
      </c>
      <c r="N219" s="251" t="s">
        <v>193</v>
      </c>
      <c r="O219" s="232" t="s">
        <v>200</v>
      </c>
      <c r="P219" s="233"/>
      <c r="Q219" s="252" t="s">
        <v>658</v>
      </c>
    </row>
    <row r="220" spans="1:17" s="283" customFormat="1">
      <c r="A220" s="238">
        <v>4</v>
      </c>
      <c r="B220" s="238" t="s">
        <v>367</v>
      </c>
      <c r="C220" s="238" t="s">
        <v>366</v>
      </c>
      <c r="D220" s="238" t="s">
        <v>367</v>
      </c>
      <c r="E220" s="250" t="s">
        <v>192</v>
      </c>
      <c r="F220" s="244">
        <v>298</v>
      </c>
      <c r="G220" s="244">
        <v>262</v>
      </c>
      <c r="H220" s="244">
        <v>169</v>
      </c>
      <c r="I220" s="238">
        <v>55</v>
      </c>
      <c r="J220" s="238">
        <v>165</v>
      </c>
      <c r="K220" s="241">
        <v>1.534</v>
      </c>
      <c r="L220" s="242" t="s">
        <v>844</v>
      </c>
      <c r="M220" s="245">
        <v>3638.5</v>
      </c>
      <c r="N220" s="251" t="s">
        <v>193</v>
      </c>
      <c r="O220" s="232" t="s">
        <v>200</v>
      </c>
      <c r="P220" s="233"/>
      <c r="Q220" s="252" t="s">
        <v>659</v>
      </c>
    </row>
    <row r="221" spans="1:17" s="283" customFormat="1">
      <c r="A221" s="238">
        <v>5</v>
      </c>
      <c r="B221" s="238" t="s">
        <v>540</v>
      </c>
      <c r="C221" s="238" t="s">
        <v>539</v>
      </c>
      <c r="D221" s="238" t="s">
        <v>540</v>
      </c>
      <c r="E221" s="250" t="s">
        <v>192</v>
      </c>
      <c r="F221" s="244">
        <v>305</v>
      </c>
      <c r="G221" s="244">
        <v>269</v>
      </c>
      <c r="H221" s="244">
        <v>169</v>
      </c>
      <c r="I221" s="238">
        <v>55</v>
      </c>
      <c r="J221" s="238">
        <v>165</v>
      </c>
      <c r="K221" s="241">
        <v>1.534</v>
      </c>
      <c r="L221" s="242" t="s">
        <v>844</v>
      </c>
      <c r="M221" s="245">
        <v>4028.1</v>
      </c>
      <c r="N221" s="251" t="s">
        <v>193</v>
      </c>
      <c r="O221" s="232" t="s">
        <v>200</v>
      </c>
      <c r="P221" s="233"/>
      <c r="Q221" s="252" t="s">
        <v>658</v>
      </c>
    </row>
    <row r="222" spans="1:17" s="283" customFormat="1">
      <c r="A222" s="238">
        <v>6</v>
      </c>
      <c r="B222" s="238" t="s">
        <v>522</v>
      </c>
      <c r="C222" s="238" t="s">
        <v>521</v>
      </c>
      <c r="D222" s="238" t="s">
        <v>522</v>
      </c>
      <c r="E222" s="250" t="s">
        <v>192</v>
      </c>
      <c r="F222" s="244">
        <v>305</v>
      </c>
      <c r="G222" s="244">
        <v>269</v>
      </c>
      <c r="H222" s="244">
        <v>169</v>
      </c>
      <c r="I222" s="238">
        <v>55</v>
      </c>
      <c r="J222" s="238">
        <v>165</v>
      </c>
      <c r="K222" s="241">
        <v>1.534</v>
      </c>
      <c r="L222" s="242" t="s">
        <v>844</v>
      </c>
      <c r="M222" s="245">
        <v>3987.83</v>
      </c>
      <c r="N222" s="251" t="s">
        <v>193</v>
      </c>
      <c r="O222" s="232" t="s">
        <v>200</v>
      </c>
      <c r="P222" s="233"/>
      <c r="Q222" s="252" t="s">
        <v>659</v>
      </c>
    </row>
    <row r="223" spans="1:17" s="283" customFormat="1">
      <c r="A223" s="238">
        <v>7</v>
      </c>
      <c r="B223" s="238" t="s">
        <v>41</v>
      </c>
      <c r="C223" s="238" t="s">
        <v>40</v>
      </c>
      <c r="D223" s="238" t="s">
        <v>41</v>
      </c>
      <c r="E223" s="250" t="s">
        <v>192</v>
      </c>
      <c r="F223" s="244">
        <v>305</v>
      </c>
      <c r="G223" s="244">
        <v>269</v>
      </c>
      <c r="H223" s="244">
        <v>169</v>
      </c>
      <c r="I223" s="238">
        <v>55</v>
      </c>
      <c r="J223" s="238">
        <v>165</v>
      </c>
      <c r="K223" s="241">
        <v>1.534</v>
      </c>
      <c r="L223" s="242" t="s">
        <v>844</v>
      </c>
      <c r="M223" s="245">
        <v>4028.02</v>
      </c>
      <c r="N223" s="251" t="s">
        <v>193</v>
      </c>
      <c r="O223" s="232" t="s">
        <v>200</v>
      </c>
      <c r="P223" s="233"/>
      <c r="Q223" s="252" t="s">
        <v>658</v>
      </c>
    </row>
    <row r="224" spans="1:17" s="283" customFormat="1">
      <c r="A224" s="238">
        <v>8</v>
      </c>
      <c r="B224" s="238" t="s">
        <v>846</v>
      </c>
      <c r="C224" s="238" t="s">
        <v>850</v>
      </c>
      <c r="D224" s="238" t="s">
        <v>846</v>
      </c>
      <c r="E224" s="250" t="s">
        <v>192</v>
      </c>
      <c r="F224" s="244">
        <v>311</v>
      </c>
      <c r="G224" s="244">
        <v>275</v>
      </c>
      <c r="H224" s="244">
        <v>169</v>
      </c>
      <c r="I224" s="238">
        <v>55</v>
      </c>
      <c r="J224" s="238">
        <v>165</v>
      </c>
      <c r="K224" s="241">
        <v>1.534</v>
      </c>
      <c r="L224" s="242" t="s">
        <v>844</v>
      </c>
      <c r="M224" s="245">
        <v>5304.71</v>
      </c>
      <c r="N224" s="251" t="s">
        <v>193</v>
      </c>
      <c r="O224" s="232" t="s">
        <v>200</v>
      </c>
      <c r="P224" s="233"/>
      <c r="Q224" s="252" t="s">
        <v>658</v>
      </c>
    </row>
    <row r="225" spans="1:17" s="283" customFormat="1">
      <c r="A225" s="238">
        <v>9</v>
      </c>
      <c r="B225" s="238" t="s">
        <v>808</v>
      </c>
      <c r="C225" s="238" t="s">
        <v>807</v>
      </c>
      <c r="D225" s="238" t="s">
        <v>808</v>
      </c>
      <c r="E225" s="250" t="s">
        <v>192</v>
      </c>
      <c r="F225" s="244">
        <v>311</v>
      </c>
      <c r="G225" s="244">
        <v>275</v>
      </c>
      <c r="H225" s="244">
        <v>169</v>
      </c>
      <c r="I225" s="238">
        <v>55</v>
      </c>
      <c r="J225" s="238">
        <v>165</v>
      </c>
      <c r="K225" s="241">
        <v>1.534</v>
      </c>
      <c r="L225" s="242" t="s">
        <v>844</v>
      </c>
      <c r="M225" s="245">
        <v>5376.68</v>
      </c>
      <c r="N225" s="251" t="s">
        <v>193</v>
      </c>
      <c r="O225" s="232" t="s">
        <v>200</v>
      </c>
      <c r="P225" s="233"/>
      <c r="Q225" s="252" t="s">
        <v>658</v>
      </c>
    </row>
    <row r="226" spans="1:17" s="283" customFormat="1">
      <c r="A226" s="238">
        <v>10</v>
      </c>
      <c r="B226" s="238" t="s">
        <v>375</v>
      </c>
      <c r="C226" s="238" t="s">
        <v>374</v>
      </c>
      <c r="D226" s="238" t="s">
        <v>375</v>
      </c>
      <c r="E226" s="250" t="s">
        <v>192</v>
      </c>
      <c r="F226" s="244">
        <v>305</v>
      </c>
      <c r="G226" s="244">
        <v>269</v>
      </c>
      <c r="H226" s="244">
        <v>169</v>
      </c>
      <c r="I226" s="238">
        <v>55</v>
      </c>
      <c r="J226" s="238">
        <v>165</v>
      </c>
      <c r="K226" s="241">
        <v>1.534</v>
      </c>
      <c r="L226" s="242" t="s">
        <v>844</v>
      </c>
      <c r="M226" s="245">
        <v>4808.7</v>
      </c>
      <c r="N226" s="251" t="s">
        <v>193</v>
      </c>
      <c r="O226" s="232" t="s">
        <v>200</v>
      </c>
      <c r="P226" s="233"/>
      <c r="Q226" s="252" t="s">
        <v>658</v>
      </c>
    </row>
    <row r="227" spans="1:17" s="283" customFormat="1">
      <c r="A227" s="238">
        <v>11</v>
      </c>
      <c r="B227" s="238" t="s">
        <v>377</v>
      </c>
      <c r="C227" s="238" t="s">
        <v>376</v>
      </c>
      <c r="D227" s="238" t="s">
        <v>377</v>
      </c>
      <c r="E227" s="250" t="s">
        <v>192</v>
      </c>
      <c r="F227" s="244">
        <v>297</v>
      </c>
      <c r="G227" s="244">
        <v>262</v>
      </c>
      <c r="H227" s="244">
        <v>169</v>
      </c>
      <c r="I227" s="238">
        <v>55</v>
      </c>
      <c r="J227" s="238">
        <v>165</v>
      </c>
      <c r="K227" s="241">
        <v>1.534</v>
      </c>
      <c r="L227" s="242" t="s">
        <v>844</v>
      </c>
      <c r="M227" s="245">
        <v>4622.43</v>
      </c>
      <c r="N227" s="251" t="s">
        <v>193</v>
      </c>
      <c r="O227" s="232" t="s">
        <v>200</v>
      </c>
      <c r="P227" s="233"/>
      <c r="Q227" s="252" t="s">
        <v>659</v>
      </c>
    </row>
    <row r="228" spans="1:17" s="283" customFormat="1">
      <c r="A228" s="238">
        <v>12</v>
      </c>
      <c r="B228" s="238" t="s">
        <v>379</v>
      </c>
      <c r="C228" s="238" t="s">
        <v>378</v>
      </c>
      <c r="D228" s="238" t="s">
        <v>379</v>
      </c>
      <c r="E228" s="250" t="s">
        <v>192</v>
      </c>
      <c r="F228" s="244">
        <v>305</v>
      </c>
      <c r="G228" s="244">
        <v>269</v>
      </c>
      <c r="H228" s="244">
        <v>169</v>
      </c>
      <c r="I228" s="238">
        <v>55</v>
      </c>
      <c r="J228" s="238">
        <v>165</v>
      </c>
      <c r="K228" s="241">
        <v>1.534</v>
      </c>
      <c r="L228" s="242" t="s">
        <v>844</v>
      </c>
      <c r="M228" s="245">
        <v>4809.47</v>
      </c>
      <c r="N228" s="251" t="s">
        <v>193</v>
      </c>
      <c r="O228" s="232" t="s">
        <v>200</v>
      </c>
      <c r="P228" s="233"/>
      <c r="Q228" s="252" t="s">
        <v>658</v>
      </c>
    </row>
    <row r="229" spans="1:17" s="283" customFormat="1">
      <c r="A229" s="238">
        <v>13</v>
      </c>
      <c r="B229" s="238" t="s">
        <v>369</v>
      </c>
      <c r="C229" s="238" t="s">
        <v>368</v>
      </c>
      <c r="D229" s="238" t="s">
        <v>369</v>
      </c>
      <c r="E229" s="250" t="s">
        <v>192</v>
      </c>
      <c r="F229" s="244">
        <v>305</v>
      </c>
      <c r="G229" s="244">
        <v>269</v>
      </c>
      <c r="H229" s="244">
        <v>169</v>
      </c>
      <c r="I229" s="238">
        <v>55</v>
      </c>
      <c r="J229" s="238">
        <v>165</v>
      </c>
      <c r="K229" s="241">
        <v>1.534</v>
      </c>
      <c r="L229" s="242" t="s">
        <v>844</v>
      </c>
      <c r="M229" s="245">
        <v>4808.58</v>
      </c>
      <c r="N229" s="251" t="s">
        <v>193</v>
      </c>
      <c r="O229" s="232" t="s">
        <v>200</v>
      </c>
      <c r="P229" s="233"/>
      <c r="Q229" s="252" t="s">
        <v>658</v>
      </c>
    </row>
    <row r="230" spans="1:17" s="283" customFormat="1">
      <c r="A230" s="238">
        <v>14</v>
      </c>
      <c r="B230" s="238" t="s">
        <v>371</v>
      </c>
      <c r="C230" s="238" t="s">
        <v>370</v>
      </c>
      <c r="D230" s="238" t="s">
        <v>371</v>
      </c>
      <c r="E230" s="250" t="s">
        <v>192</v>
      </c>
      <c r="F230" s="244">
        <v>297</v>
      </c>
      <c r="G230" s="244">
        <v>262</v>
      </c>
      <c r="H230" s="244">
        <v>169</v>
      </c>
      <c r="I230" s="238">
        <v>55</v>
      </c>
      <c r="J230" s="238">
        <v>165</v>
      </c>
      <c r="K230" s="241">
        <v>1.534</v>
      </c>
      <c r="L230" s="242" t="s">
        <v>844</v>
      </c>
      <c r="M230" s="245">
        <v>4743.3100000000004</v>
      </c>
      <c r="N230" s="251" t="s">
        <v>193</v>
      </c>
      <c r="O230" s="232" t="s">
        <v>200</v>
      </c>
      <c r="P230" s="233"/>
      <c r="Q230" s="252" t="s">
        <v>659</v>
      </c>
    </row>
    <row r="231" spans="1:17" s="283" customFormat="1">
      <c r="A231" s="238">
        <v>15</v>
      </c>
      <c r="B231" s="238" t="s">
        <v>373</v>
      </c>
      <c r="C231" s="238" t="s">
        <v>372</v>
      </c>
      <c r="D231" s="238" t="s">
        <v>373</v>
      </c>
      <c r="E231" s="250" t="s">
        <v>192</v>
      </c>
      <c r="F231" s="244">
        <v>305</v>
      </c>
      <c r="G231" s="244">
        <v>269</v>
      </c>
      <c r="H231" s="244">
        <v>169</v>
      </c>
      <c r="I231" s="238">
        <v>55</v>
      </c>
      <c r="J231" s="238">
        <v>165</v>
      </c>
      <c r="K231" s="241">
        <v>1.534</v>
      </c>
      <c r="L231" s="242" t="s">
        <v>844</v>
      </c>
      <c r="M231" s="245">
        <v>4809.33</v>
      </c>
      <c r="N231" s="251" t="s">
        <v>193</v>
      </c>
      <c r="O231" s="232" t="s">
        <v>200</v>
      </c>
      <c r="P231" s="233"/>
      <c r="Q231" s="252" t="s">
        <v>658</v>
      </c>
    </row>
    <row r="232" spans="1:17" s="283" customFormat="1">
      <c r="A232" s="238">
        <v>16</v>
      </c>
      <c r="B232" s="238" t="s">
        <v>381</v>
      </c>
      <c r="C232" s="238" t="s">
        <v>380</v>
      </c>
      <c r="D232" s="238" t="s">
        <v>381</v>
      </c>
      <c r="E232" s="250" t="s">
        <v>192</v>
      </c>
      <c r="F232" s="244">
        <v>323</v>
      </c>
      <c r="G232" s="244">
        <v>285</v>
      </c>
      <c r="H232" s="244">
        <v>199</v>
      </c>
      <c r="I232" s="238">
        <v>55</v>
      </c>
      <c r="J232" s="238">
        <v>165</v>
      </c>
      <c r="K232" s="241">
        <v>1.806</v>
      </c>
      <c r="L232" s="242" t="s">
        <v>844</v>
      </c>
      <c r="M232" s="245">
        <v>5246.75</v>
      </c>
      <c r="N232" s="251" t="s">
        <v>193</v>
      </c>
      <c r="O232" s="232" t="s">
        <v>200</v>
      </c>
      <c r="P232" s="233"/>
      <c r="Q232" s="252" t="s">
        <v>658</v>
      </c>
    </row>
    <row r="233" spans="1:17" s="283" customFormat="1">
      <c r="A233" s="238">
        <v>17</v>
      </c>
      <c r="B233" s="238" t="s">
        <v>385</v>
      </c>
      <c r="C233" s="238" t="s">
        <v>384</v>
      </c>
      <c r="D233" s="238" t="s">
        <v>385</v>
      </c>
      <c r="E233" s="250" t="s">
        <v>192</v>
      </c>
      <c r="F233" s="244">
        <v>323</v>
      </c>
      <c r="G233" s="244">
        <v>285</v>
      </c>
      <c r="H233" s="244">
        <v>199</v>
      </c>
      <c r="I233" s="238">
        <v>55</v>
      </c>
      <c r="J233" s="238">
        <v>165</v>
      </c>
      <c r="K233" s="241">
        <v>1.806</v>
      </c>
      <c r="L233" s="242" t="s">
        <v>844</v>
      </c>
      <c r="M233" s="245">
        <v>5214.53</v>
      </c>
      <c r="N233" s="251" t="s">
        <v>193</v>
      </c>
      <c r="O233" s="232" t="s">
        <v>200</v>
      </c>
      <c r="P233" s="233"/>
      <c r="Q233" s="252" t="s">
        <v>658</v>
      </c>
    </row>
    <row r="234" spans="1:17" s="283" customFormat="1">
      <c r="A234" s="238">
        <v>18</v>
      </c>
      <c r="B234" s="238" t="s">
        <v>383</v>
      </c>
      <c r="C234" s="238" t="s">
        <v>382</v>
      </c>
      <c r="D234" s="238" t="s">
        <v>383</v>
      </c>
      <c r="E234" s="250" t="s">
        <v>192</v>
      </c>
      <c r="F234" s="244">
        <v>317</v>
      </c>
      <c r="G234" s="244">
        <v>279</v>
      </c>
      <c r="H234" s="244">
        <v>199</v>
      </c>
      <c r="I234" s="238">
        <v>55</v>
      </c>
      <c r="J234" s="238">
        <v>165</v>
      </c>
      <c r="K234" s="241">
        <v>1.806</v>
      </c>
      <c r="L234" s="242" t="s">
        <v>844</v>
      </c>
      <c r="M234" s="245">
        <v>5230.09</v>
      </c>
      <c r="N234" s="251" t="s">
        <v>193</v>
      </c>
      <c r="O234" s="232" t="s">
        <v>200</v>
      </c>
      <c r="P234" s="233"/>
      <c r="Q234" s="252" t="s">
        <v>658</v>
      </c>
    </row>
    <row r="235" spans="1:17" s="283" customFormat="1">
      <c r="A235" s="238">
        <v>19</v>
      </c>
      <c r="B235" s="238" t="s">
        <v>387</v>
      </c>
      <c r="C235" s="238" t="s">
        <v>386</v>
      </c>
      <c r="D235" s="238" t="s">
        <v>387</v>
      </c>
      <c r="E235" s="250" t="s">
        <v>192</v>
      </c>
      <c r="F235" s="244">
        <v>317</v>
      </c>
      <c r="G235" s="244">
        <v>279</v>
      </c>
      <c r="H235" s="244">
        <v>199</v>
      </c>
      <c r="I235" s="238">
        <v>55</v>
      </c>
      <c r="J235" s="238">
        <v>165</v>
      </c>
      <c r="K235" s="241">
        <v>1.806</v>
      </c>
      <c r="L235" s="242" t="s">
        <v>844</v>
      </c>
      <c r="M235" s="245">
        <v>5229.3900000000003</v>
      </c>
      <c r="N235" s="251" t="s">
        <v>193</v>
      </c>
      <c r="O235" s="232" t="s">
        <v>200</v>
      </c>
      <c r="P235" s="233"/>
      <c r="Q235" s="252" t="s">
        <v>658</v>
      </c>
    </row>
    <row r="236" spans="1:17" s="283" customFormat="1">
      <c r="A236" s="238">
        <v>20</v>
      </c>
      <c r="B236" s="238" t="s">
        <v>393</v>
      </c>
      <c r="C236" s="238" t="s">
        <v>392</v>
      </c>
      <c r="D236" s="238" t="s">
        <v>393</v>
      </c>
      <c r="E236" s="250" t="s">
        <v>192</v>
      </c>
      <c r="F236" s="244">
        <v>305</v>
      </c>
      <c r="G236" s="244">
        <v>269</v>
      </c>
      <c r="H236" s="244">
        <v>169</v>
      </c>
      <c r="I236" s="238">
        <v>55</v>
      </c>
      <c r="J236" s="238">
        <v>165</v>
      </c>
      <c r="K236" s="241">
        <v>1.534</v>
      </c>
      <c r="L236" s="242" t="s">
        <v>844</v>
      </c>
      <c r="M236" s="245">
        <v>3584.04</v>
      </c>
      <c r="N236" s="251" t="s">
        <v>193</v>
      </c>
      <c r="O236" s="232" t="s">
        <v>200</v>
      </c>
      <c r="Q236" s="252" t="s">
        <v>658</v>
      </c>
    </row>
    <row r="237" spans="1:17" s="283" customFormat="1">
      <c r="A237" s="238">
        <v>21</v>
      </c>
      <c r="B237" s="238" t="s">
        <v>391</v>
      </c>
      <c r="C237" s="238" t="s">
        <v>390</v>
      </c>
      <c r="D237" s="238" t="s">
        <v>391</v>
      </c>
      <c r="E237" s="250" t="s">
        <v>192</v>
      </c>
      <c r="F237" s="244">
        <v>305</v>
      </c>
      <c r="G237" s="244">
        <v>269</v>
      </c>
      <c r="H237" s="244">
        <v>169</v>
      </c>
      <c r="I237" s="238">
        <v>55</v>
      </c>
      <c r="J237" s="238">
        <v>165</v>
      </c>
      <c r="K237" s="241">
        <v>1.534</v>
      </c>
      <c r="L237" s="242" t="s">
        <v>844</v>
      </c>
      <c r="M237" s="245">
        <v>3584.04</v>
      </c>
      <c r="N237" s="251" t="s">
        <v>193</v>
      </c>
      <c r="O237" s="232" t="s">
        <v>200</v>
      </c>
      <c r="Q237" s="252" t="s">
        <v>658</v>
      </c>
    </row>
    <row r="238" spans="1:17" s="283" customFormat="1">
      <c r="A238" s="238">
        <v>22</v>
      </c>
      <c r="B238" s="238" t="s">
        <v>501</v>
      </c>
      <c r="C238" s="238" t="s">
        <v>500</v>
      </c>
      <c r="D238" s="238" t="s">
        <v>501</v>
      </c>
      <c r="E238" s="250" t="s">
        <v>192</v>
      </c>
      <c r="F238" s="244">
        <v>305</v>
      </c>
      <c r="G238" s="244">
        <v>269</v>
      </c>
      <c r="H238" s="244">
        <v>169</v>
      </c>
      <c r="I238" s="238">
        <v>55</v>
      </c>
      <c r="J238" s="238">
        <v>165</v>
      </c>
      <c r="K238" s="241">
        <v>1.534</v>
      </c>
      <c r="L238" s="242" t="s">
        <v>844</v>
      </c>
      <c r="M238" s="245">
        <v>3970.42</v>
      </c>
      <c r="N238" s="251" t="s">
        <v>193</v>
      </c>
      <c r="O238" s="232" t="s">
        <v>200</v>
      </c>
      <c r="Q238" s="252" t="s">
        <v>658</v>
      </c>
    </row>
    <row r="239" spans="1:17" s="283" customFormat="1">
      <c r="A239" s="238">
        <v>23</v>
      </c>
      <c r="B239" s="238" t="s">
        <v>499</v>
      </c>
      <c r="C239" s="238" t="s">
        <v>498</v>
      </c>
      <c r="D239" s="238" t="s">
        <v>499</v>
      </c>
      <c r="E239" s="250" t="s">
        <v>192</v>
      </c>
      <c r="F239" s="244">
        <v>305</v>
      </c>
      <c r="G239" s="244">
        <v>269</v>
      </c>
      <c r="H239" s="244">
        <v>169</v>
      </c>
      <c r="I239" s="238">
        <v>55</v>
      </c>
      <c r="J239" s="238">
        <v>165</v>
      </c>
      <c r="K239" s="241">
        <v>1.534</v>
      </c>
      <c r="L239" s="242" t="s">
        <v>844</v>
      </c>
      <c r="M239" s="245">
        <v>3970.83</v>
      </c>
      <c r="N239" s="251" t="s">
        <v>193</v>
      </c>
      <c r="O239" s="232" t="s">
        <v>200</v>
      </c>
      <c r="Q239" s="252" t="s">
        <v>658</v>
      </c>
    </row>
    <row r="240" spans="1:17" s="283" customFormat="1">
      <c r="A240" s="238">
        <v>24</v>
      </c>
      <c r="B240" s="238" t="s">
        <v>404</v>
      </c>
      <c r="C240" s="238" t="s">
        <v>403</v>
      </c>
      <c r="D240" s="238" t="s">
        <v>404</v>
      </c>
      <c r="E240" s="250" t="s">
        <v>192</v>
      </c>
      <c r="F240" s="244">
        <v>328</v>
      </c>
      <c r="G240" s="244">
        <v>292</v>
      </c>
      <c r="H240" s="244">
        <v>199</v>
      </c>
      <c r="I240" s="238">
        <v>55</v>
      </c>
      <c r="J240" s="238">
        <v>165</v>
      </c>
      <c r="K240" s="241">
        <v>1.806</v>
      </c>
      <c r="L240" s="242" t="s">
        <v>844</v>
      </c>
      <c r="M240" s="245">
        <v>3765.3</v>
      </c>
      <c r="N240" s="251" t="s">
        <v>193</v>
      </c>
      <c r="O240" s="232" t="s">
        <v>200</v>
      </c>
      <c r="Q240" s="252" t="s">
        <v>658</v>
      </c>
    </row>
    <row r="241" spans="1:17" s="283" customFormat="1">
      <c r="A241" s="238">
        <v>25</v>
      </c>
      <c r="B241" s="238" t="s">
        <v>402</v>
      </c>
      <c r="C241" s="238" t="s">
        <v>401</v>
      </c>
      <c r="D241" s="238" t="s">
        <v>402</v>
      </c>
      <c r="E241" s="250" t="s">
        <v>192</v>
      </c>
      <c r="F241" s="244">
        <v>328</v>
      </c>
      <c r="G241" s="244">
        <v>292</v>
      </c>
      <c r="H241" s="244">
        <v>199</v>
      </c>
      <c r="I241" s="238">
        <v>55</v>
      </c>
      <c r="J241" s="238">
        <v>165</v>
      </c>
      <c r="K241" s="241">
        <v>1.806</v>
      </c>
      <c r="L241" s="242" t="s">
        <v>844</v>
      </c>
      <c r="M241" s="245">
        <v>3765.4</v>
      </c>
      <c r="N241" s="251" t="s">
        <v>193</v>
      </c>
      <c r="O241" s="232" t="s">
        <v>200</v>
      </c>
      <c r="P241" s="233"/>
      <c r="Q241" s="252" t="s">
        <v>658</v>
      </c>
    </row>
    <row r="242" spans="1:17" s="283" customFormat="1">
      <c r="A242" s="238">
        <v>26</v>
      </c>
      <c r="B242" s="238" t="s">
        <v>505</v>
      </c>
      <c r="C242" s="238" t="s">
        <v>504</v>
      </c>
      <c r="D242" s="238" t="s">
        <v>505</v>
      </c>
      <c r="E242" s="250" t="s">
        <v>192</v>
      </c>
      <c r="F242" s="244">
        <v>328</v>
      </c>
      <c r="G242" s="244">
        <v>292</v>
      </c>
      <c r="H242" s="244">
        <v>199</v>
      </c>
      <c r="I242" s="238">
        <v>55</v>
      </c>
      <c r="J242" s="238">
        <v>165</v>
      </c>
      <c r="K242" s="241">
        <v>1.806</v>
      </c>
      <c r="L242" s="242" t="s">
        <v>844</v>
      </c>
      <c r="M242" s="245">
        <v>4176.8500000000004</v>
      </c>
      <c r="N242" s="251" t="s">
        <v>193</v>
      </c>
      <c r="O242" s="232" t="s">
        <v>200</v>
      </c>
      <c r="Q242" s="252" t="s">
        <v>658</v>
      </c>
    </row>
    <row r="243" spans="1:17" s="283" customFormat="1">
      <c r="A243" s="238">
        <v>27</v>
      </c>
      <c r="B243" s="238" t="s">
        <v>503</v>
      </c>
      <c r="C243" s="238" t="s">
        <v>502</v>
      </c>
      <c r="D243" s="238" t="s">
        <v>503</v>
      </c>
      <c r="E243" s="250" t="s">
        <v>192</v>
      </c>
      <c r="F243" s="244">
        <v>328</v>
      </c>
      <c r="G243" s="244">
        <v>292</v>
      </c>
      <c r="H243" s="244">
        <v>199</v>
      </c>
      <c r="I243" s="238">
        <v>55</v>
      </c>
      <c r="J243" s="238">
        <v>165</v>
      </c>
      <c r="K243" s="241">
        <v>1.806</v>
      </c>
      <c r="L243" s="242" t="s">
        <v>844</v>
      </c>
      <c r="M243" s="245">
        <v>4176.8500000000004</v>
      </c>
      <c r="N243" s="251" t="s">
        <v>193</v>
      </c>
      <c r="O243" s="232" t="s">
        <v>200</v>
      </c>
      <c r="Q243" s="252" t="s">
        <v>658</v>
      </c>
    </row>
    <row r="244" spans="1:17" s="283" customFormat="1">
      <c r="A244" s="238">
        <v>28</v>
      </c>
      <c r="B244" s="238" t="s">
        <v>562</v>
      </c>
      <c r="C244" s="238" t="s">
        <v>350</v>
      </c>
      <c r="D244" s="238" t="s">
        <v>562</v>
      </c>
      <c r="E244" s="250" t="s">
        <v>192</v>
      </c>
      <c r="F244" s="244">
        <v>338</v>
      </c>
      <c r="G244" s="244">
        <v>297</v>
      </c>
      <c r="H244" s="244">
        <v>199</v>
      </c>
      <c r="I244" s="238">
        <v>55</v>
      </c>
      <c r="J244" s="238">
        <v>165</v>
      </c>
      <c r="K244" s="241">
        <v>1.806</v>
      </c>
      <c r="L244" s="242" t="s">
        <v>844</v>
      </c>
      <c r="M244" s="245">
        <v>4933.43</v>
      </c>
      <c r="N244" s="251" t="s">
        <v>193</v>
      </c>
      <c r="O244" s="232" t="s">
        <v>200</v>
      </c>
      <c r="P244" s="233"/>
      <c r="Q244" s="252" t="s">
        <v>659</v>
      </c>
    </row>
    <row r="245" spans="1:17" s="283" customFormat="1">
      <c r="A245" s="238">
        <v>29</v>
      </c>
      <c r="B245" s="238" t="s">
        <v>410</v>
      </c>
      <c r="C245" s="238" t="s">
        <v>409</v>
      </c>
      <c r="D245" s="238" t="s">
        <v>410</v>
      </c>
      <c r="E245" s="250" t="s">
        <v>192</v>
      </c>
      <c r="F245" s="244">
        <v>338</v>
      </c>
      <c r="G245" s="244">
        <v>297</v>
      </c>
      <c r="H245" s="244">
        <v>199</v>
      </c>
      <c r="I245" s="238">
        <v>55</v>
      </c>
      <c r="J245" s="238">
        <v>165</v>
      </c>
      <c r="K245" s="241">
        <v>1.806</v>
      </c>
      <c r="L245" s="242" t="s">
        <v>844</v>
      </c>
      <c r="M245" s="245">
        <v>5653.13</v>
      </c>
      <c r="N245" s="251" t="s">
        <v>193</v>
      </c>
      <c r="O245" s="232" t="s">
        <v>200</v>
      </c>
      <c r="P245" s="233"/>
      <c r="Q245" s="252" t="s">
        <v>658</v>
      </c>
    </row>
    <row r="246" spans="1:17" s="283" customFormat="1">
      <c r="A246" s="238">
        <v>30</v>
      </c>
      <c r="B246" s="238" t="s">
        <v>414</v>
      </c>
      <c r="C246" s="238" t="s">
        <v>412</v>
      </c>
      <c r="D246" s="238" t="s">
        <v>414</v>
      </c>
      <c r="E246" s="250" t="s">
        <v>192</v>
      </c>
      <c r="F246" s="244">
        <v>338</v>
      </c>
      <c r="G246" s="244">
        <v>297</v>
      </c>
      <c r="H246" s="244">
        <v>199</v>
      </c>
      <c r="I246" s="238">
        <v>55</v>
      </c>
      <c r="J246" s="238">
        <v>165</v>
      </c>
      <c r="K246" s="241">
        <v>1.806</v>
      </c>
      <c r="L246" s="242" t="s">
        <v>844</v>
      </c>
      <c r="M246" s="245">
        <v>5585.35</v>
      </c>
      <c r="N246" s="251" t="s">
        <v>193</v>
      </c>
      <c r="O246" s="232" t="s">
        <v>200</v>
      </c>
      <c r="P246" s="233"/>
      <c r="Q246" s="252" t="s">
        <v>658</v>
      </c>
    </row>
    <row r="247" spans="1:17" s="283" customFormat="1">
      <c r="A247" s="238">
        <v>31</v>
      </c>
      <c r="B247" s="238" t="s">
        <v>413</v>
      </c>
      <c r="C247" s="238" t="s">
        <v>411</v>
      </c>
      <c r="D247" s="238" t="s">
        <v>413</v>
      </c>
      <c r="E247" s="250" t="s">
        <v>192</v>
      </c>
      <c r="F247" s="244">
        <v>345</v>
      </c>
      <c r="G247" s="244">
        <v>304</v>
      </c>
      <c r="H247" s="244">
        <v>199</v>
      </c>
      <c r="I247" s="238">
        <v>55</v>
      </c>
      <c r="J247" s="238">
        <v>165</v>
      </c>
      <c r="K247" s="241">
        <v>1.806</v>
      </c>
      <c r="L247" s="242" t="s">
        <v>844</v>
      </c>
      <c r="M247" s="245">
        <v>5477.59</v>
      </c>
      <c r="N247" s="251" t="s">
        <v>193</v>
      </c>
      <c r="O247" s="232" t="s">
        <v>200</v>
      </c>
      <c r="P247" s="233"/>
      <c r="Q247" s="252" t="s">
        <v>658</v>
      </c>
    </row>
    <row r="248" spans="1:17" s="283" customFormat="1">
      <c r="A248" s="238">
        <v>32</v>
      </c>
      <c r="B248" s="238" t="s">
        <v>406</v>
      </c>
      <c r="C248" s="238" t="s">
        <v>405</v>
      </c>
      <c r="D248" s="238" t="s">
        <v>406</v>
      </c>
      <c r="E248" s="250" t="s">
        <v>192</v>
      </c>
      <c r="F248" s="244">
        <v>345</v>
      </c>
      <c r="G248" s="244">
        <v>304</v>
      </c>
      <c r="H248" s="244">
        <v>199</v>
      </c>
      <c r="I248" s="238">
        <v>55</v>
      </c>
      <c r="J248" s="238">
        <v>165</v>
      </c>
      <c r="K248" s="241">
        <v>1.806</v>
      </c>
      <c r="L248" s="242" t="s">
        <v>844</v>
      </c>
      <c r="M248" s="245">
        <v>5479.94</v>
      </c>
      <c r="N248" s="251" t="s">
        <v>193</v>
      </c>
      <c r="O248" s="232" t="s">
        <v>200</v>
      </c>
      <c r="Q248" s="252" t="s">
        <v>658</v>
      </c>
    </row>
    <row r="249" spans="1:17" s="283" customFormat="1">
      <c r="A249" s="238">
        <v>33</v>
      </c>
      <c r="B249" s="238" t="s">
        <v>416</v>
      </c>
      <c r="C249" s="238" t="s">
        <v>415</v>
      </c>
      <c r="D249" s="238" t="s">
        <v>416</v>
      </c>
      <c r="E249" s="250" t="s">
        <v>192</v>
      </c>
      <c r="F249" s="244">
        <v>345</v>
      </c>
      <c r="G249" s="244">
        <v>304</v>
      </c>
      <c r="H249" s="244">
        <v>199</v>
      </c>
      <c r="I249" s="238">
        <v>55</v>
      </c>
      <c r="J249" s="238">
        <v>165</v>
      </c>
      <c r="K249" s="241">
        <v>1.806</v>
      </c>
      <c r="L249" s="242" t="s">
        <v>844</v>
      </c>
      <c r="M249" s="245">
        <v>5477.72</v>
      </c>
      <c r="N249" s="251" t="s">
        <v>193</v>
      </c>
      <c r="O249" s="232" t="s">
        <v>200</v>
      </c>
      <c r="Q249" s="252" t="s">
        <v>658</v>
      </c>
    </row>
    <row r="250" spans="1:17" s="283" customFormat="1">
      <c r="A250" s="238">
        <v>34</v>
      </c>
      <c r="B250" s="238" t="s">
        <v>418</v>
      </c>
      <c r="C250" s="238" t="s">
        <v>417</v>
      </c>
      <c r="D250" s="238" t="s">
        <v>418</v>
      </c>
      <c r="E250" s="250" t="s">
        <v>192</v>
      </c>
      <c r="F250" s="244">
        <v>345</v>
      </c>
      <c r="G250" s="244">
        <v>304</v>
      </c>
      <c r="H250" s="244">
        <v>199</v>
      </c>
      <c r="I250" s="238">
        <v>55</v>
      </c>
      <c r="J250" s="238">
        <v>165</v>
      </c>
      <c r="K250" s="241">
        <v>1.806</v>
      </c>
      <c r="L250" s="242" t="s">
        <v>844</v>
      </c>
      <c r="M250" s="245">
        <v>5474.79</v>
      </c>
      <c r="N250" s="251" t="s">
        <v>193</v>
      </c>
      <c r="O250" s="232" t="s">
        <v>200</v>
      </c>
      <c r="Q250" s="252" t="s">
        <v>658</v>
      </c>
    </row>
    <row r="251" spans="1:17" s="283" customFormat="1">
      <c r="A251" s="238">
        <v>35</v>
      </c>
      <c r="B251" s="238" t="s">
        <v>549</v>
      </c>
      <c r="C251" s="238" t="s">
        <v>685</v>
      </c>
      <c r="D251" s="238" t="s">
        <v>549</v>
      </c>
      <c r="E251" s="250" t="s">
        <v>192</v>
      </c>
      <c r="F251" s="244">
        <v>344</v>
      </c>
      <c r="G251" s="244">
        <v>303</v>
      </c>
      <c r="H251" s="244">
        <v>199</v>
      </c>
      <c r="I251" s="238">
        <v>55</v>
      </c>
      <c r="J251" s="238">
        <v>165</v>
      </c>
      <c r="K251" s="241">
        <v>1.806</v>
      </c>
      <c r="L251" s="242" t="s">
        <v>844</v>
      </c>
      <c r="M251" s="245">
        <v>4842.37</v>
      </c>
      <c r="N251" s="251" t="s">
        <v>193</v>
      </c>
      <c r="O251" s="232" t="s">
        <v>200</v>
      </c>
      <c r="Q251" s="252" t="s">
        <v>658</v>
      </c>
    </row>
    <row r="252" spans="1:17" s="283" customFormat="1">
      <c r="A252" s="238">
        <v>36</v>
      </c>
      <c r="B252" s="238" t="s">
        <v>550</v>
      </c>
      <c r="C252" s="238" t="s">
        <v>686</v>
      </c>
      <c r="D252" s="238" t="s">
        <v>550</v>
      </c>
      <c r="E252" s="250" t="s">
        <v>192</v>
      </c>
      <c r="F252" s="244">
        <v>344</v>
      </c>
      <c r="G252" s="244">
        <v>303</v>
      </c>
      <c r="H252" s="244">
        <v>199</v>
      </c>
      <c r="I252" s="238">
        <v>55</v>
      </c>
      <c r="J252" s="238">
        <v>165</v>
      </c>
      <c r="K252" s="241">
        <v>1.806</v>
      </c>
      <c r="L252" s="242" t="s">
        <v>844</v>
      </c>
      <c r="M252" s="245">
        <v>4842.92</v>
      </c>
      <c r="N252" s="251" t="s">
        <v>193</v>
      </c>
      <c r="O252" s="232" t="s">
        <v>200</v>
      </c>
      <c r="P252" s="233"/>
      <c r="Q252" s="252" t="s">
        <v>658</v>
      </c>
    </row>
    <row r="253" spans="1:17" s="283" customFormat="1">
      <c r="A253" s="238">
        <v>37</v>
      </c>
      <c r="B253" s="238" t="s">
        <v>660</v>
      </c>
      <c r="C253" s="238" t="s">
        <v>851</v>
      </c>
      <c r="D253" s="238" t="s">
        <v>660</v>
      </c>
      <c r="E253" s="250" t="s">
        <v>192</v>
      </c>
      <c r="F253" s="244">
        <v>345</v>
      </c>
      <c r="G253" s="244">
        <v>304</v>
      </c>
      <c r="H253" s="244">
        <v>199</v>
      </c>
      <c r="I253" s="238">
        <v>55</v>
      </c>
      <c r="J253" s="238">
        <v>165</v>
      </c>
      <c r="K253" s="241">
        <v>1.806</v>
      </c>
      <c r="L253" s="242" t="s">
        <v>844</v>
      </c>
      <c r="M253" s="245">
        <v>5527.17</v>
      </c>
      <c r="N253" s="251" t="s">
        <v>193</v>
      </c>
      <c r="O253" s="232" t="s">
        <v>200</v>
      </c>
      <c r="P253" s="233"/>
      <c r="Q253" s="252" t="s">
        <v>659</v>
      </c>
    </row>
    <row r="254" spans="1:17" s="278" customFormat="1">
      <c r="A254" s="238">
        <v>38</v>
      </c>
      <c r="B254" s="238" t="s">
        <v>661</v>
      </c>
      <c r="C254" s="238" t="s">
        <v>852</v>
      </c>
      <c r="D254" s="238" t="s">
        <v>661</v>
      </c>
      <c r="E254" s="250" t="s">
        <v>192</v>
      </c>
      <c r="F254" s="244">
        <v>345</v>
      </c>
      <c r="G254" s="244">
        <v>304</v>
      </c>
      <c r="H254" s="244">
        <v>199</v>
      </c>
      <c r="I254" s="238">
        <v>55</v>
      </c>
      <c r="J254" s="238">
        <v>165</v>
      </c>
      <c r="K254" s="241">
        <v>1.806</v>
      </c>
      <c r="L254" s="242" t="s">
        <v>844</v>
      </c>
      <c r="M254" s="245">
        <v>5527.27</v>
      </c>
      <c r="N254" s="251" t="s">
        <v>193</v>
      </c>
      <c r="O254" s="232" t="s">
        <v>200</v>
      </c>
      <c r="P254" s="233"/>
      <c r="Q254" s="252" t="s">
        <v>658</v>
      </c>
    </row>
    <row r="255" spans="1:17" s="283" customFormat="1">
      <c r="A255" s="238">
        <v>39</v>
      </c>
      <c r="B255" s="238" t="s">
        <v>314</v>
      </c>
      <c r="C255" s="238" t="s">
        <v>313</v>
      </c>
      <c r="D255" s="238" t="s">
        <v>314</v>
      </c>
      <c r="E255" s="250" t="s">
        <v>192</v>
      </c>
      <c r="F255" s="244">
        <v>345</v>
      </c>
      <c r="G255" s="244">
        <v>304</v>
      </c>
      <c r="H255" s="244">
        <v>199</v>
      </c>
      <c r="I255" s="238">
        <v>55</v>
      </c>
      <c r="J255" s="238">
        <v>165</v>
      </c>
      <c r="K255" s="241">
        <v>1.806</v>
      </c>
      <c r="L255" s="242" t="s">
        <v>844</v>
      </c>
      <c r="M255" s="245">
        <v>6107.15</v>
      </c>
      <c r="N255" s="251" t="s">
        <v>193</v>
      </c>
      <c r="O255" s="232" t="s">
        <v>200</v>
      </c>
      <c r="Q255" s="252" t="s">
        <v>658</v>
      </c>
    </row>
    <row r="256" spans="1:17" s="283" customFormat="1">
      <c r="A256" s="238">
        <v>40</v>
      </c>
      <c r="B256" s="238" t="s">
        <v>316</v>
      </c>
      <c r="C256" s="238" t="s">
        <v>315</v>
      </c>
      <c r="D256" s="238" t="s">
        <v>316</v>
      </c>
      <c r="E256" s="250" t="s">
        <v>192</v>
      </c>
      <c r="F256" s="244">
        <v>338</v>
      </c>
      <c r="G256" s="244">
        <v>297</v>
      </c>
      <c r="H256" s="244">
        <v>199</v>
      </c>
      <c r="I256" s="238">
        <v>55</v>
      </c>
      <c r="J256" s="238">
        <v>165</v>
      </c>
      <c r="K256" s="241">
        <v>1.806</v>
      </c>
      <c r="L256" s="242" t="s">
        <v>844</v>
      </c>
      <c r="M256" s="245">
        <v>6078.81</v>
      </c>
      <c r="N256" s="251" t="s">
        <v>193</v>
      </c>
      <c r="O256" s="232" t="s">
        <v>200</v>
      </c>
      <c r="Q256" s="252" t="s">
        <v>659</v>
      </c>
    </row>
    <row r="257" spans="1:17" s="283" customFormat="1">
      <c r="A257" s="238">
        <v>41</v>
      </c>
      <c r="B257" s="238" t="s">
        <v>318</v>
      </c>
      <c r="C257" s="238" t="s">
        <v>317</v>
      </c>
      <c r="D257" s="238" t="s">
        <v>318</v>
      </c>
      <c r="E257" s="250" t="s">
        <v>192</v>
      </c>
      <c r="F257" s="244">
        <v>345</v>
      </c>
      <c r="G257" s="244">
        <v>304</v>
      </c>
      <c r="H257" s="244">
        <v>199</v>
      </c>
      <c r="I257" s="238">
        <v>55</v>
      </c>
      <c r="J257" s="238">
        <v>165</v>
      </c>
      <c r="K257" s="241">
        <v>1.806</v>
      </c>
      <c r="L257" s="242" t="s">
        <v>844</v>
      </c>
      <c r="M257" s="245">
        <v>5930.91</v>
      </c>
      <c r="N257" s="251" t="s">
        <v>193</v>
      </c>
      <c r="O257" s="232" t="s">
        <v>200</v>
      </c>
      <c r="Q257" s="252" t="s">
        <v>658</v>
      </c>
    </row>
    <row r="258" spans="1:17" s="283" customFormat="1">
      <c r="A258" s="238">
        <v>42</v>
      </c>
      <c r="B258" s="238" t="s">
        <v>320</v>
      </c>
      <c r="C258" s="238" t="s">
        <v>319</v>
      </c>
      <c r="D258" s="238" t="s">
        <v>320</v>
      </c>
      <c r="E258" s="250" t="s">
        <v>192</v>
      </c>
      <c r="F258" s="244">
        <v>345</v>
      </c>
      <c r="G258" s="244">
        <v>304</v>
      </c>
      <c r="H258" s="244">
        <v>199</v>
      </c>
      <c r="I258" s="238">
        <v>55</v>
      </c>
      <c r="J258" s="238">
        <v>165</v>
      </c>
      <c r="K258" s="241">
        <v>1.806</v>
      </c>
      <c r="L258" s="242" t="s">
        <v>844</v>
      </c>
      <c r="M258" s="245">
        <v>5930.84</v>
      </c>
      <c r="N258" s="251" t="s">
        <v>193</v>
      </c>
      <c r="O258" s="232" t="s">
        <v>200</v>
      </c>
      <c r="Q258" s="252" t="s">
        <v>658</v>
      </c>
    </row>
    <row r="259" spans="1:17" s="283" customFormat="1">
      <c r="A259" s="238">
        <v>43</v>
      </c>
      <c r="B259" s="238" t="s">
        <v>408</v>
      </c>
      <c r="C259" s="238" t="s">
        <v>407</v>
      </c>
      <c r="D259" s="238" t="s">
        <v>408</v>
      </c>
      <c r="E259" s="250" t="s">
        <v>192</v>
      </c>
      <c r="F259" s="244">
        <v>345</v>
      </c>
      <c r="G259" s="244">
        <v>304</v>
      </c>
      <c r="H259" s="244">
        <v>199</v>
      </c>
      <c r="I259" s="238">
        <v>55</v>
      </c>
      <c r="J259" s="238">
        <v>165</v>
      </c>
      <c r="K259" s="241">
        <v>1.806</v>
      </c>
      <c r="L259" s="242" t="s">
        <v>844</v>
      </c>
      <c r="M259" s="245">
        <v>5931.18</v>
      </c>
      <c r="N259" s="251" t="s">
        <v>193</v>
      </c>
      <c r="O259" s="232" t="s">
        <v>200</v>
      </c>
      <c r="Q259" s="252" t="s">
        <v>658</v>
      </c>
    </row>
    <row r="260" spans="1:17" s="283" customFormat="1">
      <c r="A260" s="238">
        <v>44</v>
      </c>
      <c r="B260" s="238" t="s">
        <v>651</v>
      </c>
      <c r="C260" s="238" t="s">
        <v>650</v>
      </c>
      <c r="D260" s="238" t="s">
        <v>651</v>
      </c>
      <c r="E260" s="250" t="s">
        <v>192</v>
      </c>
      <c r="F260" s="244">
        <v>345</v>
      </c>
      <c r="G260" s="244">
        <v>304</v>
      </c>
      <c r="H260" s="244">
        <v>199</v>
      </c>
      <c r="I260" s="238">
        <v>55</v>
      </c>
      <c r="J260" s="238">
        <v>165</v>
      </c>
      <c r="K260" s="241">
        <v>1.806</v>
      </c>
      <c r="L260" s="242" t="s">
        <v>844</v>
      </c>
      <c r="M260" s="245">
        <v>5927.6</v>
      </c>
      <c r="N260" s="251" t="s">
        <v>193</v>
      </c>
      <c r="O260" s="232" t="s">
        <v>200</v>
      </c>
      <c r="Q260" s="252" t="s">
        <v>658</v>
      </c>
    </row>
    <row r="261" spans="1:17" s="283" customFormat="1">
      <c r="A261" s="238">
        <v>45</v>
      </c>
      <c r="B261" s="238" t="s">
        <v>634</v>
      </c>
      <c r="C261" s="238" t="s">
        <v>633</v>
      </c>
      <c r="D261" s="238" t="s">
        <v>634</v>
      </c>
      <c r="E261" s="250" t="s">
        <v>192</v>
      </c>
      <c r="F261" s="244">
        <v>345</v>
      </c>
      <c r="G261" s="244">
        <v>304</v>
      </c>
      <c r="H261" s="244">
        <v>199</v>
      </c>
      <c r="I261" s="238">
        <v>55</v>
      </c>
      <c r="J261" s="238">
        <v>165</v>
      </c>
      <c r="K261" s="241">
        <v>1.806</v>
      </c>
      <c r="L261" s="242" t="s">
        <v>844</v>
      </c>
      <c r="M261" s="245">
        <v>5980.84</v>
      </c>
      <c r="N261" s="251" t="s">
        <v>193</v>
      </c>
      <c r="O261" s="232" t="s">
        <v>200</v>
      </c>
      <c r="Q261" s="252" t="s">
        <v>658</v>
      </c>
    </row>
    <row r="262" spans="1:17" s="283" customFormat="1">
      <c r="A262" s="238">
        <v>46</v>
      </c>
      <c r="B262" s="238" t="s">
        <v>322</v>
      </c>
      <c r="C262" s="238" t="s">
        <v>321</v>
      </c>
      <c r="D262" s="238" t="s">
        <v>322</v>
      </c>
      <c r="E262" s="250" t="s">
        <v>192</v>
      </c>
      <c r="F262" s="244">
        <v>345</v>
      </c>
      <c r="G262" s="244">
        <v>304</v>
      </c>
      <c r="H262" s="244">
        <v>199</v>
      </c>
      <c r="I262" s="238">
        <v>55</v>
      </c>
      <c r="J262" s="238">
        <v>165</v>
      </c>
      <c r="K262" s="241">
        <v>1.806</v>
      </c>
      <c r="L262" s="242" t="s">
        <v>844</v>
      </c>
      <c r="M262" s="245">
        <v>6794.82</v>
      </c>
      <c r="N262" s="251" t="s">
        <v>193</v>
      </c>
      <c r="O262" s="232" t="s">
        <v>200</v>
      </c>
      <c r="P262" s="233"/>
      <c r="Q262" s="252" t="s">
        <v>658</v>
      </c>
    </row>
    <row r="263" spans="1:17" s="283" customFormat="1">
      <c r="A263" s="238">
        <v>47</v>
      </c>
      <c r="B263" s="238" t="s">
        <v>324</v>
      </c>
      <c r="C263" s="238" t="s">
        <v>323</v>
      </c>
      <c r="D263" s="238" t="s">
        <v>324</v>
      </c>
      <c r="E263" s="250" t="s">
        <v>192</v>
      </c>
      <c r="F263" s="244">
        <v>338</v>
      </c>
      <c r="G263" s="244">
        <v>297</v>
      </c>
      <c r="H263" s="244">
        <v>199</v>
      </c>
      <c r="I263" s="238">
        <v>55</v>
      </c>
      <c r="J263" s="238">
        <v>165</v>
      </c>
      <c r="K263" s="241">
        <v>1.806</v>
      </c>
      <c r="L263" s="242" t="s">
        <v>844</v>
      </c>
      <c r="M263" s="245">
        <v>6728.65</v>
      </c>
      <c r="N263" s="251" t="s">
        <v>193</v>
      </c>
      <c r="O263" s="232" t="s">
        <v>200</v>
      </c>
      <c r="Q263" s="252" t="s">
        <v>659</v>
      </c>
    </row>
    <row r="264" spans="1:17" s="283" customFormat="1">
      <c r="A264" s="238">
        <v>48</v>
      </c>
      <c r="B264" s="238" t="s">
        <v>326</v>
      </c>
      <c r="C264" s="238" t="s">
        <v>325</v>
      </c>
      <c r="D264" s="238" t="s">
        <v>326</v>
      </c>
      <c r="E264" s="250" t="s">
        <v>192</v>
      </c>
      <c r="F264" s="244">
        <v>345</v>
      </c>
      <c r="G264" s="244">
        <v>304</v>
      </c>
      <c r="H264" s="244">
        <v>199</v>
      </c>
      <c r="I264" s="238">
        <v>55</v>
      </c>
      <c r="J264" s="238">
        <v>165</v>
      </c>
      <c r="K264" s="241">
        <v>1.806</v>
      </c>
      <c r="L264" s="242" t="s">
        <v>844</v>
      </c>
      <c r="M264" s="245">
        <v>6497.78</v>
      </c>
      <c r="N264" s="251" t="s">
        <v>193</v>
      </c>
      <c r="O264" s="232" t="s">
        <v>200</v>
      </c>
      <c r="P264" s="233"/>
      <c r="Q264" s="252" t="s">
        <v>658</v>
      </c>
    </row>
    <row r="265" spans="1:17" s="283" customFormat="1">
      <c r="A265" s="238">
        <v>49</v>
      </c>
      <c r="B265" s="238" t="s">
        <v>328</v>
      </c>
      <c r="C265" s="238" t="s">
        <v>327</v>
      </c>
      <c r="D265" s="238" t="s">
        <v>328</v>
      </c>
      <c r="E265" s="250" t="s">
        <v>192</v>
      </c>
      <c r="F265" s="244">
        <v>345</v>
      </c>
      <c r="G265" s="244">
        <v>304</v>
      </c>
      <c r="H265" s="244">
        <v>199</v>
      </c>
      <c r="I265" s="238">
        <v>55</v>
      </c>
      <c r="J265" s="238">
        <v>165</v>
      </c>
      <c r="K265" s="241">
        <v>1.806</v>
      </c>
      <c r="L265" s="242" t="s">
        <v>844</v>
      </c>
      <c r="M265" s="245">
        <v>6610.45</v>
      </c>
      <c r="N265" s="251" t="s">
        <v>193</v>
      </c>
      <c r="O265" s="232" t="s">
        <v>200</v>
      </c>
      <c r="P265" s="233"/>
      <c r="Q265" s="252" t="s">
        <v>658</v>
      </c>
    </row>
    <row r="266" spans="1:17" s="283" customFormat="1">
      <c r="A266" s="238">
        <v>50</v>
      </c>
      <c r="B266" s="238" t="s">
        <v>329</v>
      </c>
      <c r="C266" s="238" t="s">
        <v>330</v>
      </c>
      <c r="D266" s="238" t="s">
        <v>329</v>
      </c>
      <c r="E266" s="250" t="s">
        <v>192</v>
      </c>
      <c r="F266" s="244">
        <v>345</v>
      </c>
      <c r="G266" s="244">
        <v>304</v>
      </c>
      <c r="H266" s="244">
        <v>199</v>
      </c>
      <c r="I266" s="238">
        <v>55</v>
      </c>
      <c r="J266" s="238">
        <v>165</v>
      </c>
      <c r="K266" s="241">
        <v>1.806</v>
      </c>
      <c r="L266" s="242" t="s">
        <v>844</v>
      </c>
      <c r="M266" s="245">
        <v>6793.14</v>
      </c>
      <c r="N266" s="251" t="s">
        <v>193</v>
      </c>
      <c r="O266" s="232" t="s">
        <v>200</v>
      </c>
      <c r="P266" s="233"/>
      <c r="Q266" s="252" t="s">
        <v>658</v>
      </c>
    </row>
    <row r="267" spans="1:17" s="285" customFormat="1">
      <c r="A267" s="238">
        <v>51</v>
      </c>
      <c r="B267" s="256" t="s">
        <v>332</v>
      </c>
      <c r="C267" s="238" t="s">
        <v>331</v>
      </c>
      <c r="D267" s="256" t="s">
        <v>332</v>
      </c>
      <c r="E267" s="262" t="s">
        <v>192</v>
      </c>
      <c r="F267" s="244">
        <v>338</v>
      </c>
      <c r="G267" s="244">
        <v>297</v>
      </c>
      <c r="H267" s="244">
        <v>199</v>
      </c>
      <c r="I267" s="238">
        <v>55</v>
      </c>
      <c r="J267" s="238">
        <v>165</v>
      </c>
      <c r="K267" s="241">
        <v>1.806</v>
      </c>
      <c r="L267" s="242" t="s">
        <v>844</v>
      </c>
      <c r="M267" s="245">
        <v>6727.07</v>
      </c>
      <c r="N267" s="251" t="s">
        <v>193</v>
      </c>
      <c r="O267" s="235" t="s">
        <v>200</v>
      </c>
      <c r="P267" s="284"/>
      <c r="Q267" s="252" t="s">
        <v>659</v>
      </c>
    </row>
    <row r="268" spans="1:17" s="283" customFormat="1">
      <c r="A268" s="238">
        <v>52</v>
      </c>
      <c r="B268" s="238" t="s">
        <v>334</v>
      </c>
      <c r="C268" s="238" t="s">
        <v>333</v>
      </c>
      <c r="D268" s="238" t="s">
        <v>334</v>
      </c>
      <c r="E268" s="250" t="s">
        <v>192</v>
      </c>
      <c r="F268" s="244">
        <v>345</v>
      </c>
      <c r="G268" s="244">
        <v>304</v>
      </c>
      <c r="H268" s="244">
        <v>199</v>
      </c>
      <c r="I268" s="238">
        <v>55</v>
      </c>
      <c r="J268" s="238">
        <v>165</v>
      </c>
      <c r="K268" s="241">
        <v>1.806</v>
      </c>
      <c r="L268" s="242" t="s">
        <v>844</v>
      </c>
      <c r="M268" s="245">
        <v>6617.66</v>
      </c>
      <c r="N268" s="251" t="s">
        <v>193</v>
      </c>
      <c r="O268" s="232" t="s">
        <v>200</v>
      </c>
      <c r="Q268" s="252" t="s">
        <v>658</v>
      </c>
    </row>
    <row r="269" spans="1:17" s="283" customFormat="1">
      <c r="A269" s="238">
        <v>53</v>
      </c>
      <c r="B269" s="238" t="s">
        <v>336</v>
      </c>
      <c r="C269" s="238" t="s">
        <v>335</v>
      </c>
      <c r="D269" s="238" t="s">
        <v>336</v>
      </c>
      <c r="E269" s="250" t="s">
        <v>192</v>
      </c>
      <c r="F269" s="244">
        <v>345</v>
      </c>
      <c r="G269" s="244">
        <v>304</v>
      </c>
      <c r="H269" s="244">
        <v>199</v>
      </c>
      <c r="I269" s="238">
        <v>55</v>
      </c>
      <c r="J269" s="238">
        <v>165</v>
      </c>
      <c r="K269" s="241">
        <v>1.806</v>
      </c>
      <c r="L269" s="242" t="s">
        <v>844</v>
      </c>
      <c r="M269" s="245">
        <v>6620</v>
      </c>
      <c r="N269" s="251" t="s">
        <v>193</v>
      </c>
      <c r="O269" s="232" t="s">
        <v>200</v>
      </c>
      <c r="Q269" s="252" t="s">
        <v>658</v>
      </c>
    </row>
    <row r="270" spans="1:17" s="283" customFormat="1">
      <c r="A270" s="238">
        <v>54</v>
      </c>
      <c r="B270" s="238" t="s">
        <v>338</v>
      </c>
      <c r="C270" s="238" t="s">
        <v>337</v>
      </c>
      <c r="D270" s="238" t="s">
        <v>338</v>
      </c>
      <c r="E270" s="250" t="s">
        <v>192</v>
      </c>
      <c r="F270" s="244">
        <v>345</v>
      </c>
      <c r="G270" s="244">
        <v>304</v>
      </c>
      <c r="H270" s="244">
        <v>199</v>
      </c>
      <c r="I270" s="238">
        <v>55</v>
      </c>
      <c r="J270" s="238">
        <v>165</v>
      </c>
      <c r="K270" s="241">
        <v>1.806</v>
      </c>
      <c r="L270" s="242" t="s">
        <v>844</v>
      </c>
      <c r="M270" s="245">
        <v>6617.58</v>
      </c>
      <c r="N270" s="251" t="s">
        <v>193</v>
      </c>
      <c r="O270" s="232" t="s">
        <v>200</v>
      </c>
      <c r="P270" s="233"/>
      <c r="Q270" s="252" t="s">
        <v>658</v>
      </c>
    </row>
    <row r="271" spans="1:17" s="283" customFormat="1">
      <c r="A271" s="238">
        <v>55</v>
      </c>
      <c r="B271" s="238" t="s">
        <v>552</v>
      </c>
      <c r="C271" s="238" t="s">
        <v>233</v>
      </c>
      <c r="D271" s="238" t="s">
        <v>552</v>
      </c>
      <c r="E271" s="250" t="s">
        <v>192</v>
      </c>
      <c r="F271" s="244">
        <v>344</v>
      </c>
      <c r="G271" s="244">
        <v>303</v>
      </c>
      <c r="H271" s="244">
        <v>199</v>
      </c>
      <c r="I271" s="238">
        <v>55</v>
      </c>
      <c r="J271" s="238">
        <v>165</v>
      </c>
      <c r="K271" s="241">
        <v>1.806</v>
      </c>
      <c r="L271" s="242" t="s">
        <v>844</v>
      </c>
      <c r="M271" s="245">
        <v>4807.88</v>
      </c>
      <c r="N271" s="251" t="s">
        <v>193</v>
      </c>
      <c r="O271" s="232" t="s">
        <v>200</v>
      </c>
      <c r="P271" s="233"/>
      <c r="Q271" s="252" t="s">
        <v>658</v>
      </c>
    </row>
    <row r="272" spans="1:17" s="283" customFormat="1">
      <c r="A272" s="238">
        <v>56</v>
      </c>
      <c r="B272" s="238" t="s">
        <v>551</v>
      </c>
      <c r="C272" s="238" t="s">
        <v>232</v>
      </c>
      <c r="D272" s="238" t="s">
        <v>551</v>
      </c>
      <c r="E272" s="250" t="s">
        <v>192</v>
      </c>
      <c r="F272" s="244">
        <v>344</v>
      </c>
      <c r="G272" s="244">
        <v>303</v>
      </c>
      <c r="H272" s="244">
        <v>199</v>
      </c>
      <c r="I272" s="238">
        <v>55</v>
      </c>
      <c r="J272" s="238">
        <v>165</v>
      </c>
      <c r="K272" s="241">
        <v>1.806</v>
      </c>
      <c r="L272" s="242" t="s">
        <v>844</v>
      </c>
      <c r="M272" s="245">
        <v>4811.41</v>
      </c>
      <c r="N272" s="251" t="s">
        <v>193</v>
      </c>
      <c r="O272" s="232" t="s">
        <v>200</v>
      </c>
      <c r="P272" s="233"/>
      <c r="Q272" s="252" t="s">
        <v>658</v>
      </c>
    </row>
    <row r="273" spans="1:17" s="283" customFormat="1">
      <c r="A273" s="238">
        <v>57</v>
      </c>
      <c r="B273" s="238" t="s">
        <v>718</v>
      </c>
      <c r="C273" s="238" t="s">
        <v>724</v>
      </c>
      <c r="D273" s="238" t="s">
        <v>718</v>
      </c>
      <c r="E273" s="250" t="s">
        <v>192</v>
      </c>
      <c r="F273" s="244">
        <v>310</v>
      </c>
      <c r="G273" s="244">
        <v>274</v>
      </c>
      <c r="H273" s="244">
        <v>169</v>
      </c>
      <c r="I273" s="238">
        <v>55</v>
      </c>
      <c r="J273" s="238">
        <v>165</v>
      </c>
      <c r="K273" s="241">
        <v>1.534</v>
      </c>
      <c r="L273" s="242" t="s">
        <v>844</v>
      </c>
      <c r="M273" s="245">
        <v>4241.92</v>
      </c>
      <c r="N273" s="251" t="s">
        <v>193</v>
      </c>
      <c r="O273" s="232" t="s">
        <v>200</v>
      </c>
      <c r="P273" s="233"/>
      <c r="Q273" s="252" t="s">
        <v>658</v>
      </c>
    </row>
    <row r="274" spans="1:17" s="283" customFormat="1">
      <c r="A274" s="238">
        <v>58</v>
      </c>
      <c r="B274" s="238" t="s">
        <v>705</v>
      </c>
      <c r="C274" s="238" t="s">
        <v>692</v>
      </c>
      <c r="D274" s="238" t="s">
        <v>705</v>
      </c>
      <c r="E274" s="250" t="s">
        <v>192</v>
      </c>
      <c r="F274" s="244">
        <v>302</v>
      </c>
      <c r="G274" s="244">
        <v>267</v>
      </c>
      <c r="H274" s="244">
        <v>169</v>
      </c>
      <c r="I274" s="238">
        <v>55</v>
      </c>
      <c r="J274" s="238">
        <v>165</v>
      </c>
      <c r="K274" s="241">
        <v>1.534</v>
      </c>
      <c r="L274" s="242" t="s">
        <v>844</v>
      </c>
      <c r="M274" s="245">
        <v>4173.6400000000003</v>
      </c>
      <c r="N274" s="251" t="s">
        <v>193</v>
      </c>
      <c r="O274" s="232" t="s">
        <v>200</v>
      </c>
      <c r="P274" s="233"/>
      <c r="Q274" s="252" t="s">
        <v>659</v>
      </c>
    </row>
    <row r="275" spans="1:17" s="283" customFormat="1">
      <c r="A275" s="238">
        <v>59</v>
      </c>
      <c r="B275" s="238" t="s">
        <v>806</v>
      </c>
      <c r="C275" s="238" t="s">
        <v>798</v>
      </c>
      <c r="D275" s="238" t="s">
        <v>806</v>
      </c>
      <c r="E275" s="250" t="s">
        <v>192</v>
      </c>
      <c r="F275" s="244">
        <v>310</v>
      </c>
      <c r="G275" s="244">
        <v>274</v>
      </c>
      <c r="H275" s="244">
        <v>169</v>
      </c>
      <c r="I275" s="238">
        <v>55</v>
      </c>
      <c r="J275" s="238">
        <v>165</v>
      </c>
      <c r="K275" s="241">
        <v>1.534</v>
      </c>
      <c r="L275" s="242" t="s">
        <v>844</v>
      </c>
      <c r="M275" s="245">
        <v>4234.6099999999997</v>
      </c>
      <c r="N275" s="276" t="s">
        <v>193</v>
      </c>
      <c r="O275" s="232" t="s">
        <v>200</v>
      </c>
      <c r="P275" s="233"/>
      <c r="Q275" s="252" t="s">
        <v>658</v>
      </c>
    </row>
    <row r="276" spans="1:17" s="283" customFormat="1">
      <c r="A276" s="238">
        <v>60</v>
      </c>
      <c r="B276" s="238" t="s">
        <v>786</v>
      </c>
      <c r="C276" s="238" t="s">
        <v>785</v>
      </c>
      <c r="D276" s="238" t="s">
        <v>786</v>
      </c>
      <c r="E276" s="250" t="s">
        <v>192</v>
      </c>
      <c r="F276" s="244">
        <v>310</v>
      </c>
      <c r="G276" s="244">
        <v>274</v>
      </c>
      <c r="H276" s="244">
        <v>169</v>
      </c>
      <c r="I276" s="238">
        <v>55</v>
      </c>
      <c r="J276" s="238">
        <v>165</v>
      </c>
      <c r="K276" s="241">
        <v>1.534</v>
      </c>
      <c r="L276" s="242" t="s">
        <v>844</v>
      </c>
      <c r="M276" s="245">
        <v>4234.6099999999997</v>
      </c>
      <c r="N276" s="276" t="s">
        <v>193</v>
      </c>
      <c r="O276" s="232" t="s">
        <v>200</v>
      </c>
      <c r="P276" s="233"/>
      <c r="Q276" s="252" t="s">
        <v>658</v>
      </c>
    </row>
    <row r="277" spans="1:17" s="283" customFormat="1">
      <c r="A277" s="238">
        <v>61</v>
      </c>
      <c r="B277" s="238" t="s">
        <v>842</v>
      </c>
      <c r="C277" s="238" t="s">
        <v>820</v>
      </c>
      <c r="D277" s="238" t="s">
        <v>842</v>
      </c>
      <c r="E277" s="250" t="s">
        <v>192</v>
      </c>
      <c r="F277" s="244">
        <v>310</v>
      </c>
      <c r="G277" s="244">
        <v>274</v>
      </c>
      <c r="H277" s="244">
        <v>169</v>
      </c>
      <c r="I277" s="238">
        <v>55</v>
      </c>
      <c r="J277" s="238">
        <v>165</v>
      </c>
      <c r="K277" s="241">
        <v>1.534</v>
      </c>
      <c r="L277" s="242" t="s">
        <v>844</v>
      </c>
      <c r="M277" s="245">
        <v>4241.6499999999996</v>
      </c>
      <c r="N277" s="276" t="s">
        <v>193</v>
      </c>
      <c r="O277" s="232" t="s">
        <v>200</v>
      </c>
      <c r="P277" s="233"/>
      <c r="Q277" s="252" t="s">
        <v>658</v>
      </c>
    </row>
    <row r="278" spans="1:17" s="283" customFormat="1">
      <c r="A278" s="238">
        <v>62</v>
      </c>
      <c r="B278" s="238" t="s">
        <v>739</v>
      </c>
      <c r="C278" s="238" t="s">
        <v>738</v>
      </c>
      <c r="D278" s="238" t="s">
        <v>739</v>
      </c>
      <c r="E278" s="250" t="s">
        <v>192</v>
      </c>
      <c r="F278" s="244">
        <v>310</v>
      </c>
      <c r="G278" s="244">
        <v>274</v>
      </c>
      <c r="H278" s="244">
        <v>169</v>
      </c>
      <c r="I278" s="238">
        <v>55</v>
      </c>
      <c r="J278" s="238">
        <v>165</v>
      </c>
      <c r="K278" s="241">
        <v>1.534</v>
      </c>
      <c r="L278" s="242" t="s">
        <v>844</v>
      </c>
      <c r="M278" s="245">
        <v>4234.6099999999997</v>
      </c>
      <c r="N278" s="276" t="s">
        <v>193</v>
      </c>
      <c r="O278" s="232" t="s">
        <v>200</v>
      </c>
      <c r="P278" s="233"/>
      <c r="Q278" s="252" t="s">
        <v>658</v>
      </c>
    </row>
    <row r="279" spans="1:17" s="283" customFormat="1">
      <c r="A279" s="238">
        <v>63</v>
      </c>
      <c r="B279" s="238" t="s">
        <v>835</v>
      </c>
      <c r="C279" s="238" t="s">
        <v>834</v>
      </c>
      <c r="D279" s="238" t="s">
        <v>835</v>
      </c>
      <c r="E279" s="250" t="s">
        <v>192</v>
      </c>
      <c r="F279" s="244">
        <v>302</v>
      </c>
      <c r="G279" s="244">
        <v>267</v>
      </c>
      <c r="H279" s="244">
        <v>169</v>
      </c>
      <c r="I279" s="238">
        <v>55</v>
      </c>
      <c r="J279" s="238">
        <v>165</v>
      </c>
      <c r="K279" s="241">
        <v>1.534</v>
      </c>
      <c r="L279" s="242" t="s">
        <v>844</v>
      </c>
      <c r="M279" s="245">
        <v>5308.78</v>
      </c>
      <c r="N279" s="276" t="s">
        <v>193</v>
      </c>
      <c r="O279" s="232" t="s">
        <v>200</v>
      </c>
      <c r="P279" s="233"/>
      <c r="Q279" s="252" t="s">
        <v>659</v>
      </c>
    </row>
    <row r="280" spans="1:17" s="283" customFormat="1">
      <c r="A280" s="238">
        <v>64</v>
      </c>
      <c r="B280" s="238" t="s">
        <v>847</v>
      </c>
      <c r="C280" s="238" t="s">
        <v>848</v>
      </c>
      <c r="D280" s="238" t="s">
        <v>847</v>
      </c>
      <c r="E280" s="250" t="s">
        <v>192</v>
      </c>
      <c r="F280" s="244">
        <v>302</v>
      </c>
      <c r="G280" s="244">
        <v>267</v>
      </c>
      <c r="H280" s="244">
        <v>169</v>
      </c>
      <c r="I280" s="238">
        <v>55</v>
      </c>
      <c r="J280" s="238">
        <v>165</v>
      </c>
      <c r="K280" s="241">
        <v>1.534</v>
      </c>
      <c r="L280" s="242" t="s">
        <v>844</v>
      </c>
      <c r="M280" s="245">
        <v>5376.94</v>
      </c>
      <c r="N280" s="276" t="s">
        <v>193</v>
      </c>
      <c r="O280" s="232" t="s">
        <v>200</v>
      </c>
      <c r="P280" s="233"/>
      <c r="Q280" s="252" t="s">
        <v>658</v>
      </c>
    </row>
    <row r="281" spans="1:17" s="283" customFormat="1">
      <c r="A281" s="238">
        <v>65</v>
      </c>
      <c r="B281" s="238" t="s">
        <v>717</v>
      </c>
      <c r="C281" s="238" t="s">
        <v>716</v>
      </c>
      <c r="D281" s="238" t="s">
        <v>717</v>
      </c>
      <c r="E281" s="250" t="s">
        <v>192</v>
      </c>
      <c r="F281" s="244">
        <v>302</v>
      </c>
      <c r="G281" s="244">
        <v>267</v>
      </c>
      <c r="H281" s="244">
        <v>169</v>
      </c>
      <c r="I281" s="238">
        <v>55</v>
      </c>
      <c r="J281" s="238">
        <v>165</v>
      </c>
      <c r="K281" s="241">
        <v>1.534</v>
      </c>
      <c r="L281" s="242" t="s">
        <v>844</v>
      </c>
      <c r="M281" s="245">
        <v>4553</v>
      </c>
      <c r="N281" s="276" t="s">
        <v>193</v>
      </c>
      <c r="O281" s="232" t="s">
        <v>200</v>
      </c>
      <c r="P281" s="233"/>
      <c r="Q281" s="252" t="s">
        <v>659</v>
      </c>
    </row>
    <row r="282" spans="1:17" s="283" customFormat="1">
      <c r="A282" s="238">
        <v>66</v>
      </c>
      <c r="B282" s="238" t="s">
        <v>860</v>
      </c>
      <c r="C282" s="238" t="s">
        <v>861</v>
      </c>
      <c r="D282" s="238" t="s">
        <v>860</v>
      </c>
      <c r="E282" s="250" t="s">
        <v>192</v>
      </c>
      <c r="F282" s="244">
        <v>310</v>
      </c>
      <c r="G282" s="244">
        <v>274</v>
      </c>
      <c r="H282" s="244">
        <v>169</v>
      </c>
      <c r="I282" s="238">
        <v>55</v>
      </c>
      <c r="J282" s="238">
        <v>165</v>
      </c>
      <c r="K282" s="241">
        <v>1.534</v>
      </c>
      <c r="L282" s="242" t="s">
        <v>844</v>
      </c>
      <c r="M282" s="245">
        <v>4621.8</v>
      </c>
      <c r="N282" s="251" t="s">
        <v>193</v>
      </c>
      <c r="O282" s="232" t="s">
        <v>200</v>
      </c>
      <c r="P282" s="233"/>
      <c r="Q282" s="252" t="s">
        <v>658</v>
      </c>
    </row>
    <row r="283" spans="1:17" s="283" customFormat="1">
      <c r="A283" s="238">
        <v>67</v>
      </c>
      <c r="B283" s="238" t="s">
        <v>897</v>
      </c>
      <c r="C283" s="238" t="s">
        <v>866</v>
      </c>
      <c r="D283" s="238" t="s">
        <v>897</v>
      </c>
      <c r="E283" s="250" t="s">
        <v>192</v>
      </c>
      <c r="F283" s="244">
        <v>310</v>
      </c>
      <c r="G283" s="244">
        <v>274</v>
      </c>
      <c r="H283" s="244">
        <v>169</v>
      </c>
      <c r="I283" s="238">
        <v>55</v>
      </c>
      <c r="J283" s="238">
        <v>165</v>
      </c>
      <c r="K283" s="241">
        <v>1.534</v>
      </c>
      <c r="L283" s="242" t="s">
        <v>844</v>
      </c>
      <c r="M283" s="245">
        <v>4624</v>
      </c>
      <c r="N283" s="251" t="s">
        <v>193</v>
      </c>
      <c r="O283" s="232" t="s">
        <v>200</v>
      </c>
      <c r="P283" s="233"/>
      <c r="Q283" s="252" t="s">
        <v>658</v>
      </c>
    </row>
    <row r="284" spans="1:17" s="283" customFormat="1">
      <c r="A284" s="238">
        <v>68</v>
      </c>
      <c r="B284" s="238" t="s">
        <v>900</v>
      </c>
      <c r="C284" s="238" t="s">
        <v>899</v>
      </c>
      <c r="D284" s="238" t="s">
        <v>900</v>
      </c>
      <c r="E284" s="250" t="s">
        <v>192</v>
      </c>
      <c r="F284" s="244">
        <v>310</v>
      </c>
      <c r="G284" s="244">
        <v>274</v>
      </c>
      <c r="H284" s="244">
        <v>169</v>
      </c>
      <c r="I284" s="238">
        <v>55</v>
      </c>
      <c r="J284" s="238">
        <v>165</v>
      </c>
      <c r="K284" s="241">
        <v>1.534</v>
      </c>
      <c r="L284" s="242" t="s">
        <v>844</v>
      </c>
      <c r="M284" s="245">
        <v>4776.24</v>
      </c>
      <c r="N284" s="251" t="s">
        <v>193</v>
      </c>
      <c r="O284" s="232" t="s">
        <v>200</v>
      </c>
      <c r="P284" s="233"/>
      <c r="Q284" s="252" t="s">
        <v>658</v>
      </c>
    </row>
    <row r="285" spans="1:17" s="283" customFormat="1">
      <c r="A285" s="238"/>
      <c r="B285" s="238"/>
      <c r="C285" s="237"/>
      <c r="D285" s="238"/>
      <c r="E285" s="250" t="s">
        <v>192</v>
      </c>
      <c r="F285" s="240"/>
      <c r="G285" s="238"/>
      <c r="H285" s="238"/>
      <c r="I285" s="238"/>
      <c r="J285" s="238"/>
      <c r="K285" s="241"/>
      <c r="L285" s="242"/>
      <c r="M285" s="245"/>
      <c r="N285" s="276" t="s">
        <v>193</v>
      </c>
      <c r="O285" s="232"/>
      <c r="Q285" s="234"/>
    </row>
    <row r="286" spans="1:17">
      <c r="A286" s="238"/>
      <c r="B286" s="238"/>
      <c r="C286" s="238"/>
      <c r="D286" s="238"/>
      <c r="E286" s="250" t="s">
        <v>192</v>
      </c>
      <c r="F286" s="280"/>
      <c r="G286" s="238"/>
      <c r="H286" s="238"/>
      <c r="I286" s="238"/>
      <c r="J286" s="238"/>
      <c r="K286" s="241"/>
      <c r="L286" s="242"/>
      <c r="M286" s="245"/>
      <c r="N286" s="276" t="s">
        <v>193</v>
      </c>
      <c r="O286" s="232"/>
      <c r="Q286" s="234"/>
    </row>
    <row r="287" spans="1:17">
      <c r="A287" s="238"/>
      <c r="B287" s="238"/>
      <c r="C287" s="237"/>
      <c r="D287" s="238"/>
      <c r="E287" s="250" t="s">
        <v>192</v>
      </c>
      <c r="F287" s="246"/>
      <c r="G287" s="243"/>
      <c r="H287" s="238"/>
      <c r="I287" s="238"/>
      <c r="J287" s="238"/>
      <c r="K287" s="241"/>
      <c r="L287" s="242"/>
      <c r="M287" s="245"/>
      <c r="N287" s="276" t="s">
        <v>193</v>
      </c>
      <c r="O287" s="232"/>
      <c r="Q287" s="234"/>
    </row>
    <row r="288" spans="1:17">
      <c r="A288" s="238"/>
      <c r="B288" s="238"/>
      <c r="C288" s="237"/>
      <c r="D288" s="238"/>
      <c r="E288" s="250" t="s">
        <v>192</v>
      </c>
      <c r="F288" s="246"/>
      <c r="G288" s="243"/>
      <c r="H288" s="238"/>
      <c r="I288" s="238"/>
      <c r="J288" s="238"/>
      <c r="K288" s="241"/>
      <c r="L288" s="242"/>
      <c r="M288" s="245"/>
      <c r="N288" s="276" t="s">
        <v>193</v>
      </c>
      <c r="O288" s="232"/>
      <c r="P288" s="233"/>
      <c r="Q288" s="234"/>
    </row>
    <row r="289" spans="1:17">
      <c r="A289" s="238"/>
      <c r="B289" s="238"/>
      <c r="C289" s="237"/>
      <c r="D289" s="238"/>
      <c r="E289" s="250" t="s">
        <v>192</v>
      </c>
      <c r="F289" s="246"/>
      <c r="G289" s="243"/>
      <c r="H289" s="238"/>
      <c r="I289" s="238"/>
      <c r="J289" s="238"/>
      <c r="K289" s="241"/>
      <c r="L289" s="242"/>
      <c r="M289" s="245"/>
      <c r="N289" s="276" t="s">
        <v>193</v>
      </c>
      <c r="O289" s="232"/>
      <c r="P289" s="233"/>
      <c r="Q289" s="234"/>
    </row>
    <row r="290" spans="1:17">
      <c r="A290" s="238"/>
      <c r="B290" s="238"/>
      <c r="C290" s="237"/>
      <c r="D290" s="238"/>
      <c r="E290" s="250" t="s">
        <v>192</v>
      </c>
      <c r="F290" s="246"/>
      <c r="G290" s="243"/>
      <c r="H290" s="238"/>
      <c r="I290" s="238"/>
      <c r="J290" s="238"/>
      <c r="K290" s="241"/>
      <c r="L290" s="242"/>
      <c r="M290" s="245"/>
      <c r="N290" s="276" t="s">
        <v>193</v>
      </c>
      <c r="O290" s="232"/>
      <c r="P290" s="233"/>
      <c r="Q290" s="234"/>
    </row>
    <row r="291" spans="1:17">
      <c r="A291" s="238"/>
      <c r="B291" s="238"/>
      <c r="C291" s="237"/>
      <c r="D291" s="238"/>
      <c r="E291" s="250" t="s">
        <v>192</v>
      </c>
      <c r="F291" s="246"/>
      <c r="G291" s="243"/>
      <c r="H291" s="238"/>
      <c r="I291" s="238"/>
      <c r="J291" s="238"/>
      <c r="K291" s="241"/>
      <c r="L291" s="242"/>
      <c r="M291" s="245"/>
      <c r="N291" s="276" t="s">
        <v>193</v>
      </c>
      <c r="O291" s="232"/>
      <c r="P291" s="233"/>
      <c r="Q291" s="234"/>
    </row>
    <row r="292" spans="1:17">
      <c r="A292" s="238">
        <v>1</v>
      </c>
      <c r="B292" s="238" t="s">
        <v>388</v>
      </c>
      <c r="C292" s="238" t="s">
        <v>79</v>
      </c>
      <c r="D292" s="238" t="s">
        <v>388</v>
      </c>
      <c r="E292" s="250" t="s">
        <v>192</v>
      </c>
      <c r="F292" s="244">
        <v>9.5</v>
      </c>
      <c r="G292" s="244">
        <v>7.5</v>
      </c>
      <c r="H292" s="244">
        <v>83</v>
      </c>
      <c r="I292" s="238">
        <v>43</v>
      </c>
      <c r="J292" s="238">
        <v>13</v>
      </c>
      <c r="K292" s="241">
        <v>4.5999999999999999E-2</v>
      </c>
      <c r="L292" s="242"/>
      <c r="M292" s="245">
        <v>74.33</v>
      </c>
      <c r="N292" s="276" t="s">
        <v>193</v>
      </c>
      <c r="O292" s="232"/>
      <c r="P292" s="233"/>
      <c r="Q292" s="234"/>
    </row>
    <row r="293" spans="1:17">
      <c r="A293" s="238">
        <v>2</v>
      </c>
      <c r="B293" s="238" t="s">
        <v>389</v>
      </c>
      <c r="C293" s="238" t="s">
        <v>80</v>
      </c>
      <c r="D293" s="238" t="s">
        <v>389</v>
      </c>
      <c r="E293" s="250" t="s">
        <v>192</v>
      </c>
      <c r="F293" s="244">
        <v>7</v>
      </c>
      <c r="G293" s="244">
        <v>6.4</v>
      </c>
      <c r="H293" s="244">
        <v>67</v>
      </c>
      <c r="I293" s="238">
        <v>35</v>
      </c>
      <c r="J293" s="238">
        <v>13.5</v>
      </c>
      <c r="K293" s="241">
        <v>3.2000000000000001E-2</v>
      </c>
      <c r="L293" s="242"/>
      <c r="M293" s="245">
        <v>92.65</v>
      </c>
      <c r="N293" s="276" t="s">
        <v>193</v>
      </c>
      <c r="O293" s="232"/>
      <c r="P293" s="233"/>
      <c r="Q293" s="234"/>
    </row>
    <row r="294" spans="1:17">
      <c r="A294" s="238">
        <v>3</v>
      </c>
      <c r="B294" s="238" t="s">
        <v>195</v>
      </c>
      <c r="C294" s="238" t="s">
        <v>194</v>
      </c>
      <c r="D294" s="238" t="s">
        <v>195</v>
      </c>
      <c r="E294" s="250" t="s">
        <v>192</v>
      </c>
      <c r="F294" s="244">
        <v>7</v>
      </c>
      <c r="G294" s="244">
        <v>6.4</v>
      </c>
      <c r="H294" s="244">
        <v>67</v>
      </c>
      <c r="I294" s="238">
        <v>35</v>
      </c>
      <c r="J294" s="238">
        <v>13.5</v>
      </c>
      <c r="K294" s="241">
        <v>3.2000000000000001E-2</v>
      </c>
      <c r="L294" s="242"/>
      <c r="M294" s="245">
        <v>49.08</v>
      </c>
      <c r="N294" s="276" t="s">
        <v>193</v>
      </c>
      <c r="O294" s="232"/>
      <c r="P294" s="233"/>
      <c r="Q294" s="234"/>
    </row>
    <row r="295" spans="1:17">
      <c r="A295" s="238">
        <v>4</v>
      </c>
      <c r="B295" s="238" t="s">
        <v>675</v>
      </c>
      <c r="C295" s="238" t="s">
        <v>662</v>
      </c>
      <c r="D295" s="238" t="s">
        <v>675</v>
      </c>
      <c r="E295" s="250" t="s">
        <v>192</v>
      </c>
      <c r="F295" s="244">
        <v>7</v>
      </c>
      <c r="G295" s="244">
        <v>6.4</v>
      </c>
      <c r="H295" s="244">
        <v>67</v>
      </c>
      <c r="I295" s="238">
        <v>35</v>
      </c>
      <c r="J295" s="238">
        <v>13.5</v>
      </c>
      <c r="K295" s="241">
        <v>3.2000000000000001E-2</v>
      </c>
      <c r="L295" s="242"/>
      <c r="M295" s="245">
        <v>71.02</v>
      </c>
      <c r="N295" s="251" t="s">
        <v>193</v>
      </c>
      <c r="O295" s="232"/>
      <c r="P295" s="233"/>
      <c r="Q295" s="279"/>
    </row>
    <row r="296" spans="1:17">
      <c r="A296" s="238">
        <v>5</v>
      </c>
      <c r="B296" s="238" t="s">
        <v>676</v>
      </c>
      <c r="C296" s="238" t="s">
        <v>663</v>
      </c>
      <c r="D296" s="238" t="s">
        <v>676</v>
      </c>
      <c r="E296" s="250" t="s">
        <v>192</v>
      </c>
      <c r="F296" s="244">
        <v>7</v>
      </c>
      <c r="G296" s="244">
        <v>6.4</v>
      </c>
      <c r="H296" s="244">
        <v>67</v>
      </c>
      <c r="I296" s="238">
        <v>35</v>
      </c>
      <c r="J296" s="238">
        <v>13.5</v>
      </c>
      <c r="K296" s="241">
        <v>3.2000000000000001E-2</v>
      </c>
      <c r="L296" s="242"/>
      <c r="M296" s="245">
        <v>70.650000000000006</v>
      </c>
      <c r="N296" s="276" t="s">
        <v>193</v>
      </c>
      <c r="O296" s="232"/>
      <c r="P296" s="233"/>
      <c r="Q296" s="234"/>
    </row>
    <row r="297" spans="1:17">
      <c r="A297" s="238">
        <v>6</v>
      </c>
      <c r="B297" s="238" t="s">
        <v>812</v>
      </c>
      <c r="C297" s="238" t="s">
        <v>811</v>
      </c>
      <c r="D297" s="238" t="s">
        <v>812</v>
      </c>
      <c r="E297" s="250" t="s">
        <v>192</v>
      </c>
      <c r="F297" s="244">
        <v>7</v>
      </c>
      <c r="G297" s="244">
        <v>6.4</v>
      </c>
      <c r="H297" s="244">
        <v>67</v>
      </c>
      <c r="I297" s="238">
        <v>35</v>
      </c>
      <c r="J297" s="238">
        <v>14</v>
      </c>
      <c r="K297" s="241">
        <v>3.3000000000000002E-2</v>
      </c>
      <c r="L297" s="242"/>
      <c r="M297" s="245">
        <v>68.709999999999994</v>
      </c>
      <c r="N297" s="276" t="s">
        <v>193</v>
      </c>
      <c r="O297" s="232"/>
      <c r="P297" s="233"/>
      <c r="Q297" s="279"/>
    </row>
    <row r="298" spans="1:17">
      <c r="A298" s="238">
        <v>7</v>
      </c>
      <c r="B298" s="238" t="s">
        <v>628</v>
      </c>
      <c r="C298" s="238" t="s">
        <v>664</v>
      </c>
      <c r="D298" s="238" t="s">
        <v>628</v>
      </c>
      <c r="E298" s="250" t="s">
        <v>192</v>
      </c>
      <c r="F298" s="244">
        <v>7</v>
      </c>
      <c r="G298" s="244">
        <v>6.4</v>
      </c>
      <c r="H298" s="244">
        <v>67</v>
      </c>
      <c r="I298" s="238">
        <v>35</v>
      </c>
      <c r="J298" s="238">
        <v>13.5</v>
      </c>
      <c r="K298" s="241">
        <v>3.2000000000000001E-2</v>
      </c>
      <c r="L298" s="242"/>
      <c r="M298" s="245">
        <v>86.47</v>
      </c>
      <c r="N298" s="276" t="s">
        <v>193</v>
      </c>
      <c r="O298" s="232"/>
      <c r="P298" s="233"/>
      <c r="Q298" s="279"/>
    </row>
    <row r="299" spans="1:17">
      <c r="A299" s="238">
        <v>8</v>
      </c>
      <c r="B299" s="238" t="s">
        <v>677</v>
      </c>
      <c r="C299" s="238" t="s">
        <v>665</v>
      </c>
      <c r="D299" s="238" t="s">
        <v>677</v>
      </c>
      <c r="E299" s="250" t="s">
        <v>192</v>
      </c>
      <c r="F299" s="244">
        <v>7.6</v>
      </c>
      <c r="G299" s="244">
        <v>7</v>
      </c>
      <c r="H299" s="244">
        <v>0</v>
      </c>
      <c r="I299" s="238">
        <v>0</v>
      </c>
      <c r="J299" s="238">
        <v>0</v>
      </c>
      <c r="K299" s="241">
        <v>0.04</v>
      </c>
      <c r="L299" s="242"/>
      <c r="M299" s="245">
        <v>88.99</v>
      </c>
      <c r="N299" s="276" t="s">
        <v>193</v>
      </c>
      <c r="O299" s="232"/>
      <c r="P299" s="233"/>
      <c r="Q299" s="279"/>
    </row>
    <row r="300" spans="1:17">
      <c r="A300" s="238">
        <v>9</v>
      </c>
      <c r="B300" s="238" t="s">
        <v>196</v>
      </c>
      <c r="C300" s="238" t="s">
        <v>666</v>
      </c>
      <c r="D300" s="238" t="s">
        <v>196</v>
      </c>
      <c r="E300" s="250" t="s">
        <v>192</v>
      </c>
      <c r="F300" s="244">
        <v>12.1</v>
      </c>
      <c r="G300" s="244">
        <v>10.1</v>
      </c>
      <c r="H300" s="244">
        <v>90.9</v>
      </c>
      <c r="I300" s="238">
        <v>42.4</v>
      </c>
      <c r="J300" s="238">
        <v>10</v>
      </c>
      <c r="K300" s="241">
        <v>3.9E-2</v>
      </c>
      <c r="L300" s="242"/>
      <c r="M300" s="245">
        <v>344.78</v>
      </c>
      <c r="N300" s="276" t="s">
        <v>193</v>
      </c>
      <c r="O300" s="232"/>
      <c r="P300" s="233"/>
      <c r="Q300" s="279"/>
    </row>
    <row r="301" spans="1:17">
      <c r="A301" s="238">
        <v>10</v>
      </c>
      <c r="B301" s="238" t="s">
        <v>197</v>
      </c>
      <c r="C301" s="238" t="s">
        <v>667</v>
      </c>
      <c r="D301" s="238" t="s">
        <v>197</v>
      </c>
      <c r="E301" s="250" t="s">
        <v>192</v>
      </c>
      <c r="F301" s="244">
        <v>11.6</v>
      </c>
      <c r="G301" s="244">
        <v>9.6</v>
      </c>
      <c r="H301" s="244">
        <v>90.9</v>
      </c>
      <c r="I301" s="238">
        <v>42.4</v>
      </c>
      <c r="J301" s="238">
        <v>10</v>
      </c>
      <c r="K301" s="241">
        <v>3.9E-2</v>
      </c>
      <c r="L301" s="242"/>
      <c r="M301" s="245">
        <v>333.29</v>
      </c>
      <c r="N301" s="276" t="s">
        <v>193</v>
      </c>
      <c r="O301" s="232"/>
      <c r="P301" s="233"/>
      <c r="Q301" s="279"/>
    </row>
    <row r="302" spans="1:17">
      <c r="A302" s="238">
        <v>11</v>
      </c>
      <c r="B302" s="238" t="s">
        <v>678</v>
      </c>
      <c r="C302" s="238" t="s">
        <v>668</v>
      </c>
      <c r="D302" s="238" t="s">
        <v>678</v>
      </c>
      <c r="E302" s="250" t="s">
        <v>192</v>
      </c>
      <c r="F302" s="244">
        <v>8</v>
      </c>
      <c r="G302" s="244">
        <v>7.6</v>
      </c>
      <c r="H302" s="2">
        <v>82</v>
      </c>
      <c r="I302" s="2">
        <v>42</v>
      </c>
      <c r="J302" s="2">
        <v>13</v>
      </c>
      <c r="K302" s="241">
        <v>4.4999999999999998E-2</v>
      </c>
      <c r="L302" s="242"/>
      <c r="M302" s="245">
        <v>85.02</v>
      </c>
      <c r="N302" s="276" t="s">
        <v>193</v>
      </c>
      <c r="O302" s="232"/>
      <c r="P302" s="233"/>
      <c r="Q302" s="279"/>
    </row>
    <row r="303" spans="1:17">
      <c r="A303" s="238">
        <v>12</v>
      </c>
      <c r="B303" s="238" t="s">
        <v>679</v>
      </c>
      <c r="C303" s="238" t="s">
        <v>669</v>
      </c>
      <c r="D303" s="238" t="s">
        <v>679</v>
      </c>
      <c r="E303" s="250" t="s">
        <v>192</v>
      </c>
      <c r="F303" s="244">
        <v>7.6</v>
      </c>
      <c r="G303" s="244">
        <v>7</v>
      </c>
      <c r="H303" s="244">
        <v>0</v>
      </c>
      <c r="I303" s="238">
        <v>0</v>
      </c>
      <c r="J303" s="238">
        <v>0</v>
      </c>
      <c r="K303" s="241">
        <v>0.04</v>
      </c>
      <c r="L303" s="242"/>
      <c r="M303" s="245">
        <v>79.25</v>
      </c>
      <c r="N303" s="276" t="s">
        <v>193</v>
      </c>
      <c r="O303" s="232"/>
      <c r="P303" s="233"/>
      <c r="Q303" s="234"/>
    </row>
    <row r="304" spans="1:17">
      <c r="A304" s="238">
        <v>13</v>
      </c>
      <c r="B304" s="238" t="s">
        <v>636</v>
      </c>
      <c r="C304" s="238" t="s">
        <v>637</v>
      </c>
      <c r="D304" s="238" t="s">
        <v>636</v>
      </c>
      <c r="E304" s="250" t="s">
        <v>192</v>
      </c>
      <c r="F304" s="244">
        <v>7</v>
      </c>
      <c r="G304" s="244">
        <v>6.4</v>
      </c>
      <c r="H304" s="244">
        <v>67</v>
      </c>
      <c r="I304" s="238">
        <v>35</v>
      </c>
      <c r="J304" s="238">
        <v>13.5</v>
      </c>
      <c r="K304" s="241">
        <v>3.2000000000000001E-2</v>
      </c>
      <c r="L304" s="242"/>
      <c r="M304" s="245">
        <v>137.32</v>
      </c>
      <c r="N304" s="276" t="s">
        <v>193</v>
      </c>
      <c r="O304" s="232"/>
      <c r="P304" s="233"/>
      <c r="Q304" s="234"/>
    </row>
    <row r="305" spans="1:20">
      <c r="A305" s="238">
        <v>14</v>
      </c>
      <c r="B305" s="238" t="s">
        <v>16</v>
      </c>
      <c r="C305" s="238" t="s">
        <v>17</v>
      </c>
      <c r="D305" s="238" t="s">
        <v>16</v>
      </c>
      <c r="E305" s="250" t="s">
        <v>192</v>
      </c>
      <c r="F305" s="244">
        <v>8</v>
      </c>
      <c r="G305" s="244">
        <v>7.6</v>
      </c>
      <c r="H305" s="244">
        <v>82</v>
      </c>
      <c r="I305" s="238">
        <v>42</v>
      </c>
      <c r="J305" s="238">
        <v>13</v>
      </c>
      <c r="K305" s="241">
        <v>4.4771999999999999E-2</v>
      </c>
      <c r="L305" s="242"/>
      <c r="M305" s="245">
        <v>92.66</v>
      </c>
      <c r="N305" s="276" t="s">
        <v>193</v>
      </c>
      <c r="O305" s="232"/>
      <c r="P305" s="233"/>
      <c r="Q305" s="234"/>
    </row>
    <row r="306" spans="1:20">
      <c r="A306" s="238">
        <v>15</v>
      </c>
      <c r="B306" s="238" t="s">
        <v>680</v>
      </c>
      <c r="C306" s="238" t="s">
        <v>670</v>
      </c>
      <c r="D306" s="238" t="s">
        <v>680</v>
      </c>
      <c r="E306" s="250" t="s">
        <v>192</v>
      </c>
      <c r="F306" s="244">
        <v>7.6</v>
      </c>
      <c r="G306" s="244">
        <v>7</v>
      </c>
      <c r="H306" s="244">
        <v>0</v>
      </c>
      <c r="I306" s="238">
        <v>0</v>
      </c>
      <c r="J306" s="238">
        <v>0</v>
      </c>
      <c r="K306" s="241">
        <v>0.04</v>
      </c>
      <c r="L306" s="242"/>
      <c r="M306" s="245">
        <v>193.54</v>
      </c>
      <c r="N306" s="276" t="s">
        <v>193</v>
      </c>
      <c r="O306" s="232"/>
      <c r="P306" s="233"/>
      <c r="Q306" s="234"/>
    </row>
    <row r="307" spans="1:20">
      <c r="A307" s="238">
        <v>16</v>
      </c>
      <c r="B307" s="238" t="s">
        <v>681</v>
      </c>
      <c r="C307" s="238" t="s">
        <v>671</v>
      </c>
      <c r="D307" s="238" t="s">
        <v>681</v>
      </c>
      <c r="E307" s="250" t="s">
        <v>192</v>
      </c>
      <c r="F307" s="244">
        <v>0</v>
      </c>
      <c r="G307" s="244">
        <v>0</v>
      </c>
      <c r="H307" s="244">
        <v>0</v>
      </c>
      <c r="I307" s="238">
        <v>0</v>
      </c>
      <c r="J307" s="238">
        <v>0</v>
      </c>
      <c r="K307" s="241">
        <v>0</v>
      </c>
      <c r="L307" s="242"/>
      <c r="M307" s="245">
        <v>92.02</v>
      </c>
      <c r="N307" s="276" t="s">
        <v>193</v>
      </c>
      <c r="O307" s="232"/>
      <c r="P307" s="233"/>
      <c r="Q307" s="234"/>
    </row>
    <row r="308" spans="1:20">
      <c r="A308" s="238">
        <v>17</v>
      </c>
      <c r="B308" s="249" t="s">
        <v>682</v>
      </c>
      <c r="C308" s="238" t="s">
        <v>672</v>
      </c>
      <c r="D308" s="249" t="s">
        <v>682</v>
      </c>
      <c r="E308" s="250" t="s">
        <v>192</v>
      </c>
      <c r="F308" s="244">
        <v>0</v>
      </c>
      <c r="G308" s="244">
        <v>0</v>
      </c>
      <c r="H308" s="244">
        <v>0</v>
      </c>
      <c r="I308" s="238">
        <v>0</v>
      </c>
      <c r="J308" s="238">
        <v>0</v>
      </c>
      <c r="K308" s="241">
        <v>0</v>
      </c>
      <c r="L308" s="248"/>
      <c r="M308" s="245">
        <v>92.02</v>
      </c>
      <c r="N308" s="276" t="s">
        <v>193</v>
      </c>
      <c r="O308" s="232"/>
      <c r="P308" s="233"/>
      <c r="Q308" s="234"/>
    </row>
    <row r="309" spans="1:20">
      <c r="A309" s="238">
        <v>18</v>
      </c>
      <c r="B309" s="238" t="s">
        <v>683</v>
      </c>
      <c r="C309" s="238" t="s">
        <v>673</v>
      </c>
      <c r="D309" s="238" t="s">
        <v>683</v>
      </c>
      <c r="E309" s="250" t="s">
        <v>192</v>
      </c>
      <c r="F309" s="244">
        <v>0</v>
      </c>
      <c r="G309" s="244">
        <v>0</v>
      </c>
      <c r="H309" s="244">
        <v>0</v>
      </c>
      <c r="I309" s="238">
        <v>0</v>
      </c>
      <c r="J309" s="238">
        <v>0</v>
      </c>
      <c r="K309" s="241">
        <v>0</v>
      </c>
      <c r="L309" s="242"/>
      <c r="M309" s="245">
        <v>90.36</v>
      </c>
      <c r="N309" s="276" t="s">
        <v>193</v>
      </c>
      <c r="O309" s="232"/>
      <c r="P309" s="233"/>
      <c r="Q309" s="234"/>
    </row>
    <row r="310" spans="1:20">
      <c r="A310" s="238">
        <v>19</v>
      </c>
      <c r="B310" s="238" t="s">
        <v>684</v>
      </c>
      <c r="C310" s="238" t="s">
        <v>674</v>
      </c>
      <c r="D310" s="238" t="s">
        <v>684</v>
      </c>
      <c r="E310" s="250" t="s">
        <v>192</v>
      </c>
      <c r="F310" s="244">
        <v>0</v>
      </c>
      <c r="G310" s="244">
        <v>0</v>
      </c>
      <c r="H310" s="244">
        <v>0</v>
      </c>
      <c r="I310" s="238">
        <v>0</v>
      </c>
      <c r="J310" s="238">
        <v>0</v>
      </c>
      <c r="K310" s="241">
        <v>0</v>
      </c>
      <c r="L310" s="242"/>
      <c r="M310" s="245">
        <v>117.5</v>
      </c>
      <c r="N310" s="276" t="s">
        <v>193</v>
      </c>
      <c r="O310" s="232"/>
      <c r="P310" s="233"/>
      <c r="Q310" s="234"/>
    </row>
    <row r="311" spans="1:20">
      <c r="A311" s="240"/>
      <c r="B311" s="238"/>
      <c r="C311" s="237"/>
      <c r="D311" s="238"/>
      <c r="E311" s="250" t="s">
        <v>192</v>
      </c>
      <c r="F311" s="240"/>
      <c r="G311" s="238"/>
      <c r="H311" s="238"/>
      <c r="I311" s="238"/>
      <c r="J311" s="238"/>
      <c r="K311" s="241"/>
      <c r="L311" s="242"/>
      <c r="M311" s="245"/>
      <c r="N311" s="251" t="s">
        <v>193</v>
      </c>
      <c r="O311" s="232"/>
      <c r="Q311" s="279"/>
    </row>
    <row r="312" spans="1:20">
      <c r="A312" s="240"/>
      <c r="B312" s="249"/>
      <c r="C312" s="237"/>
      <c r="D312" s="249"/>
      <c r="E312" s="250" t="s">
        <v>192</v>
      </c>
      <c r="F312" s="240"/>
      <c r="G312" s="238"/>
      <c r="H312" s="238"/>
      <c r="I312" s="238"/>
      <c r="J312" s="238"/>
      <c r="K312" s="241"/>
      <c r="L312" s="248"/>
      <c r="M312" s="247"/>
      <c r="N312" s="251" t="s">
        <v>193</v>
      </c>
      <c r="O312" s="232"/>
      <c r="P312" s="233"/>
      <c r="Q312" s="279"/>
    </row>
    <row r="313" spans="1:20">
      <c r="A313" s="240">
        <v>1</v>
      </c>
      <c r="B313" s="238" t="s">
        <v>15</v>
      </c>
      <c r="C313" s="2" t="s">
        <v>191</v>
      </c>
      <c r="D313" s="238" t="s">
        <v>15</v>
      </c>
      <c r="E313" s="133" t="s">
        <v>192</v>
      </c>
      <c r="F313" s="130">
        <v>8</v>
      </c>
      <c r="G313" s="2">
        <v>7.6</v>
      </c>
      <c r="H313" s="2">
        <v>82</v>
      </c>
      <c r="I313" s="2">
        <v>42</v>
      </c>
      <c r="J313" s="2">
        <v>13</v>
      </c>
      <c r="K313" s="126">
        <v>4.4999999999999998E-2</v>
      </c>
      <c r="L313" s="248"/>
      <c r="M313" s="247">
        <v>110.68</v>
      </c>
      <c r="N313" s="251" t="s">
        <v>193</v>
      </c>
      <c r="O313" s="232"/>
      <c r="Q313" s="279"/>
      <c r="R313" s="236">
        <v>82</v>
      </c>
      <c r="S313" s="236">
        <v>126</v>
      </c>
      <c r="T313" s="236">
        <v>91</v>
      </c>
    </row>
    <row r="314" spans="1:20">
      <c r="A314" s="240">
        <v>2</v>
      </c>
      <c r="B314" s="238" t="s">
        <v>603</v>
      </c>
      <c r="C314" s="237" t="s">
        <v>575</v>
      </c>
      <c r="D314" s="238" t="s">
        <v>603</v>
      </c>
      <c r="E314" s="133" t="s">
        <v>192</v>
      </c>
      <c r="F314" s="246">
        <v>0.6071428571428571</v>
      </c>
      <c r="G314" s="243">
        <v>0.5714285714285714</v>
      </c>
      <c r="H314" s="238">
        <v>0</v>
      </c>
      <c r="I314" s="238">
        <v>0</v>
      </c>
      <c r="J314" s="238">
        <v>0</v>
      </c>
      <c r="K314" s="241">
        <v>3.0000000000000001E-3</v>
      </c>
      <c r="L314" s="248"/>
      <c r="M314" s="247">
        <v>8.02</v>
      </c>
      <c r="N314" s="251" t="s">
        <v>193</v>
      </c>
      <c r="O314" s="232"/>
      <c r="P314" s="233"/>
      <c r="Q314" s="279"/>
      <c r="R314" s="236">
        <v>92</v>
      </c>
      <c r="S314" s="236">
        <v>136</v>
      </c>
      <c r="T314" s="236">
        <v>101</v>
      </c>
    </row>
    <row r="315" spans="1:20" s="278" customFormat="1">
      <c r="A315" s="240">
        <v>3</v>
      </c>
      <c r="B315" s="238" t="s">
        <v>20</v>
      </c>
      <c r="C315" s="237" t="s">
        <v>619</v>
      </c>
      <c r="D315" s="238" t="s">
        <v>20</v>
      </c>
      <c r="E315" s="133" t="s">
        <v>192</v>
      </c>
      <c r="F315" s="246">
        <v>1.1200000000000001</v>
      </c>
      <c r="G315" s="243">
        <v>1.1000000000000001</v>
      </c>
      <c r="H315" s="238">
        <v>95</v>
      </c>
      <c r="I315" s="238">
        <v>63</v>
      </c>
      <c r="J315" s="238">
        <v>30</v>
      </c>
      <c r="K315" s="241">
        <v>3.64E-3</v>
      </c>
      <c r="L315" s="242"/>
      <c r="M315" s="245">
        <v>26.14</v>
      </c>
      <c r="N315" s="251" t="s">
        <v>193</v>
      </c>
      <c r="O315" s="232"/>
      <c r="P315" s="233"/>
      <c r="Q315" s="234"/>
      <c r="R315" s="278">
        <v>92</v>
      </c>
      <c r="S315" s="278">
        <v>136</v>
      </c>
      <c r="T315" s="278">
        <v>101</v>
      </c>
    </row>
    <row r="316" spans="1:20">
      <c r="A316" s="240">
        <v>4</v>
      </c>
      <c r="B316" s="238" t="s">
        <v>584</v>
      </c>
      <c r="C316" s="237" t="s">
        <v>14</v>
      </c>
      <c r="D316" s="238" t="s">
        <v>584</v>
      </c>
      <c r="E316" s="133" t="s">
        <v>192</v>
      </c>
      <c r="F316" s="246">
        <v>5.0999999999999996</v>
      </c>
      <c r="G316" s="243">
        <v>4.5</v>
      </c>
      <c r="H316" s="238">
        <v>100</v>
      </c>
      <c r="I316" s="238">
        <v>70</v>
      </c>
      <c r="J316" s="238">
        <v>83</v>
      </c>
      <c r="K316" s="241">
        <v>5.8099999999999999E-2</v>
      </c>
      <c r="L316" s="242"/>
      <c r="M316" s="245">
        <v>92.94</v>
      </c>
      <c r="N316" s="251" t="s">
        <v>193</v>
      </c>
      <c r="O316" s="232"/>
      <c r="P316" s="233"/>
      <c r="Q316" s="234"/>
    </row>
    <row r="317" spans="1:20">
      <c r="A317" s="240">
        <v>5</v>
      </c>
      <c r="B317" s="238" t="s">
        <v>618</v>
      </c>
      <c r="C317" s="237" t="s">
        <v>10</v>
      </c>
      <c r="D317" s="238" t="s">
        <v>618</v>
      </c>
      <c r="E317" s="133" t="s">
        <v>192</v>
      </c>
      <c r="F317" s="246">
        <v>5.0999999999999996</v>
      </c>
      <c r="G317" s="243">
        <v>4.5</v>
      </c>
      <c r="H317" s="238">
        <v>100</v>
      </c>
      <c r="I317" s="238">
        <v>70</v>
      </c>
      <c r="J317" s="238">
        <v>83</v>
      </c>
      <c r="K317" s="241">
        <v>5.8099999999999999E-2</v>
      </c>
      <c r="L317" s="242"/>
      <c r="M317" s="245">
        <v>93.25</v>
      </c>
      <c r="N317" s="251" t="s">
        <v>193</v>
      </c>
      <c r="O317" s="232"/>
      <c r="P317" s="233"/>
      <c r="Q317" s="234"/>
    </row>
    <row r="318" spans="1:20">
      <c r="A318" s="240">
        <v>6</v>
      </c>
      <c r="B318" s="238" t="s">
        <v>582</v>
      </c>
      <c r="C318" s="237" t="s">
        <v>339</v>
      </c>
      <c r="D318" s="238" t="s">
        <v>582</v>
      </c>
      <c r="E318" s="133" t="s">
        <v>192</v>
      </c>
      <c r="F318" s="246">
        <v>6.6</v>
      </c>
      <c r="G318" s="243">
        <v>6.5</v>
      </c>
      <c r="H318" s="238">
        <v>142</v>
      </c>
      <c r="I318" s="238">
        <v>98</v>
      </c>
      <c r="J318" s="238">
        <v>52</v>
      </c>
      <c r="K318" s="241">
        <v>1.3419E-2</v>
      </c>
      <c r="L318" s="242"/>
      <c r="M318" s="245">
        <v>97.55</v>
      </c>
      <c r="N318" s="251" t="s">
        <v>193</v>
      </c>
    </row>
    <row r="319" spans="1:20">
      <c r="A319" s="240">
        <v>7</v>
      </c>
      <c r="B319" s="238" t="s">
        <v>622</v>
      </c>
      <c r="C319" s="237" t="s">
        <v>621</v>
      </c>
      <c r="D319" s="238" t="s">
        <v>622</v>
      </c>
      <c r="E319" s="133" t="s">
        <v>192</v>
      </c>
      <c r="F319" s="246">
        <v>6.5</v>
      </c>
      <c r="G319" s="243">
        <v>6</v>
      </c>
      <c r="H319" s="238">
        <v>142</v>
      </c>
      <c r="I319" s="238">
        <v>98</v>
      </c>
      <c r="J319" s="238">
        <v>52</v>
      </c>
      <c r="K319" s="241">
        <v>3.6200000000000003E-2</v>
      </c>
      <c r="L319" s="242"/>
      <c r="M319" s="245">
        <v>98.23</v>
      </c>
      <c r="N319" s="251" t="s">
        <v>193</v>
      </c>
      <c r="O319" s="232"/>
    </row>
    <row r="320" spans="1:20">
      <c r="A320" s="240">
        <v>8</v>
      </c>
      <c r="B320" s="238" t="s">
        <v>583</v>
      </c>
      <c r="C320" s="237" t="s">
        <v>351</v>
      </c>
      <c r="D320" s="238" t="s">
        <v>583</v>
      </c>
      <c r="E320" s="133" t="s">
        <v>192</v>
      </c>
      <c r="F320" s="246">
        <v>6.6</v>
      </c>
      <c r="G320" s="243">
        <v>6.5</v>
      </c>
      <c r="H320" s="238">
        <v>142</v>
      </c>
      <c r="I320" s="238">
        <v>98</v>
      </c>
      <c r="J320" s="238">
        <v>52</v>
      </c>
      <c r="K320" s="241">
        <v>1.3419E-2</v>
      </c>
      <c r="L320" s="242"/>
      <c r="M320" s="245">
        <v>96.81</v>
      </c>
      <c r="N320" s="251" t="s">
        <v>193</v>
      </c>
      <c r="O320" s="232"/>
    </row>
    <row r="321" spans="1:17">
      <c r="A321" s="240">
        <v>9</v>
      </c>
      <c r="B321" s="238" t="s">
        <v>591</v>
      </c>
      <c r="C321" s="237" t="s">
        <v>11</v>
      </c>
      <c r="D321" s="238" t="s">
        <v>591</v>
      </c>
      <c r="E321" s="133" t="s">
        <v>192</v>
      </c>
      <c r="F321" s="246">
        <v>2.1666666666666665</v>
      </c>
      <c r="G321" s="243">
        <v>2</v>
      </c>
      <c r="H321" s="238">
        <v>0</v>
      </c>
      <c r="I321" s="238">
        <v>0</v>
      </c>
      <c r="J321" s="238">
        <v>0</v>
      </c>
      <c r="K321" s="241">
        <v>8.0000000000000002E-3</v>
      </c>
      <c r="L321" s="242"/>
      <c r="M321" s="247">
        <v>10.74</v>
      </c>
      <c r="N321" s="251" t="s">
        <v>193</v>
      </c>
      <c r="O321" s="232"/>
    </row>
    <row r="322" spans="1:17">
      <c r="A322" s="240">
        <v>10</v>
      </c>
      <c r="B322" s="238" t="s">
        <v>620</v>
      </c>
      <c r="C322" s="237" t="s">
        <v>563</v>
      </c>
      <c r="D322" s="238" t="s">
        <v>620</v>
      </c>
      <c r="E322" s="133" t="s">
        <v>192</v>
      </c>
      <c r="F322" s="246">
        <v>2.1666666666666665</v>
      </c>
      <c r="G322" s="243">
        <v>2</v>
      </c>
      <c r="H322" s="238">
        <v>0</v>
      </c>
      <c r="I322" s="238">
        <v>0</v>
      </c>
      <c r="J322" s="238">
        <v>0</v>
      </c>
      <c r="K322" s="241">
        <v>8.0000000000000002E-3</v>
      </c>
      <c r="L322" s="242"/>
      <c r="M322" s="247">
        <v>10.52</v>
      </c>
      <c r="N322" s="251" t="s">
        <v>193</v>
      </c>
      <c r="O322" s="232"/>
    </row>
    <row r="323" spans="1:17">
      <c r="A323" s="240">
        <v>11</v>
      </c>
      <c r="B323" s="238" t="s">
        <v>578</v>
      </c>
      <c r="C323" s="237" t="s">
        <v>609</v>
      </c>
      <c r="D323" s="238" t="s">
        <v>578</v>
      </c>
      <c r="E323" s="133" t="s">
        <v>192</v>
      </c>
      <c r="F323" s="246">
        <v>2.2000000000000002</v>
      </c>
      <c r="G323" s="243">
        <v>1</v>
      </c>
      <c r="H323" s="238">
        <v>87</v>
      </c>
      <c r="I323" s="238">
        <v>75</v>
      </c>
      <c r="J323" s="238">
        <v>52</v>
      </c>
      <c r="K323" s="241">
        <v>3.4000000000000002E-3</v>
      </c>
      <c r="L323" s="242"/>
      <c r="M323" s="247">
        <v>23.95</v>
      </c>
      <c r="N323" s="251" t="s">
        <v>193</v>
      </c>
      <c r="O323" s="232"/>
    </row>
    <row r="324" spans="1:17">
      <c r="A324" s="240">
        <v>12</v>
      </c>
      <c r="B324" s="238" t="s">
        <v>579</v>
      </c>
      <c r="C324" s="237" t="s">
        <v>610</v>
      </c>
      <c r="D324" s="238" t="s">
        <v>579</v>
      </c>
      <c r="E324" s="133" t="s">
        <v>192</v>
      </c>
      <c r="F324" s="240">
        <v>0</v>
      </c>
      <c r="G324" s="238">
        <v>1</v>
      </c>
      <c r="H324" s="238">
        <v>0</v>
      </c>
      <c r="I324" s="238">
        <v>0</v>
      </c>
      <c r="J324" s="238">
        <v>0</v>
      </c>
      <c r="K324" s="241">
        <v>3.4000000000000002E-3</v>
      </c>
      <c r="L324" s="242"/>
      <c r="M324" s="245">
        <v>23.95</v>
      </c>
      <c r="N324" s="276" t="s">
        <v>193</v>
      </c>
    </row>
    <row r="325" spans="1:17">
      <c r="A325" s="240">
        <v>13</v>
      </c>
      <c r="B325" s="238" t="s">
        <v>19</v>
      </c>
      <c r="C325" s="237" t="s">
        <v>612</v>
      </c>
      <c r="D325" s="238" t="s">
        <v>19</v>
      </c>
      <c r="E325" s="133" t="s">
        <v>192</v>
      </c>
      <c r="F325" s="240">
        <v>2.2000000000000002</v>
      </c>
      <c r="G325" s="238">
        <v>1</v>
      </c>
      <c r="H325" s="238">
        <v>87</v>
      </c>
      <c r="I325" s="238">
        <v>75</v>
      </c>
      <c r="J325" s="238">
        <v>52</v>
      </c>
      <c r="K325" s="241">
        <v>3.4000000000000002E-3</v>
      </c>
      <c r="L325" s="242"/>
      <c r="M325" s="245">
        <v>23.89</v>
      </c>
      <c r="N325" s="276" t="s">
        <v>193</v>
      </c>
    </row>
    <row r="326" spans="1:17">
      <c r="A326" s="240">
        <v>14</v>
      </c>
      <c r="B326" s="238" t="s">
        <v>18</v>
      </c>
      <c r="C326" s="237" t="s">
        <v>611</v>
      </c>
      <c r="D326" s="238" t="s">
        <v>18</v>
      </c>
      <c r="E326" s="133" t="s">
        <v>192</v>
      </c>
      <c r="F326" s="240">
        <v>0</v>
      </c>
      <c r="G326" s="238">
        <v>1</v>
      </c>
      <c r="H326" s="238">
        <v>0</v>
      </c>
      <c r="I326" s="238">
        <v>0</v>
      </c>
      <c r="J326" s="238">
        <v>0</v>
      </c>
      <c r="K326" s="241">
        <v>3.4000000000000002E-3</v>
      </c>
      <c r="L326" s="242"/>
      <c r="M326" s="245">
        <v>23.89</v>
      </c>
      <c r="N326" s="276" t="s">
        <v>193</v>
      </c>
    </row>
    <row r="327" spans="1:17">
      <c r="A327" s="240">
        <v>15</v>
      </c>
      <c r="B327" s="238" t="s">
        <v>590</v>
      </c>
      <c r="C327" s="237" t="s">
        <v>624</v>
      </c>
      <c r="D327" s="238" t="s">
        <v>590</v>
      </c>
      <c r="E327" s="133" t="s">
        <v>192</v>
      </c>
      <c r="F327" s="240">
        <v>0</v>
      </c>
      <c r="G327" s="238">
        <v>1</v>
      </c>
      <c r="H327" s="238">
        <v>0</v>
      </c>
      <c r="I327" s="238">
        <v>0</v>
      </c>
      <c r="J327" s="238">
        <v>0</v>
      </c>
      <c r="K327" s="241">
        <v>3.4000000000000002E-3</v>
      </c>
      <c r="L327" s="248"/>
      <c r="M327" s="247">
        <v>24.73</v>
      </c>
      <c r="N327" s="276" t="s">
        <v>193</v>
      </c>
    </row>
    <row r="328" spans="1:17">
      <c r="A328" s="240">
        <v>16</v>
      </c>
      <c r="B328" s="238" t="s">
        <v>589</v>
      </c>
      <c r="C328" s="237" t="s">
        <v>623</v>
      </c>
      <c r="D328" s="238" t="s">
        <v>589</v>
      </c>
      <c r="E328" s="133" t="s">
        <v>192</v>
      </c>
      <c r="F328" s="240">
        <v>2.2000000000000002</v>
      </c>
      <c r="G328" s="238">
        <v>1</v>
      </c>
      <c r="H328" s="238">
        <v>87</v>
      </c>
      <c r="I328" s="238">
        <v>75</v>
      </c>
      <c r="J328" s="238">
        <v>52</v>
      </c>
      <c r="K328" s="241">
        <v>3.4000000000000002E-3</v>
      </c>
      <c r="L328" s="242"/>
      <c r="M328" s="245">
        <v>24.73</v>
      </c>
      <c r="N328" s="276" t="s">
        <v>193</v>
      </c>
    </row>
    <row r="329" spans="1:17">
      <c r="A329" s="240">
        <v>17</v>
      </c>
      <c r="B329" s="238" t="s">
        <v>580</v>
      </c>
      <c r="C329" s="237" t="s">
        <v>613</v>
      </c>
      <c r="D329" s="238" t="s">
        <v>580</v>
      </c>
      <c r="E329" s="133" t="s">
        <v>192</v>
      </c>
      <c r="F329" s="240">
        <v>1.5</v>
      </c>
      <c r="G329" s="238">
        <v>0.65</v>
      </c>
      <c r="H329" s="238">
        <v>110</v>
      </c>
      <c r="I329" s="238">
        <v>65</v>
      </c>
      <c r="J329" s="238">
        <v>55</v>
      </c>
      <c r="K329" s="241">
        <v>3.9399999999999999E-3</v>
      </c>
      <c r="L329" s="242"/>
      <c r="M329" s="245">
        <v>22.97</v>
      </c>
      <c r="N329" s="251" t="s">
        <v>193</v>
      </c>
      <c r="O329" s="232"/>
      <c r="P329" s="233"/>
      <c r="Q329" s="279"/>
    </row>
    <row r="330" spans="1:17">
      <c r="A330" s="240">
        <v>18</v>
      </c>
      <c r="B330" s="238" t="s">
        <v>581</v>
      </c>
      <c r="C330" s="237" t="s">
        <v>614</v>
      </c>
      <c r="D330" s="238" t="s">
        <v>581</v>
      </c>
      <c r="E330" s="133" t="s">
        <v>192</v>
      </c>
      <c r="F330" s="240">
        <v>0</v>
      </c>
      <c r="G330" s="238">
        <v>0.65</v>
      </c>
      <c r="H330" s="238">
        <v>0</v>
      </c>
      <c r="I330" s="238">
        <v>0</v>
      </c>
      <c r="J330" s="238">
        <v>0</v>
      </c>
      <c r="K330" s="241">
        <v>3.9399999999999999E-3</v>
      </c>
      <c r="L330" s="242"/>
      <c r="M330" s="245">
        <v>22.97</v>
      </c>
      <c r="N330" s="251" t="s">
        <v>193</v>
      </c>
      <c r="O330" s="232"/>
      <c r="P330" s="233"/>
      <c r="Q330" s="279"/>
    </row>
    <row r="331" spans="1:17">
      <c r="A331" s="240">
        <v>19</v>
      </c>
      <c r="B331" s="238" t="s">
        <v>607</v>
      </c>
      <c r="C331" s="237" t="s">
        <v>616</v>
      </c>
      <c r="D331" s="238" t="s">
        <v>607</v>
      </c>
      <c r="E331" s="133" t="s">
        <v>192</v>
      </c>
      <c r="F331" s="240">
        <v>0</v>
      </c>
      <c r="G331" s="238">
        <v>0.65</v>
      </c>
      <c r="H331" s="238">
        <v>0</v>
      </c>
      <c r="I331" s="238">
        <v>0</v>
      </c>
      <c r="J331" s="238">
        <v>0</v>
      </c>
      <c r="K331" s="241">
        <v>3.9399999999999999E-3</v>
      </c>
      <c r="L331" s="242"/>
      <c r="M331" s="247">
        <v>22.97</v>
      </c>
      <c r="N331" s="251" t="s">
        <v>193</v>
      </c>
      <c r="O331" s="232"/>
      <c r="P331" s="233"/>
      <c r="Q331" s="279"/>
    </row>
    <row r="332" spans="1:17">
      <c r="A332" s="240">
        <v>20</v>
      </c>
      <c r="B332" s="238" t="s">
        <v>606</v>
      </c>
      <c r="C332" s="237" t="s">
        <v>615</v>
      </c>
      <c r="D332" s="238" t="s">
        <v>606</v>
      </c>
      <c r="E332" s="133" t="s">
        <v>192</v>
      </c>
      <c r="F332" s="240">
        <v>1.5</v>
      </c>
      <c r="G332" s="238">
        <v>0.65</v>
      </c>
      <c r="H332" s="238">
        <v>110</v>
      </c>
      <c r="I332" s="238">
        <v>65</v>
      </c>
      <c r="J332" s="238">
        <v>55</v>
      </c>
      <c r="K332" s="241">
        <v>3.9399999999999999E-3</v>
      </c>
      <c r="L332" s="242"/>
      <c r="M332" s="247">
        <v>22.97</v>
      </c>
      <c r="N332" s="251" t="s">
        <v>193</v>
      </c>
      <c r="O332" s="232"/>
      <c r="P332" s="233"/>
      <c r="Q332" s="279"/>
    </row>
    <row r="333" spans="1:17" s="309" customFormat="1">
      <c r="A333" s="298">
        <v>21</v>
      </c>
      <c r="B333" s="300" t="s">
        <v>585</v>
      </c>
      <c r="C333" s="299" t="s">
        <v>553</v>
      </c>
      <c r="D333" s="300" t="s">
        <v>585</v>
      </c>
      <c r="E333" s="301" t="s">
        <v>192</v>
      </c>
      <c r="F333" s="298">
        <v>0.75</v>
      </c>
      <c r="G333" s="300">
        <v>0.7</v>
      </c>
      <c r="H333" s="300">
        <v>0</v>
      </c>
      <c r="I333" s="300">
        <v>0</v>
      </c>
      <c r="J333" s="300">
        <v>0</v>
      </c>
      <c r="K333" s="302">
        <v>7.0000000000000001E-3</v>
      </c>
      <c r="L333" s="303"/>
      <c r="M333" s="310">
        <v>8.69</v>
      </c>
      <c r="N333" s="305" t="s">
        <v>193</v>
      </c>
      <c r="O333" s="306"/>
      <c r="P333" s="307"/>
      <c r="Q333" s="311"/>
    </row>
    <row r="334" spans="1:17">
      <c r="A334" s="240">
        <v>22</v>
      </c>
      <c r="B334" s="238" t="s">
        <v>586</v>
      </c>
      <c r="C334" s="237" t="s">
        <v>554</v>
      </c>
      <c r="D334" s="238" t="s">
        <v>586</v>
      </c>
      <c r="E334" s="133" t="s">
        <v>192</v>
      </c>
      <c r="F334" s="240">
        <v>0.75</v>
      </c>
      <c r="G334" s="238">
        <v>0.7</v>
      </c>
      <c r="H334" s="238">
        <v>0</v>
      </c>
      <c r="I334" s="238">
        <v>0</v>
      </c>
      <c r="J334" s="238">
        <v>0</v>
      </c>
      <c r="K334" s="241">
        <v>7.0000000000000001E-3</v>
      </c>
      <c r="L334" s="242"/>
      <c r="M334" s="245">
        <v>6.04</v>
      </c>
      <c r="N334" s="251" t="s">
        <v>193</v>
      </c>
      <c r="O334" s="232"/>
      <c r="P334" s="233"/>
      <c r="Q334" s="279"/>
    </row>
    <row r="335" spans="1:17">
      <c r="A335" s="240">
        <v>23</v>
      </c>
      <c r="B335" s="238" t="s">
        <v>168</v>
      </c>
      <c r="C335" s="237" t="s">
        <v>638</v>
      </c>
      <c r="D335" s="238" t="s">
        <v>168</v>
      </c>
      <c r="E335" s="133" t="s">
        <v>192</v>
      </c>
      <c r="F335" s="240">
        <v>17.2</v>
      </c>
      <c r="G335" s="238">
        <v>8.6</v>
      </c>
      <c r="H335" s="238">
        <v>158</v>
      </c>
      <c r="I335" s="238">
        <v>59</v>
      </c>
      <c r="J335" s="238">
        <v>26</v>
      </c>
      <c r="K335" s="241">
        <v>2.6930222222222223E-2</v>
      </c>
      <c r="L335" s="242"/>
      <c r="M335" s="247">
        <v>17.27</v>
      </c>
      <c r="N335" s="251" t="s">
        <v>193</v>
      </c>
      <c r="O335" s="232"/>
      <c r="P335" s="233"/>
      <c r="Q335" s="234"/>
    </row>
    <row r="336" spans="1:17">
      <c r="A336" s="240">
        <v>24</v>
      </c>
      <c r="B336" s="238" t="s">
        <v>169</v>
      </c>
      <c r="C336" s="237" t="s">
        <v>639</v>
      </c>
      <c r="D336" s="238" t="s">
        <v>169</v>
      </c>
      <c r="E336" s="133" t="s">
        <v>192</v>
      </c>
      <c r="F336" s="240">
        <v>10.35</v>
      </c>
      <c r="G336" s="238">
        <v>8.1999999999999993</v>
      </c>
      <c r="H336" s="238">
        <v>158</v>
      </c>
      <c r="I336" s="238">
        <v>59</v>
      </c>
      <c r="J336" s="238">
        <v>26</v>
      </c>
      <c r="K336" s="241">
        <v>2.6930222222222223E-2</v>
      </c>
      <c r="L336" s="242"/>
      <c r="M336" s="247">
        <v>17.41</v>
      </c>
      <c r="N336" s="251" t="s">
        <v>193</v>
      </c>
      <c r="O336" s="232"/>
      <c r="P336" s="233"/>
      <c r="Q336" s="234"/>
    </row>
    <row r="337" spans="1:17">
      <c r="A337" s="240">
        <v>25</v>
      </c>
      <c r="B337" s="238" t="s">
        <v>170</v>
      </c>
      <c r="C337" s="237" t="s">
        <v>640</v>
      </c>
      <c r="D337" s="238" t="s">
        <v>170</v>
      </c>
      <c r="E337" s="133" t="s">
        <v>192</v>
      </c>
      <c r="F337" s="240">
        <v>1.03</v>
      </c>
      <c r="G337" s="238">
        <v>0.4</v>
      </c>
      <c r="H337" s="238" t="s">
        <v>487</v>
      </c>
      <c r="I337" s="238" t="s">
        <v>487</v>
      </c>
      <c r="J337" s="238" t="s">
        <v>487</v>
      </c>
      <c r="K337" s="241">
        <v>8.2000000000000003E-2</v>
      </c>
      <c r="L337" s="242"/>
      <c r="M337" s="247">
        <v>3.51</v>
      </c>
      <c r="N337" s="251" t="s">
        <v>193</v>
      </c>
      <c r="O337" s="232"/>
      <c r="P337" s="233"/>
      <c r="Q337" s="234"/>
    </row>
    <row r="338" spans="1:17">
      <c r="A338" s="240">
        <v>26</v>
      </c>
      <c r="B338" s="238" t="s">
        <v>171</v>
      </c>
      <c r="C338" s="237" t="s">
        <v>641</v>
      </c>
      <c r="D338" s="238" t="s">
        <v>171</v>
      </c>
      <c r="E338" s="133" t="s">
        <v>192</v>
      </c>
      <c r="F338" s="240">
        <v>1.1399999999999999</v>
      </c>
      <c r="G338" s="238">
        <v>0.51</v>
      </c>
      <c r="H338" s="238" t="s">
        <v>487</v>
      </c>
      <c r="I338" s="238" t="s">
        <v>487</v>
      </c>
      <c r="J338" s="238" t="s">
        <v>487</v>
      </c>
      <c r="K338" s="241">
        <v>8.2000000000000003E-2</v>
      </c>
      <c r="L338" s="242"/>
      <c r="M338" s="245">
        <v>3.4</v>
      </c>
      <c r="N338" s="251" t="s">
        <v>193</v>
      </c>
      <c r="O338" s="232"/>
      <c r="P338" s="233"/>
      <c r="Q338" s="234"/>
    </row>
    <row r="339" spans="1:17">
      <c r="A339" s="240">
        <v>27</v>
      </c>
      <c r="B339" s="238" t="s">
        <v>172</v>
      </c>
      <c r="C339" s="237" t="s">
        <v>635</v>
      </c>
      <c r="D339" s="238" t="s">
        <v>172</v>
      </c>
      <c r="E339" s="133" t="s">
        <v>192</v>
      </c>
      <c r="F339" s="240">
        <v>15</v>
      </c>
      <c r="G339" s="238">
        <v>6.4</v>
      </c>
      <c r="H339" s="238">
        <v>158</v>
      </c>
      <c r="I339" s="238">
        <v>59</v>
      </c>
      <c r="J339" s="238">
        <v>26</v>
      </c>
      <c r="K339" s="241">
        <v>3.0296500000000001E-2</v>
      </c>
      <c r="L339" s="242"/>
      <c r="M339" s="245">
        <v>19.54</v>
      </c>
      <c r="N339" s="251" t="s">
        <v>193</v>
      </c>
      <c r="O339" s="232"/>
      <c r="P339" s="233"/>
      <c r="Q339" s="234"/>
    </row>
    <row r="340" spans="1:17">
      <c r="A340" s="240">
        <v>28</v>
      </c>
      <c r="B340" s="238" t="s">
        <v>173</v>
      </c>
      <c r="C340" s="237" t="s">
        <v>158</v>
      </c>
      <c r="D340" s="238" t="s">
        <v>173</v>
      </c>
      <c r="E340" s="133" t="s">
        <v>192</v>
      </c>
      <c r="F340" s="240">
        <v>5.45</v>
      </c>
      <c r="G340" s="238">
        <v>1.25</v>
      </c>
      <c r="H340" s="238">
        <v>158</v>
      </c>
      <c r="I340" s="238">
        <v>23</v>
      </c>
      <c r="J340" s="238">
        <v>14</v>
      </c>
      <c r="K340" s="241">
        <v>1.0175199999999999E-2</v>
      </c>
      <c r="L340" s="242"/>
      <c r="M340" s="245">
        <v>11.1</v>
      </c>
      <c r="N340" s="251" t="s">
        <v>193</v>
      </c>
      <c r="O340" s="232"/>
      <c r="P340" s="233"/>
      <c r="Q340" s="234"/>
    </row>
    <row r="341" spans="1:17" s="309" customFormat="1">
      <c r="A341" s="298">
        <v>29</v>
      </c>
      <c r="B341" s="300" t="s">
        <v>174</v>
      </c>
      <c r="C341" s="299" t="s">
        <v>159</v>
      </c>
      <c r="D341" s="300" t="s">
        <v>174</v>
      </c>
      <c r="E341" s="301" t="s">
        <v>192</v>
      </c>
      <c r="F341" s="298">
        <v>5.65</v>
      </c>
      <c r="G341" s="300">
        <v>4.4000000000000004</v>
      </c>
      <c r="H341" s="300">
        <v>158</v>
      </c>
      <c r="I341" s="300">
        <v>23</v>
      </c>
      <c r="J341" s="300">
        <v>14</v>
      </c>
      <c r="K341" s="302">
        <v>1.0175199999999999E-2</v>
      </c>
      <c r="L341" s="303"/>
      <c r="M341" s="304">
        <v>11.24</v>
      </c>
      <c r="N341" s="305" t="s">
        <v>193</v>
      </c>
      <c r="O341" s="306"/>
      <c r="P341" s="307"/>
      <c r="Q341" s="308"/>
    </row>
    <row r="342" spans="1:17">
      <c r="A342" s="240">
        <v>30</v>
      </c>
      <c r="B342" s="238" t="s">
        <v>175</v>
      </c>
      <c r="C342" s="237" t="s">
        <v>160</v>
      </c>
      <c r="D342" s="238" t="s">
        <v>175</v>
      </c>
      <c r="E342" s="133" t="s">
        <v>192</v>
      </c>
      <c r="F342" s="240">
        <v>5.05</v>
      </c>
      <c r="G342" s="238">
        <v>3.8</v>
      </c>
      <c r="H342" s="238">
        <v>158</v>
      </c>
      <c r="I342" s="238">
        <v>23</v>
      </c>
      <c r="J342" s="238">
        <v>14</v>
      </c>
      <c r="K342" s="241">
        <v>2.5437999999999999E-2</v>
      </c>
      <c r="L342" s="242"/>
      <c r="M342" s="245">
        <v>33.35</v>
      </c>
      <c r="N342" s="251" t="s">
        <v>193</v>
      </c>
      <c r="O342" s="232"/>
      <c r="P342" s="233"/>
      <c r="Q342" s="234"/>
    </row>
    <row r="343" spans="1:17">
      <c r="A343" s="240">
        <v>31</v>
      </c>
      <c r="B343" s="238" t="s">
        <v>176</v>
      </c>
      <c r="C343" s="237" t="s">
        <v>161</v>
      </c>
      <c r="D343" s="238" t="s">
        <v>176</v>
      </c>
      <c r="E343" s="133" t="s">
        <v>192</v>
      </c>
      <c r="F343" s="240">
        <v>5.05</v>
      </c>
      <c r="G343" s="238">
        <v>3.8</v>
      </c>
      <c r="H343" s="238">
        <v>158</v>
      </c>
      <c r="I343" s="238">
        <v>23</v>
      </c>
      <c r="J343" s="238">
        <v>14</v>
      </c>
      <c r="K343" s="241">
        <v>2.5437999999999999E-2</v>
      </c>
      <c r="L343" s="242"/>
      <c r="M343" s="245">
        <v>31.13</v>
      </c>
      <c r="N343" s="251" t="s">
        <v>193</v>
      </c>
      <c r="O343" s="232"/>
      <c r="P343" s="233"/>
      <c r="Q343" s="234"/>
    </row>
    <row r="344" spans="1:17">
      <c r="A344" s="240">
        <v>32</v>
      </c>
      <c r="B344" s="238" t="s">
        <v>177</v>
      </c>
      <c r="C344" s="237" t="s">
        <v>162</v>
      </c>
      <c r="D344" s="238" t="s">
        <v>177</v>
      </c>
      <c r="E344" s="133" t="s">
        <v>192</v>
      </c>
      <c r="F344" s="240">
        <v>4.5</v>
      </c>
      <c r="G344" s="238">
        <v>4</v>
      </c>
      <c r="H344" s="238">
        <v>158</v>
      </c>
      <c r="I344" s="238">
        <v>23</v>
      </c>
      <c r="J344" s="238">
        <v>14</v>
      </c>
      <c r="K344" s="241">
        <v>2.5437999999999999E-2</v>
      </c>
      <c r="L344" s="242"/>
      <c r="M344" s="245">
        <v>32.26</v>
      </c>
      <c r="N344" s="251" t="s">
        <v>193</v>
      </c>
      <c r="O344" s="232"/>
      <c r="P344" s="233"/>
      <c r="Q344" s="234"/>
    </row>
    <row r="345" spans="1:17">
      <c r="A345" s="240">
        <v>33</v>
      </c>
      <c r="B345" s="238" t="s">
        <v>178</v>
      </c>
      <c r="C345" s="237" t="s">
        <v>163</v>
      </c>
      <c r="D345" s="238" t="s">
        <v>178</v>
      </c>
      <c r="E345" s="133" t="s">
        <v>192</v>
      </c>
      <c r="F345" s="240">
        <v>5</v>
      </c>
      <c r="G345" s="238">
        <v>4</v>
      </c>
      <c r="H345" s="238">
        <v>158</v>
      </c>
      <c r="I345" s="238">
        <v>23</v>
      </c>
      <c r="J345" s="238">
        <v>14</v>
      </c>
      <c r="K345" s="241">
        <v>2.5437999999999999E-2</v>
      </c>
      <c r="L345" s="242"/>
      <c r="M345" s="245">
        <v>30.04</v>
      </c>
      <c r="N345" s="251" t="s">
        <v>193</v>
      </c>
      <c r="O345" s="232"/>
      <c r="P345" s="233"/>
      <c r="Q345" s="234"/>
    </row>
    <row r="346" spans="1:17">
      <c r="A346" s="240">
        <v>34</v>
      </c>
      <c r="B346" s="238" t="s">
        <v>179</v>
      </c>
      <c r="C346" s="237" t="s">
        <v>164</v>
      </c>
      <c r="D346" s="238" t="s">
        <v>179</v>
      </c>
      <c r="E346" s="133" t="s">
        <v>192</v>
      </c>
      <c r="F346" s="240">
        <v>5.05</v>
      </c>
      <c r="G346" s="238">
        <v>3.8</v>
      </c>
      <c r="H346" s="238">
        <v>158</v>
      </c>
      <c r="I346" s="238">
        <v>23</v>
      </c>
      <c r="J346" s="238">
        <v>14</v>
      </c>
      <c r="K346" s="241">
        <v>2.5437999999999999E-2</v>
      </c>
      <c r="L346" s="242"/>
      <c r="M346" s="245">
        <v>33.159999999999997</v>
      </c>
      <c r="N346" s="251" t="s">
        <v>193</v>
      </c>
      <c r="O346" s="232"/>
      <c r="P346" s="233"/>
      <c r="Q346" s="234"/>
    </row>
    <row r="347" spans="1:17">
      <c r="A347" s="240">
        <v>35</v>
      </c>
      <c r="B347" s="238" t="s">
        <v>180</v>
      </c>
      <c r="C347" s="237" t="s">
        <v>165</v>
      </c>
      <c r="D347" s="238" t="s">
        <v>180</v>
      </c>
      <c r="E347" s="133" t="s">
        <v>192</v>
      </c>
      <c r="F347" s="240">
        <v>5.05</v>
      </c>
      <c r="G347" s="238">
        <v>3.8</v>
      </c>
      <c r="H347" s="238">
        <v>158</v>
      </c>
      <c r="I347" s="238">
        <v>23</v>
      </c>
      <c r="J347" s="238">
        <v>14</v>
      </c>
      <c r="K347" s="241">
        <v>2.5437999999999999E-2</v>
      </c>
      <c r="L347" s="242"/>
      <c r="M347" s="245">
        <v>33.21</v>
      </c>
      <c r="N347" s="251" t="s">
        <v>193</v>
      </c>
      <c r="O347" s="232"/>
      <c r="P347" s="233"/>
      <c r="Q347" s="234"/>
    </row>
    <row r="348" spans="1:17">
      <c r="A348" s="240">
        <v>36</v>
      </c>
      <c r="B348" s="238" t="s">
        <v>181</v>
      </c>
      <c r="C348" s="237" t="s">
        <v>166</v>
      </c>
      <c r="D348" s="238" t="s">
        <v>181</v>
      </c>
      <c r="E348" s="133" t="s">
        <v>192</v>
      </c>
      <c r="F348" s="240">
        <v>2</v>
      </c>
      <c r="G348" s="238">
        <v>1.4</v>
      </c>
      <c r="H348" s="238">
        <v>158</v>
      </c>
      <c r="I348" s="238">
        <v>59</v>
      </c>
      <c r="J348" s="238">
        <v>26</v>
      </c>
      <c r="K348" s="241">
        <v>0.242372</v>
      </c>
      <c r="L348" s="242"/>
      <c r="M348" s="245">
        <v>20.6</v>
      </c>
      <c r="N348" s="251" t="s">
        <v>193</v>
      </c>
      <c r="O348" s="232"/>
      <c r="P348" s="233"/>
      <c r="Q348" s="234"/>
    </row>
    <row r="349" spans="1:17">
      <c r="A349" s="240">
        <v>37</v>
      </c>
      <c r="B349" s="238" t="s">
        <v>182</v>
      </c>
      <c r="C349" s="237" t="s">
        <v>167</v>
      </c>
      <c r="D349" s="238" t="s">
        <v>182</v>
      </c>
      <c r="E349" s="133" t="s">
        <v>192</v>
      </c>
      <c r="F349" s="240">
        <v>4</v>
      </c>
      <c r="G349" s="238">
        <v>3</v>
      </c>
      <c r="H349" s="238">
        <v>158</v>
      </c>
      <c r="I349" s="238">
        <v>59</v>
      </c>
      <c r="J349" s="238">
        <v>26</v>
      </c>
      <c r="K349" s="241">
        <v>0.242372</v>
      </c>
      <c r="L349" s="242"/>
      <c r="M349" s="245">
        <v>35.15</v>
      </c>
      <c r="N349" s="251" t="s">
        <v>193</v>
      </c>
      <c r="O349" s="232"/>
      <c r="P349" s="233"/>
      <c r="Q349" s="234"/>
    </row>
    <row r="350" spans="1:17">
      <c r="A350" s="240">
        <v>38</v>
      </c>
      <c r="B350" s="238" t="s">
        <v>142</v>
      </c>
      <c r="C350" s="237" t="s">
        <v>127</v>
      </c>
      <c r="D350" s="238" t="s">
        <v>142</v>
      </c>
      <c r="E350" s="133" t="s">
        <v>192</v>
      </c>
      <c r="F350" s="240">
        <v>7.4599999999999991</v>
      </c>
      <c r="G350" s="238">
        <v>4.5999999999999996</v>
      </c>
      <c r="H350" s="238">
        <v>153</v>
      </c>
      <c r="I350" s="238">
        <v>59</v>
      </c>
      <c r="J350" s="238">
        <v>26</v>
      </c>
      <c r="K350" s="241">
        <v>1.17E-2</v>
      </c>
      <c r="L350" s="242"/>
      <c r="M350" s="245">
        <v>44.17</v>
      </c>
      <c r="N350" s="251" t="s">
        <v>193</v>
      </c>
      <c r="O350" s="232"/>
      <c r="P350" s="233"/>
      <c r="Q350" s="234"/>
    </row>
    <row r="351" spans="1:17">
      <c r="A351" s="240">
        <v>39</v>
      </c>
      <c r="B351" s="238" t="s">
        <v>143</v>
      </c>
      <c r="C351" s="237" t="s">
        <v>128</v>
      </c>
      <c r="D351" s="238" t="s">
        <v>143</v>
      </c>
      <c r="E351" s="133" t="s">
        <v>192</v>
      </c>
      <c r="F351" s="240">
        <v>9.34</v>
      </c>
      <c r="G351" s="238">
        <v>9</v>
      </c>
      <c r="H351" s="238">
        <v>158</v>
      </c>
      <c r="I351" s="238">
        <v>59</v>
      </c>
      <c r="J351" s="238">
        <v>26</v>
      </c>
      <c r="K351" s="241">
        <v>2.4799999999999999E-2</v>
      </c>
      <c r="L351" s="242"/>
      <c r="M351" s="245">
        <v>37.85</v>
      </c>
      <c r="N351" s="251" t="s">
        <v>193</v>
      </c>
      <c r="O351" s="232"/>
      <c r="P351" s="233"/>
      <c r="Q351" s="234"/>
    </row>
    <row r="352" spans="1:17">
      <c r="A352" s="240">
        <v>40</v>
      </c>
      <c r="B352" s="238" t="s">
        <v>144</v>
      </c>
      <c r="C352" s="237" t="s">
        <v>129</v>
      </c>
      <c r="D352" s="238" t="s">
        <v>144</v>
      </c>
      <c r="E352" s="133" t="s">
        <v>192</v>
      </c>
      <c r="F352" s="240">
        <v>9.14</v>
      </c>
      <c r="G352" s="238">
        <v>8.8000000000000007</v>
      </c>
      <c r="H352" s="238">
        <v>153</v>
      </c>
      <c r="I352" s="238">
        <v>106</v>
      </c>
      <c r="J352" s="238">
        <v>53</v>
      </c>
      <c r="K352" s="241">
        <v>2.1600000000000001E-2</v>
      </c>
      <c r="L352" s="242"/>
      <c r="M352" s="245">
        <v>32.99</v>
      </c>
      <c r="N352" s="251" t="s">
        <v>193</v>
      </c>
      <c r="O352" s="232"/>
      <c r="P352" s="233"/>
      <c r="Q352" s="234"/>
    </row>
    <row r="353" spans="1:17">
      <c r="A353" s="240">
        <v>41</v>
      </c>
      <c r="B353" s="238" t="s">
        <v>145</v>
      </c>
      <c r="C353" s="237" t="s">
        <v>130</v>
      </c>
      <c r="D353" s="238" t="s">
        <v>145</v>
      </c>
      <c r="E353" s="133" t="s">
        <v>192</v>
      </c>
      <c r="F353" s="240">
        <v>9.14</v>
      </c>
      <c r="G353" s="238">
        <v>8.6</v>
      </c>
      <c r="H353" s="238">
        <v>153</v>
      </c>
      <c r="I353" s="238">
        <v>106</v>
      </c>
      <c r="J353" s="238">
        <v>53</v>
      </c>
      <c r="K353" s="241">
        <v>2.1600000000000001E-2</v>
      </c>
      <c r="L353" s="242"/>
      <c r="M353" s="245">
        <v>31.26</v>
      </c>
      <c r="N353" s="251" t="s">
        <v>193</v>
      </c>
      <c r="O353" s="232"/>
      <c r="P353" s="233"/>
      <c r="Q353" s="234"/>
    </row>
    <row r="354" spans="1:17">
      <c r="A354" s="240">
        <v>42</v>
      </c>
      <c r="B354" s="238" t="s">
        <v>146</v>
      </c>
      <c r="C354" s="237" t="s">
        <v>131</v>
      </c>
      <c r="D354" s="238" t="s">
        <v>146</v>
      </c>
      <c r="E354" s="133" t="s">
        <v>192</v>
      </c>
      <c r="F354" s="240">
        <v>2.0230000000000001</v>
      </c>
      <c r="G354" s="238">
        <v>0.69</v>
      </c>
      <c r="H354" s="238">
        <v>22</v>
      </c>
      <c r="I354" s="238">
        <v>15</v>
      </c>
      <c r="J354" s="238">
        <v>11</v>
      </c>
      <c r="K354" s="241">
        <v>1.2099999999999999E-3</v>
      </c>
      <c r="L354" s="242"/>
      <c r="M354" s="245">
        <v>12.23</v>
      </c>
      <c r="N354" s="251" t="s">
        <v>193</v>
      </c>
      <c r="O354" s="232"/>
      <c r="P354" s="233"/>
      <c r="Q354" s="234"/>
    </row>
    <row r="355" spans="1:17" s="309" customFormat="1">
      <c r="A355" s="298">
        <v>43</v>
      </c>
      <c r="B355" s="300" t="s">
        <v>147</v>
      </c>
      <c r="C355" s="299" t="s">
        <v>132</v>
      </c>
      <c r="D355" s="300" t="s">
        <v>147</v>
      </c>
      <c r="E355" s="301" t="s">
        <v>192</v>
      </c>
      <c r="F355" s="298">
        <v>7.15</v>
      </c>
      <c r="G355" s="300">
        <v>6.8</v>
      </c>
      <c r="H355" s="300">
        <v>153</v>
      </c>
      <c r="I355" s="300">
        <v>106</v>
      </c>
      <c r="J355" s="300">
        <v>53</v>
      </c>
      <c r="K355" s="302">
        <v>2.1600000000000001E-2</v>
      </c>
      <c r="L355" s="303"/>
      <c r="M355" s="304">
        <v>33.75</v>
      </c>
      <c r="N355" s="305" t="s">
        <v>193</v>
      </c>
      <c r="O355" s="306"/>
      <c r="P355" s="307"/>
      <c r="Q355" s="308"/>
    </row>
    <row r="356" spans="1:17" s="309" customFormat="1">
      <c r="A356" s="298">
        <v>44</v>
      </c>
      <c r="B356" s="300" t="s">
        <v>148</v>
      </c>
      <c r="C356" s="299" t="s">
        <v>133</v>
      </c>
      <c r="D356" s="300" t="s">
        <v>148</v>
      </c>
      <c r="E356" s="301" t="s">
        <v>192</v>
      </c>
      <c r="F356" s="298">
        <v>4.8099999999999996</v>
      </c>
      <c r="G356" s="300">
        <v>4.4000000000000004</v>
      </c>
      <c r="H356" s="300">
        <v>153</v>
      </c>
      <c r="I356" s="300">
        <v>59</v>
      </c>
      <c r="J356" s="300">
        <v>26</v>
      </c>
      <c r="K356" s="302">
        <v>1.17E-2</v>
      </c>
      <c r="L356" s="303"/>
      <c r="M356" s="304">
        <v>28.09</v>
      </c>
      <c r="N356" s="305" t="s">
        <v>193</v>
      </c>
      <c r="O356" s="306"/>
      <c r="P356" s="307"/>
      <c r="Q356" s="308"/>
    </row>
    <row r="357" spans="1:17">
      <c r="A357" s="240">
        <v>45</v>
      </c>
      <c r="B357" s="238" t="s">
        <v>149</v>
      </c>
      <c r="C357" s="237" t="s">
        <v>134</v>
      </c>
      <c r="D357" s="238" t="s">
        <v>149</v>
      </c>
      <c r="E357" s="133" t="s">
        <v>192</v>
      </c>
      <c r="F357" s="240">
        <v>5</v>
      </c>
      <c r="G357" s="238">
        <v>4.5999999999999996</v>
      </c>
      <c r="H357" s="238">
        <v>153</v>
      </c>
      <c r="I357" s="238">
        <v>59</v>
      </c>
      <c r="J357" s="238">
        <v>26</v>
      </c>
      <c r="K357" s="241">
        <v>1.15E-2</v>
      </c>
      <c r="L357" s="242"/>
      <c r="M357" s="245">
        <v>23.91</v>
      </c>
      <c r="N357" s="251" t="s">
        <v>193</v>
      </c>
      <c r="O357" s="232"/>
      <c r="P357" s="233"/>
      <c r="Q357" s="234"/>
    </row>
    <row r="358" spans="1:17" s="281" customFormat="1">
      <c r="A358" s="240">
        <v>46</v>
      </c>
      <c r="B358" s="238" t="s">
        <v>150</v>
      </c>
      <c r="C358" s="237" t="s">
        <v>135</v>
      </c>
      <c r="D358" s="238" t="s">
        <v>150</v>
      </c>
      <c r="E358" s="133" t="s">
        <v>192</v>
      </c>
      <c r="F358" s="240">
        <v>4.54</v>
      </c>
      <c r="G358" s="238">
        <v>4.2</v>
      </c>
      <c r="H358" s="238">
        <v>153</v>
      </c>
      <c r="I358" s="238">
        <v>106</v>
      </c>
      <c r="J358" s="238">
        <v>53</v>
      </c>
      <c r="K358" s="241">
        <v>1.2999999999999999E-2</v>
      </c>
      <c r="L358" s="238"/>
      <c r="M358" s="245">
        <v>77.25</v>
      </c>
      <c r="N358" s="287" t="s">
        <v>193</v>
      </c>
    </row>
    <row r="359" spans="1:17" s="281" customFormat="1">
      <c r="A359" s="240">
        <v>47</v>
      </c>
      <c r="B359" s="238" t="s">
        <v>151</v>
      </c>
      <c r="C359" s="237" t="s">
        <v>136</v>
      </c>
      <c r="D359" s="238" t="s">
        <v>151</v>
      </c>
      <c r="E359" s="133" t="s">
        <v>192</v>
      </c>
      <c r="F359" s="240">
        <v>4.54</v>
      </c>
      <c r="G359" s="238">
        <v>4.2</v>
      </c>
      <c r="H359" s="238">
        <v>153</v>
      </c>
      <c r="I359" s="238">
        <v>106</v>
      </c>
      <c r="J359" s="238">
        <v>53</v>
      </c>
      <c r="K359" s="241">
        <v>1.2999999999999999E-2</v>
      </c>
      <c r="L359" s="238"/>
      <c r="M359" s="245">
        <v>75.03</v>
      </c>
      <c r="N359" s="287" t="s">
        <v>193</v>
      </c>
    </row>
    <row r="360" spans="1:17" s="281" customFormat="1">
      <c r="A360" s="240">
        <v>48</v>
      </c>
      <c r="B360" s="238" t="s">
        <v>152</v>
      </c>
      <c r="C360" s="237" t="s">
        <v>137</v>
      </c>
      <c r="D360" s="238" t="s">
        <v>152</v>
      </c>
      <c r="E360" s="133" t="s">
        <v>192</v>
      </c>
      <c r="F360" s="240">
        <v>4.54</v>
      </c>
      <c r="G360" s="238">
        <v>4.2</v>
      </c>
      <c r="H360" s="238">
        <v>153</v>
      </c>
      <c r="I360" s="238">
        <v>106</v>
      </c>
      <c r="J360" s="238">
        <v>53</v>
      </c>
      <c r="K360" s="241">
        <v>1.2999999999999999E-2</v>
      </c>
      <c r="L360" s="238"/>
      <c r="M360" s="245">
        <v>77.459999999999994</v>
      </c>
      <c r="N360" s="287" t="s">
        <v>193</v>
      </c>
    </row>
    <row r="361" spans="1:17" s="281" customFormat="1">
      <c r="A361" s="240">
        <v>49</v>
      </c>
      <c r="B361" s="238" t="s">
        <v>153</v>
      </c>
      <c r="C361" s="237" t="s">
        <v>138</v>
      </c>
      <c r="D361" s="238" t="s">
        <v>153</v>
      </c>
      <c r="E361" s="133" t="s">
        <v>192</v>
      </c>
      <c r="F361" s="240">
        <v>4.54</v>
      </c>
      <c r="G361" s="238">
        <v>4.2</v>
      </c>
      <c r="H361" s="238">
        <v>153</v>
      </c>
      <c r="I361" s="238">
        <v>106</v>
      </c>
      <c r="J361" s="238">
        <v>53</v>
      </c>
      <c r="K361" s="241">
        <v>1.2999999999999999E-2</v>
      </c>
      <c r="L361" s="238"/>
      <c r="M361" s="245">
        <v>75.25</v>
      </c>
      <c r="N361" s="287" t="s">
        <v>193</v>
      </c>
    </row>
    <row r="362" spans="1:17" s="281" customFormat="1">
      <c r="A362" s="240">
        <v>50</v>
      </c>
      <c r="B362" s="238" t="s">
        <v>154</v>
      </c>
      <c r="C362" s="237" t="s">
        <v>139</v>
      </c>
      <c r="D362" s="238" t="s">
        <v>154</v>
      </c>
      <c r="E362" s="133" t="s">
        <v>192</v>
      </c>
      <c r="F362" s="240">
        <v>4.54</v>
      </c>
      <c r="G362" s="238">
        <v>4.2</v>
      </c>
      <c r="H362" s="238">
        <v>153</v>
      </c>
      <c r="I362" s="238">
        <v>106</v>
      </c>
      <c r="J362" s="238">
        <v>53</v>
      </c>
      <c r="K362" s="241">
        <v>1.2999999999999999E-2</v>
      </c>
      <c r="L362" s="238"/>
      <c r="M362" s="245">
        <v>76.849999999999994</v>
      </c>
      <c r="N362" s="287" t="s">
        <v>193</v>
      </c>
    </row>
    <row r="363" spans="1:17" s="281" customFormat="1">
      <c r="A363" s="240">
        <v>51</v>
      </c>
      <c r="B363" s="238" t="s">
        <v>155</v>
      </c>
      <c r="C363" s="237" t="s">
        <v>140</v>
      </c>
      <c r="D363" s="238" t="s">
        <v>155</v>
      </c>
      <c r="E363" s="133" t="s">
        <v>192</v>
      </c>
      <c r="F363" s="240">
        <v>4.54</v>
      </c>
      <c r="G363" s="238">
        <v>4.2</v>
      </c>
      <c r="H363" s="238">
        <v>153</v>
      </c>
      <c r="I363" s="238">
        <v>106</v>
      </c>
      <c r="J363" s="238">
        <v>53</v>
      </c>
      <c r="K363" s="241">
        <v>1.2999999999999999E-2</v>
      </c>
      <c r="L363" s="238"/>
      <c r="M363" s="245">
        <v>75.41</v>
      </c>
      <c r="N363" s="287" t="s">
        <v>193</v>
      </c>
    </row>
    <row r="364" spans="1:17" s="281" customFormat="1">
      <c r="A364" s="240">
        <v>52</v>
      </c>
      <c r="B364" s="238" t="s">
        <v>156</v>
      </c>
      <c r="C364" s="237" t="s">
        <v>141</v>
      </c>
      <c r="D364" s="238" t="s">
        <v>156</v>
      </c>
      <c r="E364" s="133" t="s">
        <v>192</v>
      </c>
      <c r="F364" s="240">
        <v>4.54</v>
      </c>
      <c r="G364" s="238">
        <v>4.2</v>
      </c>
      <c r="H364" s="238">
        <v>153</v>
      </c>
      <c r="I364" s="238">
        <v>106</v>
      </c>
      <c r="J364" s="238">
        <v>53</v>
      </c>
      <c r="K364" s="241">
        <v>1.2999999999999999E-2</v>
      </c>
      <c r="L364" s="238"/>
      <c r="M364" s="245">
        <v>80.069999999999993</v>
      </c>
      <c r="N364" s="287" t="s">
        <v>193</v>
      </c>
    </row>
    <row r="365" spans="1:17" s="281" customFormat="1">
      <c r="A365" s="240">
        <v>53</v>
      </c>
      <c r="B365" s="238" t="s">
        <v>349</v>
      </c>
      <c r="C365" s="237" t="s">
        <v>348</v>
      </c>
      <c r="D365" s="238" t="s">
        <v>349</v>
      </c>
      <c r="E365" s="133" t="s">
        <v>192</v>
      </c>
      <c r="F365" s="240">
        <v>0.7</v>
      </c>
      <c r="G365" s="238">
        <v>0.6</v>
      </c>
      <c r="H365" s="238">
        <v>0</v>
      </c>
      <c r="I365" s="238">
        <v>0</v>
      </c>
      <c r="J365" s="238">
        <v>0</v>
      </c>
      <c r="K365" s="241">
        <v>3.5000000000000003E-2</v>
      </c>
      <c r="L365" s="238"/>
      <c r="M365" s="245">
        <v>6.13</v>
      </c>
      <c r="N365" s="287" t="s">
        <v>193</v>
      </c>
    </row>
    <row r="366" spans="1:17" s="281" customFormat="1">
      <c r="A366" s="240">
        <v>54</v>
      </c>
      <c r="B366" s="238" t="s">
        <v>646</v>
      </c>
      <c r="C366" s="237" t="s">
        <v>643</v>
      </c>
      <c r="D366" s="238" t="s">
        <v>646</v>
      </c>
      <c r="E366" s="133" t="s">
        <v>192</v>
      </c>
      <c r="F366" s="240">
        <v>3</v>
      </c>
      <c r="G366" s="238">
        <v>2</v>
      </c>
      <c r="H366" s="238">
        <v>135</v>
      </c>
      <c r="I366" s="238">
        <v>45</v>
      </c>
      <c r="J366" s="238">
        <v>26</v>
      </c>
      <c r="K366" s="241">
        <v>3.1E-2</v>
      </c>
      <c r="L366" s="238"/>
      <c r="M366" s="245">
        <v>103.82</v>
      </c>
      <c r="N366" s="287" t="s">
        <v>193</v>
      </c>
    </row>
    <row r="367" spans="1:17" s="281" customFormat="1">
      <c r="A367" s="240">
        <v>55</v>
      </c>
      <c r="B367" s="238" t="s">
        <v>647</v>
      </c>
      <c r="C367" s="237" t="s">
        <v>644</v>
      </c>
      <c r="D367" s="238" t="s">
        <v>647</v>
      </c>
      <c r="E367" s="133" t="s">
        <v>192</v>
      </c>
      <c r="F367" s="240">
        <v>3</v>
      </c>
      <c r="G367" s="238">
        <v>2</v>
      </c>
      <c r="H367" s="238">
        <v>135</v>
      </c>
      <c r="I367" s="238">
        <v>45</v>
      </c>
      <c r="J367" s="238">
        <v>26</v>
      </c>
      <c r="K367" s="241">
        <v>3.1E-2</v>
      </c>
      <c r="L367" s="242"/>
      <c r="M367" s="245">
        <v>130.78</v>
      </c>
      <c r="N367" s="251" t="s">
        <v>193</v>
      </c>
      <c r="O367" s="232"/>
    </row>
    <row r="368" spans="1:17" s="281" customFormat="1">
      <c r="A368" s="240">
        <v>56</v>
      </c>
      <c r="B368" s="238" t="s">
        <v>648</v>
      </c>
      <c r="C368" s="237" t="s">
        <v>645</v>
      </c>
      <c r="D368" s="238" t="s">
        <v>648</v>
      </c>
      <c r="E368" s="133" t="s">
        <v>192</v>
      </c>
      <c r="F368" s="240">
        <v>3</v>
      </c>
      <c r="G368" s="238">
        <v>2</v>
      </c>
      <c r="H368" s="238">
        <v>135</v>
      </c>
      <c r="I368" s="238">
        <v>45</v>
      </c>
      <c r="J368" s="238">
        <v>26</v>
      </c>
      <c r="K368" s="241">
        <v>3.1E-2</v>
      </c>
      <c r="L368" s="242"/>
      <c r="M368" s="245">
        <v>103.54</v>
      </c>
      <c r="N368" s="251" t="s">
        <v>193</v>
      </c>
      <c r="O368" s="232"/>
    </row>
    <row r="369" spans="1:15" s="281" customFormat="1">
      <c r="A369" s="240">
        <v>57</v>
      </c>
      <c r="B369" s="238" t="s">
        <v>630</v>
      </c>
      <c r="C369" s="237" t="s">
        <v>629</v>
      </c>
      <c r="D369" s="238" t="s">
        <v>630</v>
      </c>
      <c r="E369" s="133" t="s">
        <v>192</v>
      </c>
      <c r="F369" s="240">
        <v>1.5</v>
      </c>
      <c r="G369" s="238">
        <v>1</v>
      </c>
      <c r="H369" s="238">
        <v>125</v>
      </c>
      <c r="I369" s="238">
        <v>28</v>
      </c>
      <c r="J369" s="238">
        <v>27</v>
      </c>
      <c r="K369" s="241">
        <v>9.4000000000000004E-3</v>
      </c>
      <c r="L369" s="242"/>
      <c r="M369" s="245">
        <v>56.83</v>
      </c>
      <c r="N369" s="251" t="s">
        <v>193</v>
      </c>
      <c r="O369" s="232"/>
    </row>
    <row r="370" spans="1:15" s="281" customFormat="1">
      <c r="A370" s="240">
        <v>58</v>
      </c>
      <c r="B370" s="238" t="s">
        <v>653</v>
      </c>
      <c r="C370" s="237" t="s">
        <v>652</v>
      </c>
      <c r="D370" s="238" t="s">
        <v>653</v>
      </c>
      <c r="E370" s="133" t="s">
        <v>192</v>
      </c>
      <c r="F370" s="240">
        <v>3.5</v>
      </c>
      <c r="G370" s="238">
        <v>0.59</v>
      </c>
      <c r="H370" s="238">
        <v>47</v>
      </c>
      <c r="I370" s="238">
        <v>30</v>
      </c>
      <c r="J370" s="238">
        <v>14</v>
      </c>
      <c r="K370" s="241">
        <v>2.1000000000000001E-2</v>
      </c>
      <c r="L370" s="242"/>
      <c r="M370" s="245">
        <v>1.24</v>
      </c>
      <c r="N370" s="251" t="s">
        <v>193</v>
      </c>
      <c r="O370" s="232"/>
    </row>
    <row r="371" spans="1:15" s="281" customFormat="1">
      <c r="A371" s="240">
        <v>59</v>
      </c>
      <c r="B371" s="238" t="s">
        <v>16</v>
      </c>
      <c r="C371" s="237" t="s">
        <v>17</v>
      </c>
      <c r="D371" s="238" t="s">
        <v>16</v>
      </c>
      <c r="E371" s="133" t="s">
        <v>192</v>
      </c>
      <c r="F371" s="240">
        <v>8</v>
      </c>
      <c r="G371" s="238">
        <v>7.6</v>
      </c>
      <c r="H371" s="238">
        <v>42</v>
      </c>
      <c r="I371" s="238">
        <v>30</v>
      </c>
      <c r="J371" s="238">
        <v>13</v>
      </c>
      <c r="K371" s="241">
        <v>4.4771999999999999E-2</v>
      </c>
      <c r="L371" s="242"/>
      <c r="M371" s="245">
        <v>92.66</v>
      </c>
      <c r="N371" s="251" t="s">
        <v>193</v>
      </c>
      <c r="O371" s="232"/>
    </row>
    <row r="372" spans="1:15" s="281" customFormat="1">
      <c r="A372" s="240">
        <v>60</v>
      </c>
      <c r="B372" s="238" t="s">
        <v>556</v>
      </c>
      <c r="C372" s="237" t="s">
        <v>555</v>
      </c>
      <c r="D372" s="238" t="s">
        <v>556</v>
      </c>
      <c r="E372" s="133" t="s">
        <v>192</v>
      </c>
      <c r="F372" s="246">
        <v>4.21</v>
      </c>
      <c r="G372" s="238">
        <v>4.12</v>
      </c>
      <c r="H372" s="238">
        <v>146</v>
      </c>
      <c r="I372" s="238">
        <v>95</v>
      </c>
      <c r="J372" s="238">
        <v>85</v>
      </c>
      <c r="K372" s="241">
        <v>9.3571428571428573E-3</v>
      </c>
      <c r="L372" s="242"/>
      <c r="M372" s="245"/>
      <c r="N372" s="251" t="s">
        <v>193</v>
      </c>
      <c r="O372" s="232"/>
    </row>
    <row r="373" spans="1:15" s="282" customFormat="1">
      <c r="A373" s="240">
        <v>61</v>
      </c>
      <c r="B373" s="238" t="s">
        <v>642</v>
      </c>
      <c r="C373" s="237" t="s">
        <v>649</v>
      </c>
      <c r="D373" s="238" t="s">
        <v>642</v>
      </c>
      <c r="E373" s="133" t="s">
        <v>192</v>
      </c>
      <c r="F373" s="246">
        <v>4.21</v>
      </c>
      <c r="G373" s="238">
        <v>4.12</v>
      </c>
      <c r="H373" s="238">
        <v>95</v>
      </c>
      <c r="I373" s="238">
        <v>150</v>
      </c>
      <c r="J373" s="238">
        <v>76</v>
      </c>
      <c r="K373" s="241">
        <v>9.3571428571428573E-3</v>
      </c>
      <c r="L373" s="242"/>
      <c r="M373" s="245">
        <v>23.24</v>
      </c>
      <c r="N373" s="251" t="s">
        <v>193</v>
      </c>
      <c r="O373" s="232"/>
    </row>
    <row r="374" spans="1:15" s="281" customFormat="1">
      <c r="A374" s="240">
        <v>62</v>
      </c>
      <c r="B374" s="238" t="s">
        <v>292</v>
      </c>
      <c r="C374" s="237" t="s">
        <v>291</v>
      </c>
      <c r="D374" s="238" t="s">
        <v>292</v>
      </c>
      <c r="E374" s="133" t="s">
        <v>192</v>
      </c>
      <c r="F374" s="246">
        <v>4.21</v>
      </c>
      <c r="G374" s="238">
        <v>4.12</v>
      </c>
      <c r="H374" s="238">
        <v>146</v>
      </c>
      <c r="I374" s="238">
        <v>95</v>
      </c>
      <c r="J374" s="238">
        <v>85</v>
      </c>
      <c r="K374" s="241">
        <v>9.3571428571428573E-3</v>
      </c>
      <c r="L374" s="242"/>
      <c r="M374" s="245">
        <v>31.28</v>
      </c>
      <c r="N374" s="251" t="s">
        <v>193</v>
      </c>
      <c r="O374" s="232"/>
    </row>
    <row r="375" spans="1:15" s="281" customFormat="1">
      <c r="A375" s="240">
        <v>63</v>
      </c>
      <c r="B375" s="238" t="s">
        <v>604</v>
      </c>
      <c r="C375" s="237" t="s">
        <v>598</v>
      </c>
      <c r="D375" s="238" t="s">
        <v>604</v>
      </c>
      <c r="E375" s="133" t="s">
        <v>192</v>
      </c>
      <c r="F375" s="246">
        <v>3.59</v>
      </c>
      <c r="G375" s="238">
        <v>3.5</v>
      </c>
      <c r="H375" s="238">
        <v>146</v>
      </c>
      <c r="I375" s="238">
        <v>95</v>
      </c>
      <c r="J375" s="238">
        <v>85</v>
      </c>
      <c r="K375" s="241">
        <v>9.3571428571428573E-3</v>
      </c>
      <c r="L375" s="242"/>
      <c r="M375" s="245">
        <v>26.27</v>
      </c>
      <c r="N375" s="251" t="s">
        <v>193</v>
      </c>
      <c r="O375" s="232"/>
    </row>
    <row r="376" spans="1:15" s="281" customFormat="1">
      <c r="A376" s="240">
        <v>64</v>
      </c>
      <c r="B376" s="238" t="s">
        <v>588</v>
      </c>
      <c r="C376" s="237" t="s">
        <v>587</v>
      </c>
      <c r="D376" s="238" t="s">
        <v>588</v>
      </c>
      <c r="E376" s="133" t="s">
        <v>192</v>
      </c>
      <c r="F376" s="246">
        <v>3.59</v>
      </c>
      <c r="G376" s="238">
        <v>3.5</v>
      </c>
      <c r="H376" s="238">
        <v>146</v>
      </c>
      <c r="I376" s="238">
        <v>95</v>
      </c>
      <c r="J376" s="238">
        <v>85</v>
      </c>
      <c r="K376" s="241">
        <v>9.8250000000000004E-3</v>
      </c>
      <c r="L376" s="242"/>
      <c r="M376" s="245">
        <v>24.16</v>
      </c>
      <c r="N376" s="251" t="s">
        <v>193</v>
      </c>
      <c r="O376" s="232"/>
    </row>
    <row r="377" spans="1:15" s="282" customFormat="1">
      <c r="A377" s="240">
        <v>65</v>
      </c>
      <c r="B377" s="238" t="s">
        <v>5</v>
      </c>
      <c r="C377" s="237" t="s">
        <v>0</v>
      </c>
      <c r="D377" s="238" t="s">
        <v>5</v>
      </c>
      <c r="E377" s="133" t="s">
        <v>192</v>
      </c>
      <c r="F377" s="246">
        <v>3.59</v>
      </c>
      <c r="G377" s="238">
        <v>3.5</v>
      </c>
      <c r="H377" s="238">
        <v>96</v>
      </c>
      <c r="I377" s="238">
        <v>67</v>
      </c>
      <c r="J377" s="238">
        <v>90</v>
      </c>
      <c r="K377" s="241">
        <v>0.57887999999999995</v>
      </c>
      <c r="L377" s="242"/>
      <c r="M377" s="245">
        <v>14.77</v>
      </c>
      <c r="N377" s="251" t="s">
        <v>193</v>
      </c>
      <c r="O377" s="232"/>
    </row>
    <row r="378" spans="1:15" s="281" customFormat="1">
      <c r="A378" s="240">
        <v>66</v>
      </c>
      <c r="B378" s="238" t="s">
        <v>602</v>
      </c>
      <c r="C378" s="237" t="s">
        <v>1</v>
      </c>
      <c r="D378" s="238" t="s">
        <v>602</v>
      </c>
      <c r="E378" s="133" t="s">
        <v>192</v>
      </c>
      <c r="F378" s="240">
        <v>1.1000000000000001</v>
      </c>
      <c r="G378" s="238">
        <v>1</v>
      </c>
      <c r="H378" s="238">
        <v>96</v>
      </c>
      <c r="I378" s="238">
        <v>67</v>
      </c>
      <c r="J378" s="238">
        <v>90</v>
      </c>
      <c r="K378" s="241">
        <v>0.57887999999999995</v>
      </c>
      <c r="L378" s="242"/>
      <c r="M378" s="245">
        <v>13.1</v>
      </c>
      <c r="N378" s="251" t="s">
        <v>193</v>
      </c>
      <c r="O378" s="232"/>
    </row>
    <row r="379" spans="1:15" s="281" customFormat="1">
      <c r="A379" s="240">
        <v>67</v>
      </c>
      <c r="B379" s="238" t="s">
        <v>6</v>
      </c>
      <c r="C379" s="237" t="s">
        <v>2</v>
      </c>
      <c r="D379" s="238" t="s">
        <v>6</v>
      </c>
      <c r="E379" s="133" t="s">
        <v>192</v>
      </c>
      <c r="F379" s="240">
        <v>1.6</v>
      </c>
      <c r="G379" s="238">
        <v>1.5</v>
      </c>
      <c r="H379" s="238">
        <v>96</v>
      </c>
      <c r="I379" s="238">
        <v>67</v>
      </c>
      <c r="J379" s="238">
        <v>90</v>
      </c>
      <c r="K379" s="241">
        <v>0.57887999999999995</v>
      </c>
      <c r="L379" s="242"/>
      <c r="M379" s="245">
        <v>14.03</v>
      </c>
      <c r="N379" s="251" t="s">
        <v>193</v>
      </c>
      <c r="O379" s="232"/>
    </row>
    <row r="380" spans="1:15" s="281" customFormat="1">
      <c r="A380" s="240">
        <v>68</v>
      </c>
      <c r="B380" s="238" t="s">
        <v>7</v>
      </c>
      <c r="C380" s="237" t="s">
        <v>3</v>
      </c>
      <c r="D380" s="238" t="s">
        <v>7</v>
      </c>
      <c r="E380" s="133" t="s">
        <v>192</v>
      </c>
      <c r="F380" s="240">
        <v>0</v>
      </c>
      <c r="G380" s="238">
        <v>0</v>
      </c>
      <c r="H380" s="238">
        <v>0</v>
      </c>
      <c r="I380" s="238">
        <v>0</v>
      </c>
      <c r="J380" s="238">
        <v>0</v>
      </c>
      <c r="K380" s="241">
        <v>0</v>
      </c>
      <c r="L380" s="242"/>
      <c r="M380" s="245">
        <v>10.45</v>
      </c>
      <c r="N380" s="251" t="s">
        <v>193</v>
      </c>
      <c r="O380" s="232"/>
    </row>
    <row r="381" spans="1:15" s="281" customFormat="1">
      <c r="A381" s="240">
        <v>69</v>
      </c>
      <c r="B381" s="238" t="s">
        <v>8</v>
      </c>
      <c r="C381" s="237" t="s">
        <v>4</v>
      </c>
      <c r="D381" s="238" t="s">
        <v>8</v>
      </c>
      <c r="E381" s="133" t="s">
        <v>192</v>
      </c>
      <c r="F381" s="240">
        <v>0</v>
      </c>
      <c r="G381" s="238">
        <v>0</v>
      </c>
      <c r="H381" s="238">
        <v>0</v>
      </c>
      <c r="I381" s="238">
        <v>0</v>
      </c>
      <c r="J381" s="238">
        <v>0</v>
      </c>
      <c r="K381" s="241">
        <v>0</v>
      </c>
      <c r="L381" s="242"/>
      <c r="M381" s="245">
        <v>10.45</v>
      </c>
      <c r="N381" s="251" t="s">
        <v>193</v>
      </c>
      <c r="O381" s="232"/>
    </row>
    <row r="382" spans="1:15" s="281" customFormat="1">
      <c r="A382" s="240">
        <v>70</v>
      </c>
      <c r="B382" s="238" t="s">
        <v>601</v>
      </c>
      <c r="C382" s="237" t="s">
        <v>625</v>
      </c>
      <c r="D382" s="238" t="s">
        <v>601</v>
      </c>
      <c r="E382" s="133" t="s">
        <v>192</v>
      </c>
      <c r="F382" s="240">
        <v>0.3</v>
      </c>
      <c r="G382" s="238">
        <v>0.25</v>
      </c>
      <c r="H382" s="238">
        <v>99</v>
      </c>
      <c r="I382" s="238">
        <v>58</v>
      </c>
      <c r="J382" s="238">
        <v>60</v>
      </c>
      <c r="K382" s="241">
        <v>0.34451999999999999</v>
      </c>
      <c r="L382" s="242"/>
      <c r="M382" s="263">
        <v>7</v>
      </c>
      <c r="N382" s="251" t="s">
        <v>193</v>
      </c>
      <c r="O382" s="232"/>
    </row>
    <row r="383" spans="1:15" s="281" customFormat="1">
      <c r="A383" s="240">
        <v>71</v>
      </c>
      <c r="B383" s="238" t="s">
        <v>600</v>
      </c>
      <c r="C383" s="237" t="s">
        <v>626</v>
      </c>
      <c r="D383" s="238" t="s">
        <v>600</v>
      </c>
      <c r="E383" s="133" t="s">
        <v>192</v>
      </c>
      <c r="F383" s="240">
        <v>0.6</v>
      </c>
      <c r="G383" s="238">
        <v>0.5</v>
      </c>
      <c r="H383" s="238">
        <v>99</v>
      </c>
      <c r="I383" s="238">
        <v>58</v>
      </c>
      <c r="J383" s="238">
        <v>60</v>
      </c>
      <c r="K383" s="241">
        <v>0.34451999999999999</v>
      </c>
      <c r="L383" s="242"/>
      <c r="M383" s="263">
        <v>5.36</v>
      </c>
      <c r="N383" s="251" t="s">
        <v>193</v>
      </c>
      <c r="O383" s="232"/>
    </row>
    <row r="384" spans="1:15" s="281" customFormat="1">
      <c r="A384" s="240">
        <v>72</v>
      </c>
      <c r="B384" s="238" t="s">
        <v>599</v>
      </c>
      <c r="C384" s="237" t="s">
        <v>627</v>
      </c>
      <c r="D384" s="238" t="s">
        <v>599</v>
      </c>
      <c r="E384" s="133" t="s">
        <v>192</v>
      </c>
      <c r="F384" s="240">
        <v>0.6</v>
      </c>
      <c r="G384" s="238">
        <v>0.5</v>
      </c>
      <c r="H384" s="238">
        <v>99</v>
      </c>
      <c r="I384" s="238">
        <v>58</v>
      </c>
      <c r="J384" s="238">
        <v>60</v>
      </c>
      <c r="K384" s="241">
        <v>0.34451999999999999</v>
      </c>
      <c r="L384" s="242"/>
      <c r="M384" s="263">
        <v>6</v>
      </c>
      <c r="N384" s="251" t="s">
        <v>193</v>
      </c>
      <c r="O384" s="232"/>
    </row>
    <row r="385" spans="1:17">
      <c r="A385" s="240">
        <v>73</v>
      </c>
      <c r="B385" s="238" t="s">
        <v>687</v>
      </c>
      <c r="C385" s="237" t="s">
        <v>688</v>
      </c>
      <c r="D385" s="238" t="s">
        <v>687</v>
      </c>
      <c r="E385" s="133" t="s">
        <v>836</v>
      </c>
      <c r="F385" s="240">
        <v>8.82</v>
      </c>
      <c r="G385" s="238">
        <v>8.7200000000000006</v>
      </c>
      <c r="H385" s="238">
        <v>0</v>
      </c>
      <c r="I385" s="238">
        <v>0</v>
      </c>
      <c r="J385" s="238">
        <v>0</v>
      </c>
      <c r="K385" s="241">
        <v>1.5859999999999999E-2</v>
      </c>
      <c r="L385" s="238"/>
      <c r="M385" s="245">
        <v>26.4</v>
      </c>
      <c r="N385" s="251" t="s">
        <v>193</v>
      </c>
      <c r="O385" s="232"/>
      <c r="P385" s="233"/>
      <c r="Q385" s="252"/>
    </row>
    <row r="386" spans="1:17">
      <c r="A386" s="240">
        <v>74</v>
      </c>
      <c r="B386" s="238" t="s">
        <v>608</v>
      </c>
      <c r="C386" s="237" t="s">
        <v>13</v>
      </c>
      <c r="D386" s="238" t="s">
        <v>608</v>
      </c>
      <c r="E386" s="133" t="s">
        <v>836</v>
      </c>
      <c r="F386" s="240">
        <v>8.82</v>
      </c>
      <c r="G386" s="238">
        <v>8.7200000000000006</v>
      </c>
      <c r="H386" s="238">
        <v>122</v>
      </c>
      <c r="I386" s="238">
        <v>100</v>
      </c>
      <c r="J386" s="238">
        <v>60</v>
      </c>
      <c r="K386" s="241">
        <v>1.5859999999999999E-2</v>
      </c>
      <c r="L386" s="248"/>
      <c r="M386" s="245">
        <v>13.25</v>
      </c>
      <c r="N386" s="251" t="s">
        <v>193</v>
      </c>
      <c r="O386" s="232"/>
      <c r="P386" s="233"/>
      <c r="Q386" s="252"/>
    </row>
    <row r="387" spans="1:17" s="281" customFormat="1">
      <c r="A387" s="240">
        <v>75</v>
      </c>
      <c r="B387" s="239" t="s">
        <v>9</v>
      </c>
      <c r="C387" s="237" t="s">
        <v>853</v>
      </c>
      <c r="D387" s="239" t="s">
        <v>9</v>
      </c>
      <c r="E387" s="133" t="s">
        <v>192</v>
      </c>
      <c r="F387" s="240">
        <v>0.03</v>
      </c>
      <c r="G387" s="238">
        <v>0.02</v>
      </c>
      <c r="H387" s="238">
        <v>0</v>
      </c>
      <c r="I387" s="238">
        <v>0</v>
      </c>
      <c r="J387" s="238">
        <v>0</v>
      </c>
      <c r="K387" s="241">
        <v>1.8000000000000001E-4</v>
      </c>
      <c r="L387" s="248"/>
      <c r="M387" s="245">
        <v>0.72</v>
      </c>
      <c r="N387" s="287" t="s">
        <v>193</v>
      </c>
      <c r="O387" s="232"/>
    </row>
    <row r="388" spans="1:17">
      <c r="A388" s="240"/>
      <c r="B388" s="239" t="s">
        <v>952</v>
      </c>
      <c r="C388" s="239" t="s">
        <v>951</v>
      </c>
      <c r="D388" s="239" t="s">
        <v>952</v>
      </c>
      <c r="E388" s="250" t="s">
        <v>192</v>
      </c>
      <c r="F388" s="244">
        <v>9.8000000000000007</v>
      </c>
      <c r="G388" s="244">
        <v>9</v>
      </c>
      <c r="H388" s="244">
        <v>61</v>
      </c>
      <c r="I388" s="238">
        <v>40</v>
      </c>
      <c r="J388" s="238">
        <v>15</v>
      </c>
      <c r="K388" s="241">
        <v>3.5999999999999997E-2</v>
      </c>
      <c r="L388" s="242"/>
      <c r="M388" s="245">
        <v>223.75</v>
      </c>
      <c r="N388" s="287" t="s">
        <v>193</v>
      </c>
      <c r="O388" s="232"/>
    </row>
    <row r="389" spans="1:17">
      <c r="A389" s="240"/>
      <c r="B389" s="239" t="s">
        <v>874</v>
      </c>
      <c r="C389" s="239" t="s">
        <v>867</v>
      </c>
      <c r="D389" s="239" t="s">
        <v>874</v>
      </c>
      <c r="E389" s="250" t="s">
        <v>192</v>
      </c>
      <c r="F389" s="246">
        <v>7.49</v>
      </c>
      <c r="G389" s="244">
        <v>7</v>
      </c>
      <c r="H389" s="244">
        <v>149</v>
      </c>
      <c r="I389" s="238">
        <v>102</v>
      </c>
      <c r="J389" s="238">
        <v>45</v>
      </c>
      <c r="K389" s="241">
        <v>1.5198E-2</v>
      </c>
      <c r="L389" s="242"/>
      <c r="M389" s="263">
        <v>8</v>
      </c>
      <c r="N389" s="287" t="s">
        <v>193</v>
      </c>
      <c r="O389" s="232"/>
    </row>
    <row r="390" spans="1:17">
      <c r="A390" s="240"/>
      <c r="B390" s="238" t="s">
        <v>875</v>
      </c>
      <c r="C390" s="238" t="s">
        <v>868</v>
      </c>
      <c r="D390" s="238" t="s">
        <v>875</v>
      </c>
      <c r="E390" s="250" t="s">
        <v>192</v>
      </c>
      <c r="F390" s="246">
        <v>7.2</v>
      </c>
      <c r="G390" s="244">
        <v>6.8</v>
      </c>
      <c r="H390" s="244">
        <v>149</v>
      </c>
      <c r="I390" s="238">
        <v>102</v>
      </c>
      <c r="J390" s="238">
        <v>45</v>
      </c>
      <c r="K390" s="241">
        <v>1.2665000000000001E-2</v>
      </c>
      <c r="L390" s="242"/>
      <c r="M390" s="245">
        <v>9.24</v>
      </c>
      <c r="N390" s="251" t="s">
        <v>193</v>
      </c>
      <c r="O390" s="232"/>
      <c r="P390" s="233"/>
      <c r="Q390" s="252"/>
    </row>
    <row r="391" spans="1:17">
      <c r="A391" s="240"/>
      <c r="B391" s="238" t="s">
        <v>876</v>
      </c>
      <c r="C391" s="238" t="s">
        <v>869</v>
      </c>
      <c r="D391" s="238" t="s">
        <v>876</v>
      </c>
      <c r="E391" s="250" t="s">
        <v>192</v>
      </c>
      <c r="F391" s="246">
        <v>7.4</v>
      </c>
      <c r="G391" s="244">
        <v>7</v>
      </c>
      <c r="H391" s="244">
        <v>149</v>
      </c>
      <c r="I391" s="238">
        <v>102</v>
      </c>
      <c r="J391" s="238">
        <v>45</v>
      </c>
      <c r="K391" s="241">
        <v>1.2665000000000001E-2</v>
      </c>
      <c r="L391" s="242"/>
      <c r="M391" s="245">
        <v>10.47</v>
      </c>
      <c r="N391" s="251" t="s">
        <v>193</v>
      </c>
      <c r="O391" s="232"/>
      <c r="P391" s="233"/>
      <c r="Q391" s="252"/>
    </row>
    <row r="392" spans="1:17">
      <c r="A392" s="240"/>
      <c r="B392" s="238" t="s">
        <v>877</v>
      </c>
      <c r="C392" s="238" t="s">
        <v>870</v>
      </c>
      <c r="D392" s="238" t="s">
        <v>877</v>
      </c>
      <c r="E392" s="250" t="s">
        <v>192</v>
      </c>
      <c r="F392" s="246">
        <v>6.3</v>
      </c>
      <c r="G392" s="244">
        <v>6</v>
      </c>
      <c r="H392" s="244">
        <v>149</v>
      </c>
      <c r="I392" s="238">
        <v>102</v>
      </c>
      <c r="J392" s="238">
        <v>45</v>
      </c>
      <c r="K392" s="241">
        <v>9.4987500000000002E-3</v>
      </c>
      <c r="L392" s="242"/>
      <c r="M392" s="245">
        <v>8.9499999999999993</v>
      </c>
      <c r="N392" s="251" t="s">
        <v>193</v>
      </c>
      <c r="O392" s="232"/>
      <c r="P392" s="233"/>
      <c r="Q392" s="252"/>
    </row>
    <row r="393" spans="1:17">
      <c r="B393" s="239" t="s">
        <v>878</v>
      </c>
      <c r="C393" s="238" t="s">
        <v>871</v>
      </c>
      <c r="D393" s="239" t="s">
        <v>878</v>
      </c>
      <c r="E393" s="250" t="s">
        <v>192</v>
      </c>
      <c r="F393" s="246">
        <v>2.4</v>
      </c>
      <c r="G393" s="244">
        <v>2.2000000000000002</v>
      </c>
      <c r="H393" s="244">
        <v>158</v>
      </c>
      <c r="I393" s="238">
        <v>57</v>
      </c>
      <c r="J393" s="238">
        <v>20</v>
      </c>
      <c r="K393" s="241">
        <v>4.5030000000000001E-3</v>
      </c>
      <c r="L393" s="242"/>
      <c r="M393" s="245">
        <v>5.96</v>
      </c>
      <c r="N393" s="287" t="s">
        <v>193</v>
      </c>
      <c r="O393" s="232"/>
    </row>
    <row r="394" spans="1:17">
      <c r="A394" s="237"/>
      <c r="B394" s="239" t="s">
        <v>879</v>
      </c>
      <c r="C394" s="239" t="s">
        <v>872</v>
      </c>
      <c r="D394" s="239" t="s">
        <v>879</v>
      </c>
      <c r="E394" s="250" t="s">
        <v>192</v>
      </c>
      <c r="F394" s="246">
        <v>4.8</v>
      </c>
      <c r="G394" s="244">
        <v>4.4000000000000004</v>
      </c>
      <c r="H394" s="244">
        <v>158</v>
      </c>
      <c r="I394" s="238">
        <v>57</v>
      </c>
      <c r="J394" s="238">
        <v>20</v>
      </c>
      <c r="K394" s="241">
        <v>7.2047999999999999E-3</v>
      </c>
      <c r="L394" s="242"/>
      <c r="M394" s="245">
        <v>8.68</v>
      </c>
      <c r="N394" s="251" t="s">
        <v>193</v>
      </c>
      <c r="O394" s="232"/>
      <c r="P394" s="233"/>
      <c r="Q394" s="234"/>
    </row>
    <row r="395" spans="1:17">
      <c r="A395" s="237"/>
      <c r="B395" s="239" t="s">
        <v>880</v>
      </c>
      <c r="C395" s="239" t="s">
        <v>873</v>
      </c>
      <c r="D395" s="239" t="s">
        <v>880</v>
      </c>
      <c r="E395" s="250" t="s">
        <v>192</v>
      </c>
      <c r="F395" s="246">
        <v>2.6</v>
      </c>
      <c r="G395" s="244">
        <v>2.5</v>
      </c>
      <c r="H395" s="244">
        <v>49</v>
      </c>
      <c r="I395" s="238">
        <v>59</v>
      </c>
      <c r="J395" s="238">
        <v>22</v>
      </c>
      <c r="K395" s="241">
        <v>9.0860000000000003E-3</v>
      </c>
      <c r="L395" s="242"/>
      <c r="M395" s="245">
        <v>3.71</v>
      </c>
      <c r="N395" s="251" t="s">
        <v>193</v>
      </c>
      <c r="O395" s="232"/>
      <c r="P395" s="233"/>
      <c r="Q395" s="234"/>
    </row>
    <row r="396" spans="1:17" s="281" customFormat="1">
      <c r="A396" s="240"/>
      <c r="B396" s="238" t="s">
        <v>882</v>
      </c>
      <c r="C396" s="238" t="s">
        <v>881</v>
      </c>
      <c r="D396" s="238" t="s">
        <v>882</v>
      </c>
      <c r="E396" s="250" t="s">
        <v>192</v>
      </c>
      <c r="F396" s="246">
        <v>6.6</v>
      </c>
      <c r="G396" s="244">
        <v>6.2</v>
      </c>
      <c r="H396" s="244">
        <v>149</v>
      </c>
      <c r="I396" s="238">
        <v>102</v>
      </c>
      <c r="J396" s="238">
        <v>45</v>
      </c>
      <c r="K396" s="241">
        <v>1.2665000000000001E-2</v>
      </c>
      <c r="L396" s="242"/>
      <c r="M396" s="245">
        <v>7.18</v>
      </c>
      <c r="N396" s="251" t="s">
        <v>193</v>
      </c>
      <c r="O396" s="232"/>
    </row>
    <row r="397" spans="1:17" s="281" customFormat="1">
      <c r="A397" s="240"/>
      <c r="B397" s="238"/>
      <c r="C397" s="238"/>
      <c r="D397" s="238"/>
      <c r="E397" s="250" t="s">
        <v>192</v>
      </c>
      <c r="F397" s="244"/>
      <c r="G397" s="244"/>
      <c r="H397" s="244"/>
      <c r="I397" s="238"/>
      <c r="J397" s="238"/>
      <c r="K397" s="241"/>
      <c r="L397" s="242"/>
      <c r="M397" s="245"/>
      <c r="N397" s="251" t="s">
        <v>193</v>
      </c>
      <c r="O397" s="232"/>
    </row>
    <row r="398" spans="1:17">
      <c r="B398" s="230"/>
      <c r="C398" s="230"/>
      <c r="D398" s="230"/>
      <c r="E398" s="250" t="s">
        <v>192</v>
      </c>
      <c r="F398" s="244"/>
      <c r="G398" s="244"/>
      <c r="H398" s="244"/>
      <c r="I398" s="238"/>
      <c r="J398" s="238"/>
      <c r="K398" s="241"/>
      <c r="L398" s="230"/>
      <c r="M398" s="245"/>
      <c r="N398" s="251" t="s">
        <v>193</v>
      </c>
      <c r="O398" s="232"/>
    </row>
    <row r="399" spans="1:17">
      <c r="B399" s="230"/>
      <c r="C399" s="230"/>
      <c r="D399" s="230"/>
      <c r="E399" s="250" t="s">
        <v>192</v>
      </c>
      <c r="F399" s="244"/>
      <c r="G399" s="244"/>
      <c r="H399" s="244"/>
      <c r="I399" s="238"/>
      <c r="J399" s="238"/>
      <c r="K399" s="241"/>
      <c r="L399" s="230"/>
      <c r="M399" s="245"/>
      <c r="N399" s="251" t="s">
        <v>193</v>
      </c>
      <c r="O399" s="232"/>
    </row>
    <row r="400" spans="1:17">
      <c r="B400" s="230"/>
      <c r="C400" s="230"/>
      <c r="D400" s="230"/>
      <c r="E400" s="250" t="s">
        <v>192</v>
      </c>
      <c r="F400" s="244"/>
      <c r="G400" s="244"/>
      <c r="H400" s="244"/>
      <c r="I400" s="238"/>
      <c r="J400" s="238"/>
      <c r="K400" s="241"/>
      <c r="L400" s="230"/>
      <c r="M400" s="245"/>
      <c r="N400" s="251" t="s">
        <v>193</v>
      </c>
      <c r="O400" s="232"/>
    </row>
    <row r="401" spans="1:17">
      <c r="B401" s="230"/>
      <c r="C401" s="230"/>
      <c r="D401" s="230"/>
      <c r="E401" s="250" t="s">
        <v>192</v>
      </c>
      <c r="F401" s="244"/>
      <c r="G401" s="244"/>
      <c r="H401" s="244"/>
      <c r="I401" s="238"/>
      <c r="J401" s="238"/>
      <c r="K401" s="241"/>
      <c r="L401" s="230"/>
      <c r="M401" s="245"/>
      <c r="N401" s="251" t="s">
        <v>193</v>
      </c>
      <c r="O401" s="232"/>
    </row>
    <row r="402" spans="1:17">
      <c r="B402" s="230"/>
      <c r="C402" s="230"/>
      <c r="D402" s="230"/>
      <c r="E402" s="250" t="s">
        <v>192</v>
      </c>
      <c r="F402" s="244"/>
      <c r="G402" s="244"/>
      <c r="H402" s="244"/>
      <c r="I402" s="238"/>
      <c r="J402" s="238"/>
      <c r="K402" s="241"/>
      <c r="L402" s="230"/>
      <c r="M402" s="245"/>
      <c r="N402" s="251" t="s">
        <v>193</v>
      </c>
      <c r="O402" s="232"/>
    </row>
    <row r="403" spans="1:17">
      <c r="B403" s="230"/>
      <c r="C403" s="230"/>
      <c r="D403" s="230"/>
      <c r="E403" s="250" t="s">
        <v>192</v>
      </c>
      <c r="F403" s="244"/>
      <c r="G403" s="244"/>
      <c r="H403" s="244"/>
      <c r="I403" s="238"/>
      <c r="J403" s="238"/>
      <c r="K403" s="241"/>
      <c r="L403" s="230"/>
      <c r="M403" s="245"/>
      <c r="N403" s="251" t="s">
        <v>193</v>
      </c>
      <c r="O403" s="232"/>
    </row>
    <row r="404" spans="1:17">
      <c r="B404" s="230"/>
      <c r="C404" s="230"/>
      <c r="D404" s="230"/>
      <c r="E404" s="250" t="s">
        <v>192</v>
      </c>
      <c r="F404" s="244"/>
      <c r="G404" s="244"/>
      <c r="H404" s="244"/>
      <c r="I404" s="238"/>
      <c r="J404" s="238"/>
      <c r="K404" s="241"/>
      <c r="L404" s="230"/>
      <c r="M404" s="245"/>
      <c r="N404" s="251" t="s">
        <v>193</v>
      </c>
      <c r="O404" s="232"/>
    </row>
    <row r="405" spans="1:17">
      <c r="B405" s="230"/>
      <c r="C405" s="230"/>
      <c r="D405" s="230"/>
      <c r="E405" s="250" t="s">
        <v>192</v>
      </c>
      <c r="F405" s="244"/>
      <c r="G405" s="244"/>
      <c r="H405" s="244"/>
      <c r="I405" s="238"/>
      <c r="J405" s="238"/>
      <c r="K405" s="241"/>
      <c r="L405" s="230"/>
      <c r="M405" s="245"/>
      <c r="N405" s="251" t="s">
        <v>193</v>
      </c>
      <c r="O405" s="232"/>
    </row>
    <row r="406" spans="1:17">
      <c r="B406" s="230"/>
      <c r="C406" s="230"/>
      <c r="D406" s="230"/>
      <c r="E406" s="250" t="s">
        <v>192</v>
      </c>
      <c r="F406" s="244"/>
      <c r="G406" s="244"/>
      <c r="H406" s="244"/>
      <c r="I406" s="238"/>
      <c r="J406" s="238"/>
      <c r="K406" s="241"/>
      <c r="L406" s="230"/>
      <c r="M406" s="245"/>
      <c r="N406" s="251" t="s">
        <v>193</v>
      </c>
      <c r="O406" s="232"/>
    </row>
    <row r="407" spans="1:17">
      <c r="B407" s="230"/>
      <c r="C407" s="230"/>
      <c r="D407" s="230"/>
      <c r="E407" s="250" t="s">
        <v>192</v>
      </c>
      <c r="F407" s="244"/>
      <c r="G407" s="244"/>
      <c r="H407" s="244"/>
      <c r="I407" s="238"/>
      <c r="J407" s="238"/>
      <c r="K407" s="241"/>
      <c r="L407" s="230"/>
      <c r="M407" s="245"/>
      <c r="N407" s="251" t="s">
        <v>193</v>
      </c>
      <c r="O407" s="232"/>
    </row>
    <row r="408" spans="1:17">
      <c r="B408" s="230"/>
      <c r="C408" s="230"/>
      <c r="D408" s="230"/>
      <c r="E408" s="250" t="s">
        <v>192</v>
      </c>
      <c r="F408" s="244"/>
      <c r="G408" s="244"/>
      <c r="H408" s="244"/>
      <c r="I408" s="238"/>
      <c r="J408" s="238"/>
      <c r="K408" s="241"/>
      <c r="L408" s="230"/>
      <c r="M408" s="245"/>
      <c r="N408" s="251" t="s">
        <v>193</v>
      </c>
      <c r="O408" s="232"/>
    </row>
    <row r="409" spans="1:17">
      <c r="B409" s="230"/>
      <c r="C409" s="230"/>
      <c r="D409" s="230"/>
      <c r="E409" s="250" t="s">
        <v>192</v>
      </c>
      <c r="F409" s="244"/>
      <c r="G409" s="244"/>
      <c r="H409" s="244"/>
      <c r="I409" s="238"/>
      <c r="J409" s="238"/>
      <c r="K409" s="241"/>
      <c r="L409" s="230"/>
      <c r="M409" s="245"/>
      <c r="N409" s="251" t="s">
        <v>193</v>
      </c>
      <c r="O409" s="232"/>
    </row>
    <row r="410" spans="1:17">
      <c r="B410" s="230"/>
      <c r="C410" s="230"/>
      <c r="D410" s="230"/>
      <c r="E410" s="250" t="s">
        <v>192</v>
      </c>
      <c r="F410" s="244"/>
      <c r="G410" s="244"/>
      <c r="H410" s="244"/>
      <c r="I410" s="238"/>
      <c r="J410" s="238"/>
      <c r="K410" s="241"/>
      <c r="L410" s="230"/>
      <c r="M410" s="245"/>
      <c r="N410" s="251" t="s">
        <v>193</v>
      </c>
      <c r="O410" s="232"/>
    </row>
    <row r="411" spans="1:17">
      <c r="A411" s="240"/>
      <c r="B411" s="238"/>
      <c r="C411" s="238"/>
      <c r="D411" s="238"/>
      <c r="E411" s="250" t="s">
        <v>192</v>
      </c>
      <c r="F411" s="244"/>
      <c r="G411" s="244"/>
      <c r="H411" s="244"/>
      <c r="I411" s="238"/>
      <c r="J411" s="238"/>
      <c r="K411" s="241"/>
      <c r="L411" s="242"/>
      <c r="M411" s="263"/>
      <c r="N411" s="251" t="s">
        <v>193</v>
      </c>
      <c r="O411" s="232"/>
      <c r="Q411" s="252"/>
    </row>
    <row r="412" spans="1:17" s="282" customFormat="1">
      <c r="A412" s="240"/>
      <c r="B412" s="238"/>
      <c r="C412" s="238"/>
      <c r="D412" s="238"/>
      <c r="E412" s="250" t="s">
        <v>192</v>
      </c>
      <c r="F412" s="244"/>
      <c r="G412" s="244"/>
      <c r="H412" s="244"/>
      <c r="I412" s="238"/>
      <c r="J412" s="238"/>
      <c r="K412" s="241"/>
      <c r="L412" s="242"/>
      <c r="M412" s="245"/>
      <c r="N412" s="251" t="s">
        <v>193</v>
      </c>
      <c r="O412" s="232"/>
    </row>
    <row r="413" spans="1:17">
      <c r="B413" s="231"/>
      <c r="C413" s="238"/>
      <c r="D413" s="231"/>
      <c r="E413" s="250" t="s">
        <v>192</v>
      </c>
      <c r="F413" s="244"/>
      <c r="G413" s="244"/>
      <c r="H413" s="244"/>
      <c r="I413" s="238"/>
      <c r="J413" s="238"/>
      <c r="K413" s="241"/>
      <c r="L413" s="230"/>
      <c r="M413" s="245"/>
      <c r="N413" s="251" t="s">
        <v>193</v>
      </c>
      <c r="O413" s="232"/>
    </row>
    <row r="414" spans="1:17" s="281" customFormat="1">
      <c r="A414" s="240"/>
      <c r="B414" s="238"/>
      <c r="C414" s="238"/>
      <c r="D414" s="238"/>
      <c r="E414" s="250" t="s">
        <v>192</v>
      </c>
      <c r="F414" s="244"/>
      <c r="G414" s="244"/>
      <c r="H414" s="244"/>
      <c r="I414" s="238"/>
      <c r="J414" s="238"/>
      <c r="K414" s="241"/>
      <c r="L414" s="242"/>
      <c r="M414" s="245"/>
      <c r="N414" s="251" t="s">
        <v>193</v>
      </c>
      <c r="O414" s="232"/>
    </row>
    <row r="415" spans="1:17" s="281" customFormat="1">
      <c r="A415" s="240"/>
      <c r="B415" s="238"/>
      <c r="C415" s="238"/>
      <c r="D415" s="238"/>
      <c r="E415" s="250" t="s">
        <v>192</v>
      </c>
      <c r="F415" s="244"/>
      <c r="G415" s="244"/>
      <c r="H415" s="244"/>
      <c r="I415" s="238"/>
      <c r="J415" s="238"/>
      <c r="K415" s="241"/>
      <c r="L415" s="242"/>
      <c r="M415" s="245"/>
      <c r="N415" s="251" t="s">
        <v>193</v>
      </c>
      <c r="O415" s="232"/>
    </row>
    <row r="416" spans="1:17">
      <c r="A416" s="240"/>
      <c r="B416" s="238"/>
      <c r="C416" s="238"/>
      <c r="D416" s="238"/>
      <c r="E416" s="250" t="s">
        <v>192</v>
      </c>
      <c r="F416" s="244"/>
      <c r="G416" s="244"/>
      <c r="H416" s="244"/>
      <c r="I416" s="238"/>
      <c r="J416" s="238"/>
      <c r="K416" s="241"/>
      <c r="L416" s="242"/>
      <c r="M416" s="245"/>
      <c r="N416" s="251" t="s">
        <v>193</v>
      </c>
      <c r="O416" s="232"/>
      <c r="Q416" s="252"/>
    </row>
    <row r="417" spans="1:17">
      <c r="B417" s="238"/>
      <c r="C417" s="238"/>
      <c r="D417" s="238"/>
      <c r="E417" s="250" t="s">
        <v>192</v>
      </c>
      <c r="F417" s="244"/>
      <c r="G417" s="244"/>
      <c r="H417" s="244"/>
      <c r="I417" s="238"/>
      <c r="J417" s="238"/>
      <c r="K417" s="241"/>
      <c r="L417" s="242"/>
      <c r="M417" s="245"/>
      <c r="N417" s="251" t="s">
        <v>193</v>
      </c>
      <c r="O417" s="232"/>
    </row>
    <row r="418" spans="1:17" s="281" customFormat="1">
      <c r="A418" s="240"/>
      <c r="B418" s="238"/>
      <c r="C418" s="238"/>
      <c r="D418" s="238"/>
      <c r="E418" s="250" t="s">
        <v>192</v>
      </c>
      <c r="F418" s="244"/>
      <c r="G418" s="244"/>
      <c r="H418" s="244"/>
      <c r="I418" s="238"/>
      <c r="J418" s="238"/>
      <c r="K418" s="241"/>
      <c r="L418" s="242"/>
      <c r="M418" s="245"/>
      <c r="N418" s="251" t="s">
        <v>193</v>
      </c>
      <c r="O418" s="232"/>
    </row>
    <row r="419" spans="1:17">
      <c r="A419" s="240"/>
      <c r="B419" s="238"/>
      <c r="C419" s="238"/>
      <c r="D419" s="238"/>
      <c r="E419" s="250" t="s">
        <v>192</v>
      </c>
      <c r="F419" s="244"/>
      <c r="G419" s="244"/>
      <c r="H419" s="244"/>
      <c r="I419" s="238"/>
      <c r="J419" s="238"/>
      <c r="K419" s="241"/>
      <c r="L419" s="242"/>
      <c r="M419" s="245"/>
      <c r="N419" s="251" t="s">
        <v>193</v>
      </c>
      <c r="O419" s="232"/>
      <c r="P419" s="233"/>
      <c r="Q419" s="252"/>
    </row>
    <row r="420" spans="1:17">
      <c r="A420" s="240"/>
      <c r="B420" s="238"/>
      <c r="C420" s="238"/>
      <c r="D420" s="238"/>
      <c r="E420" s="250" t="s">
        <v>192</v>
      </c>
      <c r="F420" s="244"/>
      <c r="G420" s="244"/>
      <c r="H420" s="244"/>
      <c r="I420" s="238"/>
      <c r="J420" s="238"/>
      <c r="K420" s="241"/>
      <c r="L420" s="242"/>
      <c r="M420" s="245"/>
      <c r="N420" s="251" t="s">
        <v>193</v>
      </c>
      <c r="O420" s="232"/>
      <c r="P420" s="233"/>
      <c r="Q420" s="252"/>
    </row>
    <row r="421" spans="1:17" s="281" customFormat="1">
      <c r="A421" s="240"/>
      <c r="B421" s="238"/>
      <c r="C421" s="238"/>
      <c r="D421" s="238"/>
      <c r="E421" s="250" t="s">
        <v>192</v>
      </c>
      <c r="F421" s="244"/>
      <c r="G421" s="244"/>
      <c r="H421" s="244"/>
      <c r="I421" s="238"/>
      <c r="J421" s="238"/>
      <c r="K421" s="241"/>
      <c r="L421" s="242"/>
      <c r="M421" s="263"/>
      <c r="N421" s="251" t="s">
        <v>193</v>
      </c>
      <c r="O421" s="232"/>
    </row>
    <row r="422" spans="1:17" s="281" customFormat="1">
      <c r="A422" s="240"/>
      <c r="B422" s="238"/>
      <c r="C422" s="238"/>
      <c r="D422" s="238"/>
      <c r="E422" s="250" t="s">
        <v>192</v>
      </c>
      <c r="F422" s="244"/>
      <c r="G422" s="244"/>
      <c r="H422" s="244"/>
      <c r="I422" s="238"/>
      <c r="J422" s="238"/>
      <c r="K422" s="241"/>
      <c r="L422" s="242"/>
      <c r="M422" s="263"/>
      <c r="N422" s="251" t="s">
        <v>193</v>
      </c>
      <c r="O422" s="232"/>
    </row>
    <row r="423" spans="1:17">
      <c r="A423" s="240"/>
      <c r="B423" s="238"/>
      <c r="C423" s="238"/>
      <c r="D423" s="238"/>
      <c r="E423" s="250" t="s">
        <v>192</v>
      </c>
      <c r="F423" s="244"/>
      <c r="G423" s="244"/>
      <c r="H423" s="244"/>
      <c r="I423" s="238"/>
      <c r="J423" s="238"/>
      <c r="K423" s="241"/>
      <c r="L423" s="242"/>
      <c r="M423" s="245"/>
      <c r="N423" s="251" t="s">
        <v>193</v>
      </c>
      <c r="O423" s="232"/>
      <c r="Q423" s="252"/>
    </row>
    <row r="424" spans="1:17">
      <c r="A424" s="240"/>
      <c r="B424" s="238"/>
      <c r="C424" s="238"/>
      <c r="D424" s="238"/>
      <c r="E424" s="250" t="s">
        <v>192</v>
      </c>
      <c r="F424" s="244"/>
      <c r="G424" s="244"/>
      <c r="H424" s="244"/>
      <c r="I424" s="238"/>
      <c r="J424" s="238"/>
      <c r="K424" s="241"/>
      <c r="L424" s="242"/>
      <c r="M424" s="245"/>
      <c r="N424" s="251" t="s">
        <v>193</v>
      </c>
      <c r="O424" s="232"/>
      <c r="Q424" s="252"/>
    </row>
    <row r="425" spans="1:17">
      <c r="A425" s="240"/>
      <c r="B425" s="238"/>
      <c r="C425" s="238"/>
      <c r="D425" s="238"/>
      <c r="E425" s="250" t="s">
        <v>192</v>
      </c>
      <c r="F425" s="244"/>
      <c r="G425" s="244"/>
      <c r="H425" s="244"/>
      <c r="I425" s="238"/>
      <c r="J425" s="238"/>
      <c r="K425" s="241"/>
      <c r="L425" s="242"/>
      <c r="M425" s="245"/>
      <c r="N425" s="251" t="s">
        <v>193</v>
      </c>
      <c r="O425" s="232"/>
      <c r="Q425" s="252"/>
    </row>
    <row r="426" spans="1:17">
      <c r="A426" s="240"/>
      <c r="B426" s="238"/>
      <c r="C426" s="238"/>
      <c r="D426" s="238"/>
      <c r="E426" s="250" t="s">
        <v>192</v>
      </c>
      <c r="F426" s="244"/>
      <c r="G426" s="244"/>
      <c r="H426" s="244"/>
      <c r="I426" s="238"/>
      <c r="J426" s="238"/>
      <c r="K426" s="241"/>
      <c r="L426" s="242"/>
      <c r="M426" s="245"/>
      <c r="N426" s="251" t="s">
        <v>193</v>
      </c>
      <c r="O426" s="232"/>
      <c r="Q426" s="252"/>
    </row>
    <row r="427" spans="1:17">
      <c r="A427" s="240"/>
      <c r="B427" s="238"/>
      <c r="C427" s="238"/>
      <c r="D427" s="238"/>
      <c r="E427" s="250" t="s">
        <v>192</v>
      </c>
      <c r="F427" s="244"/>
      <c r="G427" s="244"/>
      <c r="H427" s="244"/>
      <c r="I427" s="238"/>
      <c r="J427" s="238"/>
      <c r="K427" s="241"/>
      <c r="L427" s="242"/>
      <c r="M427" s="245"/>
      <c r="N427" s="251" t="s">
        <v>193</v>
      </c>
      <c r="O427" s="232"/>
      <c r="Q427" s="252"/>
    </row>
    <row r="428" spans="1:17">
      <c r="A428" s="240"/>
      <c r="B428" s="238"/>
      <c r="C428" s="238"/>
      <c r="D428" s="238"/>
      <c r="E428" s="250" t="s">
        <v>192</v>
      </c>
      <c r="F428" s="244"/>
      <c r="G428" s="244"/>
      <c r="H428" s="244"/>
      <c r="I428" s="238"/>
      <c r="J428" s="238"/>
      <c r="K428" s="241"/>
      <c r="L428" s="242"/>
      <c r="M428" s="245"/>
      <c r="N428" s="251" t="s">
        <v>193</v>
      </c>
      <c r="O428" s="232"/>
      <c r="Q428" s="252"/>
    </row>
    <row r="429" spans="1:17">
      <c r="A429" s="240"/>
      <c r="B429" s="238"/>
      <c r="C429" s="238"/>
      <c r="D429" s="238"/>
      <c r="E429" s="250" t="s">
        <v>192</v>
      </c>
      <c r="F429" s="244"/>
      <c r="G429" s="244"/>
      <c r="H429" s="244"/>
      <c r="I429" s="238"/>
      <c r="J429" s="238"/>
      <c r="K429" s="241"/>
      <c r="L429" s="242"/>
      <c r="M429" s="245"/>
      <c r="N429" s="251" t="s">
        <v>193</v>
      </c>
      <c r="O429" s="232"/>
      <c r="Q429" s="252"/>
    </row>
    <row r="430" spans="1:17" s="278" customFormat="1">
      <c r="A430" s="240"/>
      <c r="B430" s="238"/>
      <c r="C430" s="238"/>
      <c r="D430" s="238"/>
      <c r="E430" s="250" t="s">
        <v>192</v>
      </c>
      <c r="F430" s="244"/>
      <c r="G430" s="244"/>
      <c r="H430" s="244"/>
      <c r="I430" s="238"/>
      <c r="J430" s="238"/>
      <c r="K430" s="241"/>
      <c r="L430" s="242"/>
      <c r="M430" s="263"/>
      <c r="N430" s="251" t="s">
        <v>193</v>
      </c>
      <c r="O430" s="232"/>
      <c r="P430" s="233"/>
      <c r="Q430" s="252"/>
    </row>
    <row r="431" spans="1:17" s="278" customFormat="1">
      <c r="A431" s="240"/>
      <c r="B431" s="238"/>
      <c r="C431" s="238"/>
      <c r="D431" s="238"/>
      <c r="E431" s="250" t="s">
        <v>192</v>
      </c>
      <c r="F431" s="244"/>
      <c r="G431" s="244"/>
      <c r="H431" s="244"/>
      <c r="I431" s="238"/>
      <c r="J431" s="238"/>
      <c r="K431" s="241"/>
      <c r="L431" s="242"/>
      <c r="M431" s="245"/>
      <c r="N431" s="251" t="s">
        <v>193</v>
      </c>
      <c r="O431" s="232"/>
      <c r="P431" s="233"/>
      <c r="Q431" s="252"/>
    </row>
    <row r="432" spans="1:17" s="278" customFormat="1">
      <c r="A432" s="240"/>
      <c r="B432" s="238"/>
      <c r="C432" s="238"/>
      <c r="D432" s="238"/>
      <c r="E432" s="250" t="s">
        <v>192</v>
      </c>
      <c r="F432" s="244"/>
      <c r="G432" s="244"/>
      <c r="H432" s="244"/>
      <c r="I432" s="238"/>
      <c r="J432" s="238"/>
      <c r="K432" s="241"/>
      <c r="L432" s="242"/>
      <c r="M432" s="245"/>
      <c r="N432" s="251" t="s">
        <v>193</v>
      </c>
      <c r="O432" s="232"/>
      <c r="P432" s="233"/>
      <c r="Q432" s="252"/>
    </row>
    <row r="433" spans="1:17">
      <c r="A433" s="240"/>
      <c r="B433" s="238"/>
      <c r="C433" s="238"/>
      <c r="D433" s="238"/>
      <c r="E433" s="250" t="s">
        <v>192</v>
      </c>
      <c r="F433" s="244"/>
      <c r="G433" s="244"/>
      <c r="H433" s="244"/>
      <c r="I433" s="238"/>
      <c r="J433" s="238"/>
      <c r="K433" s="241"/>
      <c r="L433" s="242"/>
      <c r="M433" s="245"/>
      <c r="N433" s="251" t="s">
        <v>193</v>
      </c>
      <c r="O433" s="232"/>
      <c r="P433" s="233"/>
      <c r="Q433" s="252"/>
    </row>
    <row r="434" spans="1:17">
      <c r="A434" s="240"/>
      <c r="B434" s="238"/>
      <c r="C434" s="238"/>
      <c r="D434" s="238"/>
      <c r="E434" s="250" t="s">
        <v>192</v>
      </c>
      <c r="F434" s="244"/>
      <c r="G434" s="244"/>
      <c r="H434" s="244"/>
      <c r="I434" s="238"/>
      <c r="J434" s="238"/>
      <c r="K434" s="241"/>
      <c r="L434" s="242"/>
      <c r="M434" s="245"/>
      <c r="N434" s="251" t="s">
        <v>193</v>
      </c>
      <c r="O434" s="232"/>
      <c r="Q434" s="252"/>
    </row>
    <row r="435" spans="1:17">
      <c r="A435" s="240"/>
      <c r="B435" s="238"/>
      <c r="C435" s="238"/>
      <c r="D435" s="238"/>
      <c r="E435" s="250" t="s">
        <v>192</v>
      </c>
      <c r="F435" s="244"/>
      <c r="G435" s="244"/>
      <c r="H435" s="244"/>
      <c r="I435" s="238"/>
      <c r="J435" s="238"/>
      <c r="K435" s="241"/>
      <c r="L435" s="242"/>
      <c r="M435" s="245"/>
      <c r="N435" s="251" t="s">
        <v>193</v>
      </c>
      <c r="O435" s="232"/>
      <c r="Q435" s="252"/>
    </row>
    <row r="436" spans="1:17">
      <c r="A436" s="240"/>
      <c r="B436" s="238"/>
      <c r="C436" s="238"/>
      <c r="D436" s="238"/>
      <c r="E436" s="250" t="s">
        <v>192</v>
      </c>
      <c r="F436" s="244"/>
      <c r="G436" s="244"/>
      <c r="H436" s="244"/>
      <c r="I436" s="238"/>
      <c r="J436" s="238"/>
      <c r="K436" s="241"/>
      <c r="L436" s="242"/>
      <c r="M436" s="245"/>
      <c r="N436" s="251" t="s">
        <v>193</v>
      </c>
      <c r="O436" s="232"/>
      <c r="P436" s="233"/>
      <c r="Q436" s="252"/>
    </row>
    <row r="437" spans="1:17" s="281" customFormat="1">
      <c r="A437" s="240"/>
      <c r="B437" s="238"/>
      <c r="C437" s="238"/>
      <c r="D437" s="238"/>
      <c r="E437" s="250" t="s">
        <v>192</v>
      </c>
      <c r="F437" s="244"/>
      <c r="G437" s="244"/>
      <c r="H437" s="244"/>
      <c r="I437" s="238"/>
      <c r="J437" s="238"/>
      <c r="K437" s="241"/>
      <c r="L437" s="242"/>
      <c r="M437" s="263"/>
      <c r="N437" s="251" t="s">
        <v>193</v>
      </c>
      <c r="O437" s="232"/>
      <c r="Q437" s="252"/>
    </row>
    <row r="438" spans="1:17">
      <c r="A438" s="240"/>
      <c r="B438" s="238"/>
      <c r="C438" s="238"/>
      <c r="D438" s="238"/>
      <c r="E438" s="250" t="s">
        <v>192</v>
      </c>
      <c r="F438" s="244"/>
      <c r="G438" s="244"/>
      <c r="H438" s="244"/>
      <c r="I438" s="238"/>
      <c r="J438" s="238"/>
      <c r="K438" s="241"/>
      <c r="L438" s="242"/>
      <c r="M438" s="245"/>
      <c r="N438" s="251" t="s">
        <v>193</v>
      </c>
      <c r="O438" s="232"/>
      <c r="P438" s="233"/>
      <c r="Q438" s="252"/>
    </row>
  </sheetData>
  <autoFilter ref="A4:T4" xr:uid="{00000000-0009-0000-0000-000039000000}"/>
  <mergeCells count="6">
    <mergeCell ref="N2:N3"/>
    <mergeCell ref="F2:F3"/>
    <mergeCell ref="G2:G3"/>
    <mergeCell ref="H2:J2"/>
    <mergeCell ref="L2:L3"/>
    <mergeCell ref="M2:M3"/>
  </mergeCells>
  <phoneticPr fontId="81"/>
  <printOptions horizontalCentered="1"/>
  <pageMargins left="0" right="0" top="0.2361111111111111" bottom="0.2361111111111111" header="0.51111111111111107" footer="0.27500000000000002"/>
  <pageSetup paperSize="9" scale="65" firstPageNumber="4294963191" orientation="portrait" r:id="rId1"/>
  <headerFooter alignWithMargins="0">
    <oddHeader>&amp;R&amp;"Calibri"&amp;10&amp;K000000 Confidential&amp;1#_x000D_</oddHeader>
  </headerFooter>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4" baseType="variant">
      <vt:variant>
        <vt:lpstr>Worksheets</vt:lpstr>
      </vt:variant>
      <vt:variant>
        <vt:i4>115</vt:i4>
      </vt:variant>
      <vt:variant>
        <vt:lpstr>Named Ranges</vt:lpstr>
      </vt:variant>
      <vt:variant>
        <vt:i4>228</vt:i4>
      </vt:variant>
    </vt:vector>
  </HeadingPairs>
  <TitlesOfParts>
    <vt:vector size="343" baseType="lpstr">
      <vt:lpstr>Kubikasi</vt:lpstr>
      <vt:lpstr>BERAT CONT</vt:lpstr>
      <vt:lpstr>Data</vt:lpstr>
      <vt:lpstr>LAX (FEB 17) (2)</vt:lpstr>
      <vt:lpstr>SMZ PART (MAR 5) (2)</vt:lpstr>
      <vt:lpstr>TAP303 (oct 01)</vt:lpstr>
      <vt:lpstr>BENCH(oct 01 )</vt:lpstr>
      <vt:lpstr>TAP302 (oct 01)</vt:lpstr>
      <vt:lpstr>TAP30 (oct 11)</vt:lpstr>
      <vt:lpstr>LAX (oct 13)</vt:lpstr>
      <vt:lpstr>LAX (oct 18)</vt:lpstr>
      <vt:lpstr>LAX (oct 22)</vt:lpstr>
      <vt:lpstr>BENCH(oct 22)</vt:lpstr>
      <vt:lpstr>LAX (oct 23)</vt:lpstr>
      <vt:lpstr>LAX (oct 30)</vt:lpstr>
      <vt:lpstr>LAX (Nov 08)</vt:lpstr>
      <vt:lpstr>LAX (Nov 11)</vt:lpstr>
      <vt:lpstr>LAX (Nov 16)</vt:lpstr>
      <vt:lpstr>LAX (Nov 17)</vt:lpstr>
      <vt:lpstr>LAX (Nov 22)</vt:lpstr>
      <vt:lpstr>LAX (Nov 23)</vt:lpstr>
      <vt:lpstr>LAX (Nov 30)</vt:lpstr>
      <vt:lpstr>20211202</vt:lpstr>
      <vt:lpstr>20211208</vt:lpstr>
      <vt:lpstr>20211209</vt:lpstr>
      <vt:lpstr>20211217</vt:lpstr>
      <vt:lpstr>20211217 (2)</vt:lpstr>
      <vt:lpstr>20211221</vt:lpstr>
      <vt:lpstr>20211222</vt:lpstr>
      <vt:lpstr>20211224</vt:lpstr>
      <vt:lpstr>20211227</vt:lpstr>
      <vt:lpstr>20211229</vt:lpstr>
      <vt:lpstr>20211230</vt:lpstr>
      <vt:lpstr>20220106</vt:lpstr>
      <vt:lpstr>20220106 (2)</vt:lpstr>
      <vt:lpstr>20220111</vt:lpstr>
      <vt:lpstr>20220113</vt:lpstr>
      <vt:lpstr>20220113 (2)</vt:lpstr>
      <vt:lpstr>20220114</vt:lpstr>
      <vt:lpstr>20220117</vt:lpstr>
      <vt:lpstr>20220118</vt:lpstr>
      <vt:lpstr>20220119</vt:lpstr>
      <vt:lpstr>20220119 (3)</vt:lpstr>
      <vt:lpstr>20220120</vt:lpstr>
      <vt:lpstr>20220120(2)</vt:lpstr>
      <vt:lpstr>20220125</vt:lpstr>
      <vt:lpstr>20220126</vt:lpstr>
      <vt:lpstr>20220127</vt:lpstr>
      <vt:lpstr>20220205</vt:lpstr>
      <vt:lpstr>20220207</vt:lpstr>
      <vt:lpstr>20220209</vt:lpstr>
      <vt:lpstr>20220215</vt:lpstr>
      <vt:lpstr>20220217</vt:lpstr>
      <vt:lpstr>20220223</vt:lpstr>
      <vt:lpstr>20220302 TAQ093</vt:lpstr>
      <vt:lpstr>20220302 TAQ094</vt:lpstr>
      <vt:lpstr>20220302 TAQ095</vt:lpstr>
      <vt:lpstr>20220310</vt:lpstr>
      <vt:lpstr>20220314</vt:lpstr>
      <vt:lpstr>20220314 (2)</vt:lpstr>
      <vt:lpstr>20220318</vt:lpstr>
      <vt:lpstr>20220323</vt:lpstr>
      <vt:lpstr>20220324</vt:lpstr>
      <vt:lpstr>20220411</vt:lpstr>
      <vt:lpstr>20220418</vt:lpstr>
      <vt:lpstr>20220419</vt:lpstr>
      <vt:lpstr>20220420</vt:lpstr>
      <vt:lpstr>20220421</vt:lpstr>
      <vt:lpstr>20220425</vt:lpstr>
      <vt:lpstr>20220428</vt:lpstr>
      <vt:lpstr>20220527</vt:lpstr>
      <vt:lpstr>20220527.</vt:lpstr>
      <vt:lpstr>20220527. (2)</vt:lpstr>
      <vt:lpstr>20220531</vt:lpstr>
      <vt:lpstr>20220602</vt:lpstr>
      <vt:lpstr>20220609</vt:lpstr>
      <vt:lpstr>20220609 (2)</vt:lpstr>
      <vt:lpstr>20220610</vt:lpstr>
      <vt:lpstr>20220613</vt:lpstr>
      <vt:lpstr>20220617</vt:lpstr>
      <vt:lpstr>20220629</vt:lpstr>
      <vt:lpstr>20220707</vt:lpstr>
      <vt:lpstr>20220708</vt:lpstr>
      <vt:lpstr>20220708 (2)</vt:lpstr>
      <vt:lpstr>20220711</vt:lpstr>
      <vt:lpstr>20220711..</vt:lpstr>
      <vt:lpstr>20220715</vt:lpstr>
      <vt:lpstr>20220716</vt:lpstr>
      <vt:lpstr>20220719</vt:lpstr>
      <vt:lpstr>20220725</vt:lpstr>
      <vt:lpstr>20220725 (2)</vt:lpstr>
      <vt:lpstr>20220727</vt:lpstr>
      <vt:lpstr>20220803</vt:lpstr>
      <vt:lpstr>20220804</vt:lpstr>
      <vt:lpstr>20220809</vt:lpstr>
      <vt:lpstr>20220818</vt:lpstr>
      <vt:lpstr>20220818 (2)</vt:lpstr>
      <vt:lpstr>20220823</vt:lpstr>
      <vt:lpstr>20220826</vt:lpstr>
      <vt:lpstr>20220827</vt:lpstr>
      <vt:lpstr>20220902</vt:lpstr>
      <vt:lpstr>20220907</vt:lpstr>
      <vt:lpstr>20220907.</vt:lpstr>
      <vt:lpstr>20220908</vt:lpstr>
      <vt:lpstr>20220909</vt:lpstr>
      <vt:lpstr>20220914</vt:lpstr>
      <vt:lpstr>20220915</vt:lpstr>
      <vt:lpstr>20220915 (2)</vt:lpstr>
      <vt:lpstr>20220920</vt:lpstr>
      <vt:lpstr>20220922</vt:lpstr>
      <vt:lpstr>20220922 (2)</vt:lpstr>
      <vt:lpstr>20220923</vt:lpstr>
      <vt:lpstr>20220923 (2)</vt:lpstr>
      <vt:lpstr>20220926</vt:lpstr>
      <vt:lpstr>Data (6)</vt:lpstr>
      <vt:lpstr>'20211202'!Print_Area</vt:lpstr>
      <vt:lpstr>'20211208'!Print_Area</vt:lpstr>
      <vt:lpstr>'20211209'!Print_Area</vt:lpstr>
      <vt:lpstr>'20211217'!Print_Area</vt:lpstr>
      <vt:lpstr>'20211217 (2)'!Print_Area</vt:lpstr>
      <vt:lpstr>'20211221'!Print_Area</vt:lpstr>
      <vt:lpstr>'20211222'!Print_Area</vt:lpstr>
      <vt:lpstr>'20211224'!Print_Area</vt:lpstr>
      <vt:lpstr>'20211227'!Print_Area</vt:lpstr>
      <vt:lpstr>'20211229'!Print_Area</vt:lpstr>
      <vt:lpstr>'20211230'!Print_Area</vt:lpstr>
      <vt:lpstr>'20220106'!Print_Area</vt:lpstr>
      <vt:lpstr>'20220106 (2)'!Print_Area</vt:lpstr>
      <vt:lpstr>'20220111'!Print_Area</vt:lpstr>
      <vt:lpstr>'20220113'!Print_Area</vt:lpstr>
      <vt:lpstr>'20220113 (2)'!Print_Area</vt:lpstr>
      <vt:lpstr>'20220114'!Print_Area</vt:lpstr>
      <vt:lpstr>'20220117'!Print_Area</vt:lpstr>
      <vt:lpstr>'20220118'!Print_Area</vt:lpstr>
      <vt:lpstr>'20220119'!Print_Area</vt:lpstr>
      <vt:lpstr>'20220119 (3)'!Print_Area</vt:lpstr>
      <vt:lpstr>'20220120'!Print_Area</vt:lpstr>
      <vt:lpstr>'20220120(2)'!Print_Area</vt:lpstr>
      <vt:lpstr>'20220125'!Print_Area</vt:lpstr>
      <vt:lpstr>'20220126'!Print_Area</vt:lpstr>
      <vt:lpstr>'20220127'!Print_Area</vt:lpstr>
      <vt:lpstr>'20220205'!Print_Area</vt:lpstr>
      <vt:lpstr>'20220207'!Print_Area</vt:lpstr>
      <vt:lpstr>'20220209'!Print_Area</vt:lpstr>
      <vt:lpstr>'20220215'!Print_Area</vt:lpstr>
      <vt:lpstr>'20220217'!Print_Area</vt:lpstr>
      <vt:lpstr>'20220223'!Print_Area</vt:lpstr>
      <vt:lpstr>'20220302 TAQ093'!Print_Area</vt:lpstr>
      <vt:lpstr>'20220302 TAQ094'!Print_Area</vt:lpstr>
      <vt:lpstr>'20220302 TAQ095'!Print_Area</vt:lpstr>
      <vt:lpstr>'20220310'!Print_Area</vt:lpstr>
      <vt:lpstr>'20220314'!Print_Area</vt:lpstr>
      <vt:lpstr>'20220314 (2)'!Print_Area</vt:lpstr>
      <vt:lpstr>'20220318'!Print_Area</vt:lpstr>
      <vt:lpstr>'20220323'!Print_Area</vt:lpstr>
      <vt:lpstr>'20220324'!Print_Area</vt:lpstr>
      <vt:lpstr>'20220411'!Print_Area</vt:lpstr>
      <vt:lpstr>'20220418'!Print_Area</vt:lpstr>
      <vt:lpstr>'20220419'!Print_Area</vt:lpstr>
      <vt:lpstr>'20220420'!Print_Area</vt:lpstr>
      <vt:lpstr>'20220421'!Print_Area</vt:lpstr>
      <vt:lpstr>'20220425'!Print_Area</vt:lpstr>
      <vt:lpstr>'20220428'!Print_Area</vt:lpstr>
      <vt:lpstr>'20220527'!Print_Area</vt:lpstr>
      <vt:lpstr>'20220527.'!Print_Area</vt:lpstr>
      <vt:lpstr>'20220527. (2)'!Print_Area</vt:lpstr>
      <vt:lpstr>'20220531'!Print_Area</vt:lpstr>
      <vt:lpstr>'20220602'!Print_Area</vt:lpstr>
      <vt:lpstr>'20220609'!Print_Area</vt:lpstr>
      <vt:lpstr>'20220609 (2)'!Print_Area</vt:lpstr>
      <vt:lpstr>'20220610'!Print_Area</vt:lpstr>
      <vt:lpstr>'20220613'!Print_Area</vt:lpstr>
      <vt:lpstr>'20220617'!Print_Area</vt:lpstr>
      <vt:lpstr>'20220629'!Print_Area</vt:lpstr>
      <vt:lpstr>'20220707'!Print_Area</vt:lpstr>
      <vt:lpstr>'20220708'!Print_Area</vt:lpstr>
      <vt:lpstr>'20220708 (2)'!Print_Area</vt:lpstr>
      <vt:lpstr>'20220711'!Print_Area</vt:lpstr>
      <vt:lpstr>'20220711..'!Print_Area</vt:lpstr>
      <vt:lpstr>'20220715'!Print_Area</vt:lpstr>
      <vt:lpstr>'20220716'!Print_Area</vt:lpstr>
      <vt:lpstr>'20220719'!Print_Area</vt:lpstr>
      <vt:lpstr>'20220725'!Print_Area</vt:lpstr>
      <vt:lpstr>'20220725 (2)'!Print_Area</vt:lpstr>
      <vt:lpstr>'20220727'!Print_Area</vt:lpstr>
      <vt:lpstr>'20220803'!Print_Area</vt:lpstr>
      <vt:lpstr>'20220804'!Print_Area</vt:lpstr>
      <vt:lpstr>'20220809'!Print_Area</vt:lpstr>
      <vt:lpstr>'20220818'!Print_Area</vt:lpstr>
      <vt:lpstr>'20220818 (2)'!Print_Area</vt:lpstr>
      <vt:lpstr>'20220823'!Print_Area</vt:lpstr>
      <vt:lpstr>'20220826'!Print_Area</vt:lpstr>
      <vt:lpstr>'20220827'!Print_Area</vt:lpstr>
      <vt:lpstr>'20220902'!Print_Area</vt:lpstr>
      <vt:lpstr>'20220907'!Print_Area</vt:lpstr>
      <vt:lpstr>'20220907.'!Print_Area</vt:lpstr>
      <vt:lpstr>'20220908'!Print_Area</vt:lpstr>
      <vt:lpstr>'20220909'!Print_Area</vt:lpstr>
      <vt:lpstr>'20220914'!Print_Area</vt:lpstr>
      <vt:lpstr>'20220915'!Print_Area</vt:lpstr>
      <vt:lpstr>'20220915 (2)'!Print_Area</vt:lpstr>
      <vt:lpstr>'20220920'!Print_Area</vt:lpstr>
      <vt:lpstr>'20220922'!Print_Area</vt:lpstr>
      <vt:lpstr>'20220922 (2)'!Print_Area</vt:lpstr>
      <vt:lpstr>'20220923'!Print_Area</vt:lpstr>
      <vt:lpstr>'20220923 (2)'!Print_Area</vt:lpstr>
      <vt:lpstr>'20220926'!Print_Area</vt:lpstr>
      <vt:lpstr>'BENCH(oct 01 )'!Print_Area</vt:lpstr>
      <vt:lpstr>'BENCH(oct 22)'!Print_Area</vt:lpstr>
      <vt:lpstr>'BERAT CONT'!Print_Area</vt:lpstr>
      <vt:lpstr>Data!Print_Area</vt:lpstr>
      <vt:lpstr>'Data (6)'!Print_Area</vt:lpstr>
      <vt:lpstr>Kubikasi!Print_Area</vt:lpstr>
      <vt:lpstr>'LAX (FEB 17) (2)'!Print_Area</vt:lpstr>
      <vt:lpstr>'LAX (Nov 08)'!Print_Area</vt:lpstr>
      <vt:lpstr>'LAX (Nov 11)'!Print_Area</vt:lpstr>
      <vt:lpstr>'LAX (Nov 16)'!Print_Area</vt:lpstr>
      <vt:lpstr>'LAX (Nov 17)'!Print_Area</vt:lpstr>
      <vt:lpstr>'LAX (Nov 22)'!Print_Area</vt:lpstr>
      <vt:lpstr>'LAX (Nov 23)'!Print_Area</vt:lpstr>
      <vt:lpstr>'LAX (Nov 30)'!Print_Area</vt:lpstr>
      <vt:lpstr>'LAX (oct 13)'!Print_Area</vt:lpstr>
      <vt:lpstr>'LAX (oct 18)'!Print_Area</vt:lpstr>
      <vt:lpstr>'LAX (oct 22)'!Print_Area</vt:lpstr>
      <vt:lpstr>'LAX (oct 23)'!Print_Area</vt:lpstr>
      <vt:lpstr>'LAX (oct 30)'!Print_Area</vt:lpstr>
      <vt:lpstr>'SMZ PART (MAR 5) (2)'!Print_Area</vt:lpstr>
      <vt:lpstr>'TAP30 (oct 11)'!Print_Area</vt:lpstr>
      <vt:lpstr>'TAP302 (oct 01)'!Print_Area</vt:lpstr>
      <vt:lpstr>'TAP303 (oct 01)'!Print_Area</vt:lpstr>
      <vt:lpstr>'20211202'!Print_Titles</vt:lpstr>
      <vt:lpstr>'20211208'!Print_Titles</vt:lpstr>
      <vt:lpstr>'20211209'!Print_Titles</vt:lpstr>
      <vt:lpstr>'20211217'!Print_Titles</vt:lpstr>
      <vt:lpstr>'20211217 (2)'!Print_Titles</vt:lpstr>
      <vt:lpstr>'20211221'!Print_Titles</vt:lpstr>
      <vt:lpstr>'20211222'!Print_Titles</vt:lpstr>
      <vt:lpstr>'20211224'!Print_Titles</vt:lpstr>
      <vt:lpstr>'20211227'!Print_Titles</vt:lpstr>
      <vt:lpstr>'20211229'!Print_Titles</vt:lpstr>
      <vt:lpstr>'20211230'!Print_Titles</vt:lpstr>
      <vt:lpstr>'20220106'!Print_Titles</vt:lpstr>
      <vt:lpstr>'20220106 (2)'!Print_Titles</vt:lpstr>
      <vt:lpstr>'20220111'!Print_Titles</vt:lpstr>
      <vt:lpstr>'20220113'!Print_Titles</vt:lpstr>
      <vt:lpstr>'20220113 (2)'!Print_Titles</vt:lpstr>
      <vt:lpstr>'20220114'!Print_Titles</vt:lpstr>
      <vt:lpstr>'20220117'!Print_Titles</vt:lpstr>
      <vt:lpstr>'20220118'!Print_Titles</vt:lpstr>
      <vt:lpstr>'20220119'!Print_Titles</vt:lpstr>
      <vt:lpstr>'20220119 (3)'!Print_Titles</vt:lpstr>
      <vt:lpstr>'20220120'!Print_Titles</vt:lpstr>
      <vt:lpstr>'20220120(2)'!Print_Titles</vt:lpstr>
      <vt:lpstr>'20220125'!Print_Titles</vt:lpstr>
      <vt:lpstr>'20220126'!Print_Titles</vt:lpstr>
      <vt:lpstr>'20220127'!Print_Titles</vt:lpstr>
      <vt:lpstr>'20220205'!Print_Titles</vt:lpstr>
      <vt:lpstr>'20220207'!Print_Titles</vt:lpstr>
      <vt:lpstr>'20220209'!Print_Titles</vt:lpstr>
      <vt:lpstr>'20220215'!Print_Titles</vt:lpstr>
      <vt:lpstr>'20220217'!Print_Titles</vt:lpstr>
      <vt:lpstr>'20220223'!Print_Titles</vt:lpstr>
      <vt:lpstr>'20220302 TAQ093'!Print_Titles</vt:lpstr>
      <vt:lpstr>'20220302 TAQ094'!Print_Titles</vt:lpstr>
      <vt:lpstr>'20220302 TAQ095'!Print_Titles</vt:lpstr>
      <vt:lpstr>'20220310'!Print_Titles</vt:lpstr>
      <vt:lpstr>'20220314'!Print_Titles</vt:lpstr>
      <vt:lpstr>'20220314 (2)'!Print_Titles</vt:lpstr>
      <vt:lpstr>'20220318'!Print_Titles</vt:lpstr>
      <vt:lpstr>'20220323'!Print_Titles</vt:lpstr>
      <vt:lpstr>'20220324'!Print_Titles</vt:lpstr>
      <vt:lpstr>'20220411'!Print_Titles</vt:lpstr>
      <vt:lpstr>'20220418'!Print_Titles</vt:lpstr>
      <vt:lpstr>'20220419'!Print_Titles</vt:lpstr>
      <vt:lpstr>'20220420'!Print_Titles</vt:lpstr>
      <vt:lpstr>'20220421'!Print_Titles</vt:lpstr>
      <vt:lpstr>'20220425'!Print_Titles</vt:lpstr>
      <vt:lpstr>'20220428'!Print_Titles</vt:lpstr>
      <vt:lpstr>'20220527'!Print_Titles</vt:lpstr>
      <vt:lpstr>'20220527.'!Print_Titles</vt:lpstr>
      <vt:lpstr>'20220527. (2)'!Print_Titles</vt:lpstr>
      <vt:lpstr>'20220531'!Print_Titles</vt:lpstr>
      <vt:lpstr>'20220602'!Print_Titles</vt:lpstr>
      <vt:lpstr>'20220609'!Print_Titles</vt:lpstr>
      <vt:lpstr>'20220609 (2)'!Print_Titles</vt:lpstr>
      <vt:lpstr>'20220610'!Print_Titles</vt:lpstr>
      <vt:lpstr>'20220613'!Print_Titles</vt:lpstr>
      <vt:lpstr>'20220617'!Print_Titles</vt:lpstr>
      <vt:lpstr>'20220629'!Print_Titles</vt:lpstr>
      <vt:lpstr>'20220707'!Print_Titles</vt:lpstr>
      <vt:lpstr>'20220708'!Print_Titles</vt:lpstr>
      <vt:lpstr>'20220708 (2)'!Print_Titles</vt:lpstr>
      <vt:lpstr>'20220711'!Print_Titles</vt:lpstr>
      <vt:lpstr>'20220711..'!Print_Titles</vt:lpstr>
      <vt:lpstr>'20220715'!Print_Titles</vt:lpstr>
      <vt:lpstr>'20220716'!Print_Titles</vt:lpstr>
      <vt:lpstr>'20220719'!Print_Titles</vt:lpstr>
      <vt:lpstr>'20220725'!Print_Titles</vt:lpstr>
      <vt:lpstr>'20220725 (2)'!Print_Titles</vt:lpstr>
      <vt:lpstr>'20220727'!Print_Titles</vt:lpstr>
      <vt:lpstr>'20220803'!Print_Titles</vt:lpstr>
      <vt:lpstr>'20220804'!Print_Titles</vt:lpstr>
      <vt:lpstr>'20220809'!Print_Titles</vt:lpstr>
      <vt:lpstr>'20220818'!Print_Titles</vt:lpstr>
      <vt:lpstr>'20220818 (2)'!Print_Titles</vt:lpstr>
      <vt:lpstr>'20220823'!Print_Titles</vt:lpstr>
      <vt:lpstr>'20220826'!Print_Titles</vt:lpstr>
      <vt:lpstr>'20220827'!Print_Titles</vt:lpstr>
      <vt:lpstr>'20220902'!Print_Titles</vt:lpstr>
      <vt:lpstr>'20220907'!Print_Titles</vt:lpstr>
      <vt:lpstr>'20220907.'!Print_Titles</vt:lpstr>
      <vt:lpstr>'20220908'!Print_Titles</vt:lpstr>
      <vt:lpstr>'20220909'!Print_Titles</vt:lpstr>
      <vt:lpstr>'20220914'!Print_Titles</vt:lpstr>
      <vt:lpstr>'20220915'!Print_Titles</vt:lpstr>
      <vt:lpstr>'20220915 (2)'!Print_Titles</vt:lpstr>
      <vt:lpstr>'20220920'!Print_Titles</vt:lpstr>
      <vt:lpstr>'20220922'!Print_Titles</vt:lpstr>
      <vt:lpstr>'20220922 (2)'!Print_Titles</vt:lpstr>
      <vt:lpstr>'20220923'!Print_Titles</vt:lpstr>
      <vt:lpstr>'20220923 (2)'!Print_Titles</vt:lpstr>
      <vt:lpstr>'20220926'!Print_Titles</vt:lpstr>
      <vt:lpstr>'BENCH(oct 01 )'!Print_Titles</vt:lpstr>
      <vt:lpstr>'BENCH(oct 22)'!Print_Titles</vt:lpstr>
      <vt:lpstr>Data!Print_Titles</vt:lpstr>
      <vt:lpstr>'Data (6)'!Print_Titles</vt:lpstr>
      <vt:lpstr>'LAX (FEB 17) (2)'!Print_Titles</vt:lpstr>
      <vt:lpstr>'LAX (Nov 08)'!Print_Titles</vt:lpstr>
      <vt:lpstr>'LAX (Nov 11)'!Print_Titles</vt:lpstr>
      <vt:lpstr>'LAX (Nov 16)'!Print_Titles</vt:lpstr>
      <vt:lpstr>'LAX (Nov 17)'!Print_Titles</vt:lpstr>
      <vt:lpstr>'LAX (Nov 22)'!Print_Titles</vt:lpstr>
      <vt:lpstr>'LAX (Nov 23)'!Print_Titles</vt:lpstr>
      <vt:lpstr>'LAX (Nov 30)'!Print_Titles</vt:lpstr>
      <vt:lpstr>'LAX (oct 13)'!Print_Titles</vt:lpstr>
      <vt:lpstr>'LAX (oct 18)'!Print_Titles</vt:lpstr>
      <vt:lpstr>'LAX (oct 22)'!Print_Titles</vt:lpstr>
      <vt:lpstr>'LAX (oct 23)'!Print_Titles</vt:lpstr>
      <vt:lpstr>'LAX (oct 30)'!Print_Titles</vt:lpstr>
      <vt:lpstr>'SMZ PART (MAR 5) (2)'!Print_Titles</vt:lpstr>
      <vt:lpstr>'TAP30 (oct 11)'!Print_Titles</vt:lpstr>
      <vt:lpstr>'TAP302 (oct 01)'!Print_Titles</vt:lpstr>
      <vt:lpstr>'TAP303 (oct 01)'!Print_Titles</vt:lpstr>
    </vt:vector>
  </TitlesOfParts>
  <Company>PT. YAMAHA INDONESIA</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DEPT_PI</dc:creator>
  <cp:lastModifiedBy>Romi</cp:lastModifiedBy>
  <cp:revision/>
  <cp:lastPrinted>2022-09-22T09:41:59Z</cp:lastPrinted>
  <dcterms:created xsi:type="dcterms:W3CDTF">1999-01-07T03:23:28Z</dcterms:created>
  <dcterms:modified xsi:type="dcterms:W3CDTF">2022-09-23T09:28:07Z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1033-8.1.0.3010</vt:lpwstr>
  </property>
  <property fmtid="{D5CDD505-2E9C-101B-9397-08002B2CF9AE}" pid="3" name="MSIP_Label_ab09299e-76c5-48ff-813c-214441922665_Enabled">
    <vt:lpwstr>true</vt:lpwstr>
  </property>
  <property fmtid="{D5CDD505-2E9C-101B-9397-08002B2CF9AE}" pid="4" name="MSIP_Label_ab09299e-76c5-48ff-813c-214441922665_SetDate">
    <vt:lpwstr>2022-07-27T02:00:50Z</vt:lpwstr>
  </property>
  <property fmtid="{D5CDD505-2E9C-101B-9397-08002B2CF9AE}" pid="5" name="MSIP_Label_ab09299e-76c5-48ff-813c-214441922665_Method">
    <vt:lpwstr>Privileged</vt:lpwstr>
  </property>
  <property fmtid="{D5CDD505-2E9C-101B-9397-08002B2CF9AE}" pid="6" name="MSIP_Label_ab09299e-76c5-48ff-813c-214441922665_Name">
    <vt:lpwstr>Confidential</vt:lpwstr>
  </property>
  <property fmtid="{D5CDD505-2E9C-101B-9397-08002B2CF9AE}" pid="7" name="MSIP_Label_ab09299e-76c5-48ff-813c-214441922665_SiteId">
    <vt:lpwstr>c26d3ea9-9778-487b-8a9b-8b0243c534ad</vt:lpwstr>
  </property>
  <property fmtid="{D5CDD505-2E9C-101B-9397-08002B2CF9AE}" pid="8" name="MSIP_Label_ab09299e-76c5-48ff-813c-214441922665_ActionId">
    <vt:lpwstr>e90b69e1-5435-4e53-b968-8f4607a56a38</vt:lpwstr>
  </property>
  <property fmtid="{D5CDD505-2E9C-101B-9397-08002B2CF9AE}" pid="9" name="MSIP_Label_ab09299e-76c5-48ff-813c-214441922665_ContentBits">
    <vt:lpwstr>1</vt:lpwstr>
  </property>
</Properties>
</file>